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88" yWindow="48" windowWidth="13332" windowHeight="11616" activeTab="2"/>
  </bookViews>
  <sheets>
    <sheet name="KRYCÍ LIST" sheetId="3" r:id="rId1"/>
    <sheet name="REKAPITULACE" sheetId="4" r:id="rId2"/>
    <sheet name="ROZPOČET" sheetId="5" r:id="rId3"/>
  </sheets>
  <definedNames/>
  <calcPr calcId="124519"/>
</workbook>
</file>

<file path=xl/sharedStrings.xml><?xml version="1.0" encoding="utf-8"?>
<sst xmlns="http://schemas.openxmlformats.org/spreadsheetml/2006/main" count="426" uniqueCount="248">
  <si>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</si>
  <si>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</si>
  <si>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</si>
  <si>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</si>
  <si>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</si>
  <si>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</si>
  <si>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</si>
  <si>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</si>
  <si>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</si>
  <si>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</si>
  <si>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</si>
  <si>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</si>
  <si>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</si>
  <si>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</si>
  <si>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</si>
  <si>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</si>
  <si>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</si>
  <si>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</si>
  <si>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</si>
  <si>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</si>
  <si>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</si>
  <si>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</si>
  <si>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</si>
  <si>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</si>
  <si>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</si>
  <si>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</si>
  <si>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1</t>
  </si>
  <si>
    <t>Zemní práce:</t>
  </si>
  <si>
    <t>C-111101111-0</t>
  </si>
  <si>
    <t>ODSTRANENI RUDERAL POROSTU V ROVINE</t>
  </si>
  <si>
    <t>M2</t>
  </si>
  <si>
    <t>C-111104211-0</t>
  </si>
  <si>
    <t>POSEK TRAV PARK ODVOZ -20KM V ROVINE</t>
  </si>
  <si>
    <t>C-131201101-0</t>
  </si>
  <si>
    <t>HLOUBENI JAM TR 3 NEZAP DO 100M3</t>
  </si>
  <si>
    <t>M3</t>
  </si>
  <si>
    <t>C-131201109-0</t>
  </si>
  <si>
    <t>PRIPL ZA LEPIVOST HL JAM TR 3 NEZAP</t>
  </si>
  <si>
    <t>C-167101005-0</t>
  </si>
  <si>
    <t>NAKLADANI VYKOPKU HOR 1-4 DO 20M3</t>
  </si>
  <si>
    <t>C-162701101-0</t>
  </si>
  <si>
    <t>VODOROVNE PREM VYKOPKU DO 6000M 1-4</t>
  </si>
  <si>
    <t>C-162701109-0</t>
  </si>
  <si>
    <t>PRIPL ZKD 1KM VOD PREM VYKOPKU TR 1-4</t>
  </si>
  <si>
    <t>C-171201201-0</t>
  </si>
  <si>
    <t>ULOZENI SYPANINY NA SKLADKU</t>
  </si>
  <si>
    <t>C-171201203-0</t>
  </si>
  <si>
    <t>SKLADKOVNE ZEMIN A SYPANIN</t>
  </si>
  <si>
    <t>ZEMNÍ PRÁCE CELKEM</t>
  </si>
  <si>
    <t>oddíl 2</t>
  </si>
  <si>
    <t>Základy a zvláštní zakládání:</t>
  </si>
  <si>
    <t>C-274385013-0</t>
  </si>
  <si>
    <t>ZAKL PASY ZTRAC BED TL 15CM B C20/25</t>
  </si>
  <si>
    <t>H-58939992-1</t>
  </si>
  <si>
    <t>T</t>
  </si>
  <si>
    <t>ZÁKLADY A ZVLÁŠTNÍ ZAKLÁDÁNÍ CELKEM</t>
  </si>
  <si>
    <t>oddíl 5</t>
  </si>
  <si>
    <t>C-565192193-0</t>
  </si>
  <si>
    <t>DRENAZ PODKLADU HRIST TRUB FLEX 100MM</t>
  </si>
  <si>
    <t>M</t>
  </si>
  <si>
    <t>H-28611222-1</t>
  </si>
  <si>
    <t>TRUBKY PVC FLEX DREN PERFOR DN 80 MM</t>
  </si>
  <si>
    <t>H-58380652-1</t>
  </si>
  <si>
    <t>H-58337107-1</t>
  </si>
  <si>
    <t>STERKOPISEK 0-8MM N1</t>
  </si>
  <si>
    <t>C-589116112-0</t>
  </si>
  <si>
    <t>H-58151280-1</t>
  </si>
  <si>
    <t>oddíl 63</t>
  </si>
  <si>
    <t>C-631571008-0</t>
  </si>
  <si>
    <t>oddíl 9</t>
  </si>
  <si>
    <t>Ostatní konstrukce a práce:</t>
  </si>
  <si>
    <t>SOUB</t>
  </si>
  <si>
    <t>C-916562211-0</t>
  </si>
  <si>
    <t>H-59217817-1</t>
  </si>
  <si>
    <t>KS</t>
  </si>
  <si>
    <t>C-916562231-0</t>
  </si>
  <si>
    <t>OSAZ HRIST OBRUBY DO BET S ODVODNENIM</t>
  </si>
  <si>
    <t>H-58337131-1</t>
  </si>
  <si>
    <t>STERKOPISEK 0-16MM B1</t>
  </si>
  <si>
    <t>H-58337761-1</t>
  </si>
  <si>
    <t>STERKOPISEK DRCENY 0-22MM B1</t>
  </si>
  <si>
    <t>OSTATNÍ KONSTRUKCE A PRÁCE CELKEM</t>
  </si>
  <si>
    <t>oddíl 99</t>
  </si>
  <si>
    <t>Přesun hmot:</t>
  </si>
  <si>
    <t>C-998222012-0</t>
  </si>
  <si>
    <t>PRESUN HMOT PLOCH HRIST A SPORTOVIST</t>
  </si>
  <si>
    <t>PŘESUN HMOT CELKEM</t>
  </si>
  <si>
    <t>PSV:</t>
  </si>
  <si>
    <t>oddíl 762</t>
  </si>
  <si>
    <t>Konstrukce tesařské:</t>
  </si>
  <si>
    <t>C-762523108-0</t>
  </si>
  <si>
    <t>TESAR MTZ PODLAH FOSNY HOBL NA SRAZ</t>
  </si>
  <si>
    <t>TESAR MTZ PODLAH FOSNY HOBL VLOZ PERO</t>
  </si>
  <si>
    <t>H-60510514-1</t>
  </si>
  <si>
    <t>H-60510531-1</t>
  </si>
  <si>
    <t>KONSTRUKCE TESAŘSKÉ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</si>
  <si>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</si>
  <si>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</si>
  <si>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</si>
  <si>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</si>
  <si>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</si>
  <si>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</si>
  <si>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Zemní práce</t>
  </si>
  <si>
    <t>Základy a zvláštní zakládání</t>
  </si>
  <si>
    <t>Ostatní konstrukce a práce</t>
  </si>
  <si>
    <t>Přesun hmot</t>
  </si>
  <si>
    <t>HSV CELKEM</t>
  </si>
  <si>
    <t>Konstrukce tesařské</t>
  </si>
  <si>
    <t>PSV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</si>
  <si>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</si>
  <si>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</si>
  <si>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</si>
  <si>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</si>
  <si>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</si>
  <si>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</si>
  <si>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</si>
  <si>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/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</si>
  <si>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</si>
  <si>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</si>
  <si>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</si>
  <si>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</si>
  <si>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</si>
  <si>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</si>
  <si>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</si>
  <si>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</si>
  <si>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</si>
  <si>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</si>
  <si>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</si>
  <si>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</si>
  <si>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</si>
  <si>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</si>
  <si>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</si>
  <si>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</si>
  <si>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</si>
  <si>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</si>
  <si>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</si>
  <si>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</si>
  <si>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</si>
  <si>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</si>
  <si>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</si>
  <si>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</si>
  <si>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</si>
  <si>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</si>
  <si>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</si>
  <si>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</si>
  <si>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</si>
  <si>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</si>
  <si>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</si>
  <si>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</si>
  <si>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</si>
  <si>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</si>
  <si>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</si>
  <si>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</si>
  <si>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</si>
  <si>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</si>
  <si>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</si>
  <si>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</si>
  <si>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</si>
  <si>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</si>
  <si>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</si>
  <si>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</si>
  <si>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</si>
  <si>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</si>
  <si>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</si>
  <si>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</si>
  <si>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</si>
  <si>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</si>
  <si>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</si>
  <si>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</si>
  <si>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</si>
  <si>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</si>
  <si>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</si>
  <si>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</si>
  <si>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</si>
  <si>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</si>
  <si>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výměry= </t>
  </si>
  <si>
    <t>plocha 22,0*1,25=27,50 m2</t>
  </si>
  <si>
    <t>m2</t>
  </si>
  <si>
    <t>plocha 22,0*1,25=27,50 m2, tl. 0,315 = 8,67m3</t>
  </si>
  <si>
    <t>m3</t>
  </si>
  <si>
    <t>8,67 m3</t>
  </si>
  <si>
    <t>8,67*5=43,32 m3</t>
  </si>
  <si>
    <t>9,4*0,1</t>
  </si>
  <si>
    <t>t</t>
  </si>
  <si>
    <t>SMES BET LEHKA MIX LEHK C20/25 DO 20kg</t>
  </si>
  <si>
    <t>m</t>
  </si>
  <si>
    <t>potrubí vč. obalení geotextilií do štěrku 22,0*2</t>
  </si>
  <si>
    <t>44,0*1,05</t>
  </si>
  <si>
    <t xml:space="preserve">27,5*0,15*1,75= 7,22 T </t>
  </si>
  <si>
    <t xml:space="preserve">KAMEN LOM DRCENÉ KAMEN FR 5/45 MM TRIDENY </t>
  </si>
  <si>
    <t xml:space="preserve">27,5*0,06*1,75= 2,89  T </t>
  </si>
  <si>
    <t>ÚPRAVA ROSTL TERÉNU NA KRYT HRIST HLINITOPISCITY TL DO 5CM</t>
  </si>
  <si>
    <t xml:space="preserve">DRENÁŽNÍ ŠTĚRKOPISEK TŘÍDEN TS 40/13 60 MM </t>
  </si>
  <si>
    <t xml:space="preserve">plocha 22,0*1,25=27,5m2 *0,06 = 1,65m3 * 1,9 </t>
  </si>
  <si>
    <t xml:space="preserve">ÚPRAVA POD DREANÁŽN ASFALTOBETON PODLAH LOZE 5CM </t>
  </si>
  <si>
    <t>DRENÁŽNÍ ASFALTOPISKOVY BETON AKDJ TL 40MM</t>
  </si>
  <si>
    <t>DRENÁŽNÍ ASFALTOPISKOVY BETON AKVH TL 50MM</t>
  </si>
  <si>
    <t>PRIPL PODKLAD POVRCH ÚPRAVY SPARY DO 50 MM</t>
  </si>
  <si>
    <t>R-631511899-R</t>
  </si>
  <si>
    <t xml:space="preserve">soub </t>
  </si>
  <si>
    <t xml:space="preserve">souib </t>
  </si>
  <si>
    <t xml:space="preserve">fošny 150/50 mm doskoku do ZB betonu </t>
  </si>
  <si>
    <t>R-936001449-R</t>
  </si>
  <si>
    <t xml:space="preserve">odraz břevno 1220/340/100 mm rám doskočiště fošny do beton základu </t>
  </si>
  <si>
    <t>MTZ DŘEVĚNÉHO PRVKU ODRAZU SPORTOVIST ZABETON PRISROUBOV -0,1T</t>
  </si>
  <si>
    <t>OSAZ OBRUB DOSKOČIŠTĚ HRIST ZB 500/150/220 MM ZTRACEN BEDNĚNÍ 15CM DO BET</t>
  </si>
  <si>
    <t>H-59365299-0</t>
  </si>
  <si>
    <t>lemování ze ZB tvárnic 150 obvod 2x 2 ks do 1,0m 41,0</t>
  </si>
  <si>
    <t>ks</t>
  </si>
  <si>
    <t>lemování ze ZB tvárnic 150 obvod 2*(7,30*2+2,75*2) =2 x 20,10 m</t>
  </si>
  <si>
    <t>MATERIÁL TVÁRNICE ZB 500/150/220 MM 2 ŘADY VÝŠKY 440 MM</t>
  </si>
  <si>
    <t xml:space="preserve">podél dráhy obrubník 1000x150x50 mm k rozběhu 22,0*2, 1,00 m dl. </t>
  </si>
  <si>
    <t>plocha pod cihelnou vrstvu doskočiště 7,3 x 3,05 = 22,27 * 0,1 m3</t>
  </si>
  <si>
    <t>drenážní štěrkopísek tl. 60 mm  22,0*1,25*0,06</t>
  </si>
  <si>
    <t>přesun hmot HSV obory 1-9</t>
  </si>
  <si>
    <t xml:space="preserve">osazení fošny na plochu lem doskočiště 150 mm šíře šroub  7,30*2+2,75*2 = </t>
  </si>
  <si>
    <t xml:space="preserve">osazení odrazové fošny břevna 1220*340*100 mm </t>
  </si>
  <si>
    <t>R-762525198-R</t>
  </si>
  <si>
    <t>21,0*0,15*0,05*1,1 = 0,166 m3</t>
  </si>
  <si>
    <t>FOSNY DB HOBL  A 50MM 170-300CM</t>
  </si>
  <si>
    <t>FOSNY DB HOBL 100MM 200-240CM</t>
  </si>
  <si>
    <t>1,22*0,34*0,1*1,1 = 0,05 m3</t>
  </si>
  <si>
    <t>plocha doskočiště, odrazová plocha základ (7,3*2+2,75*2)*0,15+ 0,44*1,25 m2 = 9,40 m2</t>
  </si>
  <si>
    <t>OBRUBNIK PARK KB 50-100 MM DL. 1000 MM PRIR</t>
  </si>
  <si>
    <t>H-59333659-1</t>
  </si>
  <si>
    <t xml:space="preserve">CIHLY PLNÉ FORM 29x14x6,5 cm KLADENÉ DO PÍSKU NA PLOŠE </t>
  </si>
  <si>
    <t xml:space="preserve">plocha doskočiště 21,0 m2 a počet 25,0 ks/1m2 plochy cca 550 ks </t>
  </si>
  <si>
    <t xml:space="preserve">ZŠ Kutná Hora Kamenná stezka čp.40 </t>
  </si>
  <si>
    <t xml:space="preserve">VŘ </t>
  </si>
  <si>
    <t xml:space="preserve">Stavba :  - ZŠ Kutná Hora Kamenná stezka </t>
  </si>
  <si>
    <t xml:space="preserve">Objekt : SO-01 - Školní hřiště dálka s doskočištěm </t>
  </si>
  <si>
    <t xml:space="preserve">Objekt : SO-01 -  Školní hřiště dálka s doskočištěm </t>
  </si>
  <si>
    <t>Školní hřiště POLYTAN WS dálka s doskočištěm</t>
  </si>
  <si>
    <t xml:space="preserve">Povrchy </t>
  </si>
  <si>
    <t>Plocha a komunikace</t>
  </si>
  <si>
    <t>Plochy a komunikace:</t>
  </si>
  <si>
    <t>PLOCHY A KOMUNIKACE CELKEM</t>
  </si>
  <si>
    <t>Povrchy :</t>
  </si>
  <si>
    <t>POVRCHY CELKEM</t>
  </si>
  <si>
    <t>KOTVENÍ RÁMU PRVKU DO ZB DO BETONU -0,1T</t>
  </si>
  <si>
    <t>R-936001460-R</t>
  </si>
  <si>
    <t>Cenová úroveň : 2023/II</t>
  </si>
  <si>
    <t>Datum zpracování : 30.1.2024</t>
  </si>
  <si>
    <t>2023/II</t>
  </si>
  <si>
    <t>UMĚLÝ POVRCH POLYTAN SOUVRSTVÍ VČ. VRCHNÍ ÚPRAVY WS ČERVENÝ TL. 13 MM TR I</t>
  </si>
  <si>
    <t>R-632621123-R</t>
  </si>
  <si>
    <t>R-632621125-R</t>
  </si>
  <si>
    <t>R-631579796-R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</si>
</sst>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2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1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23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6" fillId="2" borderId="2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165" fontId="6" fillId="2" borderId="27" xfId="0" applyNumberFormat="1" applyFont="1" applyFill="1" applyBorder="1" applyAlignment="1">
      <alignment vertical="center"/>
    </xf>
    <xf numFmtId="164" fontId="6" fillId="2" borderId="24" xfId="0" applyNumberFormat="1" applyFont="1" applyFill="1" applyBorder="1" applyAlignment="1">
      <alignment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5" fontId="6" fillId="2" borderId="31" xfId="0" applyNumberFormat="1" applyFont="1" applyFill="1" applyBorder="1" applyAlignment="1">
      <alignment vertical="center"/>
    </xf>
    <xf numFmtId="0" fontId="6" fillId="2" borderId="32" xfId="0" applyFont="1" applyFill="1" applyBorder="1"/>
    <xf numFmtId="165" fontId="6" fillId="2" borderId="33" xfId="0" applyNumberFormat="1" applyFont="1" applyFill="1" applyBorder="1" applyAlignment="1">
      <alignment vertical="center"/>
    </xf>
    <xf numFmtId="164" fontId="6" fillId="2" borderId="34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0" fillId="0" borderId="35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/>
    <xf numFmtId="0" fontId="5" fillId="0" borderId="44" xfId="0" applyFont="1" applyBorder="1"/>
    <xf numFmtId="0" fontId="6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45" xfId="0" applyFont="1" applyFill="1" applyBorder="1"/>
    <xf numFmtId="0" fontId="6" fillId="2" borderId="46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4" fontId="0" fillId="0" borderId="50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0" fillId="0" borderId="0" xfId="0" applyFont="1"/>
    <xf numFmtId="0" fontId="10" fillId="2" borderId="56" xfId="0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4" fontId="11" fillId="0" borderId="22" xfId="0" applyNumberFormat="1" applyFont="1" applyBorder="1" applyAlignment="1">
      <alignment vertical="center"/>
    </xf>
    <xf numFmtId="4" fontId="6" fillId="2" borderId="29" xfId="0" applyNumberFormat="1" applyFont="1" applyFill="1" applyBorder="1"/>
    <xf numFmtId="0" fontId="2" fillId="3" borderId="22" xfId="0" applyFont="1" applyFill="1" applyBorder="1" applyAlignment="1">
      <alignment horizontal="left" vertical="center"/>
    </xf>
    <xf numFmtId="164" fontId="11" fillId="0" borderId="22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49" fontId="0" fillId="0" borderId="57" xfId="0" applyNumberFormat="1" applyBorder="1" applyAlignment="1">
      <alignment horizontal="center" vertical="center"/>
    </xf>
    <xf numFmtId="165" fontId="2" fillId="4" borderId="22" xfId="0" applyNumberFormat="1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3" fontId="6" fillId="4" borderId="48" xfId="0" applyNumberFormat="1" applyFont="1" applyFill="1" applyBorder="1" applyAlignment="1">
      <alignment vertical="center"/>
    </xf>
    <xf numFmtId="3" fontId="6" fillId="4" borderId="57" xfId="0" applyNumberFormat="1" applyFont="1" applyFill="1" applyBorder="1" applyAlignment="1">
      <alignment vertical="center"/>
    </xf>
    <xf numFmtId="3" fontId="6" fillId="4" borderId="58" xfId="0" applyNumberFormat="1" applyFont="1" applyFill="1" applyBorder="1" applyAlignment="1">
      <alignment vertical="center"/>
    </xf>
    <xf numFmtId="3" fontId="5" fillId="4" borderId="18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vertical="center"/>
    </xf>
    <xf numFmtId="3" fontId="6" fillId="4" borderId="46" xfId="0" applyNumberFormat="1" applyFont="1" applyFill="1" applyBorder="1" applyAlignment="1">
      <alignment vertical="center"/>
    </xf>
    <xf numFmtId="3" fontId="6" fillId="4" borderId="59" xfId="0" applyNumberFormat="1" applyFont="1" applyFill="1" applyBorder="1" applyAlignment="1">
      <alignment vertical="center"/>
    </xf>
    <xf numFmtId="3" fontId="0" fillId="4" borderId="52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0" xfId="0" applyBorder="1" applyAlignment="1">
      <alignment/>
    </xf>
    <xf numFmtId="0" fontId="0" fillId="0" borderId="18" xfId="0" applyFont="1" applyBorder="1" applyAlignment="1">
      <alignment horizontal="left" vertical="center"/>
    </xf>
    <xf numFmtId="49" fontId="0" fillId="2" borderId="28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1" xfId="0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61" xfId="0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13" xfId="0" applyFont="1" applyBorder="1" applyAlignment="1">
      <alignment horizontal="left" vertical="center"/>
    </xf>
    <xf numFmtId="49" fontId="0" fillId="0" borderId="63" xfId="0" applyNumberFormat="1" applyFont="1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7" xfId="0" applyFont="1" applyBorder="1" applyAlignment="1">
      <alignment/>
    </xf>
    <xf numFmtId="49" fontId="0" fillId="0" borderId="49" xfId="0" applyNumberFormat="1" applyFont="1" applyBorder="1" applyAlignment="1">
      <alignment horizontal="right" vertical="center"/>
    </xf>
    <xf numFmtId="0" fontId="0" fillId="0" borderId="55" xfId="0" applyBorder="1" applyAlignment="1">
      <alignment/>
    </xf>
    <xf numFmtId="49" fontId="0" fillId="0" borderId="7" xfId="0" applyNumberFormat="1" applyBorder="1" applyAlignment="1">
      <alignment horizontal="left" vertical="center"/>
    </xf>
    <xf numFmtId="0" fontId="0" fillId="0" borderId="11" xfId="0" applyBorder="1" applyAlignment="1">
      <alignment/>
    </xf>
    <xf numFmtId="49" fontId="0" fillId="0" borderId="65" xfId="0" applyNumberFormat="1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51" xfId="0" applyFont="1" applyBorder="1" applyAlignment="1">
      <alignment horizontal="left" vertical="center"/>
    </xf>
    <xf numFmtId="49" fontId="0" fillId="0" borderId="49" xfId="0" applyNumberFormat="1" applyFont="1" applyBorder="1" applyAlignment="1">
      <alignment horizontal="left" vertical="center"/>
    </xf>
    <xf numFmtId="0" fontId="0" fillId="0" borderId="66" xfId="0" applyFont="1" applyBorder="1" applyAlignment="1">
      <alignment/>
    </xf>
    <xf numFmtId="0" fontId="0" fillId="0" borderId="66" xfId="0" applyBorder="1" applyAlignment="1">
      <alignment/>
    </xf>
    <xf numFmtId="49" fontId="0" fillId="0" borderId="7" xfId="0" applyNumberFormat="1" applyFont="1" applyBorder="1" applyAlignment="1">
      <alignment horizontal="left" vertical="center"/>
    </xf>
    <xf numFmtId="0" fontId="0" fillId="0" borderId="60" xfId="0" applyFont="1" applyBorder="1" applyAlignment="1">
      <alignment/>
    </xf>
    <xf numFmtId="0" fontId="0" fillId="0" borderId="50" xfId="0" applyFont="1" applyBorder="1" applyAlignment="1">
      <alignment vertical="center"/>
    </xf>
    <xf numFmtId="3" fontId="0" fillId="4" borderId="50" xfId="0" applyNumberFormat="1" applyFont="1" applyFill="1" applyBorder="1" applyAlignment="1">
      <alignment horizontal="right" vertical="center"/>
    </xf>
    <xf numFmtId="0" fontId="0" fillId="4" borderId="49" xfId="0" applyFont="1" applyFill="1" applyBorder="1" applyAlignment="1">
      <alignment/>
    </xf>
    <xf numFmtId="3" fontId="0" fillId="0" borderId="50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7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70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54" xfId="0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0" fillId="4" borderId="49" xfId="0" applyFill="1" applyBorder="1" applyAlignment="1">
      <alignment/>
    </xf>
    <xf numFmtId="3" fontId="0" fillId="0" borderId="18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3" fontId="4" fillId="4" borderId="13" xfId="0" applyNumberFormat="1" applyFont="1" applyFill="1" applyBorder="1" applyAlignment="1">
      <alignment horizontal="right" vertical="center"/>
    </xf>
    <xf numFmtId="0" fontId="0" fillId="4" borderId="35" xfId="0" applyFill="1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70" xfId="0" applyBorder="1" applyAlignment="1">
      <alignment vertical="center"/>
    </xf>
    <xf numFmtId="165" fontId="0" fillId="0" borderId="43" xfId="0" applyNumberFormat="1" applyFont="1" applyBorder="1" applyAlignment="1">
      <alignment horizontal="right" vertical="center"/>
    </xf>
    <xf numFmtId="3" fontId="4" fillId="4" borderId="43" xfId="0" applyNumberFormat="1" applyFont="1" applyFill="1" applyBorder="1" applyAlignment="1">
      <alignment horizontal="right" vertical="center"/>
    </xf>
    <xf numFmtId="0" fontId="4" fillId="4" borderId="53" xfId="0" applyFont="1" applyFill="1" applyBorder="1" applyAlignment="1">
      <alignment/>
    </xf>
    <xf numFmtId="0" fontId="0" fillId="0" borderId="49" xfId="0" applyBorder="1" applyAlignment="1">
      <alignment vertical="center"/>
    </xf>
    <xf numFmtId="0" fontId="0" fillId="0" borderId="66" xfId="0" applyBorder="1" applyAlignment="1">
      <alignment vertical="center"/>
    </xf>
    <xf numFmtId="165" fontId="0" fillId="0" borderId="5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71" xfId="0" applyBorder="1" applyAlignment="1">
      <alignment/>
    </xf>
    <xf numFmtId="0" fontId="0" fillId="0" borderId="0" xfId="0" applyFont="1" applyAlignment="1">
      <alignment vertical="center"/>
    </xf>
    <xf numFmtId="0" fontId="0" fillId="0" borderId="7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2" xfId="0" applyBorder="1" applyAlignment="1">
      <alignment vertical="center"/>
    </xf>
    <xf numFmtId="49" fontId="10" fillId="2" borderId="3" xfId="0" applyNumberFormat="1" applyFont="1" applyFill="1" applyBorder="1" applyAlignment="1">
      <alignment horizontal="left" vertical="center"/>
    </xf>
    <xf numFmtId="0" fontId="10" fillId="0" borderId="73" xfId="0" applyFont="1" applyBorder="1" applyAlignment="1">
      <alignment/>
    </xf>
    <xf numFmtId="3" fontId="10" fillId="4" borderId="73" xfId="0" applyNumberFormat="1" applyFont="1" applyFill="1" applyBorder="1" applyAlignment="1">
      <alignment horizontal="right" vertical="center"/>
    </xf>
    <xf numFmtId="0" fontId="0" fillId="4" borderId="73" xfId="0" applyFill="1" applyBorder="1" applyAlignment="1">
      <alignment/>
    </xf>
    <xf numFmtId="0" fontId="0" fillId="0" borderId="49" xfId="0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3" fontId="6" fillId="2" borderId="4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7">
      <selection activeCell="C31" sqref="C31:D31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5" customHeight="1">
      <c r="A1" s="131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0.0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3.05" customHeight="1">
      <c r="A3" s="134" t="s">
        <v>111</v>
      </c>
      <c r="B3" s="135"/>
      <c r="C3" s="135"/>
      <c r="D3" s="136"/>
      <c r="E3" s="137" t="s">
        <v>112</v>
      </c>
      <c r="F3" s="135"/>
      <c r="G3" s="135"/>
      <c r="H3" s="135"/>
      <c r="I3" s="135"/>
      <c r="J3" s="136"/>
      <c r="K3" s="137" t="s">
        <v>113</v>
      </c>
      <c r="L3" s="136"/>
      <c r="M3" s="81" t="s">
        <v>114</v>
      </c>
    </row>
    <row r="4" spans="1:13" ht="13.2" customHeight="1">
      <c r="A4" s="124" t="s">
        <v>115</v>
      </c>
      <c r="B4" s="125"/>
      <c r="C4" s="125"/>
      <c r="D4" s="126"/>
      <c r="E4" s="128" t="s">
        <v>232</v>
      </c>
      <c r="F4" s="129"/>
      <c r="G4" s="129"/>
      <c r="H4" s="129"/>
      <c r="I4" s="129"/>
      <c r="J4" s="130"/>
      <c r="K4" s="127" t="s">
        <v>116</v>
      </c>
      <c r="L4" s="126"/>
      <c r="M4" s="108" t="s">
        <v>243</v>
      </c>
    </row>
    <row r="5" spans="1:13" ht="13.05" customHeight="1">
      <c r="A5" s="120" t="s">
        <v>117</v>
      </c>
      <c r="B5" s="121"/>
      <c r="C5" s="121"/>
      <c r="D5" s="122"/>
      <c r="E5" s="123" t="s">
        <v>118</v>
      </c>
      <c r="F5" s="121"/>
      <c r="G5" s="121"/>
      <c r="H5" s="121"/>
      <c r="I5" s="121"/>
      <c r="J5" s="122"/>
      <c r="K5" s="123" t="s">
        <v>119</v>
      </c>
      <c r="L5" s="122"/>
      <c r="M5" s="82" t="s">
        <v>120</v>
      </c>
    </row>
    <row r="6" spans="1:13" ht="13.2" customHeight="1">
      <c r="A6" s="124" t="s">
        <v>116</v>
      </c>
      <c r="B6" s="125"/>
      <c r="C6" s="125"/>
      <c r="D6" s="126"/>
      <c r="E6" s="128" t="s">
        <v>227</v>
      </c>
      <c r="F6" s="129"/>
      <c r="G6" s="129"/>
      <c r="H6" s="129"/>
      <c r="I6" s="129"/>
      <c r="J6" s="130"/>
      <c r="K6" s="127" t="s">
        <v>116</v>
      </c>
      <c r="L6" s="126"/>
      <c r="M6" s="108" t="s">
        <v>30</v>
      </c>
    </row>
    <row r="7" spans="1:13" s="3" customFormat="1" ht="13.05" customHeight="1">
      <c r="A7" s="150" t="s">
        <v>121</v>
      </c>
      <c r="B7" s="141"/>
      <c r="C7" s="141"/>
      <c r="D7" s="151" t="s">
        <v>116</v>
      </c>
      <c r="E7" s="141"/>
      <c r="F7" s="141"/>
      <c r="G7" s="152"/>
      <c r="H7" s="140" t="s">
        <v>125</v>
      </c>
      <c r="I7" s="141"/>
      <c r="J7" s="141"/>
      <c r="K7" s="141"/>
      <c r="L7" s="141"/>
      <c r="M7" s="107">
        <v>28</v>
      </c>
    </row>
    <row r="8" spans="1:13" s="3" customFormat="1" ht="13.05" customHeight="1">
      <c r="A8" s="150" t="s">
        <v>122</v>
      </c>
      <c r="B8" s="141"/>
      <c r="C8" s="141"/>
      <c r="D8" s="151" t="s">
        <v>116</v>
      </c>
      <c r="E8" s="141"/>
      <c r="F8" s="141"/>
      <c r="G8" s="152"/>
      <c r="H8" s="140" t="s">
        <v>126</v>
      </c>
      <c r="I8" s="141"/>
      <c r="J8" s="141"/>
      <c r="K8" s="141"/>
      <c r="L8" s="141"/>
      <c r="M8" s="83">
        <f>IF(M7=0,"",E28/M7)</f>
        <v>0</v>
      </c>
    </row>
    <row r="9" spans="1:13" ht="13.05" customHeight="1">
      <c r="A9" s="150" t="s">
        <v>123</v>
      </c>
      <c r="B9" s="142"/>
      <c r="C9" s="142"/>
      <c r="D9" s="151" t="s">
        <v>116</v>
      </c>
      <c r="E9" s="142"/>
      <c r="F9" s="142"/>
      <c r="G9" s="153"/>
      <c r="H9" s="140" t="s">
        <v>127</v>
      </c>
      <c r="I9" s="142"/>
      <c r="J9" s="142"/>
      <c r="K9" s="144" t="s">
        <v>116</v>
      </c>
      <c r="L9" s="142"/>
      <c r="M9" s="145"/>
    </row>
    <row r="10" spans="1:13" s="3" customFormat="1" ht="13.05" customHeight="1">
      <c r="A10" s="120" t="s">
        <v>124</v>
      </c>
      <c r="B10" s="143"/>
      <c r="C10" s="143"/>
      <c r="D10" s="154" t="s">
        <v>116</v>
      </c>
      <c r="E10" s="143"/>
      <c r="F10" s="143"/>
      <c r="G10" s="155"/>
      <c r="H10" s="123" t="s">
        <v>128</v>
      </c>
      <c r="I10" s="143"/>
      <c r="J10" s="146" t="s">
        <v>228</v>
      </c>
      <c r="K10" s="121"/>
      <c r="L10" s="121"/>
      <c r="M10" s="147"/>
    </row>
    <row r="11" spans="1:13" ht="13.05" customHeight="1" thickBot="1">
      <c r="A11" s="138" t="s">
        <v>116</v>
      </c>
      <c r="B11" s="133"/>
      <c r="C11" s="133"/>
      <c r="D11" s="133"/>
      <c r="E11" s="133"/>
      <c r="F11" s="133"/>
      <c r="G11" s="139"/>
      <c r="H11" s="148" t="s">
        <v>116</v>
      </c>
      <c r="I11" s="133"/>
      <c r="J11" s="133"/>
      <c r="K11" s="133"/>
      <c r="L11" s="133"/>
      <c r="M11" s="149"/>
    </row>
    <row r="12" spans="1:13" ht="28.5" customHeight="1" thickBot="1">
      <c r="A12" s="160" t="s">
        <v>129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13.05" customHeight="1">
      <c r="A13" s="163" t="s">
        <v>130</v>
      </c>
      <c r="B13" s="164"/>
      <c r="C13" s="164"/>
      <c r="D13" s="164"/>
      <c r="E13" s="164"/>
      <c r="F13" s="164"/>
      <c r="G13" s="163" t="s">
        <v>131</v>
      </c>
      <c r="H13" s="164"/>
      <c r="I13" s="164"/>
      <c r="J13" s="164"/>
      <c r="K13" s="164"/>
      <c r="L13" s="164"/>
      <c r="M13" s="165"/>
    </row>
    <row r="14" spans="1:13" s="3" customFormat="1" ht="13.05" customHeight="1">
      <c r="A14" s="166"/>
      <c r="B14" s="140" t="s">
        <v>132</v>
      </c>
      <c r="C14" s="141"/>
      <c r="D14" s="152"/>
      <c r="E14" s="157">
        <f>REKAPITULACE!C21</f>
        <v>0</v>
      </c>
      <c r="F14" s="158"/>
      <c r="G14" s="168" t="s">
        <v>147</v>
      </c>
      <c r="H14" s="169"/>
      <c r="I14" s="169"/>
      <c r="J14" s="170"/>
      <c r="K14" s="85"/>
      <c r="L14" s="86" t="s">
        <v>148</v>
      </c>
      <c r="M14" s="90">
        <f>E20*K14/100</f>
        <v>0</v>
      </c>
    </row>
    <row r="15" spans="1:13" s="3" customFormat="1" ht="13.05" customHeight="1">
      <c r="A15" s="167"/>
      <c r="B15" s="140" t="s">
        <v>133</v>
      </c>
      <c r="C15" s="141"/>
      <c r="D15" s="152"/>
      <c r="E15" s="157">
        <f>REKAPITULACE!D21</f>
        <v>0</v>
      </c>
      <c r="F15" s="158"/>
      <c r="G15" s="168" t="s">
        <v>149</v>
      </c>
      <c r="H15" s="169"/>
      <c r="I15" s="169"/>
      <c r="J15" s="170"/>
      <c r="K15" s="85">
        <v>2</v>
      </c>
      <c r="L15" s="86" t="s">
        <v>148</v>
      </c>
      <c r="M15" s="119">
        <f>E20*K15/100</f>
        <v>0</v>
      </c>
    </row>
    <row r="16" spans="1:13" s="3" customFormat="1" ht="13.05" customHeight="1">
      <c r="A16" s="89" t="s">
        <v>134</v>
      </c>
      <c r="B16" s="156" t="s">
        <v>135</v>
      </c>
      <c r="C16" s="141"/>
      <c r="D16" s="152"/>
      <c r="E16" s="157">
        <f>REKAPITULACE!E15</f>
        <v>0</v>
      </c>
      <c r="F16" s="158"/>
      <c r="G16" s="168" t="s">
        <v>150</v>
      </c>
      <c r="H16" s="169"/>
      <c r="I16" s="169"/>
      <c r="J16" s="170"/>
      <c r="K16" s="85"/>
      <c r="L16" s="86" t="s">
        <v>148</v>
      </c>
      <c r="M16" s="90">
        <f>E20*K16/100</f>
        <v>0</v>
      </c>
    </row>
    <row r="17" spans="1:13" s="3" customFormat="1" ht="13.05" customHeight="1">
      <c r="A17" s="89" t="s">
        <v>136</v>
      </c>
      <c r="B17" s="156" t="s">
        <v>137</v>
      </c>
      <c r="C17" s="141"/>
      <c r="D17" s="152"/>
      <c r="E17" s="157">
        <f>REKAPITULACE!E19</f>
        <v>0</v>
      </c>
      <c r="F17" s="158"/>
      <c r="G17" s="168" t="s">
        <v>151</v>
      </c>
      <c r="H17" s="169"/>
      <c r="I17" s="169"/>
      <c r="J17" s="170"/>
      <c r="K17" s="85">
        <v>2</v>
      </c>
      <c r="L17" s="86" t="s">
        <v>148</v>
      </c>
      <c r="M17" s="119">
        <f>E20*K17/100</f>
        <v>0</v>
      </c>
    </row>
    <row r="18" spans="1:13" s="3" customFormat="1" ht="13.05" customHeight="1">
      <c r="A18" s="89" t="s">
        <v>138</v>
      </c>
      <c r="B18" s="156" t="s">
        <v>139</v>
      </c>
      <c r="C18" s="141"/>
      <c r="D18" s="152"/>
      <c r="E18" s="159">
        <v>0</v>
      </c>
      <c r="F18" s="141"/>
      <c r="G18" s="168" t="s">
        <v>152</v>
      </c>
      <c r="H18" s="169"/>
      <c r="I18" s="169"/>
      <c r="J18" s="170"/>
      <c r="K18" s="85"/>
      <c r="L18" s="86" t="s">
        <v>148</v>
      </c>
      <c r="M18" s="90">
        <f>E20*K18/100</f>
        <v>0</v>
      </c>
    </row>
    <row r="19" spans="1:13" s="3" customFormat="1" ht="13.05" customHeight="1">
      <c r="A19" s="89" t="s">
        <v>140</v>
      </c>
      <c r="B19" s="156" t="s">
        <v>141</v>
      </c>
      <c r="C19" s="141"/>
      <c r="D19" s="152"/>
      <c r="E19" s="159">
        <v>0</v>
      </c>
      <c r="F19" s="141"/>
      <c r="G19" s="168" t="s">
        <v>153</v>
      </c>
      <c r="H19" s="169"/>
      <c r="I19" s="169"/>
      <c r="J19" s="170"/>
      <c r="K19" s="85">
        <v>2</v>
      </c>
      <c r="L19" s="86" t="s">
        <v>148</v>
      </c>
      <c r="M19" s="119">
        <f>E20*K19/100</f>
        <v>0</v>
      </c>
    </row>
    <row r="20" spans="1:13" s="3" customFormat="1" ht="13.05" customHeight="1">
      <c r="A20" s="168" t="s">
        <v>142</v>
      </c>
      <c r="B20" s="169"/>
      <c r="C20" s="169"/>
      <c r="D20" s="170"/>
      <c r="E20" s="157">
        <f>SUM(E16:E19)</f>
        <v>0</v>
      </c>
      <c r="F20" s="158"/>
      <c r="G20" s="168" t="s">
        <v>154</v>
      </c>
      <c r="H20" s="169"/>
      <c r="I20" s="169"/>
      <c r="J20" s="170"/>
      <c r="K20" s="85">
        <v>2</v>
      </c>
      <c r="L20" s="86" t="s">
        <v>148</v>
      </c>
      <c r="M20" s="119">
        <f>E20*K20/100</f>
        <v>0</v>
      </c>
    </row>
    <row r="21" spans="1:13" s="3" customFormat="1" ht="13.05" customHeight="1">
      <c r="A21" s="168" t="s">
        <v>143</v>
      </c>
      <c r="B21" s="169"/>
      <c r="C21" s="169"/>
      <c r="D21" s="170"/>
      <c r="E21" s="159">
        <v>0</v>
      </c>
      <c r="F21" s="141"/>
      <c r="G21" s="168" t="s">
        <v>155</v>
      </c>
      <c r="H21" s="169"/>
      <c r="I21" s="169"/>
      <c r="J21" s="170"/>
      <c r="K21" s="85"/>
      <c r="L21" s="86" t="s">
        <v>148</v>
      </c>
      <c r="M21" s="90">
        <f>E20*K21/100</f>
        <v>0</v>
      </c>
    </row>
    <row r="22" spans="1:13" s="3" customFormat="1" ht="13.05" customHeight="1">
      <c r="A22" s="168" t="s">
        <v>144</v>
      </c>
      <c r="B22" s="169"/>
      <c r="C22" s="169"/>
      <c r="D22" s="170"/>
      <c r="E22" s="159">
        <v>0</v>
      </c>
      <c r="F22" s="141"/>
      <c r="G22" s="168" t="s">
        <v>156</v>
      </c>
      <c r="H22" s="169"/>
      <c r="I22" s="169"/>
      <c r="J22" s="170"/>
      <c r="K22" s="85"/>
      <c r="L22" s="86" t="s">
        <v>148</v>
      </c>
      <c r="M22" s="90">
        <f>E20*K22/100</f>
        <v>0</v>
      </c>
    </row>
    <row r="23" spans="1:13" s="3" customFormat="1" ht="13.05" customHeight="1" thickBot="1">
      <c r="A23" s="168" t="s">
        <v>145</v>
      </c>
      <c r="B23" s="169"/>
      <c r="C23" s="169"/>
      <c r="D23" s="170"/>
      <c r="E23" s="159">
        <v>0</v>
      </c>
      <c r="F23" s="141"/>
      <c r="G23" s="171"/>
      <c r="H23" s="172"/>
      <c r="I23" s="172"/>
      <c r="J23" s="173"/>
      <c r="K23" s="87"/>
      <c r="L23" s="88" t="s">
        <v>148</v>
      </c>
      <c r="M23" s="91">
        <f>E20*K23/100</f>
        <v>0</v>
      </c>
    </row>
    <row r="24" spans="1:13" s="3" customFormat="1" ht="13.05" customHeight="1">
      <c r="A24" s="168" t="s">
        <v>146</v>
      </c>
      <c r="B24" s="169"/>
      <c r="C24" s="169"/>
      <c r="D24" s="169"/>
      <c r="E24" s="157">
        <f>SUM(E20:E23)</f>
        <v>0</v>
      </c>
      <c r="F24" s="158"/>
      <c r="G24" s="163" t="s">
        <v>157</v>
      </c>
      <c r="H24" s="164"/>
      <c r="I24" s="164"/>
      <c r="J24" s="164"/>
      <c r="K24" s="164"/>
      <c r="L24" s="164"/>
      <c r="M24" s="174"/>
    </row>
    <row r="25" spans="1:13" s="3" customFormat="1" ht="13.05" customHeight="1">
      <c r="A25" s="168" t="s">
        <v>159</v>
      </c>
      <c r="B25" s="169"/>
      <c r="C25" s="169"/>
      <c r="D25" s="170"/>
      <c r="E25" s="157">
        <f>SUM(M14:M23)</f>
        <v>0</v>
      </c>
      <c r="F25" s="184"/>
      <c r="G25" s="168"/>
      <c r="H25" s="169"/>
      <c r="I25" s="169"/>
      <c r="J25" s="170"/>
      <c r="K25" s="85"/>
      <c r="L25" s="86" t="s">
        <v>148</v>
      </c>
      <c r="M25" s="90">
        <f>E20*K25/100</f>
        <v>0</v>
      </c>
    </row>
    <row r="26" spans="1:13" s="3" customFormat="1" ht="13.05" customHeight="1" thickBot="1">
      <c r="A26" s="168" t="s">
        <v>160</v>
      </c>
      <c r="B26" s="169"/>
      <c r="C26" s="169"/>
      <c r="D26" s="170"/>
      <c r="E26" s="159">
        <f>SUM(M25:M26)</f>
        <v>0</v>
      </c>
      <c r="F26" s="142"/>
      <c r="G26" s="171"/>
      <c r="H26" s="172"/>
      <c r="I26" s="172"/>
      <c r="J26" s="173"/>
      <c r="K26" s="87"/>
      <c r="L26" s="88" t="s">
        <v>148</v>
      </c>
      <c r="M26" s="91">
        <f>E20*K26/100</f>
        <v>0</v>
      </c>
    </row>
    <row r="27" spans="1:13" s="3" customFormat="1" ht="13.05" customHeight="1" thickBot="1">
      <c r="A27" s="171" t="s">
        <v>161</v>
      </c>
      <c r="B27" s="172"/>
      <c r="C27" s="172"/>
      <c r="D27" s="173"/>
      <c r="E27" s="185">
        <f>SUM(M28:M28)</f>
        <v>0</v>
      </c>
      <c r="F27" s="121"/>
      <c r="G27" s="163" t="s">
        <v>158</v>
      </c>
      <c r="H27" s="175"/>
      <c r="I27" s="175"/>
      <c r="J27" s="175"/>
      <c r="K27" s="175"/>
      <c r="L27" s="175"/>
      <c r="M27" s="176"/>
    </row>
    <row r="28" spans="1:13" s="3" customFormat="1" ht="13.05" customHeight="1" thickBot="1">
      <c r="A28" s="186" t="s">
        <v>162</v>
      </c>
      <c r="B28" s="187"/>
      <c r="C28" s="187"/>
      <c r="D28" s="188"/>
      <c r="E28" s="189">
        <f>SUM(E24:E27)</f>
        <v>0</v>
      </c>
      <c r="F28" s="190"/>
      <c r="G28" s="171"/>
      <c r="H28" s="172"/>
      <c r="I28" s="172"/>
      <c r="J28" s="173"/>
      <c r="K28" s="87"/>
      <c r="L28" s="88" t="s">
        <v>148</v>
      </c>
      <c r="M28" s="91">
        <f>E20*K28/100</f>
        <v>0</v>
      </c>
    </row>
    <row r="29" spans="1:13" s="4" customFormat="1" ht="13.05" customHeight="1">
      <c r="A29" s="177" t="s">
        <v>163</v>
      </c>
      <c r="B29" s="178"/>
      <c r="C29" s="178"/>
      <c r="D29" s="179"/>
      <c r="E29" s="180" t="s">
        <v>164</v>
      </c>
      <c r="F29" s="178"/>
      <c r="G29" s="179"/>
      <c r="H29" s="180" t="s">
        <v>165</v>
      </c>
      <c r="I29" s="178"/>
      <c r="J29" s="178"/>
      <c r="K29" s="178"/>
      <c r="L29" s="178"/>
      <c r="M29" s="181"/>
    </row>
    <row r="30" spans="1:13" s="3" customFormat="1" ht="13.05" customHeight="1">
      <c r="A30" s="182" t="s">
        <v>116</v>
      </c>
      <c r="B30" s="121"/>
      <c r="C30" s="121"/>
      <c r="D30" s="122"/>
      <c r="E30" s="92" t="s">
        <v>166</v>
      </c>
      <c r="F30" s="172"/>
      <c r="G30" s="122"/>
      <c r="H30" s="92" t="s">
        <v>166</v>
      </c>
      <c r="I30" s="172"/>
      <c r="J30" s="121"/>
      <c r="K30" s="121"/>
      <c r="L30" s="121"/>
      <c r="M30" s="183"/>
    </row>
    <row r="31" spans="1:13" s="3" customFormat="1" ht="13.05" customHeight="1">
      <c r="A31" s="200" t="s">
        <v>167</v>
      </c>
      <c r="B31" s="132"/>
      <c r="C31" s="201">
        <v>45321</v>
      </c>
      <c r="D31" s="202"/>
      <c r="E31" s="92" t="s">
        <v>167</v>
      </c>
      <c r="F31" s="203"/>
      <c r="G31" s="202"/>
      <c r="H31" s="92" t="s">
        <v>167</v>
      </c>
      <c r="I31" s="203"/>
      <c r="J31" s="132"/>
      <c r="K31" s="132"/>
      <c r="L31" s="132"/>
      <c r="M31" s="204"/>
    </row>
    <row r="32" spans="1:13" s="3" customFormat="1" ht="13.05" customHeight="1">
      <c r="A32" s="200"/>
      <c r="B32" s="132"/>
      <c r="C32" s="132"/>
      <c r="D32" s="202"/>
      <c r="E32" s="208" t="s">
        <v>168</v>
      </c>
      <c r="F32" s="132"/>
      <c r="G32" s="202"/>
      <c r="H32" s="208" t="s">
        <v>168</v>
      </c>
      <c r="I32" s="132"/>
      <c r="J32" s="132"/>
      <c r="K32" s="132"/>
      <c r="L32" s="132"/>
      <c r="M32" s="204"/>
    </row>
    <row r="33" spans="1:13" ht="12.75">
      <c r="A33" s="205"/>
      <c r="B33" s="206"/>
      <c r="C33" s="206"/>
      <c r="D33" s="207"/>
      <c r="E33" s="209"/>
      <c r="F33" s="206"/>
      <c r="G33" s="207"/>
      <c r="H33" s="209"/>
      <c r="I33" s="206"/>
      <c r="J33" s="206"/>
      <c r="K33" s="206"/>
      <c r="L33" s="206"/>
      <c r="M33" s="210"/>
    </row>
    <row r="34" spans="1:13" s="3" customFormat="1" ht="56.25" customHeight="1" thickBot="1">
      <c r="A34" s="205"/>
      <c r="B34" s="206"/>
      <c r="C34" s="206"/>
      <c r="D34" s="207"/>
      <c r="E34" s="209"/>
      <c r="F34" s="206"/>
      <c r="G34" s="207"/>
      <c r="H34" s="209"/>
      <c r="I34" s="206"/>
      <c r="J34" s="206"/>
      <c r="K34" s="206"/>
      <c r="L34" s="206"/>
      <c r="M34" s="210"/>
    </row>
    <row r="35" spans="1:13" s="3" customFormat="1" ht="13.05" customHeight="1">
      <c r="A35" s="191" t="s">
        <v>169</v>
      </c>
      <c r="B35" s="192"/>
      <c r="C35" s="192"/>
      <c r="D35" s="193"/>
      <c r="E35" s="194">
        <v>21</v>
      </c>
      <c r="F35" s="164"/>
      <c r="G35" s="93" t="s">
        <v>170</v>
      </c>
      <c r="H35" s="195">
        <f>E28-H37</f>
        <v>0</v>
      </c>
      <c r="I35" s="196"/>
      <c r="J35" s="196"/>
      <c r="K35" s="196"/>
      <c r="L35" s="196"/>
      <c r="M35" s="94" t="s">
        <v>171</v>
      </c>
    </row>
    <row r="36" spans="1:13" s="3" customFormat="1" ht="13.05" customHeight="1">
      <c r="A36" s="168" t="s">
        <v>172</v>
      </c>
      <c r="B36" s="197"/>
      <c r="C36" s="197"/>
      <c r="D36" s="198"/>
      <c r="E36" s="199">
        <v>21</v>
      </c>
      <c r="F36" s="142"/>
      <c r="G36" s="84" t="s">
        <v>170</v>
      </c>
      <c r="H36" s="157">
        <f>H35*E36/100</f>
        <v>0</v>
      </c>
      <c r="I36" s="184"/>
      <c r="J36" s="184"/>
      <c r="K36" s="184"/>
      <c r="L36" s="184"/>
      <c r="M36" s="95" t="s">
        <v>171</v>
      </c>
    </row>
    <row r="37" spans="1:13" s="3" customFormat="1" ht="13.05" customHeight="1">
      <c r="A37" s="168" t="s">
        <v>169</v>
      </c>
      <c r="B37" s="197"/>
      <c r="C37" s="197"/>
      <c r="D37" s="198"/>
      <c r="E37" s="199">
        <v>15</v>
      </c>
      <c r="F37" s="142"/>
      <c r="G37" s="84" t="s">
        <v>170</v>
      </c>
      <c r="H37" s="159">
        <v>0</v>
      </c>
      <c r="I37" s="215"/>
      <c r="J37" s="215"/>
      <c r="K37" s="215"/>
      <c r="L37" s="215"/>
      <c r="M37" s="95" t="s">
        <v>171</v>
      </c>
    </row>
    <row r="38" spans="1:13" s="3" customFormat="1" ht="13.05" customHeight="1">
      <c r="A38" s="168" t="s">
        <v>172</v>
      </c>
      <c r="B38" s="197"/>
      <c r="C38" s="197"/>
      <c r="D38" s="198"/>
      <c r="E38" s="199">
        <v>15</v>
      </c>
      <c r="F38" s="142"/>
      <c r="G38" s="84" t="s">
        <v>170</v>
      </c>
      <c r="H38" s="159">
        <f>H37*E38/100</f>
        <v>0</v>
      </c>
      <c r="I38" s="142"/>
      <c r="J38" s="142"/>
      <c r="K38" s="142"/>
      <c r="L38" s="142"/>
      <c r="M38" s="95" t="s">
        <v>171</v>
      </c>
    </row>
    <row r="39" spans="1:13" s="96" customFormat="1" ht="19.5" customHeight="1" thickBot="1">
      <c r="A39" s="211" t="s">
        <v>173</v>
      </c>
      <c r="B39" s="212"/>
      <c r="C39" s="212"/>
      <c r="D39" s="212"/>
      <c r="E39" s="212"/>
      <c r="F39" s="212"/>
      <c r="G39" s="212"/>
      <c r="H39" s="213">
        <f>SUM(H35:H38)</f>
        <v>0</v>
      </c>
      <c r="I39" s="214"/>
      <c r="J39" s="214"/>
      <c r="K39" s="214"/>
      <c r="L39" s="214"/>
      <c r="M39" s="97" t="s">
        <v>171</v>
      </c>
    </row>
    <row r="40" s="3" customFormat="1" ht="13.05" customHeight="1"/>
    <row r="41" spans="1:13" s="3" customFormat="1" ht="13.05" customHeight="1">
      <c r="A41" s="203" t="s">
        <v>174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</sheetData>
  <mergeCells count="110"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I2" sqref="I2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6">
      <c r="A1" s="221" t="s">
        <v>229</v>
      </c>
      <c r="B1" s="221"/>
      <c r="C1" s="221"/>
      <c r="D1" s="221" t="s">
        <v>241</v>
      </c>
      <c r="E1" s="221"/>
    </row>
    <row r="2" spans="1:5" s="2" customFormat="1" ht="9.6">
      <c r="A2" s="221" t="s">
        <v>230</v>
      </c>
      <c r="B2" s="221"/>
      <c r="C2" s="221"/>
      <c r="D2" s="221" t="s">
        <v>242</v>
      </c>
      <c r="E2" s="221"/>
    </row>
    <row r="3" s="1" customFormat="1" ht="9.6"/>
    <row r="4" spans="1:5" s="4" customFormat="1" ht="12.75">
      <c r="A4" s="222" t="s">
        <v>97</v>
      </c>
      <c r="B4" s="132"/>
      <c r="C4" s="132"/>
      <c r="D4" s="132"/>
      <c r="E4" s="132"/>
    </row>
    <row r="5" s="1" customFormat="1" ht="10.2" thickBot="1"/>
    <row r="6" spans="1:5" s="1" customFormat="1" ht="9.75" customHeight="1">
      <c r="A6" s="216" t="s">
        <v>98</v>
      </c>
      <c r="B6" s="218" t="s">
        <v>99</v>
      </c>
      <c r="C6" s="220" t="s">
        <v>100</v>
      </c>
      <c r="D6" s="164"/>
      <c r="E6" s="165"/>
    </row>
    <row r="7" spans="1:5" s="1" customFormat="1" ht="9.75" customHeight="1" thickBot="1">
      <c r="A7" s="217"/>
      <c r="B7" s="219"/>
      <c r="C7" s="67" t="s">
        <v>14</v>
      </c>
      <c r="D7" s="68" t="s">
        <v>19</v>
      </c>
      <c r="E7" s="69" t="s">
        <v>101</v>
      </c>
    </row>
    <row r="8" spans="1:5" s="17" customFormat="1" ht="10.2">
      <c r="A8" s="70"/>
      <c r="B8" s="73" t="s">
        <v>25</v>
      </c>
      <c r="C8" s="71"/>
      <c r="D8" s="71"/>
      <c r="E8" s="72"/>
    </row>
    <row r="9" spans="1:5" s="17" customFormat="1" ht="10.2">
      <c r="A9" s="74">
        <v>1</v>
      </c>
      <c r="B9" s="30" t="s">
        <v>102</v>
      </c>
      <c r="C9" s="114">
        <f>ROZPOČET!G30</f>
        <v>0</v>
      </c>
      <c r="D9" s="114">
        <f>ROZPOČET!I30</f>
        <v>0</v>
      </c>
      <c r="E9" s="111">
        <f aca="true" t="shared" si="0" ref="E9:E14">C9+D9</f>
        <v>0</v>
      </c>
    </row>
    <row r="10" spans="1:5" s="17" customFormat="1" ht="10.2">
      <c r="A10" s="75">
        <v>2</v>
      </c>
      <c r="B10" s="76" t="s">
        <v>103</v>
      </c>
      <c r="C10" s="115">
        <f>ROZPOČET!G36</f>
        <v>0</v>
      </c>
      <c r="D10" s="115">
        <f>ROZPOČET!I36</f>
        <v>0</v>
      </c>
      <c r="E10" s="112">
        <f t="shared" si="0"/>
        <v>0</v>
      </c>
    </row>
    <row r="11" spans="1:5" s="17" customFormat="1" ht="10.2">
      <c r="A11" s="75">
        <v>5</v>
      </c>
      <c r="B11" s="76" t="s">
        <v>234</v>
      </c>
      <c r="C11" s="115">
        <f>ROZPOČET!G52</f>
        <v>0</v>
      </c>
      <c r="D11" s="115">
        <f>ROZPOČET!I52</f>
        <v>0</v>
      </c>
      <c r="E11" s="112">
        <f t="shared" si="0"/>
        <v>0</v>
      </c>
    </row>
    <row r="12" spans="1:5" s="17" customFormat="1" ht="10.2">
      <c r="A12" s="75">
        <v>63</v>
      </c>
      <c r="B12" s="76" t="s">
        <v>233</v>
      </c>
      <c r="C12" s="115">
        <f>ROZPOČET!G64</f>
        <v>0</v>
      </c>
      <c r="D12" s="115">
        <f>ROZPOČET!I64</f>
        <v>0</v>
      </c>
      <c r="E12" s="112">
        <f t="shared" si="0"/>
        <v>0</v>
      </c>
    </row>
    <row r="13" spans="1:5" s="17" customFormat="1" ht="10.2">
      <c r="A13" s="75">
        <v>9</v>
      </c>
      <c r="B13" s="76" t="s">
        <v>104</v>
      </c>
      <c r="C13" s="115">
        <f>ROZPOČET!G82</f>
        <v>0</v>
      </c>
      <c r="D13" s="115">
        <f>ROZPOČET!I82</f>
        <v>0</v>
      </c>
      <c r="E13" s="112">
        <f t="shared" si="0"/>
        <v>0</v>
      </c>
    </row>
    <row r="14" spans="1:5" s="17" customFormat="1" ht="10.2">
      <c r="A14" s="75">
        <v>99</v>
      </c>
      <c r="B14" s="76" t="s">
        <v>105</v>
      </c>
      <c r="C14" s="115">
        <f>ROZPOČET!G86</f>
        <v>0</v>
      </c>
      <c r="D14" s="115">
        <f>ROZPOČET!I86</f>
        <v>0</v>
      </c>
      <c r="E14" s="112">
        <f t="shared" si="0"/>
        <v>0</v>
      </c>
    </row>
    <row r="15" spans="1:5" s="17" customFormat="1" ht="10.8" thickBot="1">
      <c r="A15" s="77"/>
      <c r="B15" s="78" t="s">
        <v>106</v>
      </c>
      <c r="C15" s="116">
        <f>SUM(C9:C14)</f>
        <v>0</v>
      </c>
      <c r="D15" s="116">
        <f>SUM(D9:D14)</f>
        <v>0</v>
      </c>
      <c r="E15" s="113">
        <f>SUM(E9:E14)</f>
        <v>0</v>
      </c>
    </row>
    <row r="16" s="1" customFormat="1" ht="10.2" thickBot="1"/>
    <row r="17" spans="1:5" s="17" customFormat="1" ht="10.2">
      <c r="A17" s="70"/>
      <c r="B17" s="73" t="s">
        <v>87</v>
      </c>
      <c r="C17" s="71"/>
      <c r="D17" s="71"/>
      <c r="E17" s="72"/>
    </row>
    <row r="18" spans="1:5" s="17" customFormat="1" ht="10.2">
      <c r="A18" s="74">
        <v>762</v>
      </c>
      <c r="B18" s="30" t="s">
        <v>107</v>
      </c>
      <c r="C18" s="114">
        <f>ROZPOČET!G102</f>
        <v>0</v>
      </c>
      <c r="D18" s="114">
        <f>ROZPOČET!I102</f>
        <v>0</v>
      </c>
      <c r="E18" s="111">
        <f>C18+D18</f>
        <v>0</v>
      </c>
    </row>
    <row r="19" spans="1:5" s="17" customFormat="1" ht="10.8" thickBot="1">
      <c r="A19" s="77"/>
      <c r="B19" s="78" t="s">
        <v>108</v>
      </c>
      <c r="C19" s="116">
        <f>SUM(C18:C18)</f>
        <v>0</v>
      </c>
      <c r="D19" s="116">
        <f>SUM(D18:D18)</f>
        <v>0</v>
      </c>
      <c r="E19" s="113">
        <f>SUM(E18:E18)</f>
        <v>0</v>
      </c>
    </row>
    <row r="20" s="1" customFormat="1" ht="10.2" thickBot="1"/>
    <row r="21" spans="1:5" s="17" customFormat="1" ht="10.8" thickBot="1">
      <c r="A21" s="79"/>
      <c r="B21" s="80" t="s">
        <v>109</v>
      </c>
      <c r="C21" s="117">
        <f>C15+C19</f>
        <v>0</v>
      </c>
      <c r="D21" s="117">
        <f>D15+D19</f>
        <v>0</v>
      </c>
      <c r="E21" s="118">
        <f>E15+E19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3.7109375" style="0" customWidth="1"/>
    <col min="2" max="2" width="11.14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7109375" style="0" customWidth="1"/>
    <col min="10" max="11" width="9.140625" style="0" customWidth="1"/>
  </cols>
  <sheetData>
    <row r="1" spans="1:11" s="2" customFormat="1" ht="9.6">
      <c r="A1" s="221" t="s">
        <v>229</v>
      </c>
      <c r="B1" s="221"/>
      <c r="C1" s="221"/>
      <c r="D1" s="221"/>
      <c r="E1" s="221"/>
      <c r="F1" s="221"/>
      <c r="G1" s="221"/>
      <c r="H1" s="221"/>
      <c r="I1" s="221"/>
      <c r="J1" s="221" t="s">
        <v>241</v>
      </c>
      <c r="K1" s="221"/>
    </row>
    <row r="2" spans="1:11" s="2" customFormat="1" ht="9.6">
      <c r="A2" s="221" t="s">
        <v>231</v>
      </c>
      <c r="B2" s="221"/>
      <c r="C2" s="221"/>
      <c r="D2" s="221"/>
      <c r="E2" s="221"/>
      <c r="F2" s="221"/>
      <c r="G2" s="221"/>
      <c r="H2" s="221"/>
      <c r="I2" s="221"/>
      <c r="J2" s="221" t="s">
        <v>242</v>
      </c>
      <c r="K2" s="221"/>
    </row>
    <row r="3" s="1" customFormat="1" ht="9.6"/>
    <row r="4" spans="1:11" s="3" customFormat="1" ht="12.75">
      <c r="A4" s="22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="1" customFormat="1" ht="10.2" thickBot="1"/>
    <row r="6" spans="1:11" s="1" customFormat="1" ht="9.75" customHeight="1">
      <c r="A6" s="5" t="s">
        <v>1</v>
      </c>
      <c r="B6" s="223" t="s">
        <v>5</v>
      </c>
      <c r="C6" s="223" t="s">
        <v>7</v>
      </c>
      <c r="D6" s="223" t="s">
        <v>9</v>
      </c>
      <c r="E6" s="223" t="s">
        <v>11</v>
      </c>
      <c r="F6" s="225" t="s">
        <v>13</v>
      </c>
      <c r="G6" s="164"/>
      <c r="H6" s="164"/>
      <c r="I6" s="164"/>
      <c r="J6" s="223" t="s">
        <v>22</v>
      </c>
      <c r="K6" s="228"/>
    </row>
    <row r="7" spans="1:11" s="1" customFormat="1" ht="9.75" customHeight="1">
      <c r="A7" s="6" t="s">
        <v>2</v>
      </c>
      <c r="B7" s="224"/>
      <c r="C7" s="224"/>
      <c r="D7" s="224"/>
      <c r="E7" s="224"/>
      <c r="F7" s="226" t="s">
        <v>14</v>
      </c>
      <c r="G7" s="121"/>
      <c r="H7" s="227" t="s">
        <v>19</v>
      </c>
      <c r="I7" s="121"/>
      <c r="J7" s="224"/>
      <c r="K7" s="229"/>
    </row>
    <row r="8" spans="1:11" s="1" customFormat="1" ht="9.75" customHeight="1">
      <c r="A8" s="6" t="s">
        <v>3</v>
      </c>
      <c r="B8" s="224"/>
      <c r="C8" s="224"/>
      <c r="D8" s="224"/>
      <c r="E8" s="224"/>
      <c r="F8" s="9" t="s">
        <v>15</v>
      </c>
      <c r="G8" s="11" t="s">
        <v>17</v>
      </c>
      <c r="H8" s="13" t="s">
        <v>15</v>
      </c>
      <c r="I8" s="11" t="s">
        <v>17</v>
      </c>
      <c r="J8" s="13" t="s">
        <v>15</v>
      </c>
      <c r="K8" s="15" t="s">
        <v>17</v>
      </c>
    </row>
    <row r="9" spans="1:11" s="1" customFormat="1" ht="9.75" customHeight="1" thickBot="1">
      <c r="A9" s="7" t="s">
        <v>4</v>
      </c>
      <c r="B9" s="8" t="s">
        <v>6</v>
      </c>
      <c r="C9" s="8" t="s">
        <v>8</v>
      </c>
      <c r="D9" s="8" t="s">
        <v>10</v>
      </c>
      <c r="E9" s="8" t="s">
        <v>12</v>
      </c>
      <c r="F9" s="10" t="s">
        <v>16</v>
      </c>
      <c r="G9" s="12" t="s">
        <v>18</v>
      </c>
      <c r="H9" s="14" t="s">
        <v>20</v>
      </c>
      <c r="I9" s="12" t="s">
        <v>21</v>
      </c>
      <c r="J9" s="14" t="s">
        <v>23</v>
      </c>
      <c r="K9" s="16" t="s">
        <v>24</v>
      </c>
    </row>
    <row r="10" spans="1:11" s="18" customFormat="1" ht="10.2">
      <c r="A10" s="20"/>
      <c r="B10" s="19"/>
      <c r="C10" s="21" t="s">
        <v>25</v>
      </c>
      <c r="D10" s="19"/>
      <c r="E10" s="19"/>
      <c r="F10" s="22"/>
      <c r="G10" s="23"/>
      <c r="H10" s="24"/>
      <c r="J10" s="24"/>
      <c r="K10" s="25"/>
    </row>
    <row r="11" spans="1:11" s="18" customFormat="1" ht="10.2">
      <c r="A11" s="28"/>
      <c r="B11" s="29" t="s">
        <v>26</v>
      </c>
      <c r="C11" s="30" t="s">
        <v>27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9.6">
      <c r="A12" s="35">
        <v>1</v>
      </c>
      <c r="B12" s="36" t="s">
        <v>28</v>
      </c>
      <c r="C12" s="37" t="s">
        <v>29</v>
      </c>
      <c r="D12" s="38" t="s">
        <v>30</v>
      </c>
      <c r="E12" s="99">
        <v>27.5</v>
      </c>
      <c r="F12" s="40">
        <v>0</v>
      </c>
      <c r="G12" s="41">
        <f>E12*F12</f>
        <v>0</v>
      </c>
      <c r="H12" s="109">
        <v>0</v>
      </c>
      <c r="I12" s="41">
        <f>E12*H12</f>
        <v>0</v>
      </c>
      <c r="J12" s="39">
        <v>0</v>
      </c>
      <c r="K12" s="43">
        <f>E12*J12</f>
        <v>0</v>
      </c>
    </row>
    <row r="13" spans="1:11" s="1" customFormat="1" ht="9.6">
      <c r="A13" s="35"/>
      <c r="B13" s="100" t="s">
        <v>175</v>
      </c>
      <c r="C13" s="101" t="s">
        <v>176</v>
      </c>
      <c r="D13" s="102" t="s">
        <v>177</v>
      </c>
      <c r="E13" s="103">
        <v>27.5</v>
      </c>
      <c r="F13" s="40"/>
      <c r="G13" s="41"/>
      <c r="H13" s="42"/>
      <c r="I13" s="41"/>
      <c r="J13" s="39"/>
      <c r="K13" s="43"/>
    </row>
    <row r="14" spans="1:11" s="1" customFormat="1" ht="9.6">
      <c r="A14" s="35">
        <f>A12+1</f>
        <v>2</v>
      </c>
      <c r="B14" s="36" t="s">
        <v>31</v>
      </c>
      <c r="C14" s="37" t="s">
        <v>32</v>
      </c>
      <c r="D14" s="38" t="s">
        <v>30</v>
      </c>
      <c r="E14" s="99">
        <v>27.5</v>
      </c>
      <c r="F14" s="40">
        <v>0</v>
      </c>
      <c r="G14" s="41">
        <f>E14*F14</f>
        <v>0</v>
      </c>
      <c r="H14" s="109">
        <v>0</v>
      </c>
      <c r="I14" s="41">
        <f>E14*H14</f>
        <v>0</v>
      </c>
      <c r="J14" s="39">
        <v>0</v>
      </c>
      <c r="K14" s="43">
        <f>E14*J14</f>
        <v>0</v>
      </c>
    </row>
    <row r="15" spans="1:11" s="1" customFormat="1" ht="9.6">
      <c r="A15" s="35"/>
      <c r="B15" s="100" t="s">
        <v>175</v>
      </c>
      <c r="C15" s="101" t="s">
        <v>176</v>
      </c>
      <c r="D15" s="102" t="s">
        <v>177</v>
      </c>
      <c r="E15" s="103">
        <v>27.5</v>
      </c>
      <c r="F15" s="40"/>
      <c r="G15" s="41"/>
      <c r="H15" s="42"/>
      <c r="I15" s="41"/>
      <c r="J15" s="39"/>
      <c r="K15" s="43"/>
    </row>
    <row r="16" spans="1:11" s="1" customFormat="1" ht="9.6">
      <c r="A16" s="35">
        <f>A14+1</f>
        <v>3</v>
      </c>
      <c r="B16" s="36" t="s">
        <v>33</v>
      </c>
      <c r="C16" s="37" t="s">
        <v>34</v>
      </c>
      <c r="D16" s="38" t="s">
        <v>35</v>
      </c>
      <c r="E16" s="99">
        <v>8.67</v>
      </c>
      <c r="F16" s="40">
        <v>0</v>
      </c>
      <c r="G16" s="41">
        <f>E16*F16</f>
        <v>0</v>
      </c>
      <c r="H16" s="109">
        <v>0</v>
      </c>
      <c r="I16" s="41">
        <f>E16*H16</f>
        <v>0</v>
      </c>
      <c r="J16" s="39">
        <v>0</v>
      </c>
      <c r="K16" s="43">
        <f>E16*J16</f>
        <v>0</v>
      </c>
    </row>
    <row r="17" spans="1:11" s="1" customFormat="1" ht="9.6">
      <c r="A17" s="35"/>
      <c r="B17" s="100" t="s">
        <v>175</v>
      </c>
      <c r="C17" s="101" t="s">
        <v>178</v>
      </c>
      <c r="D17" s="102" t="s">
        <v>179</v>
      </c>
      <c r="E17" s="103">
        <v>8.67</v>
      </c>
      <c r="F17" s="40"/>
      <c r="G17" s="41"/>
      <c r="H17" s="42"/>
      <c r="I17" s="41"/>
      <c r="J17" s="39"/>
      <c r="K17" s="43"/>
    </row>
    <row r="18" spans="1:11" s="1" customFormat="1" ht="9.6">
      <c r="A18" s="35">
        <f>A16+1</f>
        <v>4</v>
      </c>
      <c r="B18" s="36" t="s">
        <v>36</v>
      </c>
      <c r="C18" s="37" t="s">
        <v>37</v>
      </c>
      <c r="D18" s="38" t="s">
        <v>35</v>
      </c>
      <c r="E18" s="99">
        <v>8.67</v>
      </c>
      <c r="F18" s="40">
        <v>0</v>
      </c>
      <c r="G18" s="41">
        <f>E18*F18</f>
        <v>0</v>
      </c>
      <c r="H18" s="109">
        <v>0</v>
      </c>
      <c r="I18" s="41">
        <f>E18*H18</f>
        <v>0</v>
      </c>
      <c r="J18" s="39">
        <v>0</v>
      </c>
      <c r="K18" s="43">
        <f>E18*J18</f>
        <v>0</v>
      </c>
    </row>
    <row r="19" spans="1:11" s="1" customFormat="1" ht="9.6">
      <c r="A19" s="35"/>
      <c r="B19" s="100" t="s">
        <v>175</v>
      </c>
      <c r="C19" s="101" t="s">
        <v>178</v>
      </c>
      <c r="D19" s="102" t="s">
        <v>179</v>
      </c>
      <c r="E19" s="103">
        <v>8.67</v>
      </c>
      <c r="F19" s="40"/>
      <c r="G19" s="41"/>
      <c r="H19" s="42"/>
      <c r="I19" s="41"/>
      <c r="J19" s="39"/>
      <c r="K19" s="43"/>
    </row>
    <row r="20" spans="1:11" s="1" customFormat="1" ht="9.6">
      <c r="A20" s="35">
        <f>A18+1</f>
        <v>5</v>
      </c>
      <c r="B20" s="36" t="s">
        <v>38</v>
      </c>
      <c r="C20" s="37" t="s">
        <v>39</v>
      </c>
      <c r="D20" s="38" t="s">
        <v>35</v>
      </c>
      <c r="E20" s="99">
        <v>8.67</v>
      </c>
      <c r="F20" s="40">
        <v>0</v>
      </c>
      <c r="G20" s="41">
        <f>E20*F20</f>
        <v>0</v>
      </c>
      <c r="H20" s="109">
        <v>0</v>
      </c>
      <c r="I20" s="41">
        <f>E20*H20</f>
        <v>0</v>
      </c>
      <c r="J20" s="39">
        <v>0</v>
      </c>
      <c r="K20" s="43">
        <f>E20*J20</f>
        <v>0</v>
      </c>
    </row>
    <row r="21" spans="1:11" s="1" customFormat="1" ht="9.6">
      <c r="A21" s="35"/>
      <c r="B21" s="100" t="s">
        <v>175</v>
      </c>
      <c r="C21" s="101" t="s">
        <v>180</v>
      </c>
      <c r="D21" s="102" t="s">
        <v>179</v>
      </c>
      <c r="E21" s="103">
        <v>8.67</v>
      </c>
      <c r="F21" s="40"/>
      <c r="G21" s="41"/>
      <c r="H21" s="42"/>
      <c r="I21" s="41"/>
      <c r="J21" s="39"/>
      <c r="K21" s="43"/>
    </row>
    <row r="22" spans="1:11" s="1" customFormat="1" ht="9.6">
      <c r="A22" s="35">
        <f>A20+1</f>
        <v>6</v>
      </c>
      <c r="B22" s="36" t="s">
        <v>40</v>
      </c>
      <c r="C22" s="37" t="s">
        <v>41</v>
      </c>
      <c r="D22" s="38" t="s">
        <v>35</v>
      </c>
      <c r="E22" s="99">
        <v>8.67</v>
      </c>
      <c r="F22" s="40">
        <v>0</v>
      </c>
      <c r="G22" s="41">
        <f>E22*F22</f>
        <v>0</v>
      </c>
      <c r="H22" s="109">
        <v>0</v>
      </c>
      <c r="I22" s="41">
        <f>E22*H22</f>
        <v>0</v>
      </c>
      <c r="J22" s="39">
        <v>0</v>
      </c>
      <c r="K22" s="43">
        <f>E22*J22</f>
        <v>0</v>
      </c>
    </row>
    <row r="23" spans="1:11" s="1" customFormat="1" ht="9.6">
      <c r="A23" s="35"/>
      <c r="B23" s="100" t="s">
        <v>175</v>
      </c>
      <c r="C23" s="101" t="s">
        <v>180</v>
      </c>
      <c r="D23" s="102" t="s">
        <v>179</v>
      </c>
      <c r="E23" s="103">
        <v>8.67</v>
      </c>
      <c r="F23" s="40"/>
      <c r="G23" s="41"/>
      <c r="H23" s="42"/>
      <c r="I23" s="41"/>
      <c r="J23" s="39"/>
      <c r="K23" s="43"/>
    </row>
    <row r="24" spans="1:11" s="1" customFormat="1" ht="9.6">
      <c r="A24" s="35">
        <f>A22+1</f>
        <v>7</v>
      </c>
      <c r="B24" s="36" t="s">
        <v>42</v>
      </c>
      <c r="C24" s="37" t="s">
        <v>43</v>
      </c>
      <c r="D24" s="38" t="s">
        <v>35</v>
      </c>
      <c r="E24" s="99">
        <v>43.32</v>
      </c>
      <c r="F24" s="40">
        <v>0</v>
      </c>
      <c r="G24" s="41">
        <f>E24*F24</f>
        <v>0</v>
      </c>
      <c r="H24" s="109">
        <v>0</v>
      </c>
      <c r="I24" s="41">
        <f>E24*H24</f>
        <v>0</v>
      </c>
      <c r="J24" s="39">
        <v>0</v>
      </c>
      <c r="K24" s="43">
        <f>E24*J24</f>
        <v>0</v>
      </c>
    </row>
    <row r="25" spans="1:11" s="1" customFormat="1" ht="9.6">
      <c r="A25" s="35"/>
      <c r="B25" s="100" t="s">
        <v>175</v>
      </c>
      <c r="C25" s="101" t="s">
        <v>181</v>
      </c>
      <c r="D25" s="102" t="s">
        <v>179</v>
      </c>
      <c r="E25" s="103">
        <v>43.32</v>
      </c>
      <c r="F25" s="40"/>
      <c r="G25" s="41"/>
      <c r="H25" s="42"/>
      <c r="I25" s="41"/>
      <c r="J25" s="39"/>
      <c r="K25" s="43"/>
    </row>
    <row r="26" spans="1:11" s="1" customFormat="1" ht="9.6">
      <c r="A26" s="35">
        <f>A24+1</f>
        <v>8</v>
      </c>
      <c r="B26" s="36" t="s">
        <v>44</v>
      </c>
      <c r="C26" s="37" t="s">
        <v>45</v>
      </c>
      <c r="D26" s="38" t="s">
        <v>35</v>
      </c>
      <c r="E26" s="99">
        <v>8.67</v>
      </c>
      <c r="F26" s="40">
        <v>0</v>
      </c>
      <c r="G26" s="41">
        <f>E26*F26</f>
        <v>0</v>
      </c>
      <c r="H26" s="109">
        <v>0</v>
      </c>
      <c r="I26" s="41">
        <f>E26*H26</f>
        <v>0</v>
      </c>
      <c r="J26" s="39">
        <v>0</v>
      </c>
      <c r="K26" s="43">
        <f>E26*J26</f>
        <v>0</v>
      </c>
    </row>
    <row r="27" spans="1:11" s="1" customFormat="1" ht="9.6">
      <c r="A27" s="35"/>
      <c r="B27" s="100" t="s">
        <v>175</v>
      </c>
      <c r="C27" s="101">
        <v>8.67</v>
      </c>
      <c r="D27" s="102" t="s">
        <v>179</v>
      </c>
      <c r="E27" s="103">
        <v>8.67</v>
      </c>
      <c r="F27" s="40"/>
      <c r="G27" s="41"/>
      <c r="H27" s="42"/>
      <c r="I27" s="41"/>
      <c r="J27" s="39"/>
      <c r="K27" s="43"/>
    </row>
    <row r="28" spans="1:11" s="1" customFormat="1" ht="9.6">
      <c r="A28" s="35">
        <f>A26+1</f>
        <v>9</v>
      </c>
      <c r="B28" s="36" t="s">
        <v>46</v>
      </c>
      <c r="C28" s="37" t="s">
        <v>47</v>
      </c>
      <c r="D28" s="38" t="s">
        <v>35</v>
      </c>
      <c r="E28" s="99">
        <v>8.67</v>
      </c>
      <c r="F28" s="40">
        <v>0</v>
      </c>
      <c r="G28" s="41">
        <f>E28*F28</f>
        <v>0</v>
      </c>
      <c r="H28" s="109">
        <v>0</v>
      </c>
      <c r="I28" s="41">
        <f>E28*H28</f>
        <v>0</v>
      </c>
      <c r="J28" s="39">
        <v>0</v>
      </c>
      <c r="K28" s="43">
        <f>E28*J28</f>
        <v>0</v>
      </c>
    </row>
    <row r="29" spans="1:11" s="1" customFormat="1" ht="9.6">
      <c r="A29" s="35"/>
      <c r="B29" s="100" t="s">
        <v>175</v>
      </c>
      <c r="C29" s="101">
        <v>8.67</v>
      </c>
      <c r="D29" s="102" t="s">
        <v>179</v>
      </c>
      <c r="E29" s="103">
        <v>8.67</v>
      </c>
      <c r="F29" s="40"/>
      <c r="G29" s="41"/>
      <c r="H29" s="42"/>
      <c r="I29" s="98"/>
      <c r="J29" s="39"/>
      <c r="K29" s="43"/>
    </row>
    <row r="30" spans="1:11" s="18" customFormat="1" ht="10.2">
      <c r="A30" s="52"/>
      <c r="B30" s="53">
        <v>1</v>
      </c>
      <c r="C30" s="54" t="s">
        <v>48</v>
      </c>
      <c r="D30" s="55"/>
      <c r="E30" s="55"/>
      <c r="F30" s="56"/>
      <c r="G30" s="57">
        <f>SUM(G12:G28)</f>
        <v>0</v>
      </c>
      <c r="H30" s="58"/>
      <c r="I30" s="59">
        <f>SUM(I12:I28)</f>
        <v>0</v>
      </c>
      <c r="J30" s="58"/>
      <c r="K30" s="60">
        <f>SUM(K12:K28)</f>
        <v>0</v>
      </c>
    </row>
    <row r="31" spans="1:11" s="18" customFormat="1" ht="10.2">
      <c r="A31" s="28"/>
      <c r="B31" s="29" t="s">
        <v>49</v>
      </c>
      <c r="C31" s="30" t="s">
        <v>50</v>
      </c>
      <c r="D31" s="27"/>
      <c r="E31" s="27"/>
      <c r="F31" s="31"/>
      <c r="G31" s="32"/>
      <c r="H31" s="33"/>
      <c r="I31" s="26"/>
      <c r="J31" s="33"/>
      <c r="K31" s="34"/>
    </row>
    <row r="32" spans="1:11" s="1" customFormat="1" ht="9.6">
      <c r="A32" s="35">
        <f>A28+1</f>
        <v>10</v>
      </c>
      <c r="B32" s="36" t="s">
        <v>51</v>
      </c>
      <c r="C32" s="37" t="s">
        <v>52</v>
      </c>
      <c r="D32" s="38" t="s">
        <v>30</v>
      </c>
      <c r="E32" s="99">
        <v>9.4</v>
      </c>
      <c r="F32" s="40">
        <v>0</v>
      </c>
      <c r="G32" s="41">
        <f>E32*F32</f>
        <v>0</v>
      </c>
      <c r="H32" s="109">
        <v>0</v>
      </c>
      <c r="I32" s="41">
        <f>E32*H32</f>
        <v>0</v>
      </c>
      <c r="J32" s="39">
        <v>0.34948598</v>
      </c>
      <c r="K32" s="43">
        <f>E32*J32</f>
        <v>3.285168212</v>
      </c>
    </row>
    <row r="33" spans="1:11" s="1" customFormat="1" ht="19.2">
      <c r="A33" s="35"/>
      <c r="B33" s="100" t="s">
        <v>175</v>
      </c>
      <c r="C33" s="101" t="s">
        <v>222</v>
      </c>
      <c r="D33" s="102" t="s">
        <v>177</v>
      </c>
      <c r="E33" s="103">
        <v>9.4</v>
      </c>
      <c r="F33" s="40"/>
      <c r="G33" s="41"/>
      <c r="H33" s="42"/>
      <c r="I33" s="41"/>
      <c r="J33" s="39"/>
      <c r="K33" s="43"/>
    </row>
    <row r="34" spans="1:11" s="1" customFormat="1" ht="9.6">
      <c r="A34" s="35">
        <f>A32+1</f>
        <v>11</v>
      </c>
      <c r="B34" s="36" t="s">
        <v>53</v>
      </c>
      <c r="C34" s="37" t="s">
        <v>184</v>
      </c>
      <c r="D34" s="38" t="s">
        <v>54</v>
      </c>
      <c r="E34" s="99">
        <v>0.94</v>
      </c>
      <c r="F34" s="110">
        <v>0</v>
      </c>
      <c r="G34" s="41">
        <f>E34*F34</f>
        <v>0</v>
      </c>
      <c r="H34" s="42">
        <v>0</v>
      </c>
      <c r="I34" s="41">
        <f>E34*H34</f>
        <v>0</v>
      </c>
      <c r="J34" s="39">
        <v>1</v>
      </c>
      <c r="K34" s="43">
        <f>E34*J34</f>
        <v>0.94</v>
      </c>
    </row>
    <row r="35" spans="1:11" s="1" customFormat="1" ht="9.6">
      <c r="A35" s="35"/>
      <c r="B35" s="100" t="s">
        <v>175</v>
      </c>
      <c r="C35" s="101" t="s">
        <v>182</v>
      </c>
      <c r="D35" s="102" t="s">
        <v>183</v>
      </c>
      <c r="E35" s="103">
        <v>0.94</v>
      </c>
      <c r="F35" s="40"/>
      <c r="G35" s="41"/>
      <c r="H35" s="42"/>
      <c r="I35" s="98"/>
      <c r="J35" s="39"/>
      <c r="K35" s="43"/>
    </row>
    <row r="36" spans="1:11" s="18" customFormat="1" ht="10.2">
      <c r="A36" s="52"/>
      <c r="B36" s="53">
        <v>2</v>
      </c>
      <c r="C36" s="54" t="s">
        <v>55</v>
      </c>
      <c r="D36" s="55"/>
      <c r="E36" s="104"/>
      <c r="F36" s="56"/>
      <c r="G36" s="57">
        <f>SUM(G32:G34)</f>
        <v>0</v>
      </c>
      <c r="H36" s="58"/>
      <c r="I36" s="59">
        <f>SUM(I32:I34)</f>
        <v>0</v>
      </c>
      <c r="J36" s="58"/>
      <c r="K36" s="60">
        <f>SUM(K32:K34)</f>
        <v>4.225168212</v>
      </c>
    </row>
    <row r="37" spans="1:11" s="18" customFormat="1" ht="10.2">
      <c r="A37" s="28"/>
      <c r="B37" s="29" t="s">
        <v>56</v>
      </c>
      <c r="C37" s="30" t="s">
        <v>235</v>
      </c>
      <c r="D37" s="27"/>
      <c r="E37" s="27"/>
      <c r="F37" s="31"/>
      <c r="G37" s="32"/>
      <c r="H37" s="33"/>
      <c r="I37" s="26"/>
      <c r="J37" s="33"/>
      <c r="K37" s="34"/>
    </row>
    <row r="38" spans="1:11" s="1" customFormat="1" ht="9.6">
      <c r="A38" s="35">
        <f>A34+1</f>
        <v>12</v>
      </c>
      <c r="B38" s="36" t="s">
        <v>57</v>
      </c>
      <c r="C38" s="37" t="s">
        <v>58</v>
      </c>
      <c r="D38" s="38" t="s">
        <v>59</v>
      </c>
      <c r="E38" s="99">
        <v>44</v>
      </c>
      <c r="F38" s="40">
        <v>0</v>
      </c>
      <c r="G38" s="41">
        <f>E38*F38</f>
        <v>0</v>
      </c>
      <c r="H38" s="109">
        <v>0</v>
      </c>
      <c r="I38" s="41">
        <f>E38*H38</f>
        <v>0</v>
      </c>
      <c r="J38" s="39">
        <v>0.330392</v>
      </c>
      <c r="K38" s="43">
        <f>E38*J38</f>
        <v>14.537248000000002</v>
      </c>
    </row>
    <row r="39" spans="1:11" s="1" customFormat="1" ht="9.6">
      <c r="A39" s="35"/>
      <c r="B39" s="100" t="s">
        <v>175</v>
      </c>
      <c r="C39" s="101" t="s">
        <v>186</v>
      </c>
      <c r="D39" s="102" t="s">
        <v>185</v>
      </c>
      <c r="E39" s="103">
        <v>44</v>
      </c>
      <c r="F39" s="40"/>
      <c r="G39" s="41"/>
      <c r="H39" s="42"/>
      <c r="I39" s="41"/>
      <c r="J39" s="39"/>
      <c r="K39" s="43"/>
    </row>
    <row r="40" spans="1:11" s="1" customFormat="1" ht="9.6">
      <c r="A40" s="35">
        <f>A38+1</f>
        <v>13</v>
      </c>
      <c r="B40" s="36" t="s">
        <v>60</v>
      </c>
      <c r="C40" s="37" t="s">
        <v>61</v>
      </c>
      <c r="D40" s="38" t="s">
        <v>59</v>
      </c>
      <c r="E40" s="99">
        <v>46</v>
      </c>
      <c r="F40" s="110">
        <v>0</v>
      </c>
      <c r="G40" s="41">
        <f>E40*F40</f>
        <v>0</v>
      </c>
      <c r="H40" s="42">
        <v>0</v>
      </c>
      <c r="I40" s="41">
        <f>E40*H40</f>
        <v>0</v>
      </c>
      <c r="J40" s="39">
        <v>0.00028</v>
      </c>
      <c r="K40" s="43">
        <f>E40*J40</f>
        <v>0.012879999999999999</v>
      </c>
    </row>
    <row r="41" spans="1:11" s="1" customFormat="1" ht="9.6">
      <c r="A41" s="35"/>
      <c r="B41" s="100" t="s">
        <v>175</v>
      </c>
      <c r="C41" s="101" t="s">
        <v>187</v>
      </c>
      <c r="D41" s="102" t="s">
        <v>185</v>
      </c>
      <c r="E41" s="103">
        <v>46</v>
      </c>
      <c r="F41" s="40"/>
      <c r="G41" s="41"/>
      <c r="H41" s="42"/>
      <c r="I41" s="41"/>
      <c r="J41" s="39"/>
      <c r="K41" s="43"/>
    </row>
    <row r="42" spans="1:11" s="1" customFormat="1" ht="9.6">
      <c r="A42" s="35">
        <f>A40+1</f>
        <v>14</v>
      </c>
      <c r="B42" s="36" t="s">
        <v>62</v>
      </c>
      <c r="C42" s="37" t="s">
        <v>189</v>
      </c>
      <c r="D42" s="38" t="s">
        <v>54</v>
      </c>
      <c r="E42" s="99">
        <v>7.22</v>
      </c>
      <c r="F42" s="110">
        <v>0</v>
      </c>
      <c r="G42" s="41">
        <f>E42*F42</f>
        <v>0</v>
      </c>
      <c r="H42" s="42">
        <v>0</v>
      </c>
      <c r="I42" s="41">
        <f>E42*H42</f>
        <v>0</v>
      </c>
      <c r="J42" s="39">
        <v>1</v>
      </c>
      <c r="K42" s="43">
        <f>E42*J42</f>
        <v>7.22</v>
      </c>
    </row>
    <row r="43" spans="1:11" s="1" customFormat="1" ht="9.6">
      <c r="A43" s="35"/>
      <c r="B43" s="100" t="s">
        <v>175</v>
      </c>
      <c r="C43" s="101" t="s">
        <v>188</v>
      </c>
      <c r="D43" s="102" t="s">
        <v>183</v>
      </c>
      <c r="E43" s="103">
        <v>7.22</v>
      </c>
      <c r="F43" s="40"/>
      <c r="G43" s="41"/>
      <c r="H43" s="42"/>
      <c r="I43" s="41"/>
      <c r="J43" s="39"/>
      <c r="K43" s="43"/>
    </row>
    <row r="44" spans="1:11" s="1" customFormat="1" ht="9.6">
      <c r="A44" s="35">
        <f>A42+1</f>
        <v>15</v>
      </c>
      <c r="B44" s="36" t="s">
        <v>63</v>
      </c>
      <c r="C44" s="37" t="s">
        <v>64</v>
      </c>
      <c r="D44" s="38" t="s">
        <v>54</v>
      </c>
      <c r="E44" s="99">
        <v>2.89</v>
      </c>
      <c r="F44" s="110">
        <v>0</v>
      </c>
      <c r="G44" s="41">
        <f>E44*F44</f>
        <v>0</v>
      </c>
      <c r="H44" s="42">
        <v>0</v>
      </c>
      <c r="I44" s="41">
        <f>E44*H44</f>
        <v>0</v>
      </c>
      <c r="J44" s="39">
        <v>1.67</v>
      </c>
      <c r="K44" s="43">
        <f>E44*J44</f>
        <v>4.8263</v>
      </c>
    </row>
    <row r="45" spans="1:11" s="1" customFormat="1" ht="9.6">
      <c r="A45" s="35"/>
      <c r="B45" s="100" t="s">
        <v>175</v>
      </c>
      <c r="C45" s="101" t="s">
        <v>190</v>
      </c>
      <c r="D45" s="38" t="s">
        <v>183</v>
      </c>
      <c r="E45" s="99">
        <v>2.89</v>
      </c>
      <c r="F45" s="40"/>
      <c r="G45" s="41"/>
      <c r="H45" s="42"/>
      <c r="I45" s="41"/>
      <c r="J45" s="39"/>
      <c r="K45" s="43"/>
    </row>
    <row r="46" spans="1:11" s="1" customFormat="1" ht="19.2">
      <c r="A46" s="35">
        <f>A44+1</f>
        <v>16</v>
      </c>
      <c r="B46" s="36" t="s">
        <v>65</v>
      </c>
      <c r="C46" s="37" t="s">
        <v>191</v>
      </c>
      <c r="D46" s="38" t="s">
        <v>30</v>
      </c>
      <c r="E46" s="99">
        <v>27.5</v>
      </c>
      <c r="F46" s="40">
        <v>0</v>
      </c>
      <c r="G46" s="41">
        <f>E46*F46</f>
        <v>0</v>
      </c>
      <c r="H46" s="109">
        <v>0</v>
      </c>
      <c r="I46" s="41">
        <f>E46*H46</f>
        <v>0</v>
      </c>
      <c r="J46" s="39">
        <v>0.1517529</v>
      </c>
      <c r="K46" s="43">
        <f>E46*J46</f>
        <v>4.17320475</v>
      </c>
    </row>
    <row r="47" spans="1:11" s="1" customFormat="1" ht="9.6">
      <c r="A47" s="35"/>
      <c r="B47" s="100" t="s">
        <v>175</v>
      </c>
      <c r="C47" s="101">
        <v>27.5</v>
      </c>
      <c r="D47" s="102" t="s">
        <v>30</v>
      </c>
      <c r="E47" s="103">
        <v>27.5</v>
      </c>
      <c r="F47" s="40"/>
      <c r="G47" s="41"/>
      <c r="H47" s="42"/>
      <c r="I47" s="41"/>
      <c r="J47" s="39"/>
      <c r="K47" s="43"/>
    </row>
    <row r="48" spans="1:11" s="1" customFormat="1" ht="9.6">
      <c r="A48" s="35">
        <f>A46+1</f>
        <v>17</v>
      </c>
      <c r="B48" s="36" t="s">
        <v>66</v>
      </c>
      <c r="C48" s="37" t="s">
        <v>192</v>
      </c>
      <c r="D48" s="38" t="s">
        <v>54</v>
      </c>
      <c r="E48" s="99">
        <v>3.14</v>
      </c>
      <c r="F48" s="110">
        <v>0</v>
      </c>
      <c r="G48" s="41">
        <f>E48*F48</f>
        <v>0</v>
      </c>
      <c r="H48" s="42">
        <v>0</v>
      </c>
      <c r="I48" s="41">
        <f>E48*H48</f>
        <v>0</v>
      </c>
      <c r="J48" s="39">
        <v>1</v>
      </c>
      <c r="K48" s="43">
        <f>E48*J48</f>
        <v>3.14</v>
      </c>
    </row>
    <row r="49" spans="1:11" s="1" customFormat="1" ht="9.6">
      <c r="A49" s="35"/>
      <c r="B49" s="100" t="s">
        <v>175</v>
      </c>
      <c r="C49" s="101" t="s">
        <v>193</v>
      </c>
      <c r="D49" s="102" t="s">
        <v>183</v>
      </c>
      <c r="E49" s="103">
        <v>3.14</v>
      </c>
      <c r="F49" s="40"/>
      <c r="G49" s="41"/>
      <c r="H49" s="42"/>
      <c r="I49" s="41"/>
      <c r="J49" s="39"/>
      <c r="K49" s="43"/>
    </row>
    <row r="50" spans="1:11" s="1" customFormat="1" ht="9.6">
      <c r="A50" s="35">
        <f>A48+1</f>
        <v>18</v>
      </c>
      <c r="B50" s="36" t="s">
        <v>224</v>
      </c>
      <c r="C50" s="37" t="s">
        <v>225</v>
      </c>
      <c r="D50" s="38" t="s">
        <v>74</v>
      </c>
      <c r="E50" s="99">
        <v>550</v>
      </c>
      <c r="F50" s="110">
        <v>0</v>
      </c>
      <c r="G50" s="41">
        <f>E50*F50</f>
        <v>0</v>
      </c>
      <c r="H50" s="42">
        <v>0</v>
      </c>
      <c r="I50" s="41">
        <f>E50*H50</f>
        <v>0</v>
      </c>
      <c r="J50" s="39">
        <v>0.003</v>
      </c>
      <c r="K50" s="43">
        <f>E50*J50</f>
        <v>1.6500000000000001</v>
      </c>
    </row>
    <row r="51" spans="1:11" s="1" customFormat="1" ht="9.6">
      <c r="A51" s="35"/>
      <c r="B51" s="100" t="s">
        <v>175</v>
      </c>
      <c r="C51" s="101" t="s">
        <v>226</v>
      </c>
      <c r="D51" s="102" t="s">
        <v>208</v>
      </c>
      <c r="E51" s="103">
        <v>550</v>
      </c>
      <c r="F51" s="40"/>
      <c r="G51" s="41"/>
      <c r="H51" s="42"/>
      <c r="I51" s="98"/>
      <c r="J51" s="39"/>
      <c r="K51" s="43"/>
    </row>
    <row r="52" spans="1:11" s="18" customFormat="1" ht="10.2">
      <c r="A52" s="52"/>
      <c r="B52" s="53">
        <v>5</v>
      </c>
      <c r="C52" s="54" t="s">
        <v>236</v>
      </c>
      <c r="D52" s="55"/>
      <c r="E52" s="55"/>
      <c r="F52" s="56"/>
      <c r="G52" s="57">
        <f>SUM(G38:G50)</f>
        <v>0</v>
      </c>
      <c r="H52" s="58"/>
      <c r="I52" s="59">
        <f>SUM(I38:I50)</f>
        <v>0</v>
      </c>
      <c r="J52" s="58"/>
      <c r="K52" s="60">
        <f>SUM(K38:K50)</f>
        <v>35.55963275</v>
      </c>
    </row>
    <row r="53" spans="1:11" s="18" customFormat="1" ht="10.2">
      <c r="A53" s="28"/>
      <c r="B53" s="29" t="s">
        <v>67</v>
      </c>
      <c r="C53" s="30" t="s">
        <v>237</v>
      </c>
      <c r="D53" s="27"/>
      <c r="E53" s="27"/>
      <c r="F53" s="31"/>
      <c r="G53" s="32"/>
      <c r="H53" s="33"/>
      <c r="I53" s="26"/>
      <c r="J53" s="33"/>
      <c r="K53" s="34"/>
    </row>
    <row r="54" spans="1:11" s="1" customFormat="1" ht="9.6">
      <c r="A54" s="35">
        <f>A50+1</f>
        <v>19</v>
      </c>
      <c r="B54" s="36" t="s">
        <v>68</v>
      </c>
      <c r="C54" s="37" t="s">
        <v>194</v>
      </c>
      <c r="D54" s="38" t="s">
        <v>30</v>
      </c>
      <c r="E54" s="99">
        <v>27.5</v>
      </c>
      <c r="F54" s="40">
        <v>0</v>
      </c>
      <c r="G54" s="41">
        <f>E54*F54</f>
        <v>0</v>
      </c>
      <c r="H54" s="109">
        <v>0</v>
      </c>
      <c r="I54" s="41">
        <f>E54*H54</f>
        <v>0</v>
      </c>
      <c r="J54" s="39">
        <v>0.03674</v>
      </c>
      <c r="K54" s="43">
        <f>E54*J54</f>
        <v>1.01035</v>
      </c>
    </row>
    <row r="55" spans="1:11" s="1" customFormat="1" ht="9.6">
      <c r="A55" s="35"/>
      <c r="B55" s="100" t="s">
        <v>175</v>
      </c>
      <c r="C55" s="101" t="s">
        <v>176</v>
      </c>
      <c r="D55" s="102" t="s">
        <v>177</v>
      </c>
      <c r="E55" s="103">
        <v>27.5</v>
      </c>
      <c r="F55" s="40"/>
      <c r="G55" s="41"/>
      <c r="H55" s="42"/>
      <c r="I55" s="41"/>
      <c r="J55" s="39"/>
      <c r="K55" s="43"/>
    </row>
    <row r="56" spans="1:11" s="1" customFormat="1" ht="9.6">
      <c r="A56" s="35">
        <f>A54+1</f>
        <v>20</v>
      </c>
      <c r="B56" s="36" t="s">
        <v>245</v>
      </c>
      <c r="C56" s="37" t="s">
        <v>195</v>
      </c>
      <c r="D56" s="38" t="s">
        <v>30</v>
      </c>
      <c r="E56" s="99">
        <v>27.5</v>
      </c>
      <c r="F56" s="40">
        <v>0</v>
      </c>
      <c r="G56" s="41">
        <f>E56*F56</f>
        <v>0</v>
      </c>
      <c r="H56" s="109">
        <v>0</v>
      </c>
      <c r="I56" s="41">
        <f>E56*H56</f>
        <v>0</v>
      </c>
      <c r="J56" s="39">
        <v>0.083493</v>
      </c>
      <c r="K56" s="43">
        <f>E56*J56</f>
        <v>2.2960575</v>
      </c>
    </row>
    <row r="57" spans="1:11" s="1" customFormat="1" ht="9.6">
      <c r="A57" s="35"/>
      <c r="B57" s="100" t="s">
        <v>175</v>
      </c>
      <c r="C57" s="101" t="s">
        <v>176</v>
      </c>
      <c r="D57" s="102" t="s">
        <v>177</v>
      </c>
      <c r="E57" s="103">
        <v>27.5</v>
      </c>
      <c r="F57" s="40"/>
      <c r="G57" s="41"/>
      <c r="H57" s="42"/>
      <c r="I57" s="41"/>
      <c r="J57" s="39"/>
      <c r="K57" s="43"/>
    </row>
    <row r="58" spans="1:11" s="1" customFormat="1" ht="9.6">
      <c r="A58" s="35">
        <f>A56+1</f>
        <v>21</v>
      </c>
      <c r="B58" s="36" t="s">
        <v>246</v>
      </c>
      <c r="C58" s="37" t="s">
        <v>196</v>
      </c>
      <c r="D58" s="38" t="s">
        <v>30</v>
      </c>
      <c r="E58" s="99">
        <v>27.5</v>
      </c>
      <c r="F58" s="40">
        <v>0</v>
      </c>
      <c r="G58" s="41">
        <f>E58*F58</f>
        <v>0</v>
      </c>
      <c r="H58" s="109">
        <v>0</v>
      </c>
      <c r="I58" s="41">
        <f>E58*H58</f>
        <v>0</v>
      </c>
      <c r="J58" s="39">
        <v>0.139155</v>
      </c>
      <c r="K58" s="43">
        <f>E58*J58</f>
        <v>3.8267625</v>
      </c>
    </row>
    <row r="59" spans="1:11" s="1" customFormat="1" ht="9.6">
      <c r="A59" s="35"/>
      <c r="B59" s="100" t="s">
        <v>175</v>
      </c>
      <c r="C59" s="101" t="s">
        <v>176</v>
      </c>
      <c r="D59" s="102" t="s">
        <v>177</v>
      </c>
      <c r="E59" s="103">
        <v>27.5</v>
      </c>
      <c r="F59" s="40"/>
      <c r="G59" s="41"/>
      <c r="H59" s="42"/>
      <c r="I59" s="41"/>
      <c r="J59" s="39"/>
      <c r="K59" s="43"/>
    </row>
    <row r="60" spans="1:11" s="1" customFormat="1" ht="9.6">
      <c r="A60" s="35">
        <f>A58+1</f>
        <v>22</v>
      </c>
      <c r="B60" s="36" t="s">
        <v>247</v>
      </c>
      <c r="C60" s="37" t="s">
        <v>197</v>
      </c>
      <c r="D60" s="38" t="s">
        <v>30</v>
      </c>
      <c r="E60" s="99">
        <v>27.5</v>
      </c>
      <c r="F60" s="40">
        <v>0</v>
      </c>
      <c r="G60" s="41">
        <f>E60*F60</f>
        <v>0</v>
      </c>
      <c r="H60" s="109">
        <v>0</v>
      </c>
      <c r="I60" s="41">
        <f>E60*H60</f>
        <v>0</v>
      </c>
      <c r="J60" s="39">
        <v>0.0005</v>
      </c>
      <c r="K60" s="43">
        <f>E60*J60</f>
        <v>0.01375</v>
      </c>
    </row>
    <row r="61" spans="1:11" s="1" customFormat="1" ht="9.6">
      <c r="A61" s="35"/>
      <c r="B61" s="100" t="s">
        <v>175</v>
      </c>
      <c r="C61" s="101" t="s">
        <v>176</v>
      </c>
      <c r="D61" s="102" t="s">
        <v>177</v>
      </c>
      <c r="E61" s="103">
        <v>27.5</v>
      </c>
      <c r="F61" s="40"/>
      <c r="G61" s="41"/>
      <c r="H61" s="42"/>
      <c r="I61" s="41"/>
      <c r="J61" s="39"/>
      <c r="K61" s="43"/>
    </row>
    <row r="62" spans="1:11" s="1" customFormat="1" ht="19.2">
      <c r="A62" s="35">
        <f>A60+1</f>
        <v>23</v>
      </c>
      <c r="B62" s="36" t="s">
        <v>198</v>
      </c>
      <c r="C62" s="37" t="s">
        <v>244</v>
      </c>
      <c r="D62" s="38" t="s">
        <v>30</v>
      </c>
      <c r="E62" s="99">
        <v>27.5</v>
      </c>
      <c r="F62" s="110">
        <v>0</v>
      </c>
      <c r="G62" s="41">
        <f>E62*F62</f>
        <v>0</v>
      </c>
      <c r="H62" s="109">
        <v>0</v>
      </c>
      <c r="I62" s="41">
        <f>E62*H62</f>
        <v>0</v>
      </c>
      <c r="J62" s="39">
        <v>0.017226</v>
      </c>
      <c r="K62" s="43">
        <f>E62*J62</f>
        <v>0.47371500000000005</v>
      </c>
    </row>
    <row r="63" spans="1:11" s="1" customFormat="1" ht="9.6">
      <c r="A63" s="35"/>
      <c r="B63" s="100" t="s">
        <v>175</v>
      </c>
      <c r="C63" s="101" t="s">
        <v>176</v>
      </c>
      <c r="D63" s="102" t="s">
        <v>177</v>
      </c>
      <c r="E63" s="103">
        <v>27.5</v>
      </c>
      <c r="F63" s="40"/>
      <c r="G63" s="41"/>
      <c r="H63" s="42"/>
      <c r="I63" s="98"/>
      <c r="J63" s="39"/>
      <c r="K63" s="43"/>
    </row>
    <row r="64" spans="1:11" s="18" customFormat="1" ht="10.2">
      <c r="A64" s="52"/>
      <c r="B64" s="53">
        <v>63</v>
      </c>
      <c r="C64" s="54" t="s">
        <v>238</v>
      </c>
      <c r="D64" s="55"/>
      <c r="E64" s="55"/>
      <c r="F64" s="56"/>
      <c r="G64" s="57">
        <f>SUM(G54:G62)</f>
        <v>0</v>
      </c>
      <c r="H64" s="58"/>
      <c r="I64" s="59">
        <f>SUM(I54:I62)</f>
        <v>0</v>
      </c>
      <c r="J64" s="58"/>
      <c r="K64" s="60">
        <f>SUM(K54:K62)</f>
        <v>7.620635</v>
      </c>
    </row>
    <row r="65" spans="1:11" s="18" customFormat="1" ht="10.2">
      <c r="A65" s="28"/>
      <c r="B65" s="29" t="s">
        <v>69</v>
      </c>
      <c r="C65" s="30" t="s">
        <v>70</v>
      </c>
      <c r="D65" s="27"/>
      <c r="E65" s="27"/>
      <c r="F65" s="31"/>
      <c r="G65" s="32"/>
      <c r="H65" s="33"/>
      <c r="I65" s="26"/>
      <c r="J65" s="33"/>
      <c r="K65" s="34"/>
    </row>
    <row r="66" spans="1:11" s="1" customFormat="1" ht="9.6">
      <c r="A66" s="35">
        <f>A62+1</f>
        <v>24</v>
      </c>
      <c r="B66" s="36" t="s">
        <v>202</v>
      </c>
      <c r="C66" s="37" t="s">
        <v>239</v>
      </c>
      <c r="D66" s="38" t="s">
        <v>71</v>
      </c>
      <c r="E66" s="99">
        <v>1</v>
      </c>
      <c r="F66" s="40">
        <v>0</v>
      </c>
      <c r="G66" s="41">
        <f>E66*F66</f>
        <v>0</v>
      </c>
      <c r="H66" s="109">
        <v>0</v>
      </c>
      <c r="I66" s="41">
        <f>E66*H66</f>
        <v>0</v>
      </c>
      <c r="J66" s="39">
        <v>0.0867869</v>
      </c>
      <c r="K66" s="43">
        <f>E66*J66</f>
        <v>0.0867869</v>
      </c>
    </row>
    <row r="67" spans="1:11" s="1" customFormat="1" ht="9.6">
      <c r="A67" s="35"/>
      <c r="B67" s="100" t="s">
        <v>175</v>
      </c>
      <c r="C67" s="101" t="s">
        <v>201</v>
      </c>
      <c r="D67" s="102" t="s">
        <v>199</v>
      </c>
      <c r="E67" s="103">
        <v>1</v>
      </c>
      <c r="F67" s="40"/>
      <c r="G67" s="41"/>
      <c r="H67" s="42"/>
      <c r="I67" s="41"/>
      <c r="J67" s="39"/>
      <c r="K67" s="43"/>
    </row>
    <row r="68" spans="1:11" s="1" customFormat="1" ht="19.2">
      <c r="A68" s="35">
        <f>A66+1</f>
        <v>25</v>
      </c>
      <c r="B68" s="36" t="s">
        <v>240</v>
      </c>
      <c r="C68" s="37" t="s">
        <v>204</v>
      </c>
      <c r="D68" s="38" t="s">
        <v>71</v>
      </c>
      <c r="E68" s="99">
        <v>1</v>
      </c>
      <c r="F68" s="40">
        <v>0</v>
      </c>
      <c r="G68" s="41">
        <f>E68*F68</f>
        <v>0</v>
      </c>
      <c r="H68" s="109">
        <v>0</v>
      </c>
      <c r="I68" s="41">
        <f>E68*H68</f>
        <v>0</v>
      </c>
      <c r="J68" s="39">
        <v>0.00011</v>
      </c>
      <c r="K68" s="43">
        <f>E68*J68</f>
        <v>0.00011</v>
      </c>
    </row>
    <row r="69" spans="1:11" s="1" customFormat="1" ht="19.2">
      <c r="A69" s="35"/>
      <c r="B69" s="100" t="s">
        <v>175</v>
      </c>
      <c r="C69" s="101" t="s">
        <v>203</v>
      </c>
      <c r="D69" s="102" t="s">
        <v>200</v>
      </c>
      <c r="E69" s="103">
        <v>1</v>
      </c>
      <c r="F69" s="40"/>
      <c r="G69" s="41"/>
      <c r="H69" s="42"/>
      <c r="I69" s="41"/>
      <c r="J69" s="39"/>
      <c r="K69" s="43"/>
    </row>
    <row r="70" spans="1:11" s="1" customFormat="1" ht="19.2">
      <c r="A70" s="35">
        <f>A68+1</f>
        <v>26</v>
      </c>
      <c r="B70" s="36" t="s">
        <v>72</v>
      </c>
      <c r="C70" s="37" t="s">
        <v>205</v>
      </c>
      <c r="D70" s="38" t="s">
        <v>59</v>
      </c>
      <c r="E70" s="99">
        <v>40.2</v>
      </c>
      <c r="F70" s="40">
        <v>0</v>
      </c>
      <c r="G70" s="41">
        <f>E70*F70</f>
        <v>0</v>
      </c>
      <c r="H70" s="109">
        <v>0</v>
      </c>
      <c r="I70" s="41">
        <f>E70*H70</f>
        <v>0</v>
      </c>
      <c r="J70" s="39">
        <v>0.1141912</v>
      </c>
      <c r="K70" s="43">
        <f>E70*J70</f>
        <v>4.590486240000001</v>
      </c>
    </row>
    <row r="71" spans="1:11" s="1" customFormat="1" ht="9.6">
      <c r="A71" s="35"/>
      <c r="B71" s="100" t="s">
        <v>175</v>
      </c>
      <c r="C71" s="101" t="s">
        <v>209</v>
      </c>
      <c r="D71" s="102" t="s">
        <v>185</v>
      </c>
      <c r="E71" s="103">
        <v>40.2</v>
      </c>
      <c r="F71" s="40"/>
      <c r="G71" s="41"/>
      <c r="H71" s="42"/>
      <c r="I71" s="41"/>
      <c r="J71" s="39"/>
      <c r="K71" s="43"/>
    </row>
    <row r="72" spans="1:11" s="1" customFormat="1" ht="9.6">
      <c r="A72" s="35">
        <f>A70+1</f>
        <v>27</v>
      </c>
      <c r="B72" s="36" t="s">
        <v>206</v>
      </c>
      <c r="C72" s="37" t="s">
        <v>210</v>
      </c>
      <c r="D72" s="38" t="s">
        <v>74</v>
      </c>
      <c r="E72" s="99">
        <v>82</v>
      </c>
      <c r="F72" s="110">
        <v>0</v>
      </c>
      <c r="G72" s="41">
        <f>E72*F72</f>
        <v>0</v>
      </c>
      <c r="H72" s="42">
        <v>0</v>
      </c>
      <c r="I72" s="41">
        <f>E72*H72</f>
        <v>0</v>
      </c>
      <c r="J72" s="39">
        <v>0.1141912</v>
      </c>
      <c r="K72" s="43">
        <f>E72*J72</f>
        <v>9.363678400000001</v>
      </c>
    </row>
    <row r="73" spans="1:11" s="1" customFormat="1" ht="9.6">
      <c r="A73" s="35"/>
      <c r="B73" s="100" t="s">
        <v>175</v>
      </c>
      <c r="C73" s="101" t="s">
        <v>207</v>
      </c>
      <c r="D73" s="102" t="s">
        <v>208</v>
      </c>
      <c r="E73" s="103">
        <v>82</v>
      </c>
      <c r="F73" s="40"/>
      <c r="G73" s="41"/>
      <c r="H73" s="42"/>
      <c r="I73" s="41"/>
      <c r="J73" s="39"/>
      <c r="K73" s="43"/>
    </row>
    <row r="74" spans="1:11" s="1" customFormat="1" ht="9.6">
      <c r="A74" s="35">
        <f>A72+1</f>
        <v>28</v>
      </c>
      <c r="B74" s="36" t="s">
        <v>73</v>
      </c>
      <c r="C74" s="37" t="s">
        <v>223</v>
      </c>
      <c r="D74" s="38" t="s">
        <v>74</v>
      </c>
      <c r="E74" s="99">
        <v>46</v>
      </c>
      <c r="F74" s="110">
        <v>0</v>
      </c>
      <c r="G74" s="41">
        <f>E74*F74</f>
        <v>0</v>
      </c>
      <c r="H74" s="42">
        <v>0</v>
      </c>
      <c r="I74" s="41">
        <f>E74*H74</f>
        <v>0</v>
      </c>
      <c r="J74" s="39">
        <v>0.05417</v>
      </c>
      <c r="K74" s="43">
        <f>E74*J74</f>
        <v>2.49182</v>
      </c>
    </row>
    <row r="75" spans="1:11" s="1" customFormat="1" ht="19.2">
      <c r="A75" s="35"/>
      <c r="B75" s="100" t="s">
        <v>175</v>
      </c>
      <c r="C75" s="101" t="s">
        <v>211</v>
      </c>
      <c r="D75" s="102" t="s">
        <v>208</v>
      </c>
      <c r="E75" s="103">
        <v>46</v>
      </c>
      <c r="F75" s="40"/>
      <c r="G75" s="41"/>
      <c r="H75" s="42"/>
      <c r="I75" s="41"/>
      <c r="J75" s="39"/>
      <c r="K75" s="43"/>
    </row>
    <row r="76" spans="1:11" s="1" customFormat="1" ht="9.6">
      <c r="A76" s="35">
        <f>A74+1</f>
        <v>29</v>
      </c>
      <c r="B76" s="105" t="s">
        <v>75</v>
      </c>
      <c r="C76" s="37" t="s">
        <v>76</v>
      </c>
      <c r="D76" s="38" t="s">
        <v>59</v>
      </c>
      <c r="E76" s="99">
        <v>44</v>
      </c>
      <c r="F76" s="40">
        <v>0</v>
      </c>
      <c r="G76" s="41">
        <f>E76*F76</f>
        <v>0</v>
      </c>
      <c r="H76" s="109">
        <v>0</v>
      </c>
      <c r="I76" s="41">
        <f>E76*H76</f>
        <v>0</v>
      </c>
      <c r="J76" s="39">
        <v>0.1560604</v>
      </c>
      <c r="K76" s="43">
        <f>E76*J76</f>
        <v>6.8666576</v>
      </c>
    </row>
    <row r="77" spans="1:11" s="1" customFormat="1" ht="19.2">
      <c r="A77" s="35"/>
      <c r="B77" s="100" t="s">
        <v>175</v>
      </c>
      <c r="C77" s="101" t="s">
        <v>211</v>
      </c>
      <c r="D77" s="102" t="s">
        <v>185</v>
      </c>
      <c r="E77" s="103">
        <v>44</v>
      </c>
      <c r="F77" s="40"/>
      <c r="G77" s="41"/>
      <c r="H77" s="42"/>
      <c r="I77" s="41"/>
      <c r="J77" s="39"/>
      <c r="K77" s="43"/>
    </row>
    <row r="78" spans="1:11" s="1" customFormat="1" ht="9.6">
      <c r="A78" s="35">
        <f>A76+1</f>
        <v>30</v>
      </c>
      <c r="B78" s="36" t="s">
        <v>77</v>
      </c>
      <c r="C78" s="37" t="s">
        <v>78</v>
      </c>
      <c r="D78" s="38" t="s">
        <v>35</v>
      </c>
      <c r="E78" s="99">
        <v>2.23</v>
      </c>
      <c r="F78" s="110">
        <v>0</v>
      </c>
      <c r="G78" s="41">
        <f>E78*F78</f>
        <v>0</v>
      </c>
      <c r="H78" s="42">
        <v>0</v>
      </c>
      <c r="I78" s="41">
        <f>E78*H78</f>
        <v>0</v>
      </c>
      <c r="J78" s="39">
        <v>1.67</v>
      </c>
      <c r="K78" s="43">
        <f>E78*J78</f>
        <v>3.7241</v>
      </c>
    </row>
    <row r="79" spans="1:11" s="1" customFormat="1" ht="9.6">
      <c r="A79" s="35"/>
      <c r="B79" s="100" t="s">
        <v>175</v>
      </c>
      <c r="C79" s="101" t="s">
        <v>212</v>
      </c>
      <c r="D79" s="102" t="s">
        <v>179</v>
      </c>
      <c r="E79" s="103">
        <v>2.23</v>
      </c>
      <c r="F79" s="40"/>
      <c r="G79" s="41"/>
      <c r="H79" s="42"/>
      <c r="I79" s="41"/>
      <c r="J79" s="39"/>
      <c r="K79" s="43"/>
    </row>
    <row r="80" spans="1:11" s="1" customFormat="1" ht="9.6">
      <c r="A80" s="35">
        <f>A78+1</f>
        <v>31</v>
      </c>
      <c r="B80" s="36" t="s">
        <v>79</v>
      </c>
      <c r="C80" s="37" t="s">
        <v>80</v>
      </c>
      <c r="D80" s="38" t="s">
        <v>35</v>
      </c>
      <c r="E80" s="99">
        <v>1.65</v>
      </c>
      <c r="F80" s="110">
        <v>0</v>
      </c>
      <c r="G80" s="41">
        <f>E80*F80</f>
        <v>0</v>
      </c>
      <c r="H80" s="42">
        <v>0</v>
      </c>
      <c r="I80" s="41">
        <f>E80*H80</f>
        <v>0</v>
      </c>
      <c r="J80" s="39">
        <v>1.67</v>
      </c>
      <c r="K80" s="43">
        <f>E80*J80</f>
        <v>2.7554999999999996</v>
      </c>
    </row>
    <row r="81" spans="1:11" s="1" customFormat="1" ht="9.6">
      <c r="A81" s="35"/>
      <c r="B81" s="100" t="s">
        <v>175</v>
      </c>
      <c r="C81" s="101" t="s">
        <v>213</v>
      </c>
      <c r="D81" s="102" t="s">
        <v>179</v>
      </c>
      <c r="E81" s="103">
        <v>1.65</v>
      </c>
      <c r="F81" s="40"/>
      <c r="G81" s="41"/>
      <c r="H81" s="42"/>
      <c r="I81" s="98"/>
      <c r="J81" s="39"/>
      <c r="K81" s="43"/>
    </row>
    <row r="82" spans="1:11" s="18" customFormat="1" ht="10.2">
      <c r="A82" s="52"/>
      <c r="B82" s="53">
        <v>9</v>
      </c>
      <c r="C82" s="54" t="s">
        <v>81</v>
      </c>
      <c r="D82" s="55"/>
      <c r="E82" s="55"/>
      <c r="F82" s="56"/>
      <c r="G82" s="57">
        <f>SUM(G66:G80)</f>
        <v>0</v>
      </c>
      <c r="H82" s="58"/>
      <c r="I82" s="59">
        <f>SUM(I66:I80)</f>
        <v>0</v>
      </c>
      <c r="J82" s="58"/>
      <c r="K82" s="60">
        <f>SUM(K66:K80)</f>
        <v>29.87913914</v>
      </c>
    </row>
    <row r="83" spans="1:11" s="18" customFormat="1" ht="10.2">
      <c r="A83" s="28"/>
      <c r="B83" s="29" t="s">
        <v>82</v>
      </c>
      <c r="C83" s="30" t="s">
        <v>83</v>
      </c>
      <c r="D83" s="27"/>
      <c r="E83" s="27"/>
      <c r="F83" s="31"/>
      <c r="G83" s="32"/>
      <c r="H83" s="33"/>
      <c r="I83" s="26"/>
      <c r="J83" s="33"/>
      <c r="K83" s="34"/>
    </row>
    <row r="84" spans="1:11" s="1" customFormat="1" ht="9.6">
      <c r="A84" s="35">
        <f>A80+1</f>
        <v>32</v>
      </c>
      <c r="B84" s="36" t="s">
        <v>84</v>
      </c>
      <c r="C84" s="37" t="s">
        <v>85</v>
      </c>
      <c r="D84" s="38" t="s">
        <v>54</v>
      </c>
      <c r="E84" s="39">
        <v>77.285</v>
      </c>
      <c r="F84" s="40">
        <v>0</v>
      </c>
      <c r="G84" s="41">
        <f>E84*F84</f>
        <v>0</v>
      </c>
      <c r="H84" s="109">
        <v>0</v>
      </c>
      <c r="I84" s="41">
        <f>E84*H84</f>
        <v>0</v>
      </c>
      <c r="J84" s="39">
        <v>0</v>
      </c>
      <c r="K84" s="43">
        <f>E84*J84</f>
        <v>0</v>
      </c>
    </row>
    <row r="85" spans="1:11" s="1" customFormat="1" ht="9.6">
      <c r="A85" s="35"/>
      <c r="B85" s="100" t="s">
        <v>175</v>
      </c>
      <c r="C85" s="101" t="s">
        <v>214</v>
      </c>
      <c r="D85" s="102" t="s">
        <v>183</v>
      </c>
      <c r="E85" s="106">
        <f>K30+K36+K52+K64+K82</f>
        <v>77.28457510199999</v>
      </c>
      <c r="F85" s="40"/>
      <c r="G85" s="41"/>
      <c r="H85" s="42"/>
      <c r="I85" s="98"/>
      <c r="J85" s="39"/>
      <c r="K85" s="43"/>
    </row>
    <row r="86" spans="1:11" s="18" customFormat="1" ht="10.8" thickBot="1">
      <c r="A86" s="44"/>
      <c r="B86" s="46">
        <v>99</v>
      </c>
      <c r="C86" s="47" t="s">
        <v>86</v>
      </c>
      <c r="D86" s="45"/>
      <c r="E86" s="45"/>
      <c r="F86" s="48"/>
      <c r="G86" s="50">
        <f>SUM(G84:G84)</f>
        <v>0</v>
      </c>
      <c r="H86" s="49"/>
      <c r="I86" s="61">
        <f>SUM(I84:I84)</f>
        <v>0</v>
      </c>
      <c r="J86" s="49"/>
      <c r="K86" s="51">
        <f>SUM(K84:K84)</f>
        <v>0</v>
      </c>
    </row>
    <row r="87" spans="1:11" ht="13.8" thickBo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s="1" customFormat="1" ht="9.75" customHeight="1">
      <c r="A88" s="5" t="s">
        <v>1</v>
      </c>
      <c r="B88" s="223" t="s">
        <v>5</v>
      </c>
      <c r="C88" s="223" t="s">
        <v>7</v>
      </c>
      <c r="D88" s="223" t="s">
        <v>9</v>
      </c>
      <c r="E88" s="223" t="s">
        <v>11</v>
      </c>
      <c r="F88" s="225" t="s">
        <v>13</v>
      </c>
      <c r="G88" s="164"/>
      <c r="H88" s="164"/>
      <c r="I88" s="164"/>
      <c r="J88" s="223" t="s">
        <v>22</v>
      </c>
      <c r="K88" s="228"/>
    </row>
    <row r="89" spans="1:11" s="1" customFormat="1" ht="9.75" customHeight="1">
      <c r="A89" s="6" t="s">
        <v>2</v>
      </c>
      <c r="B89" s="224"/>
      <c r="C89" s="224"/>
      <c r="D89" s="224"/>
      <c r="E89" s="224"/>
      <c r="F89" s="226" t="s">
        <v>14</v>
      </c>
      <c r="G89" s="121"/>
      <c r="H89" s="227" t="s">
        <v>19</v>
      </c>
      <c r="I89" s="121"/>
      <c r="J89" s="224"/>
      <c r="K89" s="229"/>
    </row>
    <row r="90" spans="1:11" s="1" customFormat="1" ht="9.75" customHeight="1">
      <c r="A90" s="6" t="s">
        <v>3</v>
      </c>
      <c r="B90" s="224"/>
      <c r="C90" s="224"/>
      <c r="D90" s="224"/>
      <c r="E90" s="224"/>
      <c r="F90" s="9" t="s">
        <v>15</v>
      </c>
      <c r="G90" s="11" t="s">
        <v>17</v>
      </c>
      <c r="H90" s="13" t="s">
        <v>15</v>
      </c>
      <c r="I90" s="11" t="s">
        <v>17</v>
      </c>
      <c r="J90" s="13" t="s">
        <v>15</v>
      </c>
      <c r="K90" s="15" t="s">
        <v>17</v>
      </c>
    </row>
    <row r="91" spans="1:11" s="1" customFormat="1" ht="9.75" customHeight="1" thickBot="1">
      <c r="A91" s="7" t="s">
        <v>4</v>
      </c>
      <c r="B91" s="8" t="s">
        <v>6</v>
      </c>
      <c r="C91" s="8" t="s">
        <v>8</v>
      </c>
      <c r="D91" s="8" t="s">
        <v>10</v>
      </c>
      <c r="E91" s="8" t="s">
        <v>12</v>
      </c>
      <c r="F91" s="10" t="s">
        <v>16</v>
      </c>
      <c r="G91" s="12" t="s">
        <v>18</v>
      </c>
      <c r="H91" s="14" t="s">
        <v>20</v>
      </c>
      <c r="I91" s="12" t="s">
        <v>21</v>
      </c>
      <c r="J91" s="14" t="s">
        <v>23</v>
      </c>
      <c r="K91" s="16" t="s">
        <v>24</v>
      </c>
    </row>
    <row r="92" spans="1:11" s="18" customFormat="1" ht="10.2">
      <c r="A92" s="20"/>
      <c r="B92" s="19"/>
      <c r="C92" s="21" t="s">
        <v>87</v>
      </c>
      <c r="D92" s="19"/>
      <c r="E92" s="19"/>
      <c r="F92" s="22"/>
      <c r="G92" s="23"/>
      <c r="H92" s="24"/>
      <c r="J92" s="24"/>
      <c r="K92" s="25"/>
    </row>
    <row r="93" spans="1:11" s="18" customFormat="1" ht="10.2">
      <c r="A93" s="28"/>
      <c r="B93" s="29" t="s">
        <v>88</v>
      </c>
      <c r="C93" s="30" t="s">
        <v>89</v>
      </c>
      <c r="D93" s="27"/>
      <c r="E93" s="27"/>
      <c r="F93" s="31"/>
      <c r="G93" s="32"/>
      <c r="H93" s="33"/>
      <c r="I93" s="26"/>
      <c r="J93" s="33"/>
      <c r="K93" s="34"/>
    </row>
    <row r="94" spans="1:11" s="1" customFormat="1" ht="9.6">
      <c r="A94" s="35">
        <f>A84+1</f>
        <v>33</v>
      </c>
      <c r="B94" s="36" t="s">
        <v>90</v>
      </c>
      <c r="C94" s="37" t="s">
        <v>91</v>
      </c>
      <c r="D94" s="38" t="s">
        <v>30</v>
      </c>
      <c r="E94" s="99">
        <v>3.02</v>
      </c>
      <c r="F94" s="40">
        <v>0</v>
      </c>
      <c r="G94" s="41">
        <f>E94*F94</f>
        <v>0</v>
      </c>
      <c r="H94" s="109">
        <v>0</v>
      </c>
      <c r="I94" s="41">
        <f>E94*H94</f>
        <v>0</v>
      </c>
      <c r="J94" s="39">
        <v>0.00022</v>
      </c>
      <c r="K94" s="43">
        <f>E94*J94</f>
        <v>0.0006644</v>
      </c>
    </row>
    <row r="95" spans="1:11" s="1" customFormat="1" ht="19.2">
      <c r="A95" s="35"/>
      <c r="B95" s="100" t="s">
        <v>175</v>
      </c>
      <c r="C95" s="101" t="s">
        <v>215</v>
      </c>
      <c r="D95" s="102" t="s">
        <v>177</v>
      </c>
      <c r="E95" s="103">
        <v>3.02</v>
      </c>
      <c r="F95" s="40"/>
      <c r="G95" s="41"/>
      <c r="H95" s="42"/>
      <c r="I95" s="41"/>
      <c r="J95" s="39"/>
      <c r="K95" s="43"/>
    </row>
    <row r="96" spans="1:11" s="1" customFormat="1" ht="9.6">
      <c r="A96" s="35">
        <f>A94+1</f>
        <v>34</v>
      </c>
      <c r="B96" s="36" t="s">
        <v>217</v>
      </c>
      <c r="C96" s="37" t="s">
        <v>92</v>
      </c>
      <c r="D96" s="38" t="s">
        <v>59</v>
      </c>
      <c r="E96" s="99">
        <v>1.22</v>
      </c>
      <c r="F96" s="40">
        <v>0</v>
      </c>
      <c r="G96" s="41">
        <f>E96*F96</f>
        <v>0</v>
      </c>
      <c r="H96" s="109">
        <v>0</v>
      </c>
      <c r="I96" s="41">
        <f>E96*H96</f>
        <v>0</v>
      </c>
      <c r="J96" s="39">
        <v>0.00022</v>
      </c>
      <c r="K96" s="43">
        <f>E96*J96</f>
        <v>0.0002684</v>
      </c>
    </row>
    <row r="97" spans="1:11" s="1" customFormat="1" ht="9.6">
      <c r="A97" s="35"/>
      <c r="B97" s="100" t="s">
        <v>175</v>
      </c>
      <c r="C97" s="101" t="s">
        <v>216</v>
      </c>
      <c r="D97" s="102" t="s">
        <v>185</v>
      </c>
      <c r="E97" s="103">
        <v>1.22</v>
      </c>
      <c r="F97" s="40"/>
      <c r="G97" s="41"/>
      <c r="H97" s="42"/>
      <c r="I97" s="41"/>
      <c r="J97" s="39"/>
      <c r="K97" s="43"/>
    </row>
    <row r="98" spans="1:11" s="1" customFormat="1" ht="9.6">
      <c r="A98" s="35">
        <f>A96+1</f>
        <v>35</v>
      </c>
      <c r="B98" s="36" t="s">
        <v>93</v>
      </c>
      <c r="C98" s="37" t="s">
        <v>219</v>
      </c>
      <c r="D98" s="38" t="s">
        <v>35</v>
      </c>
      <c r="E98" s="39">
        <v>0.166</v>
      </c>
      <c r="F98" s="110">
        <v>0</v>
      </c>
      <c r="G98" s="41">
        <f>E98*F98</f>
        <v>0</v>
      </c>
      <c r="H98" s="42">
        <v>0</v>
      </c>
      <c r="I98" s="41">
        <f>E98*H98</f>
        <v>0</v>
      </c>
      <c r="J98" s="39">
        <v>0.48</v>
      </c>
      <c r="K98" s="43">
        <f>E98*J98</f>
        <v>0.07968</v>
      </c>
    </row>
    <row r="99" spans="1:11" s="1" customFormat="1" ht="9.6">
      <c r="A99" s="35"/>
      <c r="B99" s="100" t="s">
        <v>175</v>
      </c>
      <c r="C99" s="101" t="s">
        <v>218</v>
      </c>
      <c r="D99" s="102" t="s">
        <v>179</v>
      </c>
      <c r="E99" s="106">
        <v>0.166</v>
      </c>
      <c r="F99" s="40"/>
      <c r="G99" s="41"/>
      <c r="H99" s="42"/>
      <c r="I99" s="41"/>
      <c r="J99" s="39"/>
      <c r="K99" s="43"/>
    </row>
    <row r="100" spans="1:11" s="1" customFormat="1" ht="9.6">
      <c r="A100" s="35">
        <f>A98+1</f>
        <v>36</v>
      </c>
      <c r="B100" s="36" t="s">
        <v>94</v>
      </c>
      <c r="C100" s="37" t="s">
        <v>220</v>
      </c>
      <c r="D100" s="38" t="s">
        <v>35</v>
      </c>
      <c r="E100" s="39">
        <v>0.05</v>
      </c>
      <c r="F100" s="110">
        <v>0</v>
      </c>
      <c r="G100" s="41">
        <f>E100*F100</f>
        <v>0</v>
      </c>
      <c r="H100" s="42">
        <v>0</v>
      </c>
      <c r="I100" s="41">
        <f>E100*H100</f>
        <v>0</v>
      </c>
      <c r="J100" s="39">
        <v>0.48</v>
      </c>
      <c r="K100" s="43">
        <f>E100*J100</f>
        <v>0.024</v>
      </c>
    </row>
    <row r="101" spans="1:11" s="1" customFormat="1" ht="9.6">
      <c r="A101" s="35"/>
      <c r="B101" s="100" t="s">
        <v>175</v>
      </c>
      <c r="C101" s="101" t="s">
        <v>221</v>
      </c>
      <c r="D101" s="102" t="s">
        <v>179</v>
      </c>
      <c r="E101" s="106">
        <v>0.05</v>
      </c>
      <c r="F101" s="40"/>
      <c r="G101" s="41"/>
      <c r="H101" s="42"/>
      <c r="I101" s="98"/>
      <c r="J101" s="39"/>
      <c r="K101" s="43"/>
    </row>
    <row r="102" spans="1:11" s="18" customFormat="1" ht="10.8" thickBot="1">
      <c r="A102" s="44"/>
      <c r="B102" s="46">
        <v>762</v>
      </c>
      <c r="C102" s="47" t="s">
        <v>95</v>
      </c>
      <c r="D102" s="45"/>
      <c r="E102" s="45"/>
      <c r="F102" s="48"/>
      <c r="G102" s="50">
        <f>SUM(G94:G100)</f>
        <v>0</v>
      </c>
      <c r="H102" s="49"/>
      <c r="I102" s="61">
        <f>SUM(I94:I100)</f>
        <v>0</v>
      </c>
      <c r="J102" s="49"/>
      <c r="K102" s="51">
        <f>SUM(K94:K100)</f>
        <v>0.1046128</v>
      </c>
    </row>
    <row r="103" spans="1:11" ht="13.8" thickBo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s="18" customFormat="1" ht="13.8" thickBot="1">
      <c r="A104" s="63"/>
      <c r="B104" s="64"/>
      <c r="C104" s="66" t="s">
        <v>96</v>
      </c>
      <c r="D104" s="65"/>
      <c r="E104" s="65"/>
      <c r="F104" s="65"/>
      <c r="G104" s="65"/>
      <c r="H104" s="65"/>
      <c r="I104" s="65"/>
      <c r="J104" s="230">
        <f>'KRYCÍ LIST'!E20</f>
        <v>0</v>
      </c>
      <c r="K104" s="162"/>
    </row>
  </sheetData>
  <mergeCells count="22">
    <mergeCell ref="J88:K89"/>
    <mergeCell ref="J104:K104"/>
    <mergeCell ref="F7:G7"/>
    <mergeCell ref="H7:I7"/>
    <mergeCell ref="J6:K7"/>
    <mergeCell ref="B88:B90"/>
    <mergeCell ref="C88:C90"/>
    <mergeCell ref="D88:D90"/>
    <mergeCell ref="E88:E90"/>
    <mergeCell ref="F88:I88"/>
    <mergeCell ref="F89:G89"/>
    <mergeCell ref="H89:I89"/>
    <mergeCell ref="A1:I1"/>
    <mergeCell ref="J1:K1"/>
    <mergeCell ref="A2:I2"/>
    <mergeCell ref="J2:K2"/>
    <mergeCell ref="A4:K4"/>
    <mergeCell ref="B6:B8"/>
    <mergeCell ref="C6:C8"/>
    <mergeCell ref="D6:D8"/>
    <mergeCell ref="E6:E8"/>
    <mergeCell ref="F6:I6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Ladislav Vokoun</cp:lastModifiedBy>
  <dcterms:created xsi:type="dcterms:W3CDTF">2023-06-19T21:43:37Z</dcterms:created>
  <dcterms:modified xsi:type="dcterms:W3CDTF">2024-01-31T19:57:33Z</dcterms:modified>
  <cp:category/>
  <cp:version/>
  <cp:contentType/>
  <cp:contentStatus/>
</cp:coreProperties>
</file>