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0" yWindow="0" windowWidth="15348" windowHeight="6828" activeTab="0"/>
  </bookViews>
  <sheets>
    <sheet name="Rekapitulace stavby" sheetId="1" r:id="rId1"/>
    <sheet name="2016042-01-1 - Stavební část" sheetId="2" r:id="rId2"/>
    <sheet name="2016042-02-1 - ÚT" sheetId="3" r:id="rId3"/>
    <sheet name="2016042-03-1 - VZT" sheetId="4" r:id="rId4"/>
    <sheet name="2016042-04-1 - Elektro" sheetId="5" r:id="rId5"/>
    <sheet name="2016042-05-1 - ZTI" sheetId="6" r:id="rId6"/>
    <sheet name="Pokyny pro vyplnění" sheetId="7" r:id="rId7"/>
  </sheets>
  <definedNames>
    <definedName name="_xlnm._FilterDatabase" localSheetId="1" hidden="1">'2016042-01-1 - Stavební část'!$C$94:$K$366</definedName>
    <definedName name="_xlnm._FilterDatabase" localSheetId="2" hidden="1">'2016042-02-1 - ÚT'!$C$80:$K$124</definedName>
    <definedName name="_xlnm._FilterDatabase" localSheetId="3" hidden="1">'2016042-03-1 - VZT'!$C$77:$K$91</definedName>
    <definedName name="_xlnm._FilterDatabase" localSheetId="4" hidden="1">'2016042-04-1 - Elektro'!$C$82:$K$206</definedName>
    <definedName name="_xlnm._FilterDatabase" localSheetId="5" hidden="1">'2016042-05-1 - ZTI'!$C$89:$K$154</definedName>
    <definedName name="_xlnm.Print_Area" localSheetId="1">'2016042-01-1 - Stavební část'!$C$4:$J$36,'2016042-01-1 - Stavební část'!$C$42:$J$76,'2016042-01-1 - Stavební část'!$C$82:$K$366</definedName>
    <definedName name="_xlnm.Print_Area" localSheetId="2">'2016042-02-1 - ÚT'!$C$4:$J$36,'2016042-02-1 - ÚT'!$C$42:$J$62,'2016042-02-1 - ÚT'!$C$68:$K$124</definedName>
    <definedName name="_xlnm.Print_Area" localSheetId="3">'2016042-03-1 - VZT'!$C$4:$J$36,'2016042-03-1 - VZT'!$C$42:$J$59,'2016042-03-1 - VZT'!$C$65:$K$91</definedName>
    <definedName name="_xlnm.Print_Area" localSheetId="4">'2016042-04-1 - Elektro'!$C$4:$J$36,'2016042-04-1 - Elektro'!$C$42:$J$64,'2016042-04-1 - Elektro'!$C$70:$K$206</definedName>
    <definedName name="_xlnm.Print_Area" localSheetId="5">'2016042-05-1 - ZTI'!$C$4:$J$36,'2016042-05-1 - ZTI'!$C$42:$J$71,'2016042-05-1 - ZTI'!$C$77:$K$154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'2016042-01-1 - Stavební část'!$94:$94</definedName>
    <definedName name="_xlnm.Print_Titles" localSheetId="2">'2016042-02-1 - ÚT'!$80:$80</definedName>
    <definedName name="_xlnm.Print_Titles" localSheetId="3">'2016042-03-1 - VZT'!$77:$77</definedName>
    <definedName name="_xlnm.Print_Titles" localSheetId="4">'2016042-04-1 - Elektro'!$82:$82</definedName>
    <definedName name="_xlnm.Print_Titles" localSheetId="5">'2016042-05-1 - ZTI'!$89:$89</definedName>
  </definedNames>
  <calcPr calcId="124519"/>
</workbook>
</file>

<file path=xl/sharedStrings.xml><?xml version="1.0" encoding="utf-8"?>
<sst xmlns="http://schemas.openxmlformats.org/spreadsheetml/2006/main" count="7478" uniqueCount="1531">
  <si>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</si>
  <si>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</si>
  <si>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</si>
  <si>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</si>
  <si>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</si>
  <si>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</si>
  <si>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</si>
  <si>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{6a0e8e99-3b18-4548-b023-07b9ad59eb87}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</si>
  <si>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</si>
  <si>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</si>
  <si>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</si>
  <si>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</si>
  <si>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</si>
  <si>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</si>
  <si>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</si>
  <si>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</si>
  <si>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</si>
  <si>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2016042-02-1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</si>
  <si>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</si>
  <si>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</si>
  <si>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</si>
  <si>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</si>
  <si>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CC-CZ:</t>
  </si>
  <si>
    <t>1</t>
  </si>
  <si>
    <t>Místo:</t>
  </si>
  <si>
    <t>Kamenná stezka č.p. 40, Kutná Hora, p.č. 2466/1</t>
  </si>
  <si>
    <t>Datum:</t>
  </si>
  <si>
    <t>10</t>
  </si>
  <si>
    <t>100</t>
  </si>
  <si>
    <t>Zadavatel:</t>
  </si>
  <si>
    <t>IČ:</t>
  </si>
  <si>
    <t>00236195</t>
  </si>
  <si>
    <t>Město Kutná Hora</t>
  </si>
  <si>
    <t>DIČ:</t>
  </si>
  <si>
    <t>CZ00236195</t>
  </si>
  <si>
    <t>Uchazeč:</t>
  </si>
  <si>
    <t>Vyplň údaj</t>
  </si>
  <si>
    <t>Projektant:</t>
  </si>
  <si>
    <t>10240900</t>
  </si>
  <si>
    <t>CZ5505271266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</si>
  <si>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</si>
  <si>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</si>
  <si>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</si>
  <si>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</si>
  <si>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</si>
  <si>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</si>
  <si>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</si>
  <si>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</si>
  <si>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</si>
  <si>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</si>
  <si>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</si>
  <si>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</si>
  <si>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</si>
  <si>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</si>
  <si>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</si>
  <si>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</si>
  <si>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</si>
  <si>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</si>
  <si>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</si>
  <si>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</si>
  <si>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</si>
  <si>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</si>
  <si>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</si>
  <si>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</si>
  <si>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</si>
  <si>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</si>
  <si>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</si>
  <si>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</si>
  <si>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</si>
  <si>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</si>
  <si>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</si>
  <si>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</si>
  <si>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</si>
  <si>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</si>
  <si>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</si>
  <si>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</si>
  <si>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</si>
  <si>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</si>
  <si>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</si>
  <si>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</si>
  <si>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</si>
  <si>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2016042-01-1</t>
  </si>
  <si>
    <t>Stavební část</t>
  </si>
  <si>
    <t>STA</t>
  </si>
  <si>
    <t>{8e85d869-307e-4007-918e-eaf7c6af0bef}</t>
  </si>
  <si>
    <t>2</t>
  </si>
  <si>
    <t>ÚT</t>
  </si>
  <si>
    <t>{e55a2fad-ea53-45f2-a69e-5d1962c496e5}</t>
  </si>
  <si>
    <t>2016042-03-1</t>
  </si>
  <si>
    <t>VZT</t>
  </si>
  <si>
    <t>{8005c592-08c7-42b1-bdbb-82622ee71816}</t>
  </si>
  <si>
    <t>2016042-04-1</t>
  </si>
  <si>
    <t>Elektro</t>
  </si>
  <si>
    <t>{4cce9106-ab2c-4f5a-9706-55fc41114803}</t>
  </si>
  <si>
    <t>2016042-05-1</t>
  </si>
  <si>
    <t>ZTI</t>
  </si>
  <si>
    <t>{d1e1eead-8487-410b-b621-ba319b0b8a7e}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</si>
  <si>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</si>
  <si>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</si>
  <si>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</si>
  <si>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</si>
  <si>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</si>
  <si>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</si>
  <si>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</si>
  <si>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</si>
  <si>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</si>
  <si>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</si>
  <si>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</si>
  <si>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</si>
  <si>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</si>
  <si>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</si>
  <si>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</si>
  <si>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</si>
  <si>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</si>
  <si>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</si>
  <si>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</si>
  <si>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</si>
  <si>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</si>
  <si>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</si>
  <si>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</si>
  <si>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</si>
  <si>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</si>
  <si>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</si>
  <si>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</si>
  <si>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</si>
  <si>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</si>
  <si>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</si>
  <si>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</si>
  <si>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</si>
  <si>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</si>
  <si>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</si>
  <si>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</si>
  <si>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</si>
  <si>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</si>
  <si>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</si>
  <si>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</si>
  <si>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</si>
  <si>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</si>
  <si>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</si>
  <si>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</si>
  <si>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</si>
  <si>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</si>
  <si>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</si>
  <si>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</si>
  <si>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</si>
  <si>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</si>
  <si>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</si>
  <si>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22</t>
  </si>
  <si>
    <t>K</t>
  </si>
  <si>
    <t>kus</t>
  </si>
  <si>
    <t>4</t>
  </si>
  <si>
    <t>VV</t>
  </si>
  <si>
    <t>23</t>
  </si>
  <si>
    <t>M</t>
  </si>
  <si>
    <t>8</t>
  </si>
  <si>
    <t>24</t>
  </si>
  <si>
    <t>25</t>
  </si>
  <si>
    <t>26</t>
  </si>
  <si>
    <t>t</t>
  </si>
  <si>
    <t>Součet</t>
  </si>
  <si>
    <t>27</t>
  </si>
  <si>
    <t>m2</t>
  </si>
  <si>
    <t>30</t>
  </si>
  <si>
    <t>32</t>
  </si>
  <si>
    <t>Vodorovné konstrukce</t>
  </si>
  <si>
    <t>33</t>
  </si>
  <si>
    <t>413232221</t>
  </si>
  <si>
    <t>-343769389</t>
  </si>
  <si>
    <t>6</t>
  </si>
  <si>
    <t>Úpravy povrchů, podlahy a osazování výplní</t>
  </si>
  <si>
    <t>41</t>
  </si>
  <si>
    <t>612821011</t>
  </si>
  <si>
    <t>-522304001</t>
  </si>
  <si>
    <t>42</t>
  </si>
  <si>
    <t>612821012</t>
  </si>
  <si>
    <t>1742819201</t>
  </si>
  <si>
    <t>m. 0.09</t>
  </si>
  <si>
    <t>(2,72+2,25+2,27+2,77)*2*(2,53+0,24/2)+2,84*2*(2,61+0,37/2)-0,93*0,97*4-1,1*0,97-0,8*1,97+(0,95+0,78)*2*2,1+0,7*0,97*2*4+0,49*0,97*2</t>
  </si>
  <si>
    <t>6,01*8*2,53+6,79*2*2,61-(1,7*(2,2+0,23/2)*2+1,73*(2,2+0,23/2)*2+4,21*(1,7+0,75/2)*4+3,94*2,23*2)-1,6*1,97</t>
  </si>
  <si>
    <t>m. 0.10</t>
  </si>
  <si>
    <t>5,65*2*(2,61+0,37/2)+6,79*2*2,61+0,49*0,97*2*2+0,52*2*2,4-(0,6*1,97+1,1*0,97*2)</t>
  </si>
  <si>
    <t>m. 0.11</t>
  </si>
  <si>
    <t>(1,09+1,0)*2*3,07+(4,05*2+3,35*2+0,4*2-1,0)*3,82-0,6*1,97</t>
  </si>
  <si>
    <t>43</t>
  </si>
  <si>
    <t>619995001</t>
  </si>
  <si>
    <t>Začištění omítek (s dodáním hmot) kolem oken, dveří, podlah, obkladů apod.</t>
  </si>
  <si>
    <t>m</t>
  </si>
  <si>
    <t>-2031023391</t>
  </si>
  <si>
    <t>44</t>
  </si>
  <si>
    <t>622131101</t>
  </si>
  <si>
    <t>Podkladní a spojovací vrstva vnějších omítaných ploch cementový postřik nanášený ručně celoplošně stěn</t>
  </si>
  <si>
    <t>-1245630014</t>
  </si>
  <si>
    <t>46</t>
  </si>
  <si>
    <t>622321121</t>
  </si>
  <si>
    <t>Omítka vápenocementová vnějších ploch nanášená ručně jednovrstvá, tloušťky do 15 mm hladká stěn</t>
  </si>
  <si>
    <t>11695967</t>
  </si>
  <si>
    <t>příprava podkladu stávajícího soklu</t>
  </si>
  <si>
    <t>47</t>
  </si>
  <si>
    <t>622332111</t>
  </si>
  <si>
    <t>Omítka cementová škrábaná (břízolitová) vnějších ploch nanášená ručně na omítnutý podklad stěn</t>
  </si>
  <si>
    <t>596725925</t>
  </si>
  <si>
    <t>stávající sokl</t>
  </si>
  <si>
    <t>48</t>
  </si>
  <si>
    <t>629991011</t>
  </si>
  <si>
    <t>Zakrytí vnějších ploch před znečištěním včetně pozdějšího odkrytí výplní otvorů a svislých ploch fólií přilepenou lepící páskou</t>
  </si>
  <si>
    <t>-189874544</t>
  </si>
  <si>
    <t>zakrytí oken při úpravě soklu</t>
  </si>
  <si>
    <t>49</t>
  </si>
  <si>
    <t>631311121</t>
  </si>
  <si>
    <t>Doplnění dosavadních mazanin prostým betonem s dodáním hmot, bez potěru, plochy jednotlivě do 1 m2 a tl. do 80 mm</t>
  </si>
  <si>
    <t>m3</t>
  </si>
  <si>
    <t>-586433455</t>
  </si>
  <si>
    <t>52</t>
  </si>
  <si>
    <t>632451416</t>
  </si>
  <si>
    <t>Potěr pískocementový běžný tl. do 10 mm tř. C 25</t>
  </si>
  <si>
    <t>1276110403</t>
  </si>
  <si>
    <t>54</t>
  </si>
  <si>
    <t>642942611</t>
  </si>
  <si>
    <t>Osazování zárubní nebo rámů kovových dveřních lisovaných nebo z úhelníků bez dveřních křídel, na montážní pěnu, o ploše otvoru do 2,5 m2</t>
  </si>
  <si>
    <t>603426103</t>
  </si>
  <si>
    <t>pro nově vyzděné stěny z pórobetonu</t>
  </si>
  <si>
    <t>"70" 4+1</t>
  </si>
  <si>
    <t>55</t>
  </si>
  <si>
    <t>553314130</t>
  </si>
  <si>
    <t>zárubeň ocelová pro porobeton 700 L/P, tvar hranatý, s povrchovou úpravou, dle tl. stěny - přesný popis viz výkaz prkvů!</t>
  </si>
  <si>
    <t>1300039702</t>
  </si>
  <si>
    <t>57</t>
  </si>
  <si>
    <t>642944121</t>
  </si>
  <si>
    <t>Osazení ocelových dveřních zárubní lisovaných nebo z úhelníků dodatečně s vybetonováním prahu, plochy do 2,5 m2</t>
  </si>
  <si>
    <t>-755323993</t>
  </si>
  <si>
    <t>"60" 1</t>
  </si>
  <si>
    <t>"80" 1</t>
  </si>
  <si>
    <t>"90" 2</t>
  </si>
  <si>
    <t>58</t>
  </si>
  <si>
    <t>59</t>
  </si>
  <si>
    <t>553314140</t>
  </si>
  <si>
    <t>zárubeň ocelová pro běžné zdění 800 L/P, tvar hranatý, s povrchovou úpravou, dle tl. stěny - přesný popis viz výkaz prkvů!</t>
  </si>
  <si>
    <t>1376991601</t>
  </si>
  <si>
    <t>60</t>
  </si>
  <si>
    <t>553314150</t>
  </si>
  <si>
    <t>zárubeň ocelová pro běžné zdění 900 L/P, tvar hranatý, s povrchovou úpravou, dle tl. stěny - přesný popis viz výkaz prkvů!</t>
  </si>
  <si>
    <t>-392130030</t>
  </si>
  <si>
    <t>61</t>
  </si>
  <si>
    <t>62</t>
  </si>
  <si>
    <t>9</t>
  </si>
  <si>
    <t>Ostatní konstrukce a práce, bourání</t>
  </si>
  <si>
    <t>63</t>
  </si>
  <si>
    <t>949101111</t>
  </si>
  <si>
    <t>Lešení pomocné pracovní pro objekty pozemních staveb pro zatížení do 150 kg/m2, o výšce lešeňové podlahy do 1,9 m</t>
  </si>
  <si>
    <t>-706054272</t>
  </si>
  <si>
    <t>64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</si>
  <si>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</si>
  <si>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</si>
  <si>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-948928566</t>
  </si>
  <si>
    <t>66</t>
  </si>
  <si>
    <t>67</t>
  </si>
  <si>
    <t>962032230</t>
  </si>
  <si>
    <t>Bourání zdiva nadzákladového z cihel nebo tvárnic z cihel pálených nebo vápenopískových, na maltu vápennou nebo vápenocementovou, objemu do 1 m3</t>
  </si>
  <si>
    <t>-287639239</t>
  </si>
  <si>
    <t>71</t>
  </si>
  <si>
    <t>73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</si>
  <si>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</si>
  <si>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</si>
  <si>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12153983</t>
  </si>
  <si>
    <t>75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</si>
  <si>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</si>
  <si>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</si>
  <si>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-774607453</t>
  </si>
  <si>
    <t>ostění oken po jejich vybourání</t>
  </si>
  <si>
    <t>77</t>
  </si>
  <si>
    <t>968062355</t>
  </si>
  <si>
    <t>Vybourání dřevěných rámů oken s křídly, dveřních zárubní, vrat, stěn, ostění nebo obkladů rámů oken s křídly dvojitých, plochy do 2 m2</t>
  </si>
  <si>
    <t>-813999238</t>
  </si>
  <si>
    <t>79</t>
  </si>
  <si>
    <t>968062374</t>
  </si>
  <si>
    <t>Vybourání dřevěných rámů oken s křídly, dveřních zárubní, vrat, stěn, ostění nebo obkladů rámů oken s křídly zdvojených, plochy do 1 m2</t>
  </si>
  <si>
    <t>1357293210</t>
  </si>
  <si>
    <t>81</t>
  </si>
  <si>
    <t>968062456</t>
  </si>
  <si>
    <t>Vybourání dřevěných rámů oken s křídly, dveřních zárubní, vrat, stěn, ostění nebo obkladů dveřních zárubní, plochy přes 2 m2</t>
  </si>
  <si>
    <t>422392470</t>
  </si>
  <si>
    <t>86</t>
  </si>
  <si>
    <t>974031165</t>
  </si>
  <si>
    <t>Vysekání rýh ve zdivu cihelném na maltu vápennou nebo vápenocementovou do hl. 150 mm a šířky do 200 mm</t>
  </si>
  <si>
    <t>253245476</t>
  </si>
  <si>
    <t>88</t>
  </si>
  <si>
    <t>978013191</t>
  </si>
  <si>
    <t>Otlučení vápenných nebo vápenocementových omítek vnitřních ploch stěn s vyškrabáním spar, s očištěním zdiva, v rozsahu přes 50 do 100 %</t>
  </si>
  <si>
    <t>1491427762</t>
  </si>
  <si>
    <t>90</t>
  </si>
  <si>
    <t>978036391</t>
  </si>
  <si>
    <t>Otlučení omítek z umělého kamene vnějších ploch s vyškrabáním spar zdiva, s očištěním povrchu, v rozsahu přes 100 %</t>
  </si>
  <si>
    <t>-456774447</t>
  </si>
  <si>
    <t>otlučení stávajícího soklu</t>
  </si>
  <si>
    <t>91</t>
  </si>
  <si>
    <t>978059541</t>
  </si>
  <si>
    <t>Odsekání obkladů stěn včetně otlučení podkladní omítky až na zdivo z obkládaček vnitřních, z jakýchkoliv materiálů, plochy přes 1 m2</t>
  </si>
  <si>
    <t>-506718722</t>
  </si>
  <si>
    <t>92</t>
  </si>
  <si>
    <t>985131111</t>
  </si>
  <si>
    <t>Očištění ploch stěn a vyčištění spár (tlakovou vodou nebo několikanásobným ometáním) - příprava podkladu dle projektu sanace!</t>
  </si>
  <si>
    <t>16</t>
  </si>
  <si>
    <t>1064907738</t>
  </si>
  <si>
    <t>výpočty viz položky sanačních omítek</t>
  </si>
  <si>
    <t>128,377+297,396</t>
  </si>
  <si>
    <t>997</t>
  </si>
  <si>
    <t>Přesun sutě</t>
  </si>
  <si>
    <t>93</t>
  </si>
  <si>
    <t>997013211</t>
  </si>
  <si>
    <t>Vnitrostaveništní doprava suti a vybouraných hmot vodorovně do 50 m svisle ručně (nošením po schodech) pro budovy a haly výšky do 6 m</t>
  </si>
  <si>
    <t>1242930612</t>
  </si>
  <si>
    <t>94</t>
  </si>
  <si>
    <t>997013501</t>
  </si>
  <si>
    <t>Odvoz suti a vybouraných hmot na skládku nebo meziskládku se složením, na vzdálenost do 1 km</t>
  </si>
  <si>
    <t>375018062</t>
  </si>
  <si>
    <t>95</t>
  </si>
  <si>
    <t>997013509</t>
  </si>
  <si>
    <t>Odvoz suti a vybouraných hmot na skládku nebo meziskládku se složením, na vzdálenost Příplatek k ceně za každý další i započatý 1 km přes 1 km</t>
  </si>
  <si>
    <t>-1359814459</t>
  </si>
  <si>
    <t>předp.: 7km = 6x příplatek</t>
  </si>
  <si>
    <t>97</t>
  </si>
  <si>
    <t>997013803</t>
  </si>
  <si>
    <t>Poplatek za uložení stavebního odpadu na skládce (skládkovné) z keramických materiálů</t>
  </si>
  <si>
    <t>98</t>
  </si>
  <si>
    <t>99</t>
  </si>
  <si>
    <t>997013831</t>
  </si>
  <si>
    <t>Poplatek za uložení stavebního odpadu na skládce (skládkovné) směsného</t>
  </si>
  <si>
    <t>-712401627</t>
  </si>
  <si>
    <t>998</t>
  </si>
  <si>
    <t>Přesun hmot</t>
  </si>
  <si>
    <t>102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</si>
  <si>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</si>
  <si>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</si>
  <si>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540371584</t>
  </si>
  <si>
    <t>PSV</t>
  </si>
  <si>
    <t>Práce a dodávky PSV</t>
  </si>
  <si>
    <t>711</t>
  </si>
  <si>
    <t>Izolace proti vodě, vlhkosti a plynům</t>
  </si>
  <si>
    <t>172</t>
  </si>
  <si>
    <t>711193131</t>
  </si>
  <si>
    <t>Izolace proti zemní vlhkosti ostatní těsnicí kaší na ploše svislé S</t>
  </si>
  <si>
    <t>-491043656</t>
  </si>
  <si>
    <t>hydroizolace pod obklady - předp. 30% výměry obkladů</t>
  </si>
  <si>
    <t>Mezisoučet</t>
  </si>
  <si>
    <t>"0.09" (1,02+0,81)*1,2</t>
  </si>
  <si>
    <t>"0.10" 1,36*1,2</t>
  </si>
  <si>
    <t>104</t>
  </si>
  <si>
    <t>998711101</t>
  </si>
  <si>
    <t>Přesun hmot pro izolace proti vodě, vlhkosti a plynům stanovený z hmotnosti přesunovaného materiálu vodorovná dopravní vzdálenost do 50 m v objektech výšky do 6 m</t>
  </si>
  <si>
    <t>1459053651</t>
  </si>
  <si>
    <t>105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</si>
  <si>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</si>
  <si>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</si>
  <si>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-1543716369</t>
  </si>
  <si>
    <t>725</t>
  </si>
  <si>
    <t>Zdravotechnika - zařizovací předměty</t>
  </si>
  <si>
    <t>106</t>
  </si>
  <si>
    <t>725210821</t>
  </si>
  <si>
    <t>Demontáž umyvadel bez výtokových armatur umyvadel</t>
  </si>
  <si>
    <t>soubor</t>
  </si>
  <si>
    <t>-743804389</t>
  </si>
  <si>
    <t>107</t>
  </si>
  <si>
    <t>725820802</t>
  </si>
  <si>
    <t>Demontáž baterií stojánkových do 1 otvoru</t>
  </si>
  <si>
    <t>923669695</t>
  </si>
  <si>
    <t>763</t>
  </si>
  <si>
    <t>Konstrukce suché výstavby</t>
  </si>
  <si>
    <t>108</t>
  </si>
  <si>
    <t>763131451</t>
  </si>
  <si>
    <t>Podhled ze sádrokartonových desek dvouvrstvá zavěšená spodní konstrukce z ocelových profilů CD, UD jednoduše opláštěná deskou impregnovanou H2, tl. 12,5 mm, bez TI</t>
  </si>
  <si>
    <t>1087037822</t>
  </si>
  <si>
    <t>109</t>
  </si>
  <si>
    <t>763131713</t>
  </si>
  <si>
    <t>Podhled ze sádrokartonových desek ostatní práce a konstrukce na podhledech ze sádrokartonových desek napojení na obvodové konstrukce profilem</t>
  </si>
  <si>
    <t>-1392598929</t>
  </si>
  <si>
    <t>110</t>
  </si>
  <si>
    <t>111</t>
  </si>
  <si>
    <t>113</t>
  </si>
  <si>
    <t>998763100</t>
  </si>
  <si>
    <t>Přesun hmot pro dřevostavby stanovený z hmotnosti přesunovaného materiálu vodorovná dopravní vzdálenost do 50 m v objektech výšky do 6 m</t>
  </si>
  <si>
    <t>-1510178446</t>
  </si>
  <si>
    <t>114</t>
  </si>
  <si>
    <t>998763181</t>
  </si>
  <si>
    <t>Přesun hmot pro dřevostavby stanovený z hmotnosti přesunovaného materiálu Příplatek k ceně za přesun prováděný bez použití mechanizace pro jakoukoliv výšku objektu</t>
  </si>
  <si>
    <t>-1725527657</t>
  </si>
  <si>
    <t>766</t>
  </si>
  <si>
    <t>Konstrukce truhlářské</t>
  </si>
  <si>
    <t>115</t>
  </si>
  <si>
    <t>766-001</t>
  </si>
  <si>
    <t>PT</t>
  </si>
  <si>
    <t>1060994941</t>
  </si>
  <si>
    <t>118</t>
  </si>
  <si>
    <t>766-004</t>
  </si>
  <si>
    <t>1179364354</t>
  </si>
  <si>
    <t>119</t>
  </si>
  <si>
    <t>766411811</t>
  </si>
  <si>
    <t>-1594983336</t>
  </si>
  <si>
    <t>120</t>
  </si>
  <si>
    <t>121</t>
  </si>
  <si>
    <t>766441811</t>
  </si>
  <si>
    <t>Demontáž parapetních desek dřevěných nebo plastových šířky do 300 mm délky do 1m</t>
  </si>
  <si>
    <t>1403323532</t>
  </si>
  <si>
    <t>123</t>
  </si>
  <si>
    <t>766660001</t>
  </si>
  <si>
    <t>Montáž dveřních křídel dřevěných nebo plastových otevíravých do ocelové zárubně povrchově upravených jednokřídlových, šířky do 800 mm</t>
  </si>
  <si>
    <t>-702020701</t>
  </si>
  <si>
    <t>129</t>
  </si>
  <si>
    <t>611617600</t>
  </si>
  <si>
    <t>D2/DL dveře dřevěné vnitřní 1křídlové 80x197 cm vč. kování a zarážek - přesná specifikace dle výkazu prvků!</t>
  </si>
  <si>
    <t>-836103484</t>
  </si>
  <si>
    <t>130</t>
  </si>
  <si>
    <t>766660002</t>
  </si>
  <si>
    <t>Montáž dveřních křídel dřevěných nebo plastových otevíravých do ocelové zárubně povrchově upravených jednokřídlových, šířky přes 800 mm</t>
  </si>
  <si>
    <t>-1696313276</t>
  </si>
  <si>
    <t>131</t>
  </si>
  <si>
    <t>611617640</t>
  </si>
  <si>
    <t>D3/DL dveře dřevěné vnitřní 1křídlové 90x197 cm vč. kování a zarážek - přesná specifikace dle výkazu prvků!</t>
  </si>
  <si>
    <t>1743764854</t>
  </si>
  <si>
    <t>134</t>
  </si>
  <si>
    <t>998766101</t>
  </si>
  <si>
    <t>Přesun hmot pro konstrukce truhlářské stanovený z hmotnosti přesunovaného materiálu vodorovná dopravní vzdálenost do 50 m v objektech výšky do 6 m</t>
  </si>
  <si>
    <t>-1504530544</t>
  </si>
  <si>
    <t>135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</si>
  <si>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</si>
  <si>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</si>
  <si>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-956725860</t>
  </si>
  <si>
    <t>767</t>
  </si>
  <si>
    <t>Konstrukce zámečnické</t>
  </si>
  <si>
    <t>136</t>
  </si>
  <si>
    <t>767122812</t>
  </si>
  <si>
    <t>Demontáž stěn s výplní mřížových svařovaných</t>
  </si>
  <si>
    <t>1045054454</t>
  </si>
  <si>
    <t>771</t>
  </si>
  <si>
    <t>Podlahy z dlaždic</t>
  </si>
  <si>
    <t>138</t>
  </si>
  <si>
    <t>771571810</t>
  </si>
  <si>
    <t>Demontáž podlah z dlaždic keramických kladených do malty</t>
  </si>
  <si>
    <t>-342644058</t>
  </si>
  <si>
    <t>139</t>
  </si>
  <si>
    <t>771574114</t>
  </si>
  <si>
    <t>Montáž podlah z dlaždic keramických lepených flexibilním lepidlem režných nebo glazovaných hladkých přes 12 do 19 ks/ m2 vč. spárování - vlastnosti hmot (lepidla a spárovací hmoty) dle projektu sanace!</t>
  </si>
  <si>
    <t>-623264920</t>
  </si>
  <si>
    <t>140</t>
  </si>
  <si>
    <t>597612900</t>
  </si>
  <si>
    <t>dlaždice keramické</t>
  </si>
  <si>
    <t>747657646</t>
  </si>
  <si>
    <t>141</t>
  </si>
  <si>
    <t>771579191</t>
  </si>
  <si>
    <t>Montáž podlah z dlaždic keramických Příplatek k cenám za plochu do 5 m2 jednotlivě</t>
  </si>
  <si>
    <t>448277852</t>
  </si>
  <si>
    <t>142</t>
  </si>
  <si>
    <t>771591111</t>
  </si>
  <si>
    <t>Podlahy - ostatní práce penetrace podkladu</t>
  </si>
  <si>
    <t>1029591309</t>
  </si>
  <si>
    <t>143</t>
  </si>
  <si>
    <t>998771101</t>
  </si>
  <si>
    <t>Přesun hmot pro podlahy z dlaždic stanovený z hmotnosti přesunovaného materiálu vodorovná dopravní vzdálenost do 50 m v objektech výšky do 6 m</t>
  </si>
  <si>
    <t>1527279984</t>
  </si>
  <si>
    <t>144</t>
  </si>
  <si>
    <t>998771181</t>
  </si>
  <si>
    <t>Přesun hmot pro podlahy z dlaždic stanovený z hmotnosti přesunovaného materiálu Příplatek k ceně za přesun prováděný bez použití mechanizace pro jakoukoliv výšku objektu</t>
  </si>
  <si>
    <t>-541848292</t>
  </si>
  <si>
    <t>776</t>
  </si>
  <si>
    <t>Podlahy povlakové</t>
  </si>
  <si>
    <t>145</t>
  </si>
  <si>
    <t>776410811</t>
  </si>
  <si>
    <t>Demontáž soklíků nebo lišt pryžových nebo plastových</t>
  </si>
  <si>
    <t>769546882</t>
  </si>
  <si>
    <t>146</t>
  </si>
  <si>
    <t>776421111</t>
  </si>
  <si>
    <t>Lepení obvodových soklíků nebo lišt z plastů měkčených</t>
  </si>
  <si>
    <t>307151683</t>
  </si>
  <si>
    <t>147</t>
  </si>
  <si>
    <t>284110100</t>
  </si>
  <si>
    <t>lišta soklová PVC</t>
  </si>
  <si>
    <t>2020559154</t>
  </si>
  <si>
    <t>148</t>
  </si>
  <si>
    <t>776201812</t>
  </si>
  <si>
    <t>Odstranění povlakových podlah lepených ručně s podložkou</t>
  </si>
  <si>
    <t>-1664613135</t>
  </si>
  <si>
    <t>149</t>
  </si>
  <si>
    <t>776521100</t>
  </si>
  <si>
    <t>Montáž povlakových podlah plastových lepením bez podkladu pásů vč. spojů</t>
  </si>
  <si>
    <t>-448890660</t>
  </si>
  <si>
    <t>PVC</t>
  </si>
  <si>
    <t>151</t>
  </si>
  <si>
    <t>284110350</t>
  </si>
  <si>
    <t>krytina podlahová PVC vysokozátěžová protiskluzová</t>
  </si>
  <si>
    <t>-1436024737</t>
  </si>
  <si>
    <t>152</t>
  </si>
  <si>
    <t>776111311</t>
  </si>
  <si>
    <t>Úprava podkladu nášlapných ploch vysátím</t>
  </si>
  <si>
    <t>-1771778379</t>
  </si>
  <si>
    <t>153</t>
  </si>
  <si>
    <t>776121111</t>
  </si>
  <si>
    <t>Vodou ředitelná penetrace savého podkladu povlakových podlah ředěná v poměru 1:3</t>
  </si>
  <si>
    <t>-1742152824</t>
  </si>
  <si>
    <t>155</t>
  </si>
  <si>
    <t>776141121</t>
  </si>
  <si>
    <t>Vyrovnání podkladní vrstvy samonivelační stěrkou tl. 3 mm, min. pevnosti 30 MPa</t>
  </si>
  <si>
    <t>-355679553</t>
  </si>
  <si>
    <t>156</t>
  </si>
  <si>
    <t>998776101</t>
  </si>
  <si>
    <t>Přesun hmot pro podlahy povlakové stanovený z hmotnosti přesunovaného materiálu vodorovná dopravní vzdálenost do 50 m v objektech výšky do 6 m</t>
  </si>
  <si>
    <t>-958214999</t>
  </si>
  <si>
    <t>157</t>
  </si>
  <si>
    <t>998776181</t>
  </si>
  <si>
    <t>Přesun hmot pro podlahy povlakové stanovený z hmotnosti přesunovaného materiálu Příplatek k cenám za přesun prováděný bez použití mechanizace pro jakoukoliv výšku objektu</t>
  </si>
  <si>
    <t>-500880969</t>
  </si>
  <si>
    <t>781</t>
  </si>
  <si>
    <t>Dokončovací práce - obklady</t>
  </si>
  <si>
    <t>158</t>
  </si>
  <si>
    <t>781473115</t>
  </si>
  <si>
    <t>Montáž obkladů vnitřních stěn z dlaždic keramických lepených standardním lepidlem režných nebo glazovaných hladkých přes 22 do 25 ks/m2</t>
  </si>
  <si>
    <t>-729997907</t>
  </si>
  <si>
    <t>159</t>
  </si>
  <si>
    <t>597610000</t>
  </si>
  <si>
    <t>obkládačky keramické, vč. listel</t>
  </si>
  <si>
    <t>-2117605347</t>
  </si>
  <si>
    <t>160</t>
  </si>
  <si>
    <t>781479191</t>
  </si>
  <si>
    <t>1545387138</t>
  </si>
  <si>
    <t>161</t>
  </si>
  <si>
    <t>781493111</t>
  </si>
  <si>
    <t>Ostatní prvky plastové profily ukončovací a dilatační lepené standardním lepidlem rohové</t>
  </si>
  <si>
    <t>-638305288</t>
  </si>
  <si>
    <t>162</t>
  </si>
  <si>
    <t>998781101</t>
  </si>
  <si>
    <t>Přesun hmot pro obklady keramické stanovený z hmotnosti přesunovaného materiálu vodorovná dopravní vzdálenost do 50 m v objektech výšky do 6 m</t>
  </si>
  <si>
    <t>-1490733624</t>
  </si>
  <si>
    <t>163</t>
  </si>
  <si>
    <t>998781181</t>
  </si>
  <si>
    <t>Přesun hmot pro obklady keramické stanovený z hmotnosti přesunovaného materiálu Příplatek k cenám za přesun prováděný bez použití mechanizace pro jakoukoliv výšku objektu</t>
  </si>
  <si>
    <t>218264336</t>
  </si>
  <si>
    <t>783</t>
  </si>
  <si>
    <t>Dokončovací práce - nátěry</t>
  </si>
  <si>
    <t>173</t>
  </si>
  <si>
    <t>783314203</t>
  </si>
  <si>
    <t>211179387</t>
  </si>
  <si>
    <t>784</t>
  </si>
  <si>
    <t>Dokončovací práce - malby a tapety</t>
  </si>
  <si>
    <t>164</t>
  </si>
  <si>
    <t>784121001</t>
  </si>
  <si>
    <t>Oškrabání malby v místnostech výšky do 3,80 m</t>
  </si>
  <si>
    <t>-1178378107</t>
  </si>
  <si>
    <t>klenby (plocha podlahy s navýšením 5% na zakřivení kleneb)</t>
  </si>
  <si>
    <t>(92,03+38,98+14,99)*1,05</t>
  </si>
  <si>
    <t>165</t>
  </si>
  <si>
    <t>784121011</t>
  </si>
  <si>
    <t>Rozmývání podkladu po oškrabání malby v místnostech výšky do 3,80 m</t>
  </si>
  <si>
    <t>1189142467</t>
  </si>
  <si>
    <t>166</t>
  </si>
  <si>
    <t>784161501</t>
  </si>
  <si>
    <t>Celoplošné vyrovnání podkladu disperzní stěrkou, tloušťky do 3 mm vyhlazením v místnostech výšky do 3,80 m</t>
  </si>
  <si>
    <t>-1934946562</t>
  </si>
  <si>
    <t>167</t>
  </si>
  <si>
    <t>784181111</t>
  </si>
  <si>
    <t>Penetrace podkladu jednonásobná základní silikátová v místnostech výšky do 3,80 m</t>
  </si>
  <si>
    <t>145067459</t>
  </si>
  <si>
    <t>malba stěn</t>
  </si>
  <si>
    <t>přípočet otvorů &lt; 4,0 m2</t>
  </si>
  <si>
    <t>1,35*0,97*8+0,8*1,97*1+0,6*1,97*2+1,6*1,97*2</t>
  </si>
  <si>
    <t>malba stropů a kleneb</t>
  </si>
  <si>
    <t>SDK podhledy (penetrace viz položky SDK podhledů)</t>
  </si>
  <si>
    <t>0,0</t>
  </si>
  <si>
    <t>168</t>
  </si>
  <si>
    <t>784321031</t>
  </si>
  <si>
    <t>Malby silikátové dvojnásobné, bílé v místnostech výšky do 3,80 m</t>
  </si>
  <si>
    <t>1066934048</t>
  </si>
  <si>
    <t>VRN</t>
  </si>
  <si>
    <t>Vedlejší rozpočtové náklady</t>
  </si>
  <si>
    <t>5</t>
  </si>
  <si>
    <t>169</t>
  </si>
  <si>
    <t>030001000</t>
  </si>
  <si>
    <t>Základní rozdělení průvodních činností a nákladů zařízení staveniště</t>
  </si>
  <si>
    <t>%</t>
  </si>
  <si>
    <t>1024</t>
  </si>
  <si>
    <t>-291390002</t>
  </si>
  <si>
    <t>174</t>
  </si>
  <si>
    <t>013002000</t>
  </si>
  <si>
    <t>kpl</t>
  </si>
  <si>
    <t>-1099446658</t>
  </si>
  <si>
    <t>170</t>
  </si>
  <si>
    <t>070001000</t>
  </si>
  <si>
    <t>Základní rozdělení průvodních činností a nákladů provozní vlivy</t>
  </si>
  <si>
    <t>502375164</t>
  </si>
  <si>
    <t>175</t>
  </si>
  <si>
    <t>041203000</t>
  </si>
  <si>
    <t>Inženýrská činnost dozory technický dozor investora</t>
  </si>
  <si>
    <t>hod</t>
  </si>
  <si>
    <t>-359734272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</si>
  <si>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</si>
  <si>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</si>
  <si>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</si>
  <si>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</si>
  <si>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</si>
  <si>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733110803</t>
  </si>
  <si>
    <t>Demontáž potrubí z trubek ocelových závitových DN do 15</t>
  </si>
  <si>
    <t>-1976502417</t>
  </si>
  <si>
    <t>733110806</t>
  </si>
  <si>
    <t>Demontáž potrubí z trubek ocelových závitových DN přes 15 do 32</t>
  </si>
  <si>
    <t>463979013</t>
  </si>
  <si>
    <t>733111103</t>
  </si>
  <si>
    <t>Potrubí z trubek ocelových závitových bezešvých běžných nízkotlakých DN 15</t>
  </si>
  <si>
    <t>1195273016</t>
  </si>
  <si>
    <t>733111104</t>
  </si>
  <si>
    <t>Potrubí z trubek ocelových závitových bezešvých běžných nízkotlakých DN 20</t>
  </si>
  <si>
    <t>-1153891087</t>
  </si>
  <si>
    <t>733111105</t>
  </si>
  <si>
    <t>Potrubí z trubek ocelových závitových bezešvých běžných nízkotlakých DN 25</t>
  </si>
  <si>
    <t>1701736762</t>
  </si>
  <si>
    <t>733111106</t>
  </si>
  <si>
    <t>Potrubí z trubek ocelových závitových bezešvých běžných nízkotlakých DN 32</t>
  </si>
  <si>
    <t>-744106294</t>
  </si>
  <si>
    <t>7</t>
  </si>
  <si>
    <t>733113113</t>
  </si>
  <si>
    <t>Potrubí z trubek ocelových závitových Příplatek k ceně za zhotovení přípojky z ocelových trubek závitových DN 15</t>
  </si>
  <si>
    <t>-74736777</t>
  </si>
  <si>
    <t>733113114</t>
  </si>
  <si>
    <t>Potrubí z trubek ocelových závitových Příplatek k ceně za zhotovení přípojky z ocelových trubek závitových DN 20</t>
  </si>
  <si>
    <t>-1405413348</t>
  </si>
  <si>
    <t>733113115</t>
  </si>
  <si>
    <t>Potrubí z trubek ocelových závitových Příplatek k ceně za zhotovení přípojky z ocelových trubek závitových DN 25</t>
  </si>
  <si>
    <t>2089617869</t>
  </si>
  <si>
    <t>733113116</t>
  </si>
  <si>
    <t>Potrubí z trubek ocelových závitových Příplatek k ceně za zhotovení přípojky z ocelových trubek závitových DN 32</t>
  </si>
  <si>
    <t>-1269601044</t>
  </si>
  <si>
    <t>11</t>
  </si>
  <si>
    <t>733141102</t>
  </si>
  <si>
    <t>Odvzdušňovací nádobky, odlučovače a odkalovače nádobky z trubek ocelových do DN 50</t>
  </si>
  <si>
    <t>1940434209</t>
  </si>
  <si>
    <t>12</t>
  </si>
  <si>
    <t>722181221</t>
  </si>
  <si>
    <t>Ochrana potrubí přilepenými tepelně izolačními trubicemi z PE tl do 10 mm DN do 22 mm</t>
  </si>
  <si>
    <t>1333648434</t>
  </si>
  <si>
    <t>13</t>
  </si>
  <si>
    <t>722181231</t>
  </si>
  <si>
    <t>Ochrana potrubí přilepenými tepelně izolačními trubicemi z PE tl do 15 mm DN do 22 mm</t>
  </si>
  <si>
    <t>1131327818</t>
  </si>
  <si>
    <t>14</t>
  </si>
  <si>
    <t>722181232</t>
  </si>
  <si>
    <t>Ochrana potrubí přilepenými tepelně izolačními trubicemi z PE tl do 15 mm DN do 42 mm</t>
  </si>
  <si>
    <t>1974548879</t>
  </si>
  <si>
    <t>722181242</t>
  </si>
  <si>
    <t>Ochrana potrubí přilepenými tepelně izolačními trubicemi z PE tl do 20 mm DN do 42 mm</t>
  </si>
  <si>
    <t>-536779687</t>
  </si>
  <si>
    <t>713411140R</t>
  </si>
  <si>
    <t>Montáž izolace tepelné potrubí a ohybů pásy nebo rohožemi s povrchovou úpravou hliníkovou fólií připevněnými samolepící hliníkovou páskou potrubí jednovrstvá</t>
  </si>
  <si>
    <t>-1636851771</t>
  </si>
  <si>
    <t>17</t>
  </si>
  <si>
    <t>733190107</t>
  </si>
  <si>
    <t>Zkoušky těsnosti potrubí, manžety prostupové z trubek ocelových zkoušky těsnosti potrubí (za provozu) z trubek ocelových závitových DN do 40</t>
  </si>
  <si>
    <t>-654959005</t>
  </si>
  <si>
    <t>18</t>
  </si>
  <si>
    <t>733890801</t>
  </si>
  <si>
    <t>Vnitrostaveništní přemístění vybouraných (demontovaných) hmot rozvodů potrubí vodorovně do 100 m v objektech výšky do 6 m</t>
  </si>
  <si>
    <t>-1016964720</t>
  </si>
  <si>
    <t>19</t>
  </si>
  <si>
    <t>998733101</t>
  </si>
  <si>
    <t>Přesun hmot pro rozvody potrubí stanovený z hmotnosti přesunovaného materiálu vodorovná dopravní vzdálenost do 50 m v objektech výšky do 6 m</t>
  </si>
  <si>
    <t>-1773516572</t>
  </si>
  <si>
    <t>20</t>
  </si>
  <si>
    <t>998733181</t>
  </si>
  <si>
    <t>Přesun hmot pro rozvody potrubí stanovený z hmotnosti přesunovaného materiálu Příplatek k cenám za přesun prováděný bez použití mechanizace pro jakoukoliv výšku objektu</t>
  </si>
  <si>
    <t>1030803262</t>
  </si>
  <si>
    <t>734</t>
  </si>
  <si>
    <t>Ústřední vytápění - armatury</t>
  </si>
  <si>
    <t>734200821</t>
  </si>
  <si>
    <t>Demontáž armatur závitových se dvěma závity do G 1/2</t>
  </si>
  <si>
    <t>1368948020</t>
  </si>
  <si>
    <t>734890801</t>
  </si>
  <si>
    <t>Vnitrostaveništní přemístění vybouraných (demontovaných) hmot armatur vodorovně do 100 m v objektech výšky do 6 m</t>
  </si>
  <si>
    <t>-282725424</t>
  </si>
  <si>
    <t>734221682</t>
  </si>
  <si>
    <t>Termostatická hlavice</t>
  </si>
  <si>
    <t>1747198680</t>
  </si>
  <si>
    <t>734292723</t>
  </si>
  <si>
    <t>Kohout kulový uzavírací G 1/2</t>
  </si>
  <si>
    <t>-889041819</t>
  </si>
  <si>
    <t>734292724</t>
  </si>
  <si>
    <t>Kohout kulový uzavírací G 3/4</t>
  </si>
  <si>
    <t>1153270253</t>
  </si>
  <si>
    <t>734292725</t>
  </si>
  <si>
    <t>Kohout kulový uzavírací G 1</t>
  </si>
  <si>
    <t>171377987</t>
  </si>
  <si>
    <t>734261717</t>
  </si>
  <si>
    <t>Šroubení regulační G 1/2</t>
  </si>
  <si>
    <t>1763356808</t>
  </si>
  <si>
    <t>28</t>
  </si>
  <si>
    <t>734291123</t>
  </si>
  <si>
    <t>Kohout plnící a vypouštěcí G 1/2</t>
  </si>
  <si>
    <t>663360300</t>
  </si>
  <si>
    <t>29</t>
  </si>
  <si>
    <t>998734101</t>
  </si>
  <si>
    <t>Přesun hmot pro armatury stanovený z hmotnosti přesunovaného materiálu vodorovná dopravní vzdálenost do 50 m v objektech výšky do 6 m</t>
  </si>
  <si>
    <t>-1312093248</t>
  </si>
  <si>
    <t>998734181</t>
  </si>
  <si>
    <t>Přesun hmot pro armatury stanovený z hmotnosti přesunovaného materiálu Příplatek k cenám za přesun prováděný bez použití mechanizace pro jakoukoliv výšku objektu</t>
  </si>
  <si>
    <t>416776415</t>
  </si>
  <si>
    <t>735</t>
  </si>
  <si>
    <t>Ústřední vytápění - otopná tělesa</t>
  </si>
  <si>
    <t>31</t>
  </si>
  <si>
    <t>735151821</t>
  </si>
  <si>
    <t>Demontáž otopných těles panelových dvouřadých stavební délky do 1500 mm</t>
  </si>
  <si>
    <t>-1968126427</t>
  </si>
  <si>
    <t>735152575</t>
  </si>
  <si>
    <t>Otopná tělesa panelová VK KORADO Radik Ventil Kompakt, typ 22 výšky tělesa 600 mm, délky 800 mm</t>
  </si>
  <si>
    <t>2099092570</t>
  </si>
  <si>
    <t>735152577</t>
  </si>
  <si>
    <t>Otopná tělesa panelová VK KORADO Radik Ventil Kompakt, typ 22 výšky tělesa 600 mm, délky 1000 mm</t>
  </si>
  <si>
    <t>2056606501</t>
  </si>
  <si>
    <t>34</t>
  </si>
  <si>
    <t>735890801</t>
  </si>
  <si>
    <t>Vnitrostaveništní přemístění vybouraných (demontovaných) hmot otopných těles vodorovně do 100 m v objektech výšky do 6 m</t>
  </si>
  <si>
    <t>907837991</t>
  </si>
  <si>
    <t>35</t>
  </si>
  <si>
    <t>735900001</t>
  </si>
  <si>
    <t>Topná zkouška dle ČSN 060310</t>
  </si>
  <si>
    <t>757412489</t>
  </si>
  <si>
    <t>36</t>
  </si>
  <si>
    <t>998735101</t>
  </si>
  <si>
    <t>Přesun hmot pro otopná tělesa stanovený z hmotnosti přesunovaného materiálu vodorovná dopravní vzdálenost do 50 m v objektech výšky do 6 m</t>
  </si>
  <si>
    <t>-530170342</t>
  </si>
  <si>
    <t>37</t>
  </si>
  <si>
    <t>998735181</t>
  </si>
  <si>
    <t>Přesun hmot pro otopná tělesa stanovený z hmotnosti přesunovaného materiálu Příplatek k cenám za přesun prováděný bez použití mechanizace pro jakoukoliv výšku objektu</t>
  </si>
  <si>
    <t>1776087520</t>
  </si>
  <si>
    <t>38</t>
  </si>
  <si>
    <t>010000000</t>
  </si>
  <si>
    <t>Základní rozdělení průvodních činností a nákladů průzkumné geodetické a projektové práce</t>
  </si>
  <si>
    <t>-379741862</t>
  </si>
  <si>
    <t xml:space="preserve">    751 - Vzduchotechnika</t>
  </si>
  <si>
    <t>751</t>
  </si>
  <si>
    <t>Vzduchotechnika</t>
  </si>
  <si>
    <t>751001</t>
  </si>
  <si>
    <t>venkovní kondenzační jednotka, splitová jednotka, chl. výkon 4,5-5kW, el. příkon 2kW / 230V, celoroční provoz pro teploty -15/+46°C, kompresor s proměnným výkonem dle potřeby, chladivo R410A</t>
  </si>
  <si>
    <t>ks</t>
  </si>
  <si>
    <t>-1692292918</t>
  </si>
  <si>
    <t>751002</t>
  </si>
  <si>
    <t>vnitřní podstropní plochá opláštěná jednotka, chladící výkon 4,5-5kW</t>
  </si>
  <si>
    <t>1352136037</t>
  </si>
  <si>
    <t>751003</t>
  </si>
  <si>
    <t>nástěnný (kabelový) ovladač</t>
  </si>
  <si>
    <t>-1302094763</t>
  </si>
  <si>
    <t>751004</t>
  </si>
  <si>
    <t>vedení chladiva Cu izolovanou dvoutrubkou, předpoklad 1/4´´+1/2´´ + komunikační kabel</t>
  </si>
  <si>
    <t>bm</t>
  </si>
  <si>
    <t>81267279</t>
  </si>
  <si>
    <t>751005</t>
  </si>
  <si>
    <t>závěsné konzole na stěnu pro kondenzační jednotku, včetně sady silentbloků</t>
  </si>
  <si>
    <t>688070827</t>
  </si>
  <si>
    <t>751006</t>
  </si>
  <si>
    <t>čerpadlo kondenzátu (volitelné, pokud nebude gravitační odvod kondenzátu od vnitřní jednotky)</t>
  </si>
  <si>
    <t>536898930</t>
  </si>
  <si>
    <t>751007</t>
  </si>
  <si>
    <t>gravitační vedení kondenzátu, PP tvarovky průměru cca 40mm, zápachová uzávěrka</t>
  </si>
  <si>
    <t>25406566</t>
  </si>
  <si>
    <t>751008</t>
  </si>
  <si>
    <t>krycí lišty pro vedení chladiva, kondenzátu (volitelné, pokud nebude vedení chladiva v drážce)</t>
  </si>
  <si>
    <t>-2056959576</t>
  </si>
  <si>
    <t>751009</t>
  </si>
  <si>
    <t>montážní práce</t>
  </si>
  <si>
    <t>-1374389368</t>
  </si>
  <si>
    <t>751010</t>
  </si>
  <si>
    <t>pomocné práce (prostupy, elektro přípojka a sanita)</t>
  </si>
  <si>
    <t>-773788028</t>
  </si>
  <si>
    <t>751011</t>
  </si>
  <si>
    <t>doprava</t>
  </si>
  <si>
    <t>130110202</t>
  </si>
  <si>
    <t>M - Práce a dodávky M</t>
  </si>
  <si>
    <t xml:space="preserve">    D1 - Montáže dle ceníku C21M</t>
  </si>
  <si>
    <t xml:space="preserve">    D2 - Revize dle ceníku C38M</t>
  </si>
  <si>
    <t xml:space="preserve">    D3 - Dodávka kabelů</t>
  </si>
  <si>
    <t xml:space="preserve">    D4 - Dodávky materiálu a silnoproudých zařízení</t>
  </si>
  <si>
    <t xml:space="preserve">    461-M - Stavební přípomoce</t>
  </si>
  <si>
    <t>OST - Ostatní</t>
  </si>
  <si>
    <t>Práce a dodávky M</t>
  </si>
  <si>
    <t>D1</t>
  </si>
  <si>
    <t>Montáže dle ceníku C21M</t>
  </si>
  <si>
    <t>210 010002R00</t>
  </si>
  <si>
    <t>Trubka oheb. elektroinstalační, pod omítkou, 16.0 mm</t>
  </si>
  <si>
    <t>CS RTS</t>
  </si>
  <si>
    <t>-26779443</t>
  </si>
  <si>
    <t>210010004R00</t>
  </si>
  <si>
    <t>Trubka oheb. elektroinstalační, pod omítkou, 29.0 mm</t>
  </si>
  <si>
    <t>84534125</t>
  </si>
  <si>
    <t>210010005R00</t>
  </si>
  <si>
    <t>Trubka oheb. elektroinstalační, pod omítkou, 36.0 mm</t>
  </si>
  <si>
    <t>1909006276</t>
  </si>
  <si>
    <t>210010006R00</t>
  </si>
  <si>
    <t>Trubka oheb. elektroinstalační, pod omítkou, 48.0 mm</t>
  </si>
  <si>
    <t>-6755346</t>
  </si>
  <si>
    <t>210010114R00</t>
  </si>
  <si>
    <t>Kabelový žlab 40130</t>
  </si>
  <si>
    <t>244572182</t>
  </si>
  <si>
    <t>210010301R00</t>
  </si>
  <si>
    <t>Krabice přístrojová bez zapojení</t>
  </si>
  <si>
    <t>630886658</t>
  </si>
  <si>
    <t>210100001R00</t>
  </si>
  <si>
    <t>Ukončení vodičů do 2.5 mm2</t>
  </si>
  <si>
    <t>50021259</t>
  </si>
  <si>
    <t>210100002R00</t>
  </si>
  <si>
    <t>Ukončení vodičů do 6 mm2</t>
  </si>
  <si>
    <t>-435214585</t>
  </si>
  <si>
    <t>210100003R00</t>
  </si>
  <si>
    <t>Ukončení vodičů do 16 mm2</t>
  </si>
  <si>
    <t>1974878659</t>
  </si>
  <si>
    <t>210100004R00</t>
  </si>
  <si>
    <t>Ukončení vodičů do 25 mm2</t>
  </si>
  <si>
    <t>857565610</t>
  </si>
  <si>
    <t>210111002R00</t>
  </si>
  <si>
    <t>Domovní zásuvka vestav. 16 A 48,250,380 V 2P + Z</t>
  </si>
  <si>
    <t>-854511295</t>
  </si>
  <si>
    <t>210111221R00</t>
  </si>
  <si>
    <t>Montáž zásuvky TX</t>
  </si>
  <si>
    <t>-546194457</t>
  </si>
  <si>
    <t>210120501R00</t>
  </si>
  <si>
    <t>Mont. jističů vzduch.- deionové 100 A 500 V</t>
  </si>
  <si>
    <t>1600350425</t>
  </si>
  <si>
    <t>210190001R00</t>
  </si>
  <si>
    <t>Montáž oceloplechových rozvodnic do váhy 20 kg</t>
  </si>
  <si>
    <t>1027476067</t>
  </si>
  <si>
    <t>210190051R00</t>
  </si>
  <si>
    <t>Montáž rozvaděčů skříňových do váhy 200 kg</t>
  </si>
  <si>
    <t>-1659716000</t>
  </si>
  <si>
    <t>210200044R00</t>
  </si>
  <si>
    <t>Svítidla žárovková typ 213 20 02-25+25 W, nouzové zel.p</t>
  </si>
  <si>
    <t>-1488997626</t>
  </si>
  <si>
    <t>210201014R00</t>
  </si>
  <si>
    <t>Svítidla zářivková typ 231 27 60-80 W, strop. s krytem</t>
  </si>
  <si>
    <t>475419592</t>
  </si>
  <si>
    <t>210201025R00</t>
  </si>
  <si>
    <t>Svítidla zářivková typ 231 33 70-2x80 W,strop.s krytem</t>
  </si>
  <si>
    <t>1291510467</t>
  </si>
  <si>
    <t>210800005R00</t>
  </si>
  <si>
    <t>CYY 10 uložený pod omítkou</t>
  </si>
  <si>
    <t>1297067033</t>
  </si>
  <si>
    <t>210800006R00</t>
  </si>
  <si>
    <t>CYY 16 uložený pod omítkou</t>
  </si>
  <si>
    <t>1672444858</t>
  </si>
  <si>
    <t>210800101R00</t>
  </si>
  <si>
    <t>CYKY 750V 2 x 1.5 uložený pod omítkou</t>
  </si>
  <si>
    <t>2006215258</t>
  </si>
  <si>
    <t>210800105R00</t>
  </si>
  <si>
    <t>CYKY 750V 3 x 1.5 uložený pod omítkou</t>
  </si>
  <si>
    <t>1181624711</t>
  </si>
  <si>
    <t>210800106R00</t>
  </si>
  <si>
    <t>CYKY 750V 3 x 2.5 uložený pod omítkou</t>
  </si>
  <si>
    <t>947447459</t>
  </si>
  <si>
    <t>210800107R00</t>
  </si>
  <si>
    <t>CYKY 750V 3 x 4 uložený pod omítkou</t>
  </si>
  <si>
    <t>-1805857377</t>
  </si>
  <si>
    <t>210800113R00</t>
  </si>
  <si>
    <t>CYKY 750V 4 x 10 uložený pod omítkou</t>
  </si>
  <si>
    <t>79867779</t>
  </si>
  <si>
    <t>210800117R00</t>
  </si>
  <si>
    <t>CYKY 750V 5 x 4 uložený pod omítkou</t>
  </si>
  <si>
    <t>1405605613</t>
  </si>
  <si>
    <t>210810109R00</t>
  </si>
  <si>
    <t>CYKY-CYKYm 1 kV 4x25 pevně uložený</t>
  </si>
  <si>
    <t>407253490</t>
  </si>
  <si>
    <t>210810546R00</t>
  </si>
  <si>
    <t>CYKOY 750V 5x6 pevně uložený</t>
  </si>
  <si>
    <t>1277231378</t>
  </si>
  <si>
    <t>Pol18</t>
  </si>
  <si>
    <t>kabel optická do 12 vláken</t>
  </si>
  <si>
    <t>-1953852906</t>
  </si>
  <si>
    <t>Pol19</t>
  </si>
  <si>
    <t>Kabel metalický do trubky - FTP.UTP</t>
  </si>
  <si>
    <t>1203169502</t>
  </si>
  <si>
    <t>Pol20</t>
  </si>
  <si>
    <t>Vypínače, zásuvky, rám. ABB sestava</t>
  </si>
  <si>
    <t>-2050913392</t>
  </si>
  <si>
    <t>Pol21</t>
  </si>
  <si>
    <t>Reproduktor nástěný, přisazený</t>
  </si>
  <si>
    <t>953278395</t>
  </si>
  <si>
    <t>Pol22</t>
  </si>
  <si>
    <t>Ovladač hlasitostim přepínač</t>
  </si>
  <si>
    <t>1227212895</t>
  </si>
  <si>
    <t>Pol23</t>
  </si>
  <si>
    <t>Osazení kabel.svorky do 2,5 mm</t>
  </si>
  <si>
    <t>-250853074</t>
  </si>
  <si>
    <t>Pol24</t>
  </si>
  <si>
    <t>Osazení panelu PATCH do 50 kon.</t>
  </si>
  <si>
    <t>982118443</t>
  </si>
  <si>
    <t>Pol25</t>
  </si>
  <si>
    <t>Osazení SWITCH akt.</t>
  </si>
  <si>
    <t>1237324291</t>
  </si>
  <si>
    <t>Pol26</t>
  </si>
  <si>
    <t>Zapojení jednotky opt. kabelu do 12 vl.</t>
  </si>
  <si>
    <t>219636969</t>
  </si>
  <si>
    <t>Pol27</t>
  </si>
  <si>
    <t>Osazení a zapojení rozvaděče RT</t>
  </si>
  <si>
    <t>-608291979</t>
  </si>
  <si>
    <t>39</t>
  </si>
  <si>
    <t>Pol28</t>
  </si>
  <si>
    <t>Osazení a zapojení rozvaděče RPU</t>
  </si>
  <si>
    <t>310138243</t>
  </si>
  <si>
    <t>D2</t>
  </si>
  <si>
    <t>Revize dle ceníku C38M</t>
  </si>
  <si>
    <t>40</t>
  </si>
  <si>
    <t>380101002</t>
  </si>
  <si>
    <t>Zjišť.stavu rozv.rám.,panel.,skříň.,pult.-do 10 příst.</t>
  </si>
  <si>
    <t>308306125</t>
  </si>
  <si>
    <t>380103003</t>
  </si>
  <si>
    <t>Zjišť.stavu elektr.okruhu nad 10 vývodů v bezpeč.prost</t>
  </si>
  <si>
    <t>-1830362959</t>
  </si>
  <si>
    <t>380104001</t>
  </si>
  <si>
    <t>Zjišť.stav.pevně připoj.světla v prost.bezpečném</t>
  </si>
  <si>
    <t>-513931984</t>
  </si>
  <si>
    <t>45</t>
  </si>
  <si>
    <t>380105002</t>
  </si>
  <si>
    <t>Kontrola pospojování vedení</t>
  </si>
  <si>
    <t>-1295082952</t>
  </si>
  <si>
    <t>380106002</t>
  </si>
  <si>
    <t>Měření izolačního odporu okruhu celého rozvaděče</t>
  </si>
  <si>
    <t>1657479868</t>
  </si>
  <si>
    <t>380106003</t>
  </si>
  <si>
    <t>Měření izolačních odporů vnitřního zapojení rozvaděče</t>
  </si>
  <si>
    <t>-1261984612</t>
  </si>
  <si>
    <t>380106006</t>
  </si>
  <si>
    <t>Měření izol.odporů jednofáz.,třífáz. okruhu nad 10 vývo</t>
  </si>
  <si>
    <t>-1857318563</t>
  </si>
  <si>
    <t>380106009</t>
  </si>
  <si>
    <t>Měření impedance smyčky vypínače na rozvodném zařízení</t>
  </si>
  <si>
    <t>599347784</t>
  </si>
  <si>
    <t>50</t>
  </si>
  <si>
    <t>380106013</t>
  </si>
  <si>
    <t>Měření,zkoušení a prověř.ochrany napěť.nebo proud.chrán</t>
  </si>
  <si>
    <t>1591645668</t>
  </si>
  <si>
    <t>51</t>
  </si>
  <si>
    <t>380107004</t>
  </si>
  <si>
    <t>Demontáž a opětná montáž krytu rozvaděče, rozvodnice</t>
  </si>
  <si>
    <t>1444539771</t>
  </si>
  <si>
    <t>380107011</t>
  </si>
  <si>
    <t>Zjištění zkratkových poměrů v rozvaděči</t>
  </si>
  <si>
    <t>-1760347390</t>
  </si>
  <si>
    <t>53</t>
  </si>
  <si>
    <t>380107013</t>
  </si>
  <si>
    <t>Stanovení výpočtového zatížení rozváděče</t>
  </si>
  <si>
    <t>-2136154593</t>
  </si>
  <si>
    <t>380107020</t>
  </si>
  <si>
    <t>Pomocné práce při revizi</t>
  </si>
  <si>
    <t>hod.</t>
  </si>
  <si>
    <t>1331351051</t>
  </si>
  <si>
    <t>380107090</t>
  </si>
  <si>
    <t>Zpracování revize dle ČSN a dopl.norem, vystavení protokolu</t>
  </si>
  <si>
    <t>1959311344</t>
  </si>
  <si>
    <t>56</t>
  </si>
  <si>
    <t>380108001</t>
  </si>
  <si>
    <t>Nouzové osvětlení do 50 ks</t>
  </si>
  <si>
    <t>sada</t>
  </si>
  <si>
    <t>1030034688</t>
  </si>
  <si>
    <t>D3</t>
  </si>
  <si>
    <t>Dodávka kabelů</t>
  </si>
  <si>
    <t>Pol29</t>
  </si>
  <si>
    <t>Opt.kabel SD 006 M5 002 6x50/125</t>
  </si>
  <si>
    <t>256</t>
  </si>
  <si>
    <t>195667810</t>
  </si>
  <si>
    <t>Pol30</t>
  </si>
  <si>
    <t>Kabel metalický FTP UC400 SS23 Cat.6 S/FTP</t>
  </si>
  <si>
    <t>-223666772</t>
  </si>
  <si>
    <t>34111000R</t>
  </si>
  <si>
    <t>CYKY - 2x1,5</t>
  </si>
  <si>
    <t>1834537410</t>
  </si>
  <si>
    <t>34111032R</t>
  </si>
  <si>
    <t>CYKY - 3x1,5</t>
  </si>
  <si>
    <t>-1516941491</t>
  </si>
  <si>
    <t>34111038R</t>
  </si>
  <si>
    <t>CYKY - 3x2,5</t>
  </si>
  <si>
    <t>302603411</t>
  </si>
  <si>
    <t>34111044R</t>
  </si>
  <si>
    <t>CYKY - 3x4</t>
  </si>
  <si>
    <t>-1773071655</t>
  </si>
  <si>
    <t>34111076R</t>
  </si>
  <si>
    <t>CYKY - 4x10</t>
  </si>
  <si>
    <t>-912482824</t>
  </si>
  <si>
    <t>341110800R</t>
  </si>
  <si>
    <t>1-CYKY - 4x25RM</t>
  </si>
  <si>
    <t>50177754</t>
  </si>
  <si>
    <t>65</t>
  </si>
  <si>
    <t>34111098R</t>
  </si>
  <si>
    <t>CYKY - 5x4</t>
  </si>
  <si>
    <t>-1593414267</t>
  </si>
  <si>
    <t>34111100R</t>
  </si>
  <si>
    <t>CYKY - 5x6</t>
  </si>
  <si>
    <t>-804325328</t>
  </si>
  <si>
    <t>34140967R</t>
  </si>
  <si>
    <t>CY, H07V-U - 10</t>
  </si>
  <si>
    <t>-1615076688</t>
  </si>
  <si>
    <t>68</t>
  </si>
  <si>
    <t>34140968R</t>
  </si>
  <si>
    <t>CY - 16</t>
  </si>
  <si>
    <t>1978620371</t>
  </si>
  <si>
    <t>D4</t>
  </si>
  <si>
    <t>Dodávky materiálu a silnoproudých zařízení</t>
  </si>
  <si>
    <t>69</t>
  </si>
  <si>
    <t>Pol31</t>
  </si>
  <si>
    <t>Zářivka MODUS 2x58W přisazená</t>
  </si>
  <si>
    <t>-708249005</t>
  </si>
  <si>
    <t>70</t>
  </si>
  <si>
    <t>Pol8</t>
  </si>
  <si>
    <t>Zářivka MODUS 1x58W přisazená</t>
  </si>
  <si>
    <t>-1630504573</t>
  </si>
  <si>
    <t>Pol32</t>
  </si>
  <si>
    <t>Světlo nouz. MODUS 8W</t>
  </si>
  <si>
    <t>-1709751782</t>
  </si>
  <si>
    <t>72</t>
  </si>
  <si>
    <t>Pol34</t>
  </si>
  <si>
    <t>Přepínač hlasitosti PR104</t>
  </si>
  <si>
    <t>-1592101872</t>
  </si>
  <si>
    <t>Pol35</t>
  </si>
  <si>
    <t>Reproduktor nástěnný ARS 350</t>
  </si>
  <si>
    <t>2027840092</t>
  </si>
  <si>
    <t>74</t>
  </si>
  <si>
    <t>Pol36</t>
  </si>
  <si>
    <t>Krabice přístrojová KOPOS KP 67/2</t>
  </si>
  <si>
    <t>1861720984</t>
  </si>
  <si>
    <t>Pol37</t>
  </si>
  <si>
    <t>Krabice přístrojová KOPOS KP 64/3L</t>
  </si>
  <si>
    <t>-916459732</t>
  </si>
  <si>
    <t>Pol41</t>
  </si>
  <si>
    <t>Jednotka opt.kabelu</t>
  </si>
  <si>
    <t>-1870546277</t>
  </si>
  <si>
    <t>84</t>
  </si>
  <si>
    <t>Pol46</t>
  </si>
  <si>
    <t>Rozvaděč zásuvkový PR-ZAS 0.0.1.2</t>
  </si>
  <si>
    <t>90232377</t>
  </si>
  <si>
    <t>85</t>
  </si>
  <si>
    <t>3457115960R</t>
  </si>
  <si>
    <t>Trubka PVC KOPOS 1216EH</t>
  </si>
  <si>
    <t>-78987474</t>
  </si>
  <si>
    <t>3457115962R</t>
  </si>
  <si>
    <t>Trubka PVC KOPOS 1225EH</t>
  </si>
  <si>
    <t>1874471415</t>
  </si>
  <si>
    <t>87</t>
  </si>
  <si>
    <t>3457115963R</t>
  </si>
  <si>
    <t>Trubka PVC KOPOS 1232EH</t>
  </si>
  <si>
    <t>-202177791</t>
  </si>
  <si>
    <t>3457115965R</t>
  </si>
  <si>
    <t>Trubka PVC KOPOS 1250EH</t>
  </si>
  <si>
    <t>-1579907530</t>
  </si>
  <si>
    <t>89</t>
  </si>
  <si>
    <t>Pol47</t>
  </si>
  <si>
    <t>Elekrtoinstalační kanál EKD120x40</t>
  </si>
  <si>
    <t>1423212276</t>
  </si>
  <si>
    <t>Pol48</t>
  </si>
  <si>
    <t>Svorka WAGO, 3x2,5</t>
  </si>
  <si>
    <t>115219900</t>
  </si>
  <si>
    <t>Pol49</t>
  </si>
  <si>
    <t>Jistič PL6-B50/3</t>
  </si>
  <si>
    <t>1952099705</t>
  </si>
  <si>
    <t>Pol50</t>
  </si>
  <si>
    <t>Pomocný mont.materiál</t>
  </si>
  <si>
    <t>1614360517</t>
  </si>
  <si>
    <t>3559-A01345</t>
  </si>
  <si>
    <t>Přístroj spínače jednopólového design Tango bílá</t>
  </si>
  <si>
    <t>-1122269251</t>
  </si>
  <si>
    <t>3559-A02345</t>
  </si>
  <si>
    <t>Přístroj spínače dvoupólového design Tango bílá</t>
  </si>
  <si>
    <t>-2006609773</t>
  </si>
  <si>
    <t>5014A-B1017</t>
  </si>
  <si>
    <t>Maska nosná s 1 otvorem design Tango bílá</t>
  </si>
  <si>
    <t>383985956</t>
  </si>
  <si>
    <t>96</t>
  </si>
  <si>
    <t>R304373</t>
  </si>
  <si>
    <t>Zásuvka komunikační R&amp;M RJ 45-8 Cat. 6/3 design Tango bílá</t>
  </si>
  <si>
    <t>1014191133</t>
  </si>
  <si>
    <t>3558A-A651 B</t>
  </si>
  <si>
    <t>Kryt spínače kolébkového design Tango bílá</t>
  </si>
  <si>
    <t>-294666387</t>
  </si>
  <si>
    <t>3558A-A655 B</t>
  </si>
  <si>
    <t>Kryt spínače kolébkového s čirým průzorem, s potiskem design Tango bílá</t>
  </si>
  <si>
    <t>-265696652</t>
  </si>
  <si>
    <t>5518A-A2359 B</t>
  </si>
  <si>
    <t>Zásuvka jednonásobná s ochranným kolíkem, s clonkami design Tango bílá</t>
  </si>
  <si>
    <t>-329151667</t>
  </si>
  <si>
    <t>5014A-A100 B</t>
  </si>
  <si>
    <t>Kryt zásuvky komunikační s popisovým polem design Tango bílá</t>
  </si>
  <si>
    <t>-169002742</t>
  </si>
  <si>
    <t>101</t>
  </si>
  <si>
    <t>3901A-B10 B</t>
  </si>
  <si>
    <t>Rámeček pro elektroinstalační přístroje, jednonásobný design Tango bílá</t>
  </si>
  <si>
    <t>-1865007266</t>
  </si>
  <si>
    <t>3901A-B20 B</t>
  </si>
  <si>
    <t>Rámeček pro elektroinstalační přístroje, dvojnásobný vodorovný design Tango bílá</t>
  </si>
  <si>
    <t>367053524</t>
  </si>
  <si>
    <t>461-M</t>
  </si>
  <si>
    <t>Stavební přípomoce</t>
  </si>
  <si>
    <t>971033161</t>
  </si>
  <si>
    <t>Vybourání otvorů ve zdivu základovém nebo nadzákladovém z cihel, tvárnic, příčkovek z cihel pálených na maltu vápennou nebo vápenocementovou průměru profilu do 60 mm, tl. do 600 mm</t>
  </si>
  <si>
    <t>-109195184</t>
  </si>
  <si>
    <t>971033181</t>
  </si>
  <si>
    <t>Vybourání otvorů ve zdivu základovém nebo nadzákladovém z cihel, tvárnic, příčkovek z cihel pálených na maltu vápennou nebo vápenocementovou průměru profilu do 60 mm, tl. do 900 mm</t>
  </si>
  <si>
    <t>-380038747</t>
  </si>
  <si>
    <t>971033381</t>
  </si>
  <si>
    <t>Vybourání otvorů ve zdivu základovém nebo nadzákladovém z cihel, tvárnic, příčkovek z cihel pálených na maltu vápennou nebo vápenocementovou plochy do 0,09 m2, tl. do 900 mm</t>
  </si>
  <si>
    <t>1623954133</t>
  </si>
  <si>
    <t>974082113</t>
  </si>
  <si>
    <t>Vysekání rýh pro vodiče v omítce vápenné nebo vápenocementové stěn, šířky do 50 mm</t>
  </si>
  <si>
    <t>678324362</t>
  </si>
  <si>
    <t>974082115</t>
  </si>
  <si>
    <t>Vysekání rýh pro vodiče v omítce vápenné nebo vápenocementové stěn, šířky do 100 mm</t>
  </si>
  <si>
    <t>2093455201</t>
  </si>
  <si>
    <t>460680451</t>
  </si>
  <si>
    <t>Prorážení otvorů a ostatní bourací práce vysekání kapes nebo výklenků ve zdivu cihelném, pro osazení špalíků, kotevních prvků nebo krabic, velikosti 7x7x5 cm</t>
  </si>
  <si>
    <t>1881915302</t>
  </si>
  <si>
    <t>460680481</t>
  </si>
  <si>
    <t>Prorážení otvorů a ostatní bourací práce vysekání kapes nebo výklenků ve zdivu pro osazení špalíků, kotevních prvků nebo elektroinstalačního zařízení plochy přes 0,16 do 0,25 m2 a hloubky do 15 cm</t>
  </si>
  <si>
    <t>-1582936938</t>
  </si>
  <si>
    <t>vysekání pro RS008</t>
  </si>
  <si>
    <t>0,7*0,8*0,26</t>
  </si>
  <si>
    <t>460690061</t>
  </si>
  <si>
    <t>Osazení kotevních prvků hmoždinek včetně vyvrtání otvorů, pro upevnění elektroinstalací ve stropech keramických, vnějšího průměru do 8 mm</t>
  </si>
  <si>
    <t>-102047757</t>
  </si>
  <si>
    <t>562810710</t>
  </si>
  <si>
    <t>součásti tvářené z plastů pro výrobní spotřebu ostatní hmoždinky KOPOS rozměry v mm do tvrdých stavebních materiálů materiál PE HM  8 x 40</t>
  </si>
  <si>
    <t>tis kus</t>
  </si>
  <si>
    <t>128</t>
  </si>
  <si>
    <t>1051599367</t>
  </si>
  <si>
    <t>742222200</t>
  </si>
  <si>
    <t>Montáž rozváděčů litinových, hliníkových nebo plastových bez zapojení vodičů skříněk hmotnosti do 20 kg</t>
  </si>
  <si>
    <t>-157363738</t>
  </si>
  <si>
    <t>116</t>
  </si>
  <si>
    <t>460710032</t>
  </si>
  <si>
    <t>Vyplnění rýh a otvorů vyplnění a omítnutí rýh ve stěnách hloubky do 3 cm a šířky přes 3 do 5 cm</t>
  </si>
  <si>
    <t>793862784</t>
  </si>
  <si>
    <t>117</t>
  </si>
  <si>
    <t>460710044</t>
  </si>
  <si>
    <t>Vyplnění rýh a otvorů vyplnění a omítnutí rýh ve stěnách hloubky přes 3 do 5 cm a šířky přes 7 do 10 cm</t>
  </si>
  <si>
    <t>-840465123</t>
  </si>
  <si>
    <t>-1477775618</t>
  </si>
  <si>
    <t>-2109694255</t>
  </si>
  <si>
    <t>-1696928942</t>
  </si>
  <si>
    <t>1145612349</t>
  </si>
  <si>
    <t>OST</t>
  </si>
  <si>
    <t>Ostatní</t>
  </si>
  <si>
    <t>122</t>
  </si>
  <si>
    <t>O-002</t>
  </si>
  <si>
    <t>Demontáž paušální, vč. likvidace odpadu</t>
  </si>
  <si>
    <t>512</t>
  </si>
  <si>
    <t>1313621246</t>
  </si>
  <si>
    <t>065002000</t>
  </si>
  <si>
    <t>Hlavní tituly průvodních činností a nákladů územní vlivy mimostaveništní doprava materiálů a výrobků</t>
  </si>
  <si>
    <t>-1262276937</t>
  </si>
  <si>
    <t>13 - Hloubené vykopávky</t>
  </si>
  <si>
    <t>16 - Přemístění výkopku</t>
  </si>
  <si>
    <t>17 - Konstrukce ze zemin</t>
  </si>
  <si>
    <t>19 - Hloubení pro podzemní stěny, ražení a hloubení důlní</t>
  </si>
  <si>
    <t>45 - Podkladní a vedlejší konstrukce (kromě vozovek a železničního svršku)</t>
  </si>
  <si>
    <t>721 - Vnitřní kanalizace</t>
  </si>
  <si>
    <t>722 - Vnitřní vodovod</t>
  </si>
  <si>
    <t>725 - Zařizovací předměty</t>
  </si>
  <si>
    <t>728 - Vzduchotechnika</t>
  </si>
  <si>
    <t>96 - Bourání konstrukcí</t>
  </si>
  <si>
    <t>97 - Prorážení otvorů a ostatní bourací práce</t>
  </si>
  <si>
    <t>M46 - Zemní práce při montážích</t>
  </si>
  <si>
    <t>D1 - Ostatní materiál</t>
  </si>
  <si>
    <t>Hloubené vykopávky</t>
  </si>
  <si>
    <t>132201110R00</t>
  </si>
  <si>
    <t>Hloubení rýh š.do 60 cm v hor.3 do 50 m3, STROJNĚ</t>
  </si>
  <si>
    <t>Přemístění výkopku</t>
  </si>
  <si>
    <t>167101101R00</t>
  </si>
  <si>
    <t>Nakládání výkopku z hor.1-4 v množství do 100 m3</t>
  </si>
  <si>
    <t>162701105R08</t>
  </si>
  <si>
    <t>Vodorovné přemístění výkopku z hor.1-4 do 10000 m</t>
  </si>
  <si>
    <t>162701109R00</t>
  </si>
  <si>
    <t>Příplatek k vod. přemístění hor.1-4 za další 1 km</t>
  </si>
  <si>
    <t>Konstrukce ze zemin</t>
  </si>
  <si>
    <t>175101101RT2</t>
  </si>
  <si>
    <t>Obsyp potrubí bez prohození sypaniny</t>
  </si>
  <si>
    <t>174101101R00</t>
  </si>
  <si>
    <t>Zásyp jam, rýh, šachet se zhutněním</t>
  </si>
  <si>
    <t>171201201R00</t>
  </si>
  <si>
    <t>Uložení sypaniny na skl.-modelace na výšku přes 2m</t>
  </si>
  <si>
    <t>Hloubení pro podzemní stěny, ražení a hloubení důlní</t>
  </si>
  <si>
    <t>199000002R00</t>
  </si>
  <si>
    <t>Poplatek za skládku horniny 1- 4</t>
  </si>
  <si>
    <t>Podkladní a vedlejší konstrukce (kromě vozovek a železničního svršku)</t>
  </si>
  <si>
    <t>451572111RL2</t>
  </si>
  <si>
    <t>Lože pod potrubí z kameniva těženého 0 - 4 mm</t>
  </si>
  <si>
    <t>721</t>
  </si>
  <si>
    <t>Vnitřní kanalizace</t>
  </si>
  <si>
    <t>721176223R00</t>
  </si>
  <si>
    <t>Potrubí svodné (ležaté) v zemi D 125 x 3,2 mm</t>
  </si>
  <si>
    <t>721170955R00</t>
  </si>
  <si>
    <t>Oprava-vsazení odbočky, potrubí PVC hrdlové D 110</t>
  </si>
  <si>
    <t>721170957R00</t>
  </si>
  <si>
    <t>Oprava-vsazení odbočky, potrubí PVC hrdlové D 160</t>
  </si>
  <si>
    <t>721176224R00</t>
  </si>
  <si>
    <t>Potrubí svodné (ležaté) v zemi D 160 x 4,0 mm</t>
  </si>
  <si>
    <t>721176222R00</t>
  </si>
  <si>
    <t>Potrubí svodné (ležaté) v zemi D 110 x 3,2 mm</t>
  </si>
  <si>
    <t>721176105R00</t>
  </si>
  <si>
    <t>Potrubí HT připojovací D 110 x 2,7 mm</t>
  </si>
  <si>
    <t>721176102R00</t>
  </si>
  <si>
    <t>Potrubí HT připojovací D 40 x 1,8 mm</t>
  </si>
  <si>
    <t>721176103R00</t>
  </si>
  <si>
    <t>Potrubí HT připojovací D 50 x 1,8 mm</t>
  </si>
  <si>
    <t>721194104R00</t>
  </si>
  <si>
    <t>Vyvedení odpadních výpustek D 40 x 1,8</t>
  </si>
  <si>
    <t>721194105R00</t>
  </si>
  <si>
    <t>Vyvedení odpadních výpustek D 50 x 1,8</t>
  </si>
  <si>
    <t>721290111R00</t>
  </si>
  <si>
    <t>Zkouška těsnosti kanalizace vodou DN 125</t>
  </si>
  <si>
    <t>721290112R00</t>
  </si>
  <si>
    <t>Zkouška těsnosti kanalizace vodou DN 200</t>
  </si>
  <si>
    <t>721290123R00</t>
  </si>
  <si>
    <t>Zkouška těsnosti kanalizace kouřem DN 300</t>
  </si>
  <si>
    <t>722</t>
  </si>
  <si>
    <t>Vnitřní vodovod</t>
  </si>
  <si>
    <t>722172312R00</t>
  </si>
  <si>
    <t>Potrubí z PPR, studená, D 25x3,5 mm</t>
  </si>
  <si>
    <t>722172311R00</t>
  </si>
  <si>
    <t>Potrubí z PPR, studená, D 20x2,8 mm</t>
  </si>
  <si>
    <t>722172332R00</t>
  </si>
  <si>
    <t>Potrubí z PPR, teplá, D 25x4,2 mm</t>
  </si>
  <si>
    <t>722181242RT8</t>
  </si>
  <si>
    <t>Izolace návleková  STABIL tl. stěny 9 mm</t>
  </si>
  <si>
    <t>722181242RT7</t>
  </si>
  <si>
    <t>722202217R00</t>
  </si>
  <si>
    <t>Nástěnka MZD PP-R  D 25xR3/4</t>
  </si>
  <si>
    <t>722280106R00</t>
  </si>
  <si>
    <t>Tlaková zkouška vodovodního potrubí DN 32</t>
  </si>
  <si>
    <t>722290234R00</t>
  </si>
  <si>
    <t>Proplach a dezinfekce vodovod.potrubí DN 80</t>
  </si>
  <si>
    <t>700000VD</t>
  </si>
  <si>
    <t>Přeložky vnitřních sítí</t>
  </si>
  <si>
    <t>Zařizovací předměty</t>
  </si>
  <si>
    <t>725017134R00</t>
  </si>
  <si>
    <t>Umyvadlo na šrouby 60 x 45 cm, bílé</t>
  </si>
  <si>
    <t>725820801R00</t>
  </si>
  <si>
    <t>Demontáž baterie nástěnné do G 3/4</t>
  </si>
  <si>
    <t>725991811R00</t>
  </si>
  <si>
    <t>Demontáž konzol jednoduchých</t>
  </si>
  <si>
    <t>725869101R00</t>
  </si>
  <si>
    <t>Montáž uzávěrek zápach.umyvadlových D 32</t>
  </si>
  <si>
    <t>725860811R00</t>
  </si>
  <si>
    <t>Demontáž uzávěrek zápachových jednoduchých</t>
  </si>
  <si>
    <t>725860213R00</t>
  </si>
  <si>
    <t>Sifon umyvadlový HL132, D 32, 40 mm</t>
  </si>
  <si>
    <t>725819401R00</t>
  </si>
  <si>
    <t>Montáž ventilu rohového s trubičkou G 1/2</t>
  </si>
  <si>
    <t>725823511RT1</t>
  </si>
  <si>
    <t>Baterie umyvadlová stoján. ruční,pro studenou vodu</t>
  </si>
  <si>
    <t>725829301R00</t>
  </si>
  <si>
    <t>Montáž baterie umyv.a dřezové stojánkové</t>
  </si>
  <si>
    <t>725530151R00</t>
  </si>
  <si>
    <t>Ventil pojistný  DN 20</t>
  </si>
  <si>
    <t>725219401R00</t>
  </si>
  <si>
    <t>Montáž umyvadel na šrouby do zdiva</t>
  </si>
  <si>
    <t>725810402R00</t>
  </si>
  <si>
    <t>Ventil rohový bez přípoj. trubičky  1/2</t>
  </si>
  <si>
    <t>728</t>
  </si>
  <si>
    <t>728612113R00</t>
  </si>
  <si>
    <t>Mtž ventilátoru radiál.středotl. potrub. do 0,07m2</t>
  </si>
  <si>
    <t>728111113R00</t>
  </si>
  <si>
    <t>Montáž potrubí plechového čtyřhranného do 0,07 m2</t>
  </si>
  <si>
    <t>Bourání konstrukcí</t>
  </si>
  <si>
    <t>965043441RT2</t>
  </si>
  <si>
    <t>Bourání podkladů bet., potěr tl. 15 cm, nad 4 m2</t>
  </si>
  <si>
    <t>Prorážení otvorů a ostatní bourací práce</t>
  </si>
  <si>
    <t>971028591R00</t>
  </si>
  <si>
    <t>Vybourání otvorů zeď smíš. pl. 1 m2, nad 90 cm</t>
  </si>
  <si>
    <t>974029389R00</t>
  </si>
  <si>
    <t>Vysekání rýh zeď kamenná průduchy  30 x 45 cm</t>
  </si>
  <si>
    <t>M46</t>
  </si>
  <si>
    <t>Zemní práce při montážích</t>
  </si>
  <si>
    <t>460200404RT2</t>
  </si>
  <si>
    <t>Výkop rýhy 55/50 cm  hor.4</t>
  </si>
  <si>
    <t>Ostatní materiál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</si>
  <si>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</si>
  <si>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</si>
  <si>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</si>
  <si>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</si>
  <si>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</si>
  <si>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</si>
  <si>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</si>
  <si>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</si>
  <si>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</si>
  <si>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</si>
  <si>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</si>
  <si>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</si>
  <si>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</si>
  <si>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</si>
  <si>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</si>
  <si>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</si>
  <si>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</si>
  <si>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</si>
  <si>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</si>
  <si>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</si>
  <si>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</si>
  <si>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</si>
  <si>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</si>
  <si>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</si>
  <si>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</si>
  <si>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</si>
  <si>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</si>
  <si>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</si>
  <si>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</si>
  <si>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</si>
  <si>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</si>
  <si>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</si>
  <si>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</si>
  <si>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</si>
  <si>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</si>
  <si>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</si>
  <si>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</si>
  <si>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</si>
  <si>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</si>
  <si>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</si>
  <si>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</si>
  <si>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</si>
  <si>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</si>
  <si>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</si>
  <si>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</si>
  <si>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</si>
  <si>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</si>
  <si>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</si>
  <si>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</si>
  <si>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</si>
  <si>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</si>
  <si>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</si>
  <si>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</si>
  <si>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</si>
  <si>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</si>
  <si>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</si>
  <si>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</si>
  <si>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</si>
  <si>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</si>
  <si>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</si>
  <si>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</si>
  <si>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</si>
  <si>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</si>
  <si>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</si>
  <si>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</si>
  <si>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</si>
  <si>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</si>
  <si>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</si>
  <si>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</si>
  <si>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</si>
  <si>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</si>
  <si>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</si>
  <si>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</si>
  <si>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</si>
  <si>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</si>
  <si>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</si>
  <si>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</si>
  <si>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</si>
  <si>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</si>
  <si>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</si>
  <si>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</si>
  <si>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</si>
  <si>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</si>
  <si>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</si>
  <si>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</si>
  <si>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</si>
  <si>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</si>
  <si>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</si>
  <si>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</si>
  <si>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</si>
  <si>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</si>
  <si>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</si>
  <si>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</si>
  <si>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</si>
  <si>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</si>
  <si>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</si>
  <si>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</si>
  <si>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</si>
  <si>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</si>
  <si>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</si>
  <si>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</si>
  <si>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</si>
  <si>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</si>
  <si>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</si>
  <si>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</si>
  <si>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</si>
  <si>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</si>
  <si>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</si>
  <si>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</si>
  <si>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</si>
  <si>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</si>
  <si>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</si>
  <si>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</si>
  <si>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</si>
  <si>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</si>
  <si>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</si>
  <si>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</si>
  <si>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</si>
  <si>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</si>
  <si>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</si>
  <si>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</si>
  <si>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</si>
  <si>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</si>
  <si>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</si>
  <si>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</si>
  <si>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</si>
  <si>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</si>
  <si>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</si>
  <si>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</si>
  <si>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</si>
  <si>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</si>
  <si>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</si>
  <si>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</si>
  <si>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</si>
  <si>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</si>
  <si>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</si>
  <si>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</si>
  <si>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</si>
  <si>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</si>
  <si>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</si>
  <si>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</si>
  <si>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</si>
  <si>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</si>
  <si>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</si>
  <si>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</si>
  <si>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</si>
  <si>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</si>
  <si>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</si>
  <si>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</si>
  <si>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</si>
  <si>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</si>
  <si>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</si>
  <si>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</si>
  <si>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</si>
  <si>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</si>
  <si>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</si>
  <si>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</si>
  <si>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</si>
  <si>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</si>
  <si>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</si>
  <si>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</si>
  <si>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</si>
  <si>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</si>
  <si>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</si>
  <si>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</si>
  <si>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</si>
  <si>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</si>
  <si>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</si>
  <si>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</si>
  <si>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</si>
  <si>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</si>
  <si>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</si>
  <si>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</si>
  <si>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</si>
  <si>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</si>
  <si>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</si>
  <si>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</si>
  <si>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</si>
  <si>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</si>
  <si>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</si>
  <si>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</si>
  <si>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2016042-05-1 - ZTI - míst. 0.07 a 0.08 </t>
  </si>
  <si>
    <t xml:space="preserve">2016042-04-1 - Elektro - míst. 0.07 a 0.08 </t>
  </si>
  <si>
    <t>2+2</t>
  </si>
  <si>
    <t>0,7*6</t>
  </si>
  <si>
    <t xml:space="preserve">2016042-03-1 - VZT - 0.07 a 0.08 </t>
  </si>
  <si>
    <t xml:space="preserve">2016042-02-1 - ÚT - m. č. 0.07 a 0.08. </t>
  </si>
  <si>
    <t xml:space="preserve">2016042-01-1 - Stavební část - míst. č. 0.07 a 0.08 </t>
  </si>
  <si>
    <t>pro dveře</t>
  </si>
  <si>
    <t>m. 0.07</t>
  </si>
  <si>
    <t>m. 0.08</t>
  </si>
  <si>
    <t>(1,15*2,60)*2 + 1,40*2,6)*2 + 2,5*6,85*2 + 0,6*2,2*2 + 1,5*0,6 + 2,1*0,25*2</t>
  </si>
  <si>
    <t xml:space="preserve">(12,0*2,5*2 + 6,5*2,5*2 + 4*1,25*1,5 + 0,6*2,1*2 + 1,5*0,6*2 + 4*1,5*0,4) </t>
  </si>
  <si>
    <t>(1,35*5*2 + 0,98*5)</t>
  </si>
  <si>
    <t xml:space="preserve">začištění u nových oken a dveří </t>
  </si>
  <si>
    <t xml:space="preserve">(2,1*0,45*2) *3 </t>
  </si>
  <si>
    <t>"čelní pohled" 1,25* ( 12,0 + 6,85 )</t>
  </si>
  <si>
    <t xml:space="preserve">"čelní pohled" 1,45* (12,0 + 6,85 ) </t>
  </si>
  <si>
    <t>1,35*0,97*5</t>
  </si>
  <si>
    <t>oprava podlah se stávajícím mazaninami (0.08) jednotlivě, hrubá výměra cca 10% celk. plochy</t>
  </si>
  <si>
    <t xml:space="preserve">(12,0*6,5*0,1 + 6,85*2,60*0,1)*0,1 </t>
  </si>
  <si>
    <t>"0.07 až 0.08" 12,0*6,5+6,5*2,6</t>
  </si>
  <si>
    <t>"80" 2</t>
  </si>
  <si>
    <t>"90" 1</t>
  </si>
  <si>
    <t>12,0*6,50 + 6,85*2,6</t>
  </si>
  <si>
    <t>"parapety 0.08 + 0.07" 0,91*0,3*4 + 0,8*0,25*1</t>
  </si>
  <si>
    <t xml:space="preserve">překlad nade dveřmi </t>
  </si>
  <si>
    <t>"po vybourání parapetů (0,3*0,8)*4 + (0,19*0,8)*1</t>
  </si>
  <si>
    <t>0,93*0,97*2*5</t>
  </si>
  <si>
    <t>"výkladec bez dveří</t>
  </si>
  <si>
    <t>"m. 0.07 a 0.08" 1,1*0,97*5</t>
  </si>
  <si>
    <t>0,93*0,97*1</t>
  </si>
  <si>
    <t xml:space="preserve">"okno m. 0.07 - 0.08"  1,15*0,97*4 </t>
  </si>
  <si>
    <t>rýhy pro elektro kabeláž el silnoproud</t>
  </si>
  <si>
    <t>"rozšiřovaná okna m. 0.07-0.08" (1,35+0,15*2)*5*2</t>
  </si>
  <si>
    <t xml:space="preserve">"0.07" </t>
  </si>
  <si>
    <t xml:space="preserve">"0.08" </t>
  </si>
  <si>
    <t>"0.07 a 0.08" 5,0*2</t>
  </si>
  <si>
    <t>183,06*6</t>
  </si>
  <si>
    <t>"0.08" 2,5*1,50</t>
  </si>
  <si>
    <t>"0.08" 2,0</t>
  </si>
  <si>
    <t>okna m. 0.08</t>
  </si>
  <si>
    <t>2,0*2</t>
  </si>
  <si>
    <t>m. 0.07 až 0.08</t>
  </si>
  <si>
    <t xml:space="preserve">před umyvadlo 2,0 </t>
  </si>
  <si>
    <t>"0.08"</t>
  </si>
  <si>
    <t>"0.08" 6,85*2,60 soklíky</t>
  </si>
  <si>
    <t xml:space="preserve">"0.07" 12,0*6,50 soklíky </t>
  </si>
  <si>
    <t>58,0*1,1</t>
  </si>
  <si>
    <t>"0,07 - 0,08"</t>
  </si>
  <si>
    <t xml:space="preserve"> </t>
  </si>
  <si>
    <t xml:space="preserve">PVC - vinyl 1.07 - 1.08 </t>
  </si>
  <si>
    <t>95,8*1,15</t>
  </si>
  <si>
    <t>131,01*1,15 'Přepočtené koeficientem množství</t>
  </si>
  <si>
    <t>"0.08" 2,5*1,5</t>
  </si>
  <si>
    <t>3,75*1,15</t>
  </si>
  <si>
    <t>Příplatek malých ploch montáž obkladů vnitřních stěn z dlaždic keramických Příplatek k cenám za plochu do 10 m2 jednotlivě</t>
  </si>
  <si>
    <t>12,0*6,5*1,15 + 6,85*2,60*1,15</t>
  </si>
  <si>
    <t xml:space="preserve">Hlavní tituly průvodních činností a nákladů průzkumné, sondy a zkoušky </t>
  </si>
  <si>
    <t>Zazdívka a dozdívka po vybourání zhlaví pálenými cihlami, kaverny výšky přes 150 do 300 mm</t>
  </si>
  <si>
    <t>Sanační omítka vnitřních ploch stěn pro vlhké a zasolené zdivo, prováděná ve dvou vrstvách, tl. jádrové omítky do 30 mm ručně zatřená - systém - spodní vrstvy dle skladby a vlastností v projektu sanace!</t>
  </si>
  <si>
    <t>Sanační omítka vnitřních ploch stěn pro vlhké a zasolené zdivo, prováděná ve dvou vrstvách, tl. jádrové omítky do 30 mm ručně štuková - systém - jádrové vrstvy dle skladby a vlastností v projektu sanace!</t>
  </si>
  <si>
    <t xml:space="preserve">2016042-01-1 - Stavební část - 2.etapa suterén - míst. č. 0.07 ( sklad ) a 0.08 ( zámečnická dílna ) </t>
  </si>
  <si>
    <t>Montáž okno 01/OS 1350/1000 mm dřevěné s trosjklem MTŽ vč. doplňků, kování, vnějších i vntiřních parapetů - přesná specifikace dle výpisu prvků!</t>
  </si>
  <si>
    <t>Dodávka okno 01/OS 1350/1000 mm dřevěné s trosjklem DOD vč. doplňků, kování, vnějších i vntiřních parapetů - přesná specifikace dle výpisu prvků!</t>
  </si>
  <si>
    <t>CS ÚRS 2023 01</t>
  </si>
  <si>
    <t>RTS I / 2023</t>
  </si>
  <si>
    <t>ZŠ Kamenná stezka - infrastruktura pro výuku klíčových kompetencí v oblasti technických oborů II. - m.č. 07,08</t>
  </si>
  <si>
    <t>ZŠ Kamenná stezka - infrastruktura pro výuku v oblasti technických oborů II. - m.č. 07,08</t>
  </si>
  <si>
    <t>Zásobník nerez na papírové ručníky D+MTŽ</t>
  </si>
  <si>
    <t>9155149011R</t>
  </si>
  <si>
    <t>"oprava rozšiřování okna m. 0.09-0,10" 6*8*2</t>
  </si>
  <si>
    <t>chodba k m. 0.07 až m. 0.08</t>
  </si>
  <si>
    <t>Demontáž obložení stěn, plochy do 1,5 m2</t>
  </si>
  <si>
    <t>"0.06" 1,73*1</t>
  </si>
  <si>
    <t>"0.07" 2,25*1</t>
  </si>
  <si>
    <t>3,5*1,1 'Přepočtené koeficientem množství</t>
  </si>
  <si>
    <t xml:space="preserve">Základní syntetický nátěr podlah beton konstrukcí dvojnás syntetický pololesk </t>
  </si>
  <si>
    <t>podlaha chodby před míst č. 07-08</t>
  </si>
  <si>
    <t>3,75*10</t>
  </si>
</sst>
</file>

<file path=xl/styles.xml><?xml version="1.0" encoding="utf-8"?>
<styleSheet xmlns="http://schemas.openxmlformats.org/spreadsheetml/2006/main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5" fillId="0" borderId="13" xfId="0" applyNumberFormat="1" applyFont="1" applyBorder="1" applyAlignment="1">
      <alignment/>
    </xf>
    <xf numFmtId="166" fontId="35" fillId="0" borderId="14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 vertical="center" wrapText="1"/>
    </xf>
    <xf numFmtId="168" fontId="9" fillId="0" borderId="0" xfId="0" applyNumberFormat="1" applyFont="1" applyAlignment="1">
      <alignment horizontal="right"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center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L42" sqref="L42:AO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11" width="2.66015625" style="0" customWidth="1"/>
    <col min="12" max="12" width="7.16015625" style="0" customWidth="1"/>
    <col min="13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64" t="s">
        <v>8</v>
      </c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24" t="s">
        <v>9</v>
      </c>
      <c r="BT2" s="24" t="s">
        <v>10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33" t="s">
        <v>17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9"/>
      <c r="AQ5" s="31"/>
      <c r="BE5" s="331" t="s">
        <v>18</v>
      </c>
      <c r="BS5" s="24" t="s">
        <v>9</v>
      </c>
    </row>
    <row r="6" spans="2:71" ht="36.9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35" t="s">
        <v>1518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9"/>
      <c r="AQ6" s="31"/>
      <c r="BE6" s="332"/>
      <c r="BS6" s="24" t="s">
        <v>20</v>
      </c>
    </row>
    <row r="7" spans="2:71" ht="14.4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32"/>
      <c r="BS7" s="24" t="s">
        <v>23</v>
      </c>
    </row>
    <row r="8" spans="2:71" ht="14.4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30">
        <v>45358</v>
      </c>
      <c r="AO8" s="29"/>
      <c r="AP8" s="29"/>
      <c r="AQ8" s="31"/>
      <c r="BE8" s="332"/>
      <c r="BS8" s="24" t="s">
        <v>27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32"/>
      <c r="BS9" s="24" t="s">
        <v>28</v>
      </c>
    </row>
    <row r="10" spans="2:71" ht="14.4" customHeight="1">
      <c r="B10" s="28"/>
      <c r="C10" s="29"/>
      <c r="D10" s="37" t="s">
        <v>29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30</v>
      </c>
      <c r="AL10" s="29"/>
      <c r="AM10" s="29"/>
      <c r="AN10" s="35" t="s">
        <v>31</v>
      </c>
      <c r="AO10" s="29"/>
      <c r="AP10" s="29"/>
      <c r="AQ10" s="31"/>
      <c r="BE10" s="332"/>
      <c r="BS10" s="24" t="s">
        <v>20</v>
      </c>
    </row>
    <row r="11" spans="2:71" ht="18.45" customHeight="1">
      <c r="B11" s="28"/>
      <c r="C11" s="29"/>
      <c r="D11" s="29"/>
      <c r="E11" s="35" t="s">
        <v>32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33</v>
      </c>
      <c r="AL11" s="29"/>
      <c r="AM11" s="29"/>
      <c r="AN11" s="35" t="s">
        <v>34</v>
      </c>
      <c r="AO11" s="29"/>
      <c r="AP11" s="29"/>
      <c r="AQ11" s="31"/>
      <c r="BE11" s="332"/>
      <c r="BS11" s="24" t="s">
        <v>20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32"/>
      <c r="BS12" s="24" t="s">
        <v>20</v>
      </c>
    </row>
    <row r="13" spans="2:71" ht="14.4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30</v>
      </c>
      <c r="AL13" s="29"/>
      <c r="AM13" s="29"/>
      <c r="AN13" s="38" t="s">
        <v>36</v>
      </c>
      <c r="AO13" s="29"/>
      <c r="AP13" s="29"/>
      <c r="AQ13" s="31"/>
      <c r="BE13" s="332"/>
      <c r="BS13" s="24" t="s">
        <v>20</v>
      </c>
    </row>
    <row r="14" spans="2:71" ht="13.2">
      <c r="B14" s="28"/>
      <c r="C14" s="29"/>
      <c r="D14" s="29"/>
      <c r="E14" s="336" t="s">
        <v>36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7" t="s">
        <v>33</v>
      </c>
      <c r="AL14" s="29"/>
      <c r="AM14" s="29"/>
      <c r="AN14" s="38" t="s">
        <v>36</v>
      </c>
      <c r="AO14" s="29"/>
      <c r="AP14" s="29"/>
      <c r="AQ14" s="31"/>
      <c r="BE14" s="332"/>
      <c r="BS14" s="24" t="s">
        <v>20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32"/>
      <c r="BS15" s="24" t="s">
        <v>6</v>
      </c>
    </row>
    <row r="16" spans="2:71" ht="14.4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30</v>
      </c>
      <c r="AL16" s="29"/>
      <c r="AM16" s="29"/>
      <c r="AN16" s="35"/>
      <c r="AO16" s="29"/>
      <c r="AP16" s="29"/>
      <c r="AQ16" s="31"/>
      <c r="BE16" s="332"/>
      <c r="BS16" s="24" t="s">
        <v>6</v>
      </c>
    </row>
    <row r="17" spans="2:71" ht="18.45" customHeight="1">
      <c r="B17" s="28"/>
      <c r="C17" s="29"/>
      <c r="D17" s="29"/>
      <c r="E17" s="35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33</v>
      </c>
      <c r="AL17" s="29"/>
      <c r="AM17" s="29"/>
      <c r="AN17" s="35"/>
      <c r="AO17" s="29"/>
      <c r="AP17" s="29"/>
      <c r="AQ17" s="31"/>
      <c r="BE17" s="332"/>
      <c r="BS17" s="24" t="s">
        <v>40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32"/>
      <c r="BS18" s="24" t="s">
        <v>9</v>
      </c>
    </row>
    <row r="19" spans="2:71" ht="14.4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32"/>
      <c r="BS19" s="24" t="s">
        <v>9</v>
      </c>
    </row>
    <row r="20" spans="2:71" ht="22.5" customHeight="1">
      <c r="B20" s="28"/>
      <c r="C20" s="29"/>
      <c r="D20" s="29"/>
      <c r="E20" s="338" t="s">
        <v>5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29"/>
      <c r="AP20" s="29"/>
      <c r="AQ20" s="31"/>
      <c r="BE20" s="332"/>
      <c r="BS20" s="24" t="s">
        <v>6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32"/>
    </row>
    <row r="22" spans="2:57" ht="6.9" customHeight="1">
      <c r="B22" s="28"/>
      <c r="C22" s="2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9"/>
      <c r="AQ22" s="31"/>
      <c r="BE22" s="332"/>
    </row>
    <row r="23" spans="2:57" s="1" customFormat="1" ht="25.95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9">
        <f>ROUND(AG51,2)</f>
        <v>0</v>
      </c>
      <c r="AL23" s="340"/>
      <c r="AM23" s="340"/>
      <c r="AN23" s="340"/>
      <c r="AO23" s="340"/>
      <c r="AP23" s="41"/>
      <c r="AQ23" s="44"/>
      <c r="BE23" s="332"/>
    </row>
    <row r="24" spans="2:57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1" t="s">
        <v>43</v>
      </c>
      <c r="M25" s="341"/>
      <c r="N25" s="341"/>
      <c r="O25" s="341"/>
      <c r="P25" s="41"/>
      <c r="Q25" s="41"/>
      <c r="R25" s="41"/>
      <c r="S25" s="41"/>
      <c r="T25" s="41"/>
      <c r="U25" s="41"/>
      <c r="V25" s="41"/>
      <c r="W25" s="341" t="s">
        <v>44</v>
      </c>
      <c r="X25" s="341"/>
      <c r="Y25" s="341"/>
      <c r="Z25" s="341"/>
      <c r="AA25" s="341"/>
      <c r="AB25" s="341"/>
      <c r="AC25" s="341"/>
      <c r="AD25" s="341"/>
      <c r="AE25" s="341"/>
      <c r="AF25" s="41"/>
      <c r="AG25" s="41"/>
      <c r="AH25" s="41"/>
      <c r="AI25" s="41"/>
      <c r="AJ25" s="41"/>
      <c r="AK25" s="341" t="s">
        <v>45</v>
      </c>
      <c r="AL25" s="341"/>
      <c r="AM25" s="341"/>
      <c r="AN25" s="341"/>
      <c r="AO25" s="341"/>
      <c r="AP25" s="41"/>
      <c r="AQ25" s="44"/>
      <c r="BE25" s="332"/>
    </row>
    <row r="26" spans="2:57" s="2" customFormat="1" ht="14.4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342">
        <v>0.21</v>
      </c>
      <c r="M26" s="343"/>
      <c r="N26" s="343"/>
      <c r="O26" s="343"/>
      <c r="P26" s="47"/>
      <c r="Q26" s="47"/>
      <c r="R26" s="47"/>
      <c r="S26" s="47"/>
      <c r="T26" s="47"/>
      <c r="U26" s="47"/>
      <c r="V26" s="47"/>
      <c r="W26" s="344">
        <f>ROUND(AZ51,2)</f>
        <v>0</v>
      </c>
      <c r="X26" s="343"/>
      <c r="Y26" s="343"/>
      <c r="Z26" s="343"/>
      <c r="AA26" s="343"/>
      <c r="AB26" s="343"/>
      <c r="AC26" s="343"/>
      <c r="AD26" s="343"/>
      <c r="AE26" s="343"/>
      <c r="AF26" s="47"/>
      <c r="AG26" s="47"/>
      <c r="AH26" s="47"/>
      <c r="AI26" s="47"/>
      <c r="AJ26" s="47"/>
      <c r="AK26" s="344">
        <f>ROUND(AV51,2)</f>
        <v>0</v>
      </c>
      <c r="AL26" s="343"/>
      <c r="AM26" s="343"/>
      <c r="AN26" s="343"/>
      <c r="AO26" s="343"/>
      <c r="AP26" s="47"/>
      <c r="AQ26" s="49"/>
      <c r="BE26" s="332"/>
    </row>
    <row r="27" spans="2:57" s="2" customFormat="1" ht="14.4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342">
        <v>0.15</v>
      </c>
      <c r="M27" s="343"/>
      <c r="N27" s="343"/>
      <c r="O27" s="343"/>
      <c r="P27" s="47"/>
      <c r="Q27" s="47"/>
      <c r="R27" s="47"/>
      <c r="S27" s="47"/>
      <c r="T27" s="47"/>
      <c r="U27" s="47"/>
      <c r="V27" s="47"/>
      <c r="W27" s="344">
        <f>ROUND(BA51,2)</f>
        <v>0</v>
      </c>
      <c r="X27" s="343"/>
      <c r="Y27" s="343"/>
      <c r="Z27" s="343"/>
      <c r="AA27" s="343"/>
      <c r="AB27" s="343"/>
      <c r="AC27" s="343"/>
      <c r="AD27" s="343"/>
      <c r="AE27" s="343"/>
      <c r="AF27" s="47"/>
      <c r="AG27" s="47"/>
      <c r="AH27" s="47"/>
      <c r="AI27" s="47"/>
      <c r="AJ27" s="47"/>
      <c r="AK27" s="344">
        <f>ROUND(AW51,2)</f>
        <v>0</v>
      </c>
      <c r="AL27" s="343"/>
      <c r="AM27" s="343"/>
      <c r="AN27" s="343"/>
      <c r="AO27" s="343"/>
      <c r="AP27" s="47"/>
      <c r="AQ27" s="49"/>
      <c r="BE27" s="332"/>
    </row>
    <row r="28" spans="2:57" s="2" customFormat="1" ht="14.4" customHeight="1" hidden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342">
        <v>0.21</v>
      </c>
      <c r="M28" s="343"/>
      <c r="N28" s="343"/>
      <c r="O28" s="343"/>
      <c r="P28" s="47"/>
      <c r="Q28" s="47"/>
      <c r="R28" s="47"/>
      <c r="S28" s="47"/>
      <c r="T28" s="47"/>
      <c r="U28" s="47"/>
      <c r="V28" s="47"/>
      <c r="W28" s="344">
        <f>ROUND(BB51,2)</f>
        <v>0</v>
      </c>
      <c r="X28" s="343"/>
      <c r="Y28" s="343"/>
      <c r="Z28" s="343"/>
      <c r="AA28" s="343"/>
      <c r="AB28" s="343"/>
      <c r="AC28" s="343"/>
      <c r="AD28" s="343"/>
      <c r="AE28" s="343"/>
      <c r="AF28" s="47"/>
      <c r="AG28" s="47"/>
      <c r="AH28" s="47"/>
      <c r="AI28" s="47"/>
      <c r="AJ28" s="47"/>
      <c r="AK28" s="344">
        <v>0</v>
      </c>
      <c r="AL28" s="343"/>
      <c r="AM28" s="343"/>
      <c r="AN28" s="343"/>
      <c r="AO28" s="343"/>
      <c r="AP28" s="47"/>
      <c r="AQ28" s="49"/>
      <c r="BE28" s="332"/>
    </row>
    <row r="29" spans="2:57" s="2" customFormat="1" ht="14.4" customHeight="1" hidden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342">
        <v>0.15</v>
      </c>
      <c r="M29" s="343"/>
      <c r="N29" s="343"/>
      <c r="O29" s="343"/>
      <c r="P29" s="47"/>
      <c r="Q29" s="47"/>
      <c r="R29" s="47"/>
      <c r="S29" s="47"/>
      <c r="T29" s="47"/>
      <c r="U29" s="47"/>
      <c r="V29" s="47"/>
      <c r="W29" s="344">
        <f>ROUND(BC51,2)</f>
        <v>0</v>
      </c>
      <c r="X29" s="343"/>
      <c r="Y29" s="343"/>
      <c r="Z29" s="343"/>
      <c r="AA29" s="343"/>
      <c r="AB29" s="343"/>
      <c r="AC29" s="343"/>
      <c r="AD29" s="343"/>
      <c r="AE29" s="343"/>
      <c r="AF29" s="47"/>
      <c r="AG29" s="47"/>
      <c r="AH29" s="47"/>
      <c r="AI29" s="47"/>
      <c r="AJ29" s="47"/>
      <c r="AK29" s="344">
        <v>0</v>
      </c>
      <c r="AL29" s="343"/>
      <c r="AM29" s="343"/>
      <c r="AN29" s="343"/>
      <c r="AO29" s="343"/>
      <c r="AP29" s="47"/>
      <c r="AQ29" s="49"/>
      <c r="BE29" s="332"/>
    </row>
    <row r="30" spans="2:57" s="2" customFormat="1" ht="14.4" customHeight="1" hidden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342">
        <v>0</v>
      </c>
      <c r="M30" s="343"/>
      <c r="N30" s="343"/>
      <c r="O30" s="343"/>
      <c r="P30" s="47"/>
      <c r="Q30" s="47"/>
      <c r="R30" s="47"/>
      <c r="S30" s="47"/>
      <c r="T30" s="47"/>
      <c r="U30" s="47"/>
      <c r="V30" s="47"/>
      <c r="W30" s="344">
        <f>ROUND(BD51,2)</f>
        <v>0</v>
      </c>
      <c r="X30" s="343"/>
      <c r="Y30" s="343"/>
      <c r="Z30" s="343"/>
      <c r="AA30" s="343"/>
      <c r="AB30" s="343"/>
      <c r="AC30" s="343"/>
      <c r="AD30" s="343"/>
      <c r="AE30" s="343"/>
      <c r="AF30" s="47"/>
      <c r="AG30" s="47"/>
      <c r="AH30" s="47"/>
      <c r="AI30" s="47"/>
      <c r="AJ30" s="47"/>
      <c r="AK30" s="344">
        <v>0</v>
      </c>
      <c r="AL30" s="343"/>
      <c r="AM30" s="343"/>
      <c r="AN30" s="343"/>
      <c r="AO30" s="343"/>
      <c r="AP30" s="47"/>
      <c r="AQ30" s="49"/>
      <c r="BE30" s="332"/>
    </row>
    <row r="31" spans="2:57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2"/>
    </row>
    <row r="32" spans="2:57" s="1" customFormat="1" ht="25.95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345" t="s">
        <v>54</v>
      </c>
      <c r="Y32" s="346"/>
      <c r="Z32" s="346"/>
      <c r="AA32" s="346"/>
      <c r="AB32" s="346"/>
      <c r="AC32" s="52"/>
      <c r="AD32" s="52"/>
      <c r="AE32" s="52"/>
      <c r="AF32" s="52"/>
      <c r="AG32" s="52"/>
      <c r="AH32" s="52"/>
      <c r="AI32" s="52"/>
      <c r="AJ32" s="52"/>
      <c r="AK32" s="347">
        <f>SUM(AK23:AK30)</f>
        <v>0</v>
      </c>
      <c r="AL32" s="346"/>
      <c r="AM32" s="346"/>
      <c r="AN32" s="346"/>
      <c r="AO32" s="348"/>
      <c r="AP32" s="50"/>
      <c r="AQ32" s="54"/>
      <c r="BE32" s="332"/>
    </row>
    <row r="33" spans="2:43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" customHeight="1">
      <c r="B39" s="40"/>
      <c r="C39" s="60" t="s">
        <v>55</v>
      </c>
      <c r="AR39" s="40"/>
    </row>
    <row r="40" spans="2:44" s="1" customFormat="1" ht="6.9" customHeight="1">
      <c r="B40" s="40"/>
      <c r="AR40" s="40"/>
    </row>
    <row r="41" spans="2:44" s="3" customFormat="1" ht="14.4" customHeight="1">
      <c r="B41" s="61"/>
      <c r="C41" s="62" t="s">
        <v>16</v>
      </c>
      <c r="L41" s="326">
        <v>2023</v>
      </c>
      <c r="AR41" s="61"/>
    </row>
    <row r="42" spans="2:44" s="4" customFormat="1" ht="36.9" customHeight="1">
      <c r="B42" s="63"/>
      <c r="C42" s="64" t="s">
        <v>19</v>
      </c>
      <c r="L42" s="349" t="s">
        <v>1513</v>
      </c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R42" s="63"/>
    </row>
    <row r="43" spans="2:44" s="1" customFormat="1" ht="6.9" customHeight="1">
      <c r="B43" s="40"/>
      <c r="AR43" s="40"/>
    </row>
    <row r="44" spans="2:44" s="1" customFormat="1" ht="13.2">
      <c r="B44" s="40"/>
      <c r="C44" s="62" t="s">
        <v>24</v>
      </c>
      <c r="L44" s="65" t="str">
        <f>IF(K8="","",K8)</f>
        <v>Kamenná stezka č.p. 40, Kutná Hora, p.č. 2466/1</v>
      </c>
      <c r="AI44" s="62" t="s">
        <v>26</v>
      </c>
      <c r="AM44" s="351">
        <v>45358</v>
      </c>
      <c r="AN44" s="351"/>
      <c r="AR44" s="40"/>
    </row>
    <row r="45" spans="2:44" s="1" customFormat="1" ht="6.9" customHeight="1">
      <c r="B45" s="40"/>
      <c r="AR45" s="40"/>
    </row>
    <row r="46" spans="2:56" s="1" customFormat="1" ht="13.2">
      <c r="B46" s="40"/>
      <c r="C46" s="62" t="s">
        <v>29</v>
      </c>
      <c r="L46" s="3" t="str">
        <f>IF(E11="","",E11)</f>
        <v>Město Kutná Hora</v>
      </c>
      <c r="AI46" s="62" t="s">
        <v>37</v>
      </c>
      <c r="AM46" s="352" t="str">
        <f>IF(E17="","",E17)</f>
        <v/>
      </c>
      <c r="AN46" s="352"/>
      <c r="AO46" s="352"/>
      <c r="AP46" s="352"/>
      <c r="AR46" s="40"/>
      <c r="AS46" s="353" t="s">
        <v>56</v>
      </c>
      <c r="AT46" s="354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2">
      <c r="B47" s="40"/>
      <c r="C47" s="62" t="s">
        <v>35</v>
      </c>
      <c r="L47" s="3" t="str">
        <f>IF(E14="Vyplň údaj","",E14)</f>
        <v/>
      </c>
      <c r="AR47" s="40"/>
      <c r="AS47" s="355"/>
      <c r="AT47" s="356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5" customHeight="1">
      <c r="B48" s="40"/>
      <c r="AR48" s="40"/>
      <c r="AS48" s="355"/>
      <c r="AT48" s="356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57" t="s">
        <v>57</v>
      </c>
      <c r="D49" s="358"/>
      <c r="E49" s="358"/>
      <c r="F49" s="358"/>
      <c r="G49" s="358"/>
      <c r="H49" s="70"/>
      <c r="I49" s="359" t="s">
        <v>58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60" t="s">
        <v>59</v>
      </c>
      <c r="AH49" s="358"/>
      <c r="AI49" s="358"/>
      <c r="AJ49" s="358"/>
      <c r="AK49" s="358"/>
      <c r="AL49" s="358"/>
      <c r="AM49" s="358"/>
      <c r="AN49" s="359" t="s">
        <v>60</v>
      </c>
      <c r="AO49" s="358"/>
      <c r="AP49" s="358"/>
      <c r="AQ49" s="71" t="s">
        <v>61</v>
      </c>
      <c r="AR49" s="40"/>
      <c r="AS49" s="72" t="s">
        <v>62</v>
      </c>
      <c r="AT49" s="73" t="s">
        <v>63</v>
      </c>
      <c r="AU49" s="73" t="s">
        <v>64</v>
      </c>
      <c r="AV49" s="73" t="s">
        <v>65</v>
      </c>
      <c r="AW49" s="73" t="s">
        <v>66</v>
      </c>
      <c r="AX49" s="73" t="s">
        <v>67</v>
      </c>
      <c r="AY49" s="73" t="s">
        <v>68</v>
      </c>
      <c r="AZ49" s="73" t="s">
        <v>69</v>
      </c>
      <c r="BA49" s="73" t="s">
        <v>70</v>
      </c>
      <c r="BB49" s="73" t="s">
        <v>71</v>
      </c>
      <c r="BC49" s="73" t="s">
        <v>72</v>
      </c>
      <c r="BD49" s="74" t="s">
        <v>73</v>
      </c>
    </row>
    <row r="50" spans="2:56" s="1" customFormat="1" ht="10.95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" customHeight="1">
      <c r="B51" s="63"/>
      <c r="C51" s="76" t="s">
        <v>74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66">
        <f>ROUND(SUM(AG52:AG56),2)</f>
        <v>0</v>
      </c>
      <c r="AH51" s="366"/>
      <c r="AI51" s="366"/>
      <c r="AJ51" s="366"/>
      <c r="AK51" s="366"/>
      <c r="AL51" s="366"/>
      <c r="AM51" s="366"/>
      <c r="AN51" s="367">
        <f aca="true" t="shared" si="0" ref="AN51:AN56">SUM(AG51,AT51)</f>
        <v>0</v>
      </c>
      <c r="AO51" s="367"/>
      <c r="AP51" s="367"/>
      <c r="AQ51" s="78" t="s">
        <v>5</v>
      </c>
      <c r="AR51" s="63"/>
      <c r="AS51" s="79">
        <f>ROUND(SUM(AS52:AS56),2)</f>
        <v>0</v>
      </c>
      <c r="AT51" s="80">
        <f aca="true" t="shared" si="1" ref="AT51:AT56">ROUND(SUM(AV51:AW51),2)</f>
        <v>0</v>
      </c>
      <c r="AU51" s="81">
        <f>ROUND(SUM(AU52:AU56),5)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ROUND(SUM(AZ52:AZ56),2)</f>
        <v>0</v>
      </c>
      <c r="BA51" s="80">
        <f>ROUND(SUM(BA52:BA56),2)</f>
        <v>0</v>
      </c>
      <c r="BB51" s="80">
        <f>ROUND(SUM(BB52:BB56),2)</f>
        <v>0</v>
      </c>
      <c r="BC51" s="80">
        <f>ROUND(SUM(BC52:BC56),2)</f>
        <v>0</v>
      </c>
      <c r="BD51" s="82">
        <f>ROUND(SUM(BD52:BD56),2)</f>
        <v>0</v>
      </c>
      <c r="BS51" s="64" t="s">
        <v>75</v>
      </c>
      <c r="BT51" s="64" t="s">
        <v>76</v>
      </c>
      <c r="BU51" s="83" t="s">
        <v>77</v>
      </c>
      <c r="BV51" s="64" t="s">
        <v>78</v>
      </c>
      <c r="BW51" s="64" t="s">
        <v>7</v>
      </c>
      <c r="BX51" s="64" t="s">
        <v>79</v>
      </c>
      <c r="CL51" s="64" t="s">
        <v>5</v>
      </c>
    </row>
    <row r="52" spans="1:91" s="5" customFormat="1" ht="37.5" customHeight="1">
      <c r="A52" s="84" t="s">
        <v>80</v>
      </c>
      <c r="B52" s="85"/>
      <c r="C52" s="86"/>
      <c r="D52" s="363" t="s">
        <v>81</v>
      </c>
      <c r="E52" s="363"/>
      <c r="F52" s="363"/>
      <c r="G52" s="363"/>
      <c r="H52" s="363"/>
      <c r="I52" s="87"/>
      <c r="J52" s="363" t="s">
        <v>82</v>
      </c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1">
        <f>'2016042-01-1 - Stavební část'!J27</f>
        <v>0</v>
      </c>
      <c r="AH52" s="362"/>
      <c r="AI52" s="362"/>
      <c r="AJ52" s="362"/>
      <c r="AK52" s="362"/>
      <c r="AL52" s="362"/>
      <c r="AM52" s="362"/>
      <c r="AN52" s="361">
        <f t="shared" si="0"/>
        <v>0</v>
      </c>
      <c r="AO52" s="362"/>
      <c r="AP52" s="362"/>
      <c r="AQ52" s="88" t="s">
        <v>83</v>
      </c>
      <c r="AR52" s="85"/>
      <c r="AS52" s="89">
        <v>0</v>
      </c>
      <c r="AT52" s="90">
        <f t="shared" si="1"/>
        <v>0</v>
      </c>
      <c r="AU52" s="91">
        <f>'2016042-01-1 - Stavební část'!P95</f>
        <v>0</v>
      </c>
      <c r="AV52" s="90">
        <f>'2016042-01-1 - Stavební část'!J30</f>
        <v>0</v>
      </c>
      <c r="AW52" s="90">
        <f>'2016042-01-1 - Stavební část'!J31</f>
        <v>0</v>
      </c>
      <c r="AX52" s="90">
        <f>'2016042-01-1 - Stavební část'!J32</f>
        <v>0</v>
      </c>
      <c r="AY52" s="90">
        <f>'2016042-01-1 - Stavební část'!J33</f>
        <v>0</v>
      </c>
      <c r="AZ52" s="90">
        <f>'2016042-01-1 - Stavební část'!F30</f>
        <v>0</v>
      </c>
      <c r="BA52" s="90">
        <f>'2016042-01-1 - Stavební část'!F31</f>
        <v>0</v>
      </c>
      <c r="BB52" s="90">
        <f>'2016042-01-1 - Stavební část'!F32</f>
        <v>0</v>
      </c>
      <c r="BC52" s="90">
        <f>'2016042-01-1 - Stavební část'!F33</f>
        <v>0</v>
      </c>
      <c r="BD52" s="92">
        <f>'2016042-01-1 - Stavební část'!F34</f>
        <v>0</v>
      </c>
      <c r="BT52" s="93" t="s">
        <v>23</v>
      </c>
      <c r="BV52" s="93" t="s">
        <v>78</v>
      </c>
      <c r="BW52" s="93" t="s">
        <v>84</v>
      </c>
      <c r="BX52" s="93" t="s">
        <v>7</v>
      </c>
      <c r="CL52" s="93" t="s">
        <v>5</v>
      </c>
      <c r="CM52" s="93" t="s">
        <v>85</v>
      </c>
    </row>
    <row r="53" spans="1:91" s="5" customFormat="1" ht="37.5" customHeight="1">
      <c r="A53" s="84" t="s">
        <v>80</v>
      </c>
      <c r="B53" s="85"/>
      <c r="C53" s="86"/>
      <c r="D53" s="363" t="s">
        <v>17</v>
      </c>
      <c r="E53" s="363"/>
      <c r="F53" s="363"/>
      <c r="G53" s="363"/>
      <c r="H53" s="363"/>
      <c r="I53" s="87"/>
      <c r="J53" s="363" t="s">
        <v>86</v>
      </c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1">
        <f>'2016042-02-1 - ÚT'!J27</f>
        <v>0</v>
      </c>
      <c r="AH53" s="362"/>
      <c r="AI53" s="362"/>
      <c r="AJ53" s="362"/>
      <c r="AK53" s="362"/>
      <c r="AL53" s="362"/>
      <c r="AM53" s="362"/>
      <c r="AN53" s="361">
        <f t="shared" si="0"/>
        <v>0</v>
      </c>
      <c r="AO53" s="362"/>
      <c r="AP53" s="362"/>
      <c r="AQ53" s="88" t="s">
        <v>83</v>
      </c>
      <c r="AR53" s="85"/>
      <c r="AS53" s="89">
        <v>0</v>
      </c>
      <c r="AT53" s="90">
        <f t="shared" si="1"/>
        <v>0</v>
      </c>
      <c r="AU53" s="91">
        <f>'2016042-02-1 - ÚT'!P81</f>
        <v>0</v>
      </c>
      <c r="AV53" s="90">
        <f>'2016042-02-1 - ÚT'!J30</f>
        <v>0</v>
      </c>
      <c r="AW53" s="90">
        <f>'2016042-02-1 - ÚT'!J31</f>
        <v>0</v>
      </c>
      <c r="AX53" s="90">
        <f>'2016042-02-1 - ÚT'!J32</f>
        <v>0</v>
      </c>
      <c r="AY53" s="90">
        <f>'2016042-02-1 - ÚT'!J33</f>
        <v>0</v>
      </c>
      <c r="AZ53" s="90">
        <f>'2016042-02-1 - ÚT'!F30</f>
        <v>0</v>
      </c>
      <c r="BA53" s="90">
        <f>'2016042-02-1 - ÚT'!F31</f>
        <v>0</v>
      </c>
      <c r="BB53" s="90">
        <f>'2016042-02-1 - ÚT'!F32</f>
        <v>0</v>
      </c>
      <c r="BC53" s="90">
        <f>'2016042-02-1 - ÚT'!F33</f>
        <v>0</v>
      </c>
      <c r="BD53" s="92">
        <f>'2016042-02-1 - ÚT'!F34</f>
        <v>0</v>
      </c>
      <c r="BT53" s="93" t="s">
        <v>23</v>
      </c>
      <c r="BV53" s="93" t="s">
        <v>78</v>
      </c>
      <c r="BW53" s="93" t="s">
        <v>87</v>
      </c>
      <c r="BX53" s="93" t="s">
        <v>7</v>
      </c>
      <c r="CL53" s="93" t="s">
        <v>5</v>
      </c>
      <c r="CM53" s="93" t="s">
        <v>85</v>
      </c>
    </row>
    <row r="54" spans="1:91" s="5" customFormat="1" ht="37.5" customHeight="1">
      <c r="A54" s="84" t="s">
        <v>80</v>
      </c>
      <c r="B54" s="85"/>
      <c r="C54" s="86"/>
      <c r="D54" s="363" t="s">
        <v>88</v>
      </c>
      <c r="E54" s="363"/>
      <c r="F54" s="363"/>
      <c r="G54" s="363"/>
      <c r="H54" s="363"/>
      <c r="I54" s="87"/>
      <c r="J54" s="363" t="s">
        <v>89</v>
      </c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1">
        <f>'2016042-03-1 - VZT'!J27</f>
        <v>0</v>
      </c>
      <c r="AH54" s="362"/>
      <c r="AI54" s="362"/>
      <c r="AJ54" s="362"/>
      <c r="AK54" s="362"/>
      <c r="AL54" s="362"/>
      <c r="AM54" s="362"/>
      <c r="AN54" s="361">
        <f t="shared" si="0"/>
        <v>0</v>
      </c>
      <c r="AO54" s="362"/>
      <c r="AP54" s="362"/>
      <c r="AQ54" s="88" t="s">
        <v>83</v>
      </c>
      <c r="AR54" s="85"/>
      <c r="AS54" s="89">
        <v>0</v>
      </c>
      <c r="AT54" s="90">
        <f t="shared" si="1"/>
        <v>0</v>
      </c>
      <c r="AU54" s="91">
        <f>'2016042-03-1 - VZT'!P78</f>
        <v>0</v>
      </c>
      <c r="AV54" s="90">
        <f>'2016042-03-1 - VZT'!J30</f>
        <v>0</v>
      </c>
      <c r="AW54" s="90">
        <f>'2016042-03-1 - VZT'!J31</f>
        <v>0</v>
      </c>
      <c r="AX54" s="90">
        <f>'2016042-03-1 - VZT'!J32</f>
        <v>0</v>
      </c>
      <c r="AY54" s="90">
        <f>'2016042-03-1 - VZT'!J33</f>
        <v>0</v>
      </c>
      <c r="AZ54" s="90">
        <f>'2016042-03-1 - VZT'!F30</f>
        <v>0</v>
      </c>
      <c r="BA54" s="90">
        <f>'2016042-03-1 - VZT'!F31</f>
        <v>0</v>
      </c>
      <c r="BB54" s="90">
        <f>'2016042-03-1 - VZT'!F32</f>
        <v>0</v>
      </c>
      <c r="BC54" s="90">
        <f>'2016042-03-1 - VZT'!F33</f>
        <v>0</v>
      </c>
      <c r="BD54" s="92">
        <f>'2016042-03-1 - VZT'!F34</f>
        <v>0</v>
      </c>
      <c r="BT54" s="93" t="s">
        <v>23</v>
      </c>
      <c r="BV54" s="93" t="s">
        <v>78</v>
      </c>
      <c r="BW54" s="93" t="s">
        <v>90</v>
      </c>
      <c r="BX54" s="93" t="s">
        <v>7</v>
      </c>
      <c r="CL54" s="93" t="s">
        <v>5</v>
      </c>
      <c r="CM54" s="93" t="s">
        <v>85</v>
      </c>
    </row>
    <row r="55" spans="1:91" s="5" customFormat="1" ht="37.5" customHeight="1">
      <c r="A55" s="84" t="s">
        <v>80</v>
      </c>
      <c r="B55" s="85"/>
      <c r="C55" s="86"/>
      <c r="D55" s="363" t="s">
        <v>91</v>
      </c>
      <c r="E55" s="363"/>
      <c r="F55" s="363"/>
      <c r="G55" s="363"/>
      <c r="H55" s="363"/>
      <c r="I55" s="87"/>
      <c r="J55" s="363" t="s">
        <v>92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1">
        <f>'2016042-04-1 - Elektro'!J27</f>
        <v>0</v>
      </c>
      <c r="AH55" s="362"/>
      <c r="AI55" s="362"/>
      <c r="AJ55" s="362"/>
      <c r="AK55" s="362"/>
      <c r="AL55" s="362"/>
      <c r="AM55" s="362"/>
      <c r="AN55" s="361">
        <f t="shared" si="0"/>
        <v>0</v>
      </c>
      <c r="AO55" s="362"/>
      <c r="AP55" s="362"/>
      <c r="AQ55" s="88" t="s">
        <v>83</v>
      </c>
      <c r="AR55" s="85"/>
      <c r="AS55" s="89">
        <v>0</v>
      </c>
      <c r="AT55" s="90">
        <f t="shared" si="1"/>
        <v>0</v>
      </c>
      <c r="AU55" s="91">
        <f>'2016042-04-1 - Elektro'!P83</f>
        <v>0</v>
      </c>
      <c r="AV55" s="90">
        <f>'2016042-04-1 - Elektro'!J30</f>
        <v>0</v>
      </c>
      <c r="AW55" s="90">
        <f>'2016042-04-1 - Elektro'!J31</f>
        <v>0</v>
      </c>
      <c r="AX55" s="90">
        <f>'2016042-04-1 - Elektro'!J32</f>
        <v>0</v>
      </c>
      <c r="AY55" s="90">
        <f>'2016042-04-1 - Elektro'!J33</f>
        <v>0</v>
      </c>
      <c r="AZ55" s="90">
        <f>'2016042-04-1 - Elektro'!F30</f>
        <v>0</v>
      </c>
      <c r="BA55" s="90">
        <f>'2016042-04-1 - Elektro'!F31</f>
        <v>0</v>
      </c>
      <c r="BB55" s="90">
        <f>'2016042-04-1 - Elektro'!F32</f>
        <v>0</v>
      </c>
      <c r="BC55" s="90">
        <f>'2016042-04-1 - Elektro'!F33</f>
        <v>0</v>
      </c>
      <c r="BD55" s="92">
        <f>'2016042-04-1 - Elektro'!F34</f>
        <v>0</v>
      </c>
      <c r="BT55" s="93" t="s">
        <v>23</v>
      </c>
      <c r="BV55" s="93" t="s">
        <v>78</v>
      </c>
      <c r="BW55" s="93" t="s">
        <v>93</v>
      </c>
      <c r="BX55" s="93" t="s">
        <v>7</v>
      </c>
      <c r="CL55" s="93" t="s">
        <v>5</v>
      </c>
      <c r="CM55" s="93" t="s">
        <v>85</v>
      </c>
    </row>
    <row r="56" spans="1:91" s="5" customFormat="1" ht="37.5" customHeight="1">
      <c r="A56" s="84" t="s">
        <v>80</v>
      </c>
      <c r="B56" s="85"/>
      <c r="C56" s="86"/>
      <c r="D56" s="363" t="s">
        <v>94</v>
      </c>
      <c r="E56" s="363"/>
      <c r="F56" s="363"/>
      <c r="G56" s="363"/>
      <c r="H56" s="363"/>
      <c r="I56" s="87"/>
      <c r="J56" s="363" t="s">
        <v>95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1">
        <f>'2016042-05-1 - ZTI'!J27</f>
        <v>0</v>
      </c>
      <c r="AH56" s="362"/>
      <c r="AI56" s="362"/>
      <c r="AJ56" s="362"/>
      <c r="AK56" s="362"/>
      <c r="AL56" s="362"/>
      <c r="AM56" s="362"/>
      <c r="AN56" s="361">
        <f t="shared" si="0"/>
        <v>0</v>
      </c>
      <c r="AO56" s="362"/>
      <c r="AP56" s="362"/>
      <c r="AQ56" s="88" t="s">
        <v>83</v>
      </c>
      <c r="AR56" s="85"/>
      <c r="AS56" s="94">
        <v>0</v>
      </c>
      <c r="AT56" s="95">
        <f t="shared" si="1"/>
        <v>0</v>
      </c>
      <c r="AU56" s="96">
        <f>'2016042-05-1 - ZTI'!P90</f>
        <v>0</v>
      </c>
      <c r="AV56" s="95">
        <f>'2016042-05-1 - ZTI'!J30</f>
        <v>0</v>
      </c>
      <c r="AW56" s="95">
        <f>'2016042-05-1 - ZTI'!J31</f>
        <v>0</v>
      </c>
      <c r="AX56" s="95">
        <f>'2016042-05-1 - ZTI'!J32</f>
        <v>0</v>
      </c>
      <c r="AY56" s="95">
        <f>'2016042-05-1 - ZTI'!J33</f>
        <v>0</v>
      </c>
      <c r="AZ56" s="95">
        <f>'2016042-05-1 - ZTI'!F30</f>
        <v>0</v>
      </c>
      <c r="BA56" s="95">
        <f>'2016042-05-1 - ZTI'!F31</f>
        <v>0</v>
      </c>
      <c r="BB56" s="95">
        <f>'2016042-05-1 - ZTI'!F32</f>
        <v>0</v>
      </c>
      <c r="BC56" s="95">
        <f>'2016042-05-1 - ZTI'!F33</f>
        <v>0</v>
      </c>
      <c r="BD56" s="97">
        <f>'2016042-05-1 - ZTI'!F34</f>
        <v>0</v>
      </c>
      <c r="BT56" s="93" t="s">
        <v>23</v>
      </c>
      <c r="BV56" s="93" t="s">
        <v>78</v>
      </c>
      <c r="BW56" s="93" t="s">
        <v>96</v>
      </c>
      <c r="BX56" s="93" t="s">
        <v>7</v>
      </c>
      <c r="CL56" s="93" t="s">
        <v>5</v>
      </c>
      <c r="CM56" s="93" t="s">
        <v>85</v>
      </c>
    </row>
    <row r="57" spans="2:44" s="1" customFormat="1" ht="30" customHeight="1">
      <c r="B57" s="40"/>
      <c r="AR57" s="40"/>
    </row>
    <row r="58" spans="2:44" s="1" customFormat="1" ht="6.9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0"/>
    </row>
  </sheetData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6042-01-1 - Stavební část'!C2" display="/"/>
    <hyperlink ref="A53" location="'2016042-02-1 - ÚT'!C2" display="/"/>
    <hyperlink ref="A54" location="'2016042-03-1 - VZT'!C2" display="/"/>
    <hyperlink ref="A55" location="'2016042-04-1 - Elektro'!C2" display="/"/>
    <hyperlink ref="A56" location="'2016042-05-1 - ZTI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7"/>
  <sheetViews>
    <sheetView showGridLines="0" workbookViewId="0" topLeftCell="A1">
      <pane ySplit="1" topLeftCell="A2" activePane="bottomLeft" state="frozen"/>
      <selection pane="bottomLeft" activeCell="I303" sqref="I30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9"/>
      <c r="C1" s="99"/>
      <c r="D1" s="100" t="s">
        <v>1</v>
      </c>
      <c r="E1" s="99"/>
      <c r="F1" s="101" t="s">
        <v>97</v>
      </c>
      <c r="G1" s="371" t="s">
        <v>98</v>
      </c>
      <c r="H1" s="371"/>
      <c r="I1" s="102"/>
      <c r="J1" s="101" t="s">
        <v>99</v>
      </c>
      <c r="K1" s="100" t="s">
        <v>100</v>
      </c>
      <c r="L1" s="101" t="s">
        <v>101</v>
      </c>
      <c r="M1" s="101"/>
      <c r="N1" s="101"/>
      <c r="O1" s="101"/>
      <c r="P1" s="101"/>
      <c r="Q1" s="101"/>
      <c r="R1" s="101"/>
      <c r="S1" s="101"/>
      <c r="T1" s="10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84</v>
      </c>
    </row>
    <row r="3" spans="2:46" ht="6.9" customHeight="1">
      <c r="B3" s="25"/>
      <c r="C3" s="26"/>
      <c r="D3" s="26"/>
      <c r="E3" s="26"/>
      <c r="F3" s="26"/>
      <c r="G3" s="26"/>
      <c r="H3" s="26"/>
      <c r="I3" s="103"/>
      <c r="J3" s="26"/>
      <c r="K3" s="27"/>
      <c r="AT3" s="24" t="s">
        <v>85</v>
      </c>
    </row>
    <row r="4" spans="2:46" ht="36.9" customHeight="1">
      <c r="B4" s="28"/>
      <c r="C4" s="29"/>
      <c r="D4" s="30" t="s">
        <v>102</v>
      </c>
      <c r="E4" s="29"/>
      <c r="F4" s="29"/>
      <c r="G4" s="29"/>
      <c r="H4" s="29"/>
      <c r="I4" s="104"/>
      <c r="J4" s="29"/>
      <c r="K4" s="31"/>
      <c r="M4" s="32" t="s">
        <v>13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04"/>
      <c r="J5" s="29"/>
      <c r="K5" s="31"/>
    </row>
    <row r="6" spans="2:11" ht="13.2">
      <c r="B6" s="28"/>
      <c r="C6" s="29"/>
      <c r="D6" s="37" t="s">
        <v>19</v>
      </c>
      <c r="E6" s="29"/>
      <c r="F6" s="29"/>
      <c r="G6" s="29"/>
      <c r="H6" s="29"/>
      <c r="I6" s="104"/>
      <c r="J6" s="29"/>
      <c r="K6" s="31"/>
    </row>
    <row r="7" spans="2:11" ht="22.5" customHeight="1">
      <c r="B7" s="28"/>
      <c r="C7" s="29"/>
      <c r="D7" s="29"/>
      <c r="E7" s="372" t="str">
        <f>'Rekapitulace stavby'!K6</f>
        <v>ZŠ Kamenná stezka - infrastruktura pro výuku klíčových kompetencí v oblasti technických oborů II. - m.č. 07,08</v>
      </c>
      <c r="F7" s="373"/>
      <c r="G7" s="373"/>
      <c r="H7" s="373"/>
      <c r="I7" s="104"/>
      <c r="J7" s="29"/>
      <c r="K7" s="31"/>
    </row>
    <row r="8" spans="2:11" s="1" customFormat="1" ht="13.2">
      <c r="B8" s="40"/>
      <c r="C8" s="41"/>
      <c r="D8" s="37" t="s">
        <v>103</v>
      </c>
      <c r="E8" s="41"/>
      <c r="F8" s="41"/>
      <c r="G8" s="41"/>
      <c r="H8" s="41"/>
      <c r="I8" s="105"/>
      <c r="J8" s="41"/>
      <c r="K8" s="44"/>
    </row>
    <row r="9" spans="2:11" s="1" customFormat="1" ht="36.9" customHeight="1">
      <c r="B9" s="40"/>
      <c r="C9" s="41"/>
      <c r="D9" s="41"/>
      <c r="E9" s="374" t="s">
        <v>1458</v>
      </c>
      <c r="F9" s="375"/>
      <c r="G9" s="375"/>
      <c r="H9" s="37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" customHeight="1">
      <c r="B11" s="40"/>
      <c r="C11" s="41"/>
      <c r="D11" s="37" t="s">
        <v>21</v>
      </c>
      <c r="E11" s="41"/>
      <c r="F11" s="35" t="s">
        <v>5</v>
      </c>
      <c r="G11" s="41"/>
      <c r="H11" s="41"/>
      <c r="I11" s="106" t="s">
        <v>22</v>
      </c>
      <c r="J11" s="35" t="s">
        <v>5</v>
      </c>
      <c r="K11" s="44"/>
    </row>
    <row r="12" spans="2:11" s="1" customFormat="1" ht="14.4" customHeight="1">
      <c r="B12" s="40"/>
      <c r="C12" s="41"/>
      <c r="D12" s="37" t="s">
        <v>24</v>
      </c>
      <c r="E12" s="41"/>
      <c r="F12" s="35" t="s">
        <v>25</v>
      </c>
      <c r="G12" s="41"/>
      <c r="H12" s="41"/>
      <c r="I12" s="106" t="s">
        <v>26</v>
      </c>
      <c r="J12" s="107">
        <v>45358</v>
      </c>
      <c r="K12" s="44"/>
    </row>
    <row r="13" spans="2:11" s="1" customFormat="1" ht="10.9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" customHeight="1">
      <c r="B14" s="40"/>
      <c r="C14" s="41"/>
      <c r="D14" s="37" t="s">
        <v>29</v>
      </c>
      <c r="E14" s="41"/>
      <c r="F14" s="41"/>
      <c r="G14" s="41"/>
      <c r="H14" s="41"/>
      <c r="I14" s="106" t="s">
        <v>30</v>
      </c>
      <c r="J14" s="35" t="s">
        <v>31</v>
      </c>
      <c r="K14" s="44"/>
    </row>
    <row r="15" spans="2:11" s="1" customFormat="1" ht="18" customHeight="1">
      <c r="B15" s="40"/>
      <c r="C15" s="41"/>
      <c r="D15" s="41"/>
      <c r="E15" s="35" t="s">
        <v>32</v>
      </c>
      <c r="F15" s="41"/>
      <c r="G15" s="41"/>
      <c r="H15" s="41"/>
      <c r="I15" s="106" t="s">
        <v>33</v>
      </c>
      <c r="J15" s="35" t="s">
        <v>34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" customHeight="1">
      <c r="B17" s="40"/>
      <c r="C17" s="41"/>
      <c r="D17" s="37" t="s">
        <v>35</v>
      </c>
      <c r="E17" s="41"/>
      <c r="F17" s="41"/>
      <c r="G17" s="41"/>
      <c r="H17" s="41"/>
      <c r="I17" s="106" t="s">
        <v>30</v>
      </c>
      <c r="J17" s="35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5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33</v>
      </c>
      <c r="J18" s="35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" customHeight="1">
      <c r="B20" s="40"/>
      <c r="C20" s="41"/>
      <c r="D20" s="37" t="s">
        <v>37</v>
      </c>
      <c r="E20" s="41"/>
      <c r="F20" s="41"/>
      <c r="G20" s="41"/>
      <c r="H20" s="41"/>
      <c r="I20" s="106" t="s">
        <v>30</v>
      </c>
      <c r="J20" s="35"/>
      <c r="K20" s="44"/>
    </row>
    <row r="21" spans="2:11" s="1" customFormat="1" ht="18" customHeight="1">
      <c r="B21" s="40"/>
      <c r="C21" s="41"/>
      <c r="D21" s="41"/>
      <c r="E21" s="35"/>
      <c r="F21" s="41"/>
      <c r="G21" s="41"/>
      <c r="H21" s="41"/>
      <c r="I21" s="106" t="s">
        <v>33</v>
      </c>
      <c r="J21" s="35"/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" customHeight="1">
      <c r="B23" s="40"/>
      <c r="C23" s="41"/>
      <c r="D23" s="37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38" t="s">
        <v>5</v>
      </c>
      <c r="F24" s="338"/>
      <c r="G24" s="338"/>
      <c r="H24" s="338"/>
      <c r="I24" s="110"/>
      <c r="J24" s="109"/>
      <c r="K24" s="111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ROUND(J95,2)</f>
        <v>0</v>
      </c>
      <c r="K27" s="44"/>
    </row>
    <row r="28" spans="2:11" s="1" customFormat="1" ht="6.9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17">
        <f>ROUND(SUM(BE95:BE366),2)</f>
        <v>0</v>
      </c>
      <c r="G30" s="41"/>
      <c r="H30" s="41"/>
      <c r="I30" s="118">
        <v>0.21</v>
      </c>
      <c r="J30" s="117">
        <f>ROUND(ROUND((SUM(BE95:BE366)),2)*I30,2)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17">
        <f>ROUND(SUM(BF95:BF366),2)</f>
        <v>0</v>
      </c>
      <c r="G31" s="41"/>
      <c r="H31" s="41"/>
      <c r="I31" s="118">
        <v>0.12</v>
      </c>
      <c r="J31" s="117">
        <f>ROUND(ROUND((SUM(BF95:BF366)),2)*I31,2)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17">
        <f>ROUND(SUM(BG95:BG366),2)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17">
        <f>ROUND(SUM(BH95:BH366),2)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17">
        <f>ROUND(SUM(BI95:BI366),2)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" customHeight="1">
      <c r="B42" s="40"/>
      <c r="C42" s="30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" customHeight="1">
      <c r="B44" s="40"/>
      <c r="C44" s="37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72" t="str">
        <f>E7</f>
        <v>ZŠ Kamenná stezka - infrastruktura pro výuku klíčových kompetencí v oblasti technických oborů II. - m.č. 07,08</v>
      </c>
      <c r="F45" s="373"/>
      <c r="G45" s="373"/>
      <c r="H45" s="373"/>
      <c r="I45" s="105"/>
      <c r="J45" s="41"/>
      <c r="K45" s="44"/>
    </row>
    <row r="46" spans="2:11" s="1" customFormat="1" ht="14.4" customHeight="1">
      <c r="B46" s="40"/>
      <c r="C46" s="37" t="s">
        <v>103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74" t="str">
        <f>E9</f>
        <v xml:space="preserve">2016042-01-1 - Stavební část - míst. č. 0.07 a 0.08 </v>
      </c>
      <c r="F47" s="375"/>
      <c r="G47" s="375"/>
      <c r="H47" s="375"/>
      <c r="I47" s="105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7" t="s">
        <v>24</v>
      </c>
      <c r="D49" s="41"/>
      <c r="E49" s="41"/>
      <c r="F49" s="35" t="str">
        <f>F12</f>
        <v>Kamenná stezka č.p. 40, Kutná Hora, p.č. 2466/1</v>
      </c>
      <c r="G49" s="41"/>
      <c r="H49" s="41"/>
      <c r="I49" s="106" t="s">
        <v>26</v>
      </c>
      <c r="J49" s="107">
        <f>IF(J12="","",J12)</f>
        <v>45358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2">
      <c r="B51" s="40"/>
      <c r="C51" s="37" t="s">
        <v>29</v>
      </c>
      <c r="D51" s="41"/>
      <c r="E51" s="41"/>
      <c r="F51" s="35" t="str">
        <f>E15</f>
        <v>Město Kutná Hora</v>
      </c>
      <c r="G51" s="41"/>
      <c r="H51" s="41"/>
      <c r="I51" s="106" t="s">
        <v>37</v>
      </c>
      <c r="J51" s="35">
        <f>E21</f>
        <v>0</v>
      </c>
      <c r="K51" s="44"/>
    </row>
    <row r="52" spans="2:11" s="1" customFormat="1" ht="14.4" customHeight="1">
      <c r="B52" s="40"/>
      <c r="C52" s="37" t="s">
        <v>35</v>
      </c>
      <c r="D52" s="41"/>
      <c r="E52" s="41"/>
      <c r="F52" s="35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105</v>
      </c>
      <c r="D54" s="119"/>
      <c r="E54" s="119"/>
      <c r="F54" s="119"/>
      <c r="G54" s="119"/>
      <c r="H54" s="119"/>
      <c r="I54" s="130"/>
      <c r="J54" s="131" t="s">
        <v>106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107</v>
      </c>
      <c r="D56" s="41"/>
      <c r="E56" s="41"/>
      <c r="F56" s="41"/>
      <c r="G56" s="41"/>
      <c r="H56" s="41"/>
      <c r="I56" s="105"/>
      <c r="J56" s="115">
        <f>J95</f>
        <v>0</v>
      </c>
      <c r="K56" s="44"/>
      <c r="AU56" s="24" t="s">
        <v>108</v>
      </c>
    </row>
    <row r="57" spans="2:11" s="7" customFormat="1" ht="24.9" customHeight="1">
      <c r="B57" s="134"/>
      <c r="C57" s="135"/>
      <c r="D57" s="136" t="s">
        <v>109</v>
      </c>
      <c r="E57" s="137"/>
      <c r="F57" s="137"/>
      <c r="G57" s="137"/>
      <c r="H57" s="137"/>
      <c r="I57" s="138"/>
      <c r="J57" s="139">
        <f>J96</f>
        <v>0</v>
      </c>
      <c r="K57" s="140"/>
    </row>
    <row r="58" spans="2:11" s="8" customFormat="1" ht="19.95" customHeight="1">
      <c r="B58" s="141"/>
      <c r="C58" s="142"/>
      <c r="D58" s="143" t="s">
        <v>110</v>
      </c>
      <c r="E58" s="144"/>
      <c r="F58" s="144"/>
      <c r="G58" s="144"/>
      <c r="H58" s="144"/>
      <c r="I58" s="145"/>
      <c r="J58" s="146">
        <f>J97</f>
        <v>0</v>
      </c>
      <c r="K58" s="147"/>
    </row>
    <row r="59" spans="2:11" s="8" customFormat="1" ht="19.95" customHeight="1">
      <c r="B59" s="141"/>
      <c r="C59" s="142"/>
      <c r="D59" s="143" t="s">
        <v>111</v>
      </c>
      <c r="E59" s="144"/>
      <c r="F59" s="144"/>
      <c r="G59" s="144"/>
      <c r="H59" s="144"/>
      <c r="I59" s="145"/>
      <c r="J59" s="146">
        <f>J100</f>
        <v>0</v>
      </c>
      <c r="K59" s="147"/>
    </row>
    <row r="60" spans="2:11" s="8" customFormat="1" ht="19.95" customHeight="1">
      <c r="B60" s="141"/>
      <c r="C60" s="142"/>
      <c r="D60" s="143" t="s">
        <v>112</v>
      </c>
      <c r="E60" s="144"/>
      <c r="F60" s="144"/>
      <c r="G60" s="144"/>
      <c r="H60" s="144"/>
      <c r="I60" s="145"/>
      <c r="J60" s="146">
        <f>J105</f>
        <v>0</v>
      </c>
      <c r="K60" s="147"/>
    </row>
    <row r="61" spans="2:11" s="8" customFormat="1" ht="19.95" customHeight="1">
      <c r="B61" s="141"/>
      <c r="C61" s="142"/>
      <c r="D61" s="143" t="s">
        <v>113</v>
      </c>
      <c r="E61" s="144"/>
      <c r="F61" s="144"/>
      <c r="G61" s="144"/>
      <c r="H61" s="144"/>
      <c r="I61" s="145"/>
      <c r="J61" s="146">
        <f>J155</f>
        <v>0</v>
      </c>
      <c r="K61" s="147"/>
    </row>
    <row r="62" spans="2:11" s="8" customFormat="1" ht="19.95" customHeight="1">
      <c r="B62" s="141"/>
      <c r="C62" s="142"/>
      <c r="D62" s="143" t="s">
        <v>114</v>
      </c>
      <c r="E62" s="144"/>
      <c r="F62" s="144"/>
      <c r="G62" s="144"/>
      <c r="H62" s="144"/>
      <c r="I62" s="145"/>
      <c r="J62" s="146">
        <f>J203</f>
        <v>0</v>
      </c>
      <c r="K62" s="147"/>
    </row>
    <row r="63" spans="2:11" s="8" customFormat="1" ht="19.95" customHeight="1">
      <c r="B63" s="141"/>
      <c r="C63" s="142"/>
      <c r="D63" s="143" t="s">
        <v>115</v>
      </c>
      <c r="E63" s="144"/>
      <c r="F63" s="144"/>
      <c r="G63" s="144"/>
      <c r="H63" s="144"/>
      <c r="I63" s="145"/>
      <c r="J63" s="146">
        <f>J211</f>
        <v>0</v>
      </c>
      <c r="K63" s="147"/>
    </row>
    <row r="64" spans="2:11" s="7" customFormat="1" ht="24.9" customHeight="1">
      <c r="B64" s="134"/>
      <c r="C64" s="135"/>
      <c r="D64" s="136" t="s">
        <v>116</v>
      </c>
      <c r="E64" s="137"/>
      <c r="F64" s="137"/>
      <c r="G64" s="137"/>
      <c r="H64" s="137"/>
      <c r="I64" s="138"/>
      <c r="J64" s="139">
        <f>J213</f>
        <v>0</v>
      </c>
      <c r="K64" s="140"/>
    </row>
    <row r="65" spans="2:11" s="8" customFormat="1" ht="19.95" customHeight="1">
      <c r="B65" s="141"/>
      <c r="C65" s="142"/>
      <c r="D65" s="143" t="s">
        <v>117</v>
      </c>
      <c r="E65" s="144"/>
      <c r="F65" s="144"/>
      <c r="G65" s="144"/>
      <c r="H65" s="144"/>
      <c r="I65" s="145"/>
      <c r="J65" s="146">
        <f>J214</f>
        <v>0</v>
      </c>
      <c r="K65" s="147"/>
    </row>
    <row r="66" spans="2:11" s="8" customFormat="1" ht="19.95" customHeight="1">
      <c r="B66" s="141"/>
      <c r="C66" s="142"/>
      <c r="D66" s="143" t="s">
        <v>118</v>
      </c>
      <c r="E66" s="144"/>
      <c r="F66" s="144"/>
      <c r="G66" s="144"/>
      <c r="H66" s="144"/>
      <c r="I66" s="145"/>
      <c r="J66" s="146">
        <f>J222</f>
        <v>0</v>
      </c>
      <c r="K66" s="147"/>
    </row>
    <row r="67" spans="2:11" s="8" customFormat="1" ht="19.95" customHeight="1">
      <c r="B67" s="141"/>
      <c r="C67" s="142"/>
      <c r="D67" s="143" t="s">
        <v>119</v>
      </c>
      <c r="E67" s="144"/>
      <c r="F67" s="144"/>
      <c r="G67" s="144"/>
      <c r="H67" s="144"/>
      <c r="I67" s="145"/>
      <c r="J67" s="146">
        <f>J227</f>
        <v>0</v>
      </c>
      <c r="K67" s="147"/>
    </row>
    <row r="68" spans="2:11" s="8" customFormat="1" ht="19.95" customHeight="1">
      <c r="B68" s="141"/>
      <c r="C68" s="142"/>
      <c r="D68" s="143" t="s">
        <v>120</v>
      </c>
      <c r="E68" s="144"/>
      <c r="F68" s="144"/>
      <c r="G68" s="144"/>
      <c r="H68" s="144"/>
      <c r="I68" s="145"/>
      <c r="J68" s="146">
        <f>J235</f>
        <v>0</v>
      </c>
      <c r="K68" s="147"/>
    </row>
    <row r="69" spans="2:11" s="8" customFormat="1" ht="19.95" customHeight="1">
      <c r="B69" s="141"/>
      <c r="C69" s="142"/>
      <c r="D69" s="143" t="s">
        <v>121</v>
      </c>
      <c r="E69" s="144"/>
      <c r="F69" s="144"/>
      <c r="G69" s="144"/>
      <c r="H69" s="144"/>
      <c r="I69" s="145"/>
      <c r="J69" s="146">
        <f>J255</f>
        <v>0</v>
      </c>
      <c r="K69" s="147"/>
    </row>
    <row r="70" spans="2:11" s="8" customFormat="1" ht="19.95" customHeight="1">
      <c r="B70" s="141"/>
      <c r="C70" s="142"/>
      <c r="D70" s="143" t="s">
        <v>122</v>
      </c>
      <c r="E70" s="144"/>
      <c r="F70" s="144"/>
      <c r="G70" s="144"/>
      <c r="H70" s="144"/>
      <c r="I70" s="145"/>
      <c r="J70" s="146">
        <f>J260</f>
        <v>0</v>
      </c>
      <c r="K70" s="147"/>
    </row>
    <row r="71" spans="2:11" s="8" customFormat="1" ht="19.95" customHeight="1">
      <c r="B71" s="141"/>
      <c r="C71" s="142"/>
      <c r="D71" s="143" t="s">
        <v>123</v>
      </c>
      <c r="E71" s="144"/>
      <c r="F71" s="144"/>
      <c r="G71" s="144"/>
      <c r="H71" s="144"/>
      <c r="I71" s="145"/>
      <c r="J71" s="146">
        <f>J275</f>
        <v>0</v>
      </c>
      <c r="K71" s="147"/>
    </row>
    <row r="72" spans="2:11" s="8" customFormat="1" ht="19.95" customHeight="1">
      <c r="B72" s="141"/>
      <c r="C72" s="142"/>
      <c r="D72" s="143" t="s">
        <v>124</v>
      </c>
      <c r="E72" s="144"/>
      <c r="F72" s="144"/>
      <c r="G72" s="144"/>
      <c r="H72" s="144"/>
      <c r="I72" s="145"/>
      <c r="J72" s="146">
        <f>J311</f>
        <v>0</v>
      </c>
      <c r="K72" s="147"/>
    </row>
    <row r="73" spans="2:11" s="8" customFormat="1" ht="19.95" customHeight="1">
      <c r="B73" s="141"/>
      <c r="C73" s="142"/>
      <c r="D73" s="143" t="s">
        <v>125</v>
      </c>
      <c r="E73" s="144"/>
      <c r="F73" s="144"/>
      <c r="G73" s="144"/>
      <c r="H73" s="144"/>
      <c r="I73" s="145"/>
      <c r="J73" s="146">
        <f>J330</f>
        <v>0</v>
      </c>
      <c r="K73" s="147"/>
    </row>
    <row r="74" spans="2:11" s="8" customFormat="1" ht="19.95" customHeight="1">
      <c r="B74" s="141"/>
      <c r="C74" s="142"/>
      <c r="D74" s="143" t="s">
        <v>126</v>
      </c>
      <c r="E74" s="144"/>
      <c r="F74" s="144"/>
      <c r="G74" s="144"/>
      <c r="H74" s="144"/>
      <c r="I74" s="145"/>
      <c r="J74" s="146">
        <f>J334</f>
        <v>0</v>
      </c>
      <c r="K74" s="147"/>
    </row>
    <row r="75" spans="2:11" s="7" customFormat="1" ht="24.9" customHeight="1">
      <c r="B75" s="134"/>
      <c r="C75" s="135"/>
      <c r="D75" s="136" t="s">
        <v>127</v>
      </c>
      <c r="E75" s="137"/>
      <c r="F75" s="137"/>
      <c r="G75" s="137"/>
      <c r="H75" s="137"/>
      <c r="I75" s="138"/>
      <c r="J75" s="139">
        <f>J362</f>
        <v>0</v>
      </c>
      <c r="K75" s="140"/>
    </row>
    <row r="76" spans="2:11" s="1" customFormat="1" ht="21.75" customHeight="1">
      <c r="B76" s="40"/>
      <c r="C76" s="41"/>
      <c r="D76" s="41"/>
      <c r="E76" s="41"/>
      <c r="F76" s="41"/>
      <c r="G76" s="41"/>
      <c r="H76" s="41"/>
      <c r="I76" s="105"/>
      <c r="J76" s="41"/>
      <c r="K76" s="44"/>
    </row>
    <row r="77" spans="2:11" s="1" customFormat="1" ht="6.9" customHeight="1">
      <c r="B77" s="55"/>
      <c r="C77" s="56"/>
      <c r="D77" s="56"/>
      <c r="E77" s="56"/>
      <c r="F77" s="56"/>
      <c r="G77" s="56"/>
      <c r="H77" s="56"/>
      <c r="I77" s="126"/>
      <c r="J77" s="56"/>
      <c r="K77" s="57"/>
    </row>
    <row r="81" spans="2:12" s="1" customFormat="1" ht="6.9" customHeight="1">
      <c r="B81" s="58"/>
      <c r="C81" s="59"/>
      <c r="D81" s="59"/>
      <c r="E81" s="59"/>
      <c r="F81" s="59"/>
      <c r="G81" s="59"/>
      <c r="H81" s="59"/>
      <c r="I81" s="127"/>
      <c r="J81" s="59"/>
      <c r="K81" s="59"/>
      <c r="L81" s="40"/>
    </row>
    <row r="82" spans="2:12" s="1" customFormat="1" ht="36.9" customHeight="1">
      <c r="B82" s="40"/>
      <c r="C82" s="60" t="s">
        <v>128</v>
      </c>
      <c r="L82" s="40"/>
    </row>
    <row r="83" spans="2:12" s="1" customFormat="1" ht="6.9" customHeight="1">
      <c r="B83" s="40"/>
      <c r="L83" s="40"/>
    </row>
    <row r="84" spans="2:12" s="1" customFormat="1" ht="14.4" customHeight="1">
      <c r="B84" s="40"/>
      <c r="C84" s="62" t="s">
        <v>19</v>
      </c>
      <c r="L84" s="40"/>
    </row>
    <row r="85" spans="2:12" s="1" customFormat="1" ht="22.5" customHeight="1">
      <c r="B85" s="40"/>
      <c r="E85" s="368" t="str">
        <f>E7</f>
        <v>ZŠ Kamenná stezka - infrastruktura pro výuku klíčových kompetencí v oblasti technických oborů II. - m.č. 07,08</v>
      </c>
      <c r="F85" s="369"/>
      <c r="G85" s="369"/>
      <c r="H85" s="369"/>
      <c r="L85" s="40"/>
    </row>
    <row r="86" spans="2:12" s="1" customFormat="1" ht="14.4" customHeight="1">
      <c r="B86" s="40"/>
      <c r="C86" s="62" t="s">
        <v>103</v>
      </c>
      <c r="L86" s="40"/>
    </row>
    <row r="87" spans="2:12" s="1" customFormat="1" ht="23.25" customHeight="1">
      <c r="B87" s="40"/>
      <c r="E87" s="349" t="str">
        <f>E9</f>
        <v xml:space="preserve">2016042-01-1 - Stavební část - míst. č. 0.07 a 0.08 </v>
      </c>
      <c r="F87" s="370"/>
      <c r="G87" s="370"/>
      <c r="H87" s="370"/>
      <c r="L87" s="40"/>
    </row>
    <row r="88" spans="2:12" s="1" customFormat="1" ht="6.9" customHeight="1">
      <c r="B88" s="40"/>
      <c r="L88" s="40"/>
    </row>
    <row r="89" spans="2:12" s="1" customFormat="1" ht="18" customHeight="1">
      <c r="B89" s="40"/>
      <c r="C89" s="62" t="s">
        <v>24</v>
      </c>
      <c r="F89" s="148" t="str">
        <f>F12</f>
        <v>Kamenná stezka č.p. 40, Kutná Hora, p.č. 2466/1</v>
      </c>
      <c r="I89" s="149" t="s">
        <v>26</v>
      </c>
      <c r="J89" s="66">
        <f>IF(J12="","",J12)</f>
        <v>45358</v>
      </c>
      <c r="L89" s="40"/>
    </row>
    <row r="90" spans="2:12" s="1" customFormat="1" ht="6.9" customHeight="1">
      <c r="B90" s="40"/>
      <c r="L90" s="40"/>
    </row>
    <row r="91" spans="2:12" s="1" customFormat="1" ht="13.2">
      <c r="B91" s="40"/>
      <c r="C91" s="62" t="s">
        <v>29</v>
      </c>
      <c r="F91" s="148" t="str">
        <f>E15</f>
        <v>Město Kutná Hora</v>
      </c>
      <c r="I91" s="149" t="s">
        <v>37</v>
      </c>
      <c r="J91" s="148">
        <f>E21</f>
        <v>0</v>
      </c>
      <c r="L91" s="40"/>
    </row>
    <row r="92" spans="2:12" s="1" customFormat="1" ht="14.4" customHeight="1">
      <c r="B92" s="40"/>
      <c r="C92" s="62" t="s">
        <v>35</v>
      </c>
      <c r="F92" s="148" t="str">
        <f>IF(E18="","",E18)</f>
        <v/>
      </c>
      <c r="L92" s="40"/>
    </row>
    <row r="93" spans="2:12" s="1" customFormat="1" ht="10.35" customHeight="1">
      <c r="B93" s="40"/>
      <c r="L93" s="40"/>
    </row>
    <row r="94" spans="2:20" s="9" customFormat="1" ht="29.25" customHeight="1">
      <c r="B94" s="150"/>
      <c r="C94" s="151" t="s">
        <v>129</v>
      </c>
      <c r="D94" s="152" t="s">
        <v>61</v>
      </c>
      <c r="E94" s="152" t="s">
        <v>57</v>
      </c>
      <c r="F94" s="152" t="s">
        <v>130</v>
      </c>
      <c r="G94" s="152" t="s">
        <v>131</v>
      </c>
      <c r="H94" s="152" t="s">
        <v>132</v>
      </c>
      <c r="I94" s="153" t="s">
        <v>133</v>
      </c>
      <c r="J94" s="152" t="s">
        <v>106</v>
      </c>
      <c r="K94" s="154" t="s">
        <v>134</v>
      </c>
      <c r="L94" s="150"/>
      <c r="M94" s="72" t="s">
        <v>135</v>
      </c>
      <c r="N94" s="73" t="s">
        <v>46</v>
      </c>
      <c r="O94" s="73" t="s">
        <v>136</v>
      </c>
      <c r="P94" s="73" t="s">
        <v>137</v>
      </c>
      <c r="Q94" s="73" t="s">
        <v>138</v>
      </c>
      <c r="R94" s="73" t="s">
        <v>139</v>
      </c>
      <c r="S94" s="73" t="s">
        <v>140</v>
      </c>
      <c r="T94" s="74" t="s">
        <v>141</v>
      </c>
    </row>
    <row r="95" spans="2:63" s="1" customFormat="1" ht="29.25" customHeight="1">
      <c r="B95" s="40"/>
      <c r="C95" s="76" t="s">
        <v>107</v>
      </c>
      <c r="J95" s="155">
        <f>BK95</f>
        <v>0</v>
      </c>
      <c r="L95" s="40"/>
      <c r="M95" s="75"/>
      <c r="N95" s="67"/>
      <c r="O95" s="67"/>
      <c r="P95" s="156">
        <f>P96+P213+P362</f>
        <v>0</v>
      </c>
      <c r="Q95" s="67"/>
      <c r="R95" s="156">
        <f>R96+R213+R362</f>
        <v>23.037431599999998</v>
      </c>
      <c r="S95" s="67"/>
      <c r="T95" s="157">
        <f>T96+T213+T362</f>
        <v>31.5923247</v>
      </c>
      <c r="AT95" s="24" t="s">
        <v>75</v>
      </c>
      <c r="AU95" s="24" t="s">
        <v>108</v>
      </c>
      <c r="BK95" s="158">
        <f>BK96+BK213+BK362</f>
        <v>0</v>
      </c>
    </row>
    <row r="96" spans="2:63" s="10" customFormat="1" ht="37.35" customHeight="1">
      <c r="B96" s="159"/>
      <c r="D96" s="160" t="s">
        <v>75</v>
      </c>
      <c r="E96" s="161" t="s">
        <v>142</v>
      </c>
      <c r="F96" s="161" t="s">
        <v>143</v>
      </c>
      <c r="I96" s="162"/>
      <c r="J96" s="163">
        <f>BK96</f>
        <v>0</v>
      </c>
      <c r="L96" s="159"/>
      <c r="M96" s="164"/>
      <c r="N96" s="165"/>
      <c r="O96" s="165"/>
      <c r="P96" s="166">
        <f>P97+P100+P105+P155+P203+P211</f>
        <v>0</v>
      </c>
      <c r="Q96" s="165"/>
      <c r="R96" s="166">
        <f>R97+R100+R105+R155+R203+R211</f>
        <v>20.143572999999996</v>
      </c>
      <c r="S96" s="165"/>
      <c r="T96" s="167">
        <f>T97+T100+T105+T155+T203+T211</f>
        <v>23.067105</v>
      </c>
      <c r="AR96" s="160" t="s">
        <v>23</v>
      </c>
      <c r="AT96" s="168" t="s">
        <v>75</v>
      </c>
      <c r="AU96" s="168" t="s">
        <v>76</v>
      </c>
      <c r="AY96" s="160" t="s">
        <v>144</v>
      </c>
      <c r="BK96" s="169">
        <f>BK97+BK100+BK105+BK155+BK203+BK211</f>
        <v>0</v>
      </c>
    </row>
    <row r="97" spans="2:63" s="10" customFormat="1" ht="19.95" customHeight="1">
      <c r="B97" s="159"/>
      <c r="D97" s="170" t="s">
        <v>75</v>
      </c>
      <c r="E97" s="171" t="s">
        <v>145</v>
      </c>
      <c r="F97" s="171" t="s">
        <v>146</v>
      </c>
      <c r="I97" s="162"/>
      <c r="J97" s="172">
        <f>BK97</f>
        <v>0</v>
      </c>
      <c r="L97" s="159"/>
      <c r="M97" s="164"/>
      <c r="N97" s="165"/>
      <c r="O97" s="165"/>
      <c r="P97" s="166">
        <f>SUM(P98:P99)</f>
        <v>0</v>
      </c>
      <c r="Q97" s="165"/>
      <c r="R97" s="166">
        <f>SUM(R98:R99)</f>
        <v>0</v>
      </c>
      <c r="S97" s="165"/>
      <c r="T97" s="167">
        <f>SUM(T98:T99)</f>
        <v>0</v>
      </c>
      <c r="AR97" s="160" t="s">
        <v>23</v>
      </c>
      <c r="AT97" s="168" t="s">
        <v>75</v>
      </c>
      <c r="AU97" s="168" t="s">
        <v>23</v>
      </c>
      <c r="AY97" s="160" t="s">
        <v>144</v>
      </c>
      <c r="BK97" s="169">
        <f>SUM(BK98:BK99)</f>
        <v>0</v>
      </c>
    </row>
    <row r="98" spans="2:51" s="11" customFormat="1" ht="13.5">
      <c r="B98" s="186"/>
      <c r="D98" s="187" t="s">
        <v>151</v>
      </c>
      <c r="E98" s="188" t="s">
        <v>5</v>
      </c>
      <c r="F98" s="322" t="s">
        <v>1459</v>
      </c>
      <c r="H98" s="190" t="s">
        <v>5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90" t="s">
        <v>151</v>
      </c>
      <c r="AU98" s="190" t="s">
        <v>85</v>
      </c>
      <c r="AV98" s="11" t="s">
        <v>23</v>
      </c>
      <c r="AW98" s="11" t="s">
        <v>40</v>
      </c>
      <c r="AX98" s="11" t="s">
        <v>76</v>
      </c>
      <c r="AY98" s="190" t="s">
        <v>144</v>
      </c>
    </row>
    <row r="99" spans="2:51" s="12" customFormat="1" ht="13.5">
      <c r="B99" s="195"/>
      <c r="D99" s="196" t="s">
        <v>151</v>
      </c>
      <c r="E99" s="197" t="s">
        <v>5</v>
      </c>
      <c r="F99" s="198">
        <v>0</v>
      </c>
      <c r="H99" s="199">
        <v>0</v>
      </c>
      <c r="I99" s="200"/>
      <c r="L99" s="195"/>
      <c r="M99" s="201"/>
      <c r="N99" s="202"/>
      <c r="O99" s="202"/>
      <c r="P99" s="202"/>
      <c r="Q99" s="202"/>
      <c r="R99" s="202"/>
      <c r="S99" s="202"/>
      <c r="T99" s="203"/>
      <c r="AT99" s="204" t="s">
        <v>151</v>
      </c>
      <c r="AU99" s="204" t="s">
        <v>85</v>
      </c>
      <c r="AV99" s="12" t="s">
        <v>85</v>
      </c>
      <c r="AW99" s="12" t="s">
        <v>40</v>
      </c>
      <c r="AX99" s="12" t="s">
        <v>23</v>
      </c>
      <c r="AY99" s="204" t="s">
        <v>144</v>
      </c>
    </row>
    <row r="100" spans="2:63" s="10" customFormat="1" ht="29.85" customHeight="1">
      <c r="B100" s="159"/>
      <c r="D100" s="170" t="s">
        <v>75</v>
      </c>
      <c r="E100" s="171" t="s">
        <v>150</v>
      </c>
      <c r="F100" s="171" t="s">
        <v>164</v>
      </c>
      <c r="I100" s="162"/>
      <c r="J100" s="172">
        <f>BK100</f>
        <v>0</v>
      </c>
      <c r="L100" s="159"/>
      <c r="M100" s="164"/>
      <c r="N100" s="165"/>
      <c r="O100" s="165"/>
      <c r="P100" s="166">
        <f>SUM(P101:P104)</f>
        <v>0</v>
      </c>
      <c r="Q100" s="165"/>
      <c r="R100" s="166">
        <f>SUM(R101:R104)</f>
        <v>1.18</v>
      </c>
      <c r="S100" s="165"/>
      <c r="T100" s="167">
        <f>SUM(T101:T104)</f>
        <v>0</v>
      </c>
      <c r="AR100" s="160" t="s">
        <v>23</v>
      </c>
      <c r="AT100" s="168" t="s">
        <v>75</v>
      </c>
      <c r="AU100" s="168" t="s">
        <v>23</v>
      </c>
      <c r="AY100" s="160" t="s">
        <v>144</v>
      </c>
      <c r="BK100" s="169">
        <f>SUM(BK101:BK104)</f>
        <v>0</v>
      </c>
    </row>
    <row r="101" spans="2:65" s="1" customFormat="1" ht="31.5" customHeight="1">
      <c r="B101" s="173"/>
      <c r="C101" s="174" t="s">
        <v>165</v>
      </c>
      <c r="D101" s="174" t="s">
        <v>148</v>
      </c>
      <c r="E101" s="175" t="s">
        <v>166</v>
      </c>
      <c r="F101" s="324" t="s">
        <v>1510</v>
      </c>
      <c r="G101" s="177" t="s">
        <v>149</v>
      </c>
      <c r="H101" s="178">
        <v>20</v>
      </c>
      <c r="I101" s="179">
        <v>0</v>
      </c>
      <c r="J101" s="180">
        <f>ROUND(I101*H101,2)</f>
        <v>0</v>
      </c>
      <c r="K101" s="324" t="s">
        <v>1516</v>
      </c>
      <c r="L101" s="40"/>
      <c r="M101" s="181" t="s">
        <v>5</v>
      </c>
      <c r="N101" s="182" t="s">
        <v>47</v>
      </c>
      <c r="O101" s="41"/>
      <c r="P101" s="183">
        <f>O101*H101</f>
        <v>0</v>
      </c>
      <c r="Q101" s="183">
        <v>0.059</v>
      </c>
      <c r="R101" s="183">
        <f>Q101*H101</f>
        <v>1.18</v>
      </c>
      <c r="S101" s="183">
        <v>0</v>
      </c>
      <c r="T101" s="184">
        <f>S101*H101</f>
        <v>0</v>
      </c>
      <c r="AR101" s="24" t="s">
        <v>150</v>
      </c>
      <c r="AT101" s="24" t="s">
        <v>148</v>
      </c>
      <c r="AU101" s="24" t="s">
        <v>85</v>
      </c>
      <c r="AY101" s="24" t="s">
        <v>144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24" t="s">
        <v>23</v>
      </c>
      <c r="BK101" s="185">
        <f>ROUND(I101*H101,2)</f>
        <v>0</v>
      </c>
      <c r="BL101" s="24" t="s">
        <v>150</v>
      </c>
      <c r="BM101" s="24" t="s">
        <v>167</v>
      </c>
    </row>
    <row r="102" spans="2:51" s="11" customFormat="1" ht="13.5">
      <c r="B102" s="186"/>
      <c r="D102" s="187" t="s">
        <v>151</v>
      </c>
      <c r="E102" s="188" t="s">
        <v>5</v>
      </c>
      <c r="F102" s="189"/>
      <c r="H102" s="190" t="s">
        <v>5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90" t="s">
        <v>151</v>
      </c>
      <c r="AU102" s="190" t="s">
        <v>85</v>
      </c>
      <c r="AV102" s="11" t="s">
        <v>23</v>
      </c>
      <c r="AW102" s="11" t="s">
        <v>40</v>
      </c>
      <c r="AX102" s="11" t="s">
        <v>76</v>
      </c>
      <c r="AY102" s="190" t="s">
        <v>144</v>
      </c>
    </row>
    <row r="103" spans="2:51" s="12" customFormat="1" ht="13.5">
      <c r="B103" s="195"/>
      <c r="D103" s="187" t="s">
        <v>151</v>
      </c>
      <c r="E103" s="204" t="s">
        <v>5</v>
      </c>
      <c r="F103" s="215" t="s">
        <v>1522</v>
      </c>
      <c r="H103" s="216">
        <v>20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204" t="s">
        <v>151</v>
      </c>
      <c r="AU103" s="204" t="s">
        <v>85</v>
      </c>
      <c r="AV103" s="12" t="s">
        <v>85</v>
      </c>
      <c r="AW103" s="12" t="s">
        <v>40</v>
      </c>
      <c r="AX103" s="12" t="s">
        <v>76</v>
      </c>
      <c r="AY103" s="204" t="s">
        <v>144</v>
      </c>
    </row>
    <row r="104" spans="2:51" s="13" customFormat="1" ht="13.5">
      <c r="B104" s="217"/>
      <c r="D104" s="187" t="s">
        <v>151</v>
      </c>
      <c r="E104" s="226" t="s">
        <v>5</v>
      </c>
      <c r="F104" s="227" t="s">
        <v>159</v>
      </c>
      <c r="H104" s="228">
        <v>0</v>
      </c>
      <c r="I104" s="221"/>
      <c r="L104" s="217"/>
      <c r="M104" s="222"/>
      <c r="N104" s="223"/>
      <c r="O104" s="223"/>
      <c r="P104" s="223"/>
      <c r="Q104" s="223"/>
      <c r="R104" s="223"/>
      <c r="S104" s="223"/>
      <c r="T104" s="224"/>
      <c r="AT104" s="225" t="s">
        <v>151</v>
      </c>
      <c r="AU104" s="225" t="s">
        <v>85</v>
      </c>
      <c r="AV104" s="13" t="s">
        <v>150</v>
      </c>
      <c r="AW104" s="13" t="s">
        <v>40</v>
      </c>
      <c r="AX104" s="13" t="s">
        <v>23</v>
      </c>
      <c r="AY104" s="225" t="s">
        <v>144</v>
      </c>
    </row>
    <row r="105" spans="2:63" s="10" customFormat="1" ht="29.85" customHeight="1">
      <c r="B105" s="159"/>
      <c r="D105" s="170" t="s">
        <v>75</v>
      </c>
      <c r="E105" s="171" t="s">
        <v>168</v>
      </c>
      <c r="F105" s="171" t="s">
        <v>169</v>
      </c>
      <c r="I105" s="162"/>
      <c r="J105" s="172">
        <f>BK105</f>
        <v>0</v>
      </c>
      <c r="L105" s="159"/>
      <c r="M105" s="164"/>
      <c r="N105" s="165"/>
      <c r="O105" s="165"/>
      <c r="P105" s="166">
        <f>SUM(P106:P154)</f>
        <v>0</v>
      </c>
      <c r="Q105" s="165"/>
      <c r="R105" s="166">
        <f>SUM(R106:R154)</f>
        <v>18.940240599999996</v>
      </c>
      <c r="S105" s="165"/>
      <c r="T105" s="167">
        <f>SUM(T106:T154)</f>
        <v>0</v>
      </c>
      <c r="AR105" s="160" t="s">
        <v>23</v>
      </c>
      <c r="AT105" s="168" t="s">
        <v>75</v>
      </c>
      <c r="AU105" s="168" t="s">
        <v>23</v>
      </c>
      <c r="AY105" s="160" t="s">
        <v>144</v>
      </c>
      <c r="BK105" s="169">
        <f>SUM(BK106:BK154)</f>
        <v>0</v>
      </c>
    </row>
    <row r="106" spans="2:65" s="1" customFormat="1" ht="44.25" customHeight="1">
      <c r="B106" s="173"/>
      <c r="C106" s="174" t="s">
        <v>170</v>
      </c>
      <c r="D106" s="174" t="s">
        <v>148</v>
      </c>
      <c r="E106" s="175" t="s">
        <v>171</v>
      </c>
      <c r="F106" s="324" t="s">
        <v>1511</v>
      </c>
      <c r="G106" s="177" t="s">
        <v>161</v>
      </c>
      <c r="H106" s="178">
        <v>183.06</v>
      </c>
      <c r="I106" s="179">
        <v>0</v>
      </c>
      <c r="J106" s="180">
        <f>ROUND(I106*H106,2)</f>
        <v>0</v>
      </c>
      <c r="K106" s="324" t="s">
        <v>1516</v>
      </c>
      <c r="L106" s="40"/>
      <c r="M106" s="181" t="s">
        <v>5</v>
      </c>
      <c r="N106" s="182" t="s">
        <v>47</v>
      </c>
      <c r="O106" s="41"/>
      <c r="P106" s="183">
        <f>O106*H106</f>
        <v>0</v>
      </c>
      <c r="Q106" s="183">
        <v>0.03</v>
      </c>
      <c r="R106" s="183">
        <f>Q106*H106</f>
        <v>5.4918</v>
      </c>
      <c r="S106" s="183">
        <v>0</v>
      </c>
      <c r="T106" s="184">
        <f>S106*H106</f>
        <v>0</v>
      </c>
      <c r="AR106" s="24" t="s">
        <v>150</v>
      </c>
      <c r="AT106" s="24" t="s">
        <v>148</v>
      </c>
      <c r="AU106" s="24" t="s">
        <v>85</v>
      </c>
      <c r="AY106" s="24" t="s">
        <v>144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4" t="s">
        <v>23</v>
      </c>
      <c r="BK106" s="185">
        <f>ROUND(I106*H106,2)</f>
        <v>0</v>
      </c>
      <c r="BL106" s="24" t="s">
        <v>150</v>
      </c>
      <c r="BM106" s="24" t="s">
        <v>172</v>
      </c>
    </row>
    <row r="107" spans="2:51" s="11" customFormat="1" ht="13.5">
      <c r="B107" s="186"/>
      <c r="D107" s="187" t="s">
        <v>151</v>
      </c>
      <c r="E107" s="188" t="s">
        <v>5</v>
      </c>
      <c r="F107" s="322" t="s">
        <v>1460</v>
      </c>
      <c r="H107" s="190" t="s">
        <v>5</v>
      </c>
      <c r="I107" s="191"/>
      <c r="L107" s="186"/>
      <c r="M107" s="192"/>
      <c r="N107" s="193"/>
      <c r="O107" s="193"/>
      <c r="P107" s="193"/>
      <c r="Q107" s="193"/>
      <c r="R107" s="193"/>
      <c r="S107" s="193"/>
      <c r="T107" s="194"/>
      <c r="AT107" s="190" t="s">
        <v>151</v>
      </c>
      <c r="AU107" s="190" t="s">
        <v>85</v>
      </c>
      <c r="AV107" s="11" t="s">
        <v>23</v>
      </c>
      <c r="AW107" s="11" t="s">
        <v>40</v>
      </c>
      <c r="AX107" s="11" t="s">
        <v>76</v>
      </c>
      <c r="AY107" s="190" t="s">
        <v>144</v>
      </c>
    </row>
    <row r="108" spans="2:51" s="12" customFormat="1" ht="13.5">
      <c r="B108" s="195"/>
      <c r="D108" s="187" t="s">
        <v>151</v>
      </c>
      <c r="E108" s="204" t="s">
        <v>5</v>
      </c>
      <c r="F108" s="215" t="s">
        <v>1462</v>
      </c>
      <c r="H108" s="216">
        <v>54.74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204" t="s">
        <v>151</v>
      </c>
      <c r="AU108" s="204" t="s">
        <v>85</v>
      </c>
      <c r="AV108" s="12" t="s">
        <v>85</v>
      </c>
      <c r="AW108" s="12" t="s">
        <v>40</v>
      </c>
      <c r="AX108" s="12" t="s">
        <v>76</v>
      </c>
      <c r="AY108" s="204" t="s">
        <v>144</v>
      </c>
    </row>
    <row r="109" spans="2:51" s="11" customFormat="1" ht="13.5">
      <c r="B109" s="186"/>
      <c r="D109" s="187" t="s">
        <v>151</v>
      </c>
      <c r="E109" s="188" t="s">
        <v>5</v>
      </c>
      <c r="F109" s="322" t="s">
        <v>1461</v>
      </c>
      <c r="H109" s="190" t="s">
        <v>5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90" t="s">
        <v>151</v>
      </c>
      <c r="AU109" s="190" t="s">
        <v>85</v>
      </c>
      <c r="AV109" s="11" t="s">
        <v>23</v>
      </c>
      <c r="AW109" s="11" t="s">
        <v>40</v>
      </c>
      <c r="AX109" s="11" t="s">
        <v>76</v>
      </c>
      <c r="AY109" s="190" t="s">
        <v>144</v>
      </c>
    </row>
    <row r="110" spans="2:51" s="12" customFormat="1" ht="13.5">
      <c r="B110" s="195"/>
      <c r="D110" s="187" t="s">
        <v>151</v>
      </c>
      <c r="E110" s="204" t="s">
        <v>5</v>
      </c>
      <c r="F110" s="215" t="s">
        <v>1463</v>
      </c>
      <c r="H110" s="216">
        <v>128.32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204" t="s">
        <v>151</v>
      </c>
      <c r="AU110" s="204" t="s">
        <v>85</v>
      </c>
      <c r="AV110" s="12" t="s">
        <v>85</v>
      </c>
      <c r="AW110" s="12" t="s">
        <v>40</v>
      </c>
      <c r="AX110" s="12" t="s">
        <v>76</v>
      </c>
      <c r="AY110" s="204" t="s">
        <v>144</v>
      </c>
    </row>
    <row r="111" spans="2:51" s="13" customFormat="1" ht="13.5">
      <c r="B111" s="217"/>
      <c r="D111" s="196" t="s">
        <v>151</v>
      </c>
      <c r="E111" s="218" t="s">
        <v>5</v>
      </c>
      <c r="F111" s="219" t="s">
        <v>159</v>
      </c>
      <c r="H111" s="220">
        <v>183.06</v>
      </c>
      <c r="I111" s="221"/>
      <c r="L111" s="217"/>
      <c r="M111" s="222"/>
      <c r="N111" s="223"/>
      <c r="O111" s="223"/>
      <c r="P111" s="223"/>
      <c r="Q111" s="223"/>
      <c r="R111" s="223"/>
      <c r="S111" s="223"/>
      <c r="T111" s="224"/>
      <c r="AT111" s="225" t="s">
        <v>151</v>
      </c>
      <c r="AU111" s="225" t="s">
        <v>85</v>
      </c>
      <c r="AV111" s="13" t="s">
        <v>150</v>
      </c>
      <c r="AW111" s="13" t="s">
        <v>40</v>
      </c>
      <c r="AX111" s="13" t="s">
        <v>23</v>
      </c>
      <c r="AY111" s="225" t="s">
        <v>144</v>
      </c>
    </row>
    <row r="112" spans="2:65" s="1" customFormat="1" ht="44.25" customHeight="1">
      <c r="B112" s="173"/>
      <c r="C112" s="174" t="s">
        <v>173</v>
      </c>
      <c r="D112" s="174" t="s">
        <v>148</v>
      </c>
      <c r="E112" s="175" t="s">
        <v>174</v>
      </c>
      <c r="F112" s="324" t="s">
        <v>1512</v>
      </c>
      <c r="G112" s="177" t="s">
        <v>161</v>
      </c>
      <c r="H112" s="178">
        <v>183.06</v>
      </c>
      <c r="I112" s="179">
        <v>0</v>
      </c>
      <c r="J112" s="180">
        <f>ROUND(I112*H112,2)</f>
        <v>0</v>
      </c>
      <c r="K112" s="324" t="s">
        <v>1516</v>
      </c>
      <c r="L112" s="40"/>
      <c r="M112" s="181" t="s">
        <v>5</v>
      </c>
      <c r="N112" s="182" t="s">
        <v>47</v>
      </c>
      <c r="O112" s="41"/>
      <c r="P112" s="183">
        <f>O112*H112</f>
        <v>0</v>
      </c>
      <c r="Q112" s="183">
        <v>0.0345</v>
      </c>
      <c r="R112" s="183">
        <f>Q112*H112</f>
        <v>6.315570000000001</v>
      </c>
      <c r="S112" s="183">
        <v>0</v>
      </c>
      <c r="T112" s="184">
        <f>S112*H112</f>
        <v>0</v>
      </c>
      <c r="AR112" s="24" t="s">
        <v>150</v>
      </c>
      <c r="AT112" s="24" t="s">
        <v>148</v>
      </c>
      <c r="AU112" s="24" t="s">
        <v>85</v>
      </c>
      <c r="AY112" s="24" t="s">
        <v>144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4" t="s">
        <v>23</v>
      </c>
      <c r="BK112" s="185">
        <f>ROUND(I112*H112,2)</f>
        <v>0</v>
      </c>
      <c r="BL112" s="24" t="s">
        <v>150</v>
      </c>
      <c r="BM112" s="24" t="s">
        <v>175</v>
      </c>
    </row>
    <row r="113" spans="2:51" s="11" customFormat="1" ht="13.5">
      <c r="B113" s="186"/>
      <c r="D113" s="187" t="s">
        <v>151</v>
      </c>
      <c r="E113" s="188" t="s">
        <v>5</v>
      </c>
      <c r="F113" s="189" t="s">
        <v>176</v>
      </c>
      <c r="H113" s="190" t="s">
        <v>5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90" t="s">
        <v>151</v>
      </c>
      <c r="AU113" s="190" t="s">
        <v>85</v>
      </c>
      <c r="AV113" s="11" t="s">
        <v>23</v>
      </c>
      <c r="AW113" s="11" t="s">
        <v>40</v>
      </c>
      <c r="AX113" s="11" t="s">
        <v>76</v>
      </c>
      <c r="AY113" s="190" t="s">
        <v>144</v>
      </c>
    </row>
    <row r="114" spans="2:51" s="12" customFormat="1" ht="24">
      <c r="B114" s="195"/>
      <c r="D114" s="187" t="s">
        <v>151</v>
      </c>
      <c r="E114" s="204" t="s">
        <v>5</v>
      </c>
      <c r="F114" s="215" t="s">
        <v>177</v>
      </c>
      <c r="H114" s="216">
        <v>0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204" t="s">
        <v>151</v>
      </c>
      <c r="AU114" s="204" t="s">
        <v>85</v>
      </c>
      <c r="AV114" s="12" t="s">
        <v>85</v>
      </c>
      <c r="AW114" s="12" t="s">
        <v>40</v>
      </c>
      <c r="AX114" s="12" t="s">
        <v>76</v>
      </c>
      <c r="AY114" s="204" t="s">
        <v>144</v>
      </c>
    </row>
    <row r="115" spans="2:51" s="12" customFormat="1" ht="36">
      <c r="B115" s="195"/>
      <c r="D115" s="187" t="s">
        <v>151</v>
      </c>
      <c r="E115" s="204" t="s">
        <v>5</v>
      </c>
      <c r="F115" s="215" t="s">
        <v>178</v>
      </c>
      <c r="H115" s="216">
        <v>0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204" t="s">
        <v>151</v>
      </c>
      <c r="AU115" s="204" t="s">
        <v>85</v>
      </c>
      <c r="AV115" s="12" t="s">
        <v>85</v>
      </c>
      <c r="AW115" s="12" t="s">
        <v>40</v>
      </c>
      <c r="AX115" s="12" t="s">
        <v>76</v>
      </c>
      <c r="AY115" s="204" t="s">
        <v>144</v>
      </c>
    </row>
    <row r="116" spans="2:51" s="11" customFormat="1" ht="13.5">
      <c r="B116" s="186"/>
      <c r="D116" s="187" t="s">
        <v>151</v>
      </c>
      <c r="E116" s="188" t="s">
        <v>5</v>
      </c>
      <c r="F116" s="189" t="s">
        <v>179</v>
      </c>
      <c r="H116" s="190" t="s">
        <v>5</v>
      </c>
      <c r="I116" s="191"/>
      <c r="L116" s="186"/>
      <c r="M116" s="192"/>
      <c r="N116" s="193"/>
      <c r="O116" s="193"/>
      <c r="P116" s="193"/>
      <c r="Q116" s="193"/>
      <c r="R116" s="193"/>
      <c r="S116" s="193"/>
      <c r="T116" s="194"/>
      <c r="AT116" s="190" t="s">
        <v>151</v>
      </c>
      <c r="AU116" s="190" t="s">
        <v>85</v>
      </c>
      <c r="AV116" s="11" t="s">
        <v>23</v>
      </c>
      <c r="AW116" s="11" t="s">
        <v>40</v>
      </c>
      <c r="AX116" s="11" t="s">
        <v>76</v>
      </c>
      <c r="AY116" s="190" t="s">
        <v>144</v>
      </c>
    </row>
    <row r="117" spans="2:51" s="12" customFormat="1" ht="13.5">
      <c r="B117" s="195"/>
      <c r="D117" s="187" t="s">
        <v>151</v>
      </c>
      <c r="E117" s="204" t="s">
        <v>5</v>
      </c>
      <c r="F117" s="215" t="s">
        <v>180</v>
      </c>
      <c r="H117" s="216">
        <v>0</v>
      </c>
      <c r="I117" s="200"/>
      <c r="L117" s="195"/>
      <c r="M117" s="201"/>
      <c r="N117" s="202"/>
      <c r="O117" s="202"/>
      <c r="P117" s="202"/>
      <c r="Q117" s="202"/>
      <c r="R117" s="202"/>
      <c r="S117" s="202"/>
      <c r="T117" s="203"/>
      <c r="AT117" s="204" t="s">
        <v>151</v>
      </c>
      <c r="AU117" s="204" t="s">
        <v>85</v>
      </c>
      <c r="AV117" s="12" t="s">
        <v>85</v>
      </c>
      <c r="AW117" s="12" t="s">
        <v>40</v>
      </c>
      <c r="AX117" s="12" t="s">
        <v>76</v>
      </c>
      <c r="AY117" s="204" t="s">
        <v>144</v>
      </c>
    </row>
    <row r="118" spans="2:51" s="11" customFormat="1" ht="13.5">
      <c r="B118" s="186"/>
      <c r="D118" s="187" t="s">
        <v>151</v>
      </c>
      <c r="E118" s="188" t="s">
        <v>5</v>
      </c>
      <c r="F118" s="189" t="s">
        <v>181</v>
      </c>
      <c r="H118" s="190" t="s">
        <v>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90" t="s">
        <v>151</v>
      </c>
      <c r="AU118" s="190" t="s">
        <v>85</v>
      </c>
      <c r="AV118" s="11" t="s">
        <v>23</v>
      </c>
      <c r="AW118" s="11" t="s">
        <v>40</v>
      </c>
      <c r="AX118" s="11" t="s">
        <v>76</v>
      </c>
      <c r="AY118" s="190" t="s">
        <v>144</v>
      </c>
    </row>
    <row r="119" spans="2:51" s="12" customFormat="1" ht="13.5">
      <c r="B119" s="195"/>
      <c r="D119" s="187" t="s">
        <v>151</v>
      </c>
      <c r="E119" s="204" t="s">
        <v>5</v>
      </c>
      <c r="F119" s="215" t="s">
        <v>182</v>
      </c>
      <c r="H119" s="216">
        <v>0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204" t="s">
        <v>151</v>
      </c>
      <c r="AU119" s="204" t="s">
        <v>85</v>
      </c>
      <c r="AV119" s="12" t="s">
        <v>85</v>
      </c>
      <c r="AW119" s="12" t="s">
        <v>40</v>
      </c>
      <c r="AX119" s="12" t="s">
        <v>76</v>
      </c>
      <c r="AY119" s="204" t="s">
        <v>144</v>
      </c>
    </row>
    <row r="120" spans="2:51" s="13" customFormat="1" ht="13.5">
      <c r="B120" s="217"/>
      <c r="D120" s="196" t="s">
        <v>151</v>
      </c>
      <c r="E120" s="218" t="s">
        <v>5</v>
      </c>
      <c r="F120" s="219" t="s">
        <v>159</v>
      </c>
      <c r="H120" s="220">
        <v>0</v>
      </c>
      <c r="I120" s="221"/>
      <c r="L120" s="217"/>
      <c r="M120" s="222"/>
      <c r="N120" s="223"/>
      <c r="O120" s="223"/>
      <c r="P120" s="223"/>
      <c r="Q120" s="223"/>
      <c r="R120" s="223"/>
      <c r="S120" s="223"/>
      <c r="T120" s="224"/>
      <c r="AT120" s="225" t="s">
        <v>151</v>
      </c>
      <c r="AU120" s="225" t="s">
        <v>85</v>
      </c>
      <c r="AV120" s="13" t="s">
        <v>150</v>
      </c>
      <c r="AW120" s="13" t="s">
        <v>40</v>
      </c>
      <c r="AX120" s="13" t="s">
        <v>23</v>
      </c>
      <c r="AY120" s="225" t="s">
        <v>144</v>
      </c>
    </row>
    <row r="121" spans="2:65" s="1" customFormat="1" ht="22.5" customHeight="1">
      <c r="B121" s="173"/>
      <c r="C121" s="174" t="s">
        <v>183</v>
      </c>
      <c r="D121" s="174" t="s">
        <v>148</v>
      </c>
      <c r="E121" s="175" t="s">
        <v>184</v>
      </c>
      <c r="F121" s="176" t="s">
        <v>185</v>
      </c>
      <c r="G121" s="177" t="s">
        <v>186</v>
      </c>
      <c r="H121" s="178">
        <v>24.07</v>
      </c>
      <c r="I121" s="179">
        <v>0</v>
      </c>
      <c r="J121" s="180">
        <f>ROUND(I121*H121,2)</f>
        <v>0</v>
      </c>
      <c r="K121" s="324" t="s">
        <v>1516</v>
      </c>
      <c r="L121" s="40"/>
      <c r="M121" s="181" t="s">
        <v>5</v>
      </c>
      <c r="N121" s="182" t="s">
        <v>47</v>
      </c>
      <c r="O121" s="41"/>
      <c r="P121" s="183">
        <f>O121*H121</f>
        <v>0</v>
      </c>
      <c r="Q121" s="183">
        <v>0.0015</v>
      </c>
      <c r="R121" s="183">
        <f>Q121*H121</f>
        <v>0.036105</v>
      </c>
      <c r="S121" s="183">
        <v>0</v>
      </c>
      <c r="T121" s="184">
        <f>S121*H121</f>
        <v>0</v>
      </c>
      <c r="AR121" s="24" t="s">
        <v>150</v>
      </c>
      <c r="AT121" s="24" t="s">
        <v>148</v>
      </c>
      <c r="AU121" s="24" t="s">
        <v>85</v>
      </c>
      <c r="AY121" s="24" t="s">
        <v>144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4" t="s">
        <v>23</v>
      </c>
      <c r="BK121" s="185">
        <f>ROUND(I121*H121,2)</f>
        <v>0</v>
      </c>
      <c r="BL121" s="24" t="s">
        <v>150</v>
      </c>
      <c r="BM121" s="24" t="s">
        <v>187</v>
      </c>
    </row>
    <row r="122" spans="2:51" s="11" customFormat="1" ht="13.5">
      <c r="B122" s="186"/>
      <c r="D122" s="187" t="s">
        <v>151</v>
      </c>
      <c r="E122" s="188" t="s">
        <v>5</v>
      </c>
      <c r="F122" s="322" t="s">
        <v>1465</v>
      </c>
      <c r="H122" s="190" t="s">
        <v>5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90" t="s">
        <v>151</v>
      </c>
      <c r="AU122" s="190" t="s">
        <v>85</v>
      </c>
      <c r="AV122" s="11" t="s">
        <v>23</v>
      </c>
      <c r="AW122" s="11" t="s">
        <v>40</v>
      </c>
      <c r="AX122" s="11" t="s">
        <v>76</v>
      </c>
      <c r="AY122" s="190" t="s">
        <v>144</v>
      </c>
    </row>
    <row r="123" spans="2:51" s="12" customFormat="1" ht="13.5">
      <c r="B123" s="195"/>
      <c r="D123" s="187" t="s">
        <v>151</v>
      </c>
      <c r="E123" s="204" t="s">
        <v>5</v>
      </c>
      <c r="F123" s="215" t="s">
        <v>1466</v>
      </c>
      <c r="H123" s="216">
        <v>5.67</v>
      </c>
      <c r="I123" s="200"/>
      <c r="L123" s="195"/>
      <c r="M123" s="201"/>
      <c r="N123" s="202"/>
      <c r="O123" s="202"/>
      <c r="P123" s="202"/>
      <c r="Q123" s="202"/>
      <c r="R123" s="202"/>
      <c r="S123" s="202"/>
      <c r="T123" s="203"/>
      <c r="AT123" s="204" t="s">
        <v>151</v>
      </c>
      <c r="AU123" s="204" t="s">
        <v>85</v>
      </c>
      <c r="AV123" s="12" t="s">
        <v>85</v>
      </c>
      <c r="AW123" s="12" t="s">
        <v>40</v>
      </c>
      <c r="AX123" s="12" t="s">
        <v>76</v>
      </c>
      <c r="AY123" s="204" t="s">
        <v>144</v>
      </c>
    </row>
    <row r="124" spans="2:51" s="12" customFormat="1" ht="13.5">
      <c r="B124" s="195"/>
      <c r="D124" s="187" t="s">
        <v>151</v>
      </c>
      <c r="E124" s="204" t="s">
        <v>5</v>
      </c>
      <c r="F124" s="215" t="s">
        <v>1464</v>
      </c>
      <c r="H124" s="216">
        <v>18.4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204" t="s">
        <v>151</v>
      </c>
      <c r="AU124" s="204" t="s">
        <v>85</v>
      </c>
      <c r="AV124" s="12" t="s">
        <v>85</v>
      </c>
      <c r="AW124" s="12" t="s">
        <v>40</v>
      </c>
      <c r="AX124" s="12" t="s">
        <v>76</v>
      </c>
      <c r="AY124" s="204" t="s">
        <v>144</v>
      </c>
    </row>
    <row r="125" spans="2:51" s="13" customFormat="1" ht="13.5">
      <c r="B125" s="217"/>
      <c r="D125" s="196" t="s">
        <v>151</v>
      </c>
      <c r="E125" s="218" t="s">
        <v>5</v>
      </c>
      <c r="F125" s="219" t="s">
        <v>159</v>
      </c>
      <c r="H125" s="220">
        <v>24.07</v>
      </c>
      <c r="I125" s="221"/>
      <c r="L125" s="217"/>
      <c r="M125" s="222"/>
      <c r="N125" s="223"/>
      <c r="O125" s="223"/>
      <c r="P125" s="223"/>
      <c r="Q125" s="223"/>
      <c r="R125" s="223"/>
      <c r="S125" s="223"/>
      <c r="T125" s="224"/>
      <c r="AT125" s="225" t="s">
        <v>151</v>
      </c>
      <c r="AU125" s="225" t="s">
        <v>85</v>
      </c>
      <c r="AV125" s="13" t="s">
        <v>150</v>
      </c>
      <c r="AW125" s="13" t="s">
        <v>40</v>
      </c>
      <c r="AX125" s="13" t="s">
        <v>23</v>
      </c>
      <c r="AY125" s="225" t="s">
        <v>144</v>
      </c>
    </row>
    <row r="126" spans="2:65" s="1" customFormat="1" ht="31.5" customHeight="1">
      <c r="B126" s="173"/>
      <c r="C126" s="174" t="s">
        <v>188</v>
      </c>
      <c r="D126" s="174" t="s">
        <v>148</v>
      </c>
      <c r="E126" s="175" t="s">
        <v>189</v>
      </c>
      <c r="F126" s="176" t="s">
        <v>190</v>
      </c>
      <c r="G126" s="177" t="s">
        <v>161</v>
      </c>
      <c r="H126" s="178">
        <v>183.06</v>
      </c>
      <c r="I126" s="179">
        <v>0</v>
      </c>
      <c r="J126" s="180">
        <f>ROUND(I126*H126,2)</f>
        <v>0</v>
      </c>
      <c r="K126" s="324" t="s">
        <v>1516</v>
      </c>
      <c r="L126" s="40"/>
      <c r="M126" s="181" t="s">
        <v>5</v>
      </c>
      <c r="N126" s="182" t="s">
        <v>47</v>
      </c>
      <c r="O126" s="41"/>
      <c r="P126" s="183">
        <f>O126*H126</f>
        <v>0</v>
      </c>
      <c r="Q126" s="183">
        <v>0.00735</v>
      </c>
      <c r="R126" s="183">
        <f>Q126*H126</f>
        <v>1.345491</v>
      </c>
      <c r="S126" s="183">
        <v>0</v>
      </c>
      <c r="T126" s="184">
        <f>S126*H126</f>
        <v>0</v>
      </c>
      <c r="AR126" s="24" t="s">
        <v>150</v>
      </c>
      <c r="AT126" s="24" t="s">
        <v>148</v>
      </c>
      <c r="AU126" s="24" t="s">
        <v>85</v>
      </c>
      <c r="AY126" s="24" t="s">
        <v>144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4" t="s">
        <v>23</v>
      </c>
      <c r="BK126" s="185">
        <f>ROUND(I126*H126,2)</f>
        <v>0</v>
      </c>
      <c r="BL126" s="24" t="s">
        <v>150</v>
      </c>
      <c r="BM126" s="24" t="s">
        <v>191</v>
      </c>
    </row>
    <row r="127" spans="2:65" s="1" customFormat="1" ht="31.5" customHeight="1">
      <c r="B127" s="173"/>
      <c r="C127" s="174" t="s">
        <v>192</v>
      </c>
      <c r="D127" s="174" t="s">
        <v>148</v>
      </c>
      <c r="E127" s="175" t="s">
        <v>193</v>
      </c>
      <c r="F127" s="176" t="s">
        <v>194</v>
      </c>
      <c r="G127" s="177" t="s">
        <v>161</v>
      </c>
      <c r="H127" s="178">
        <v>23.56</v>
      </c>
      <c r="I127" s="179">
        <v>0</v>
      </c>
      <c r="J127" s="180">
        <f>ROUND(I127*H127,2)</f>
        <v>0</v>
      </c>
      <c r="K127" s="324" t="s">
        <v>1516</v>
      </c>
      <c r="L127" s="40"/>
      <c r="M127" s="181" t="s">
        <v>5</v>
      </c>
      <c r="N127" s="182" t="s">
        <v>47</v>
      </c>
      <c r="O127" s="41"/>
      <c r="P127" s="183">
        <f>O127*H127</f>
        <v>0</v>
      </c>
      <c r="Q127" s="183">
        <v>0.0231</v>
      </c>
      <c r="R127" s="183">
        <f>Q127*H127</f>
        <v>0.5442359999999999</v>
      </c>
      <c r="S127" s="183">
        <v>0</v>
      </c>
      <c r="T127" s="184">
        <f>S127*H127</f>
        <v>0</v>
      </c>
      <c r="AR127" s="24" t="s">
        <v>150</v>
      </c>
      <c r="AT127" s="24" t="s">
        <v>148</v>
      </c>
      <c r="AU127" s="24" t="s">
        <v>85</v>
      </c>
      <c r="AY127" s="24" t="s">
        <v>144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24" t="s">
        <v>23</v>
      </c>
      <c r="BK127" s="185">
        <f>ROUND(I127*H127,2)</f>
        <v>0</v>
      </c>
      <c r="BL127" s="24" t="s">
        <v>150</v>
      </c>
      <c r="BM127" s="24" t="s">
        <v>195</v>
      </c>
    </row>
    <row r="128" spans="2:51" s="11" customFormat="1" ht="13.5">
      <c r="B128" s="186"/>
      <c r="D128" s="187" t="s">
        <v>151</v>
      </c>
      <c r="E128" s="188" t="s">
        <v>5</v>
      </c>
      <c r="F128" s="189" t="s">
        <v>196</v>
      </c>
      <c r="H128" s="190" t="s">
        <v>5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90" t="s">
        <v>151</v>
      </c>
      <c r="AU128" s="190" t="s">
        <v>85</v>
      </c>
      <c r="AV128" s="11" t="s">
        <v>23</v>
      </c>
      <c r="AW128" s="11" t="s">
        <v>40</v>
      </c>
      <c r="AX128" s="11" t="s">
        <v>76</v>
      </c>
      <c r="AY128" s="190" t="s">
        <v>144</v>
      </c>
    </row>
    <row r="129" spans="2:51" s="12" customFormat="1" ht="13.5">
      <c r="B129" s="195"/>
      <c r="D129" s="187" t="s">
        <v>151</v>
      </c>
      <c r="E129" s="204" t="s">
        <v>5</v>
      </c>
      <c r="F129" s="215" t="s">
        <v>1467</v>
      </c>
      <c r="H129" s="216">
        <v>23.56</v>
      </c>
      <c r="I129" s="200"/>
      <c r="L129" s="195"/>
      <c r="M129" s="201"/>
      <c r="N129" s="202"/>
      <c r="O129" s="202"/>
      <c r="P129" s="202"/>
      <c r="Q129" s="202"/>
      <c r="R129" s="202"/>
      <c r="S129" s="202"/>
      <c r="T129" s="203"/>
      <c r="AT129" s="204" t="s">
        <v>151</v>
      </c>
      <c r="AU129" s="204" t="s">
        <v>85</v>
      </c>
      <c r="AV129" s="12" t="s">
        <v>85</v>
      </c>
      <c r="AW129" s="12" t="s">
        <v>40</v>
      </c>
      <c r="AX129" s="12" t="s">
        <v>76</v>
      </c>
      <c r="AY129" s="204" t="s">
        <v>144</v>
      </c>
    </row>
    <row r="130" spans="2:51" s="13" customFormat="1" ht="13.5">
      <c r="B130" s="217"/>
      <c r="D130" s="196" t="s">
        <v>151</v>
      </c>
      <c r="E130" s="218" t="s">
        <v>5</v>
      </c>
      <c r="F130" s="219" t="s">
        <v>159</v>
      </c>
      <c r="H130" s="220">
        <v>23.56</v>
      </c>
      <c r="I130" s="221"/>
      <c r="L130" s="217"/>
      <c r="M130" s="222"/>
      <c r="N130" s="223"/>
      <c r="O130" s="223"/>
      <c r="P130" s="223"/>
      <c r="Q130" s="223"/>
      <c r="R130" s="223"/>
      <c r="S130" s="223"/>
      <c r="T130" s="224"/>
      <c r="AT130" s="225" t="s">
        <v>151</v>
      </c>
      <c r="AU130" s="225" t="s">
        <v>85</v>
      </c>
      <c r="AV130" s="13" t="s">
        <v>150</v>
      </c>
      <c r="AW130" s="13" t="s">
        <v>40</v>
      </c>
      <c r="AX130" s="13" t="s">
        <v>23</v>
      </c>
      <c r="AY130" s="225" t="s">
        <v>144</v>
      </c>
    </row>
    <row r="131" spans="2:65" s="1" customFormat="1" ht="31.5" customHeight="1">
      <c r="B131" s="173"/>
      <c r="C131" s="174" t="s">
        <v>197</v>
      </c>
      <c r="D131" s="174" t="s">
        <v>148</v>
      </c>
      <c r="E131" s="175" t="s">
        <v>198</v>
      </c>
      <c r="F131" s="176" t="s">
        <v>199</v>
      </c>
      <c r="G131" s="177" t="s">
        <v>161</v>
      </c>
      <c r="H131" s="178">
        <v>27.34</v>
      </c>
      <c r="I131" s="179">
        <v>0</v>
      </c>
      <c r="J131" s="180">
        <f>ROUND(I131*H131,2)</f>
        <v>0</v>
      </c>
      <c r="K131" s="324" t="s">
        <v>1516</v>
      </c>
      <c r="L131" s="40"/>
      <c r="M131" s="181" t="s">
        <v>5</v>
      </c>
      <c r="N131" s="182" t="s">
        <v>47</v>
      </c>
      <c r="O131" s="41"/>
      <c r="P131" s="183">
        <f>O131*H131</f>
        <v>0</v>
      </c>
      <c r="Q131" s="183">
        <v>0.0231</v>
      </c>
      <c r="R131" s="183">
        <f>Q131*H131</f>
        <v>0.631554</v>
      </c>
      <c r="S131" s="183">
        <v>0</v>
      </c>
      <c r="T131" s="184">
        <f>S131*H131</f>
        <v>0</v>
      </c>
      <c r="AR131" s="24" t="s">
        <v>150</v>
      </c>
      <c r="AT131" s="24" t="s">
        <v>148</v>
      </c>
      <c r="AU131" s="24" t="s">
        <v>85</v>
      </c>
      <c r="AY131" s="24" t="s">
        <v>144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24" t="s">
        <v>23</v>
      </c>
      <c r="BK131" s="185">
        <f>ROUND(I131*H131,2)</f>
        <v>0</v>
      </c>
      <c r="BL131" s="24" t="s">
        <v>150</v>
      </c>
      <c r="BM131" s="24" t="s">
        <v>200</v>
      </c>
    </row>
    <row r="132" spans="2:51" s="11" customFormat="1" ht="13.5">
      <c r="B132" s="186"/>
      <c r="D132" s="187" t="s">
        <v>151</v>
      </c>
      <c r="E132" s="188" t="s">
        <v>5</v>
      </c>
      <c r="F132" s="189" t="s">
        <v>201</v>
      </c>
      <c r="H132" s="190" t="s">
        <v>5</v>
      </c>
      <c r="I132" s="191"/>
      <c r="L132" s="186"/>
      <c r="M132" s="192"/>
      <c r="N132" s="193"/>
      <c r="O132" s="193"/>
      <c r="P132" s="193"/>
      <c r="Q132" s="193"/>
      <c r="R132" s="193"/>
      <c r="S132" s="193"/>
      <c r="T132" s="194"/>
      <c r="AT132" s="190" t="s">
        <v>151</v>
      </c>
      <c r="AU132" s="190" t="s">
        <v>85</v>
      </c>
      <c r="AV132" s="11" t="s">
        <v>23</v>
      </c>
      <c r="AW132" s="11" t="s">
        <v>40</v>
      </c>
      <c r="AX132" s="11" t="s">
        <v>76</v>
      </c>
      <c r="AY132" s="190" t="s">
        <v>144</v>
      </c>
    </row>
    <row r="133" spans="2:51" s="12" customFormat="1" ht="13.5">
      <c r="B133" s="195"/>
      <c r="D133" s="187" t="s">
        <v>151</v>
      </c>
      <c r="E133" s="204" t="s">
        <v>5</v>
      </c>
      <c r="F133" s="215" t="s">
        <v>1468</v>
      </c>
      <c r="H133" s="216">
        <v>27.34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204" t="s">
        <v>151</v>
      </c>
      <c r="AU133" s="204" t="s">
        <v>85</v>
      </c>
      <c r="AV133" s="12" t="s">
        <v>85</v>
      </c>
      <c r="AW133" s="12" t="s">
        <v>40</v>
      </c>
      <c r="AX133" s="12" t="s">
        <v>76</v>
      </c>
      <c r="AY133" s="204" t="s">
        <v>144</v>
      </c>
    </row>
    <row r="134" spans="2:51" s="13" customFormat="1" ht="13.5">
      <c r="B134" s="217"/>
      <c r="D134" s="196" t="s">
        <v>151</v>
      </c>
      <c r="E134" s="218" t="s">
        <v>5</v>
      </c>
      <c r="F134" s="219" t="s">
        <v>159</v>
      </c>
      <c r="H134" s="220">
        <v>27.34</v>
      </c>
      <c r="I134" s="221"/>
      <c r="L134" s="217"/>
      <c r="M134" s="222"/>
      <c r="N134" s="223"/>
      <c r="O134" s="223"/>
      <c r="P134" s="223"/>
      <c r="Q134" s="223"/>
      <c r="R134" s="223"/>
      <c r="S134" s="223"/>
      <c r="T134" s="224"/>
      <c r="AT134" s="225" t="s">
        <v>151</v>
      </c>
      <c r="AU134" s="225" t="s">
        <v>85</v>
      </c>
      <c r="AV134" s="13" t="s">
        <v>150</v>
      </c>
      <c r="AW134" s="13" t="s">
        <v>40</v>
      </c>
      <c r="AX134" s="13" t="s">
        <v>23</v>
      </c>
      <c r="AY134" s="225" t="s">
        <v>144</v>
      </c>
    </row>
    <row r="135" spans="2:65" s="1" customFormat="1" ht="31.5" customHeight="1">
      <c r="B135" s="173"/>
      <c r="C135" s="174" t="s">
        <v>202</v>
      </c>
      <c r="D135" s="174" t="s">
        <v>148</v>
      </c>
      <c r="E135" s="175" t="s">
        <v>203</v>
      </c>
      <c r="F135" s="176" t="s">
        <v>204</v>
      </c>
      <c r="G135" s="177" t="s">
        <v>161</v>
      </c>
      <c r="H135" s="178">
        <v>6.55</v>
      </c>
      <c r="I135" s="179">
        <v>0</v>
      </c>
      <c r="J135" s="180">
        <f>ROUND(I135*H135,2)</f>
        <v>0</v>
      </c>
      <c r="K135" s="324" t="s">
        <v>1516</v>
      </c>
      <c r="L135" s="40"/>
      <c r="M135" s="181" t="s">
        <v>5</v>
      </c>
      <c r="N135" s="182" t="s">
        <v>47</v>
      </c>
      <c r="O135" s="41"/>
      <c r="P135" s="183">
        <f>O135*H135</f>
        <v>0</v>
      </c>
      <c r="Q135" s="183">
        <v>0.00012</v>
      </c>
      <c r="R135" s="183">
        <f>Q135*H135</f>
        <v>0.000786</v>
      </c>
      <c r="S135" s="183">
        <v>0</v>
      </c>
      <c r="T135" s="184">
        <f>S135*H135</f>
        <v>0</v>
      </c>
      <c r="AR135" s="24" t="s">
        <v>150</v>
      </c>
      <c r="AT135" s="24" t="s">
        <v>148</v>
      </c>
      <c r="AU135" s="24" t="s">
        <v>85</v>
      </c>
      <c r="AY135" s="24" t="s">
        <v>144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24" t="s">
        <v>23</v>
      </c>
      <c r="BK135" s="185">
        <f>ROUND(I135*H135,2)</f>
        <v>0</v>
      </c>
      <c r="BL135" s="24" t="s">
        <v>150</v>
      </c>
      <c r="BM135" s="24" t="s">
        <v>205</v>
      </c>
    </row>
    <row r="136" spans="2:51" s="11" customFormat="1" ht="13.5">
      <c r="B136" s="186"/>
      <c r="D136" s="187" t="s">
        <v>151</v>
      </c>
      <c r="E136" s="188" t="s">
        <v>5</v>
      </c>
      <c r="F136" s="189" t="s">
        <v>206</v>
      </c>
      <c r="H136" s="190" t="s">
        <v>5</v>
      </c>
      <c r="I136" s="191"/>
      <c r="L136" s="186"/>
      <c r="M136" s="192"/>
      <c r="N136" s="193"/>
      <c r="O136" s="193"/>
      <c r="P136" s="193"/>
      <c r="Q136" s="193"/>
      <c r="R136" s="193"/>
      <c r="S136" s="193"/>
      <c r="T136" s="194"/>
      <c r="AT136" s="190" t="s">
        <v>151</v>
      </c>
      <c r="AU136" s="190" t="s">
        <v>85</v>
      </c>
      <c r="AV136" s="11" t="s">
        <v>23</v>
      </c>
      <c r="AW136" s="11" t="s">
        <v>40</v>
      </c>
      <c r="AX136" s="11" t="s">
        <v>76</v>
      </c>
      <c r="AY136" s="190" t="s">
        <v>144</v>
      </c>
    </row>
    <row r="137" spans="2:51" s="12" customFormat="1" ht="13.5">
      <c r="B137" s="195"/>
      <c r="D137" s="196" t="s">
        <v>151</v>
      </c>
      <c r="E137" s="197" t="s">
        <v>5</v>
      </c>
      <c r="F137" s="198" t="s">
        <v>1469</v>
      </c>
      <c r="H137" s="199">
        <v>6.55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204" t="s">
        <v>151</v>
      </c>
      <c r="AU137" s="204" t="s">
        <v>85</v>
      </c>
      <c r="AV137" s="12" t="s">
        <v>85</v>
      </c>
      <c r="AW137" s="12" t="s">
        <v>40</v>
      </c>
      <c r="AX137" s="12" t="s">
        <v>23</v>
      </c>
      <c r="AY137" s="204" t="s">
        <v>144</v>
      </c>
    </row>
    <row r="138" spans="2:65" s="1" customFormat="1" ht="31.5" customHeight="1">
      <c r="B138" s="173"/>
      <c r="C138" s="174" t="s">
        <v>207</v>
      </c>
      <c r="D138" s="174" t="s">
        <v>148</v>
      </c>
      <c r="E138" s="175" t="s">
        <v>208</v>
      </c>
      <c r="F138" s="176" t="s">
        <v>209</v>
      </c>
      <c r="G138" s="177" t="s">
        <v>210</v>
      </c>
      <c r="H138" s="178">
        <v>0.98</v>
      </c>
      <c r="I138" s="179">
        <v>0</v>
      </c>
      <c r="J138" s="180">
        <f>ROUND(I138*H138,2)</f>
        <v>0</v>
      </c>
      <c r="K138" s="324" t="s">
        <v>1516</v>
      </c>
      <c r="L138" s="40"/>
      <c r="M138" s="181" t="s">
        <v>5</v>
      </c>
      <c r="N138" s="182" t="s">
        <v>47</v>
      </c>
      <c r="O138" s="41"/>
      <c r="P138" s="183">
        <f>O138*H138</f>
        <v>0</v>
      </c>
      <c r="Q138" s="183">
        <v>2.25634</v>
      </c>
      <c r="R138" s="183">
        <f>Q138*H138</f>
        <v>2.2112131999999995</v>
      </c>
      <c r="S138" s="183">
        <v>0</v>
      </c>
      <c r="T138" s="184">
        <f>S138*H138</f>
        <v>0</v>
      </c>
      <c r="AR138" s="24" t="s">
        <v>150</v>
      </c>
      <c r="AT138" s="24" t="s">
        <v>148</v>
      </c>
      <c r="AU138" s="24" t="s">
        <v>85</v>
      </c>
      <c r="AY138" s="24" t="s">
        <v>144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24" t="s">
        <v>23</v>
      </c>
      <c r="BK138" s="185">
        <f>ROUND(I138*H138,2)</f>
        <v>0</v>
      </c>
      <c r="BL138" s="24" t="s">
        <v>150</v>
      </c>
      <c r="BM138" s="24" t="s">
        <v>211</v>
      </c>
    </row>
    <row r="139" spans="2:51" s="11" customFormat="1" ht="24">
      <c r="B139" s="186"/>
      <c r="D139" s="187" t="s">
        <v>151</v>
      </c>
      <c r="E139" s="188" t="s">
        <v>5</v>
      </c>
      <c r="F139" s="322" t="s">
        <v>1470</v>
      </c>
      <c r="H139" s="190" t="s">
        <v>5</v>
      </c>
      <c r="I139" s="191"/>
      <c r="L139" s="186"/>
      <c r="M139" s="192"/>
      <c r="N139" s="193"/>
      <c r="O139" s="193"/>
      <c r="P139" s="193"/>
      <c r="Q139" s="193"/>
      <c r="R139" s="193"/>
      <c r="S139" s="193"/>
      <c r="T139" s="194"/>
      <c r="AT139" s="190" t="s">
        <v>151</v>
      </c>
      <c r="AU139" s="190" t="s">
        <v>85</v>
      </c>
      <c r="AV139" s="11" t="s">
        <v>23</v>
      </c>
      <c r="AW139" s="11" t="s">
        <v>40</v>
      </c>
      <c r="AX139" s="11" t="s">
        <v>76</v>
      </c>
      <c r="AY139" s="190" t="s">
        <v>144</v>
      </c>
    </row>
    <row r="140" spans="2:51" s="12" customFormat="1" ht="13.5">
      <c r="B140" s="195"/>
      <c r="D140" s="196" t="s">
        <v>151</v>
      </c>
      <c r="E140" s="197" t="s">
        <v>5</v>
      </c>
      <c r="F140" s="198" t="s">
        <v>1471</v>
      </c>
      <c r="H140" s="199">
        <v>0.95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204" t="s">
        <v>151</v>
      </c>
      <c r="AU140" s="204" t="s">
        <v>85</v>
      </c>
      <c r="AV140" s="12" t="s">
        <v>85</v>
      </c>
      <c r="AW140" s="12" t="s">
        <v>40</v>
      </c>
      <c r="AX140" s="12" t="s">
        <v>23</v>
      </c>
      <c r="AY140" s="204" t="s">
        <v>144</v>
      </c>
    </row>
    <row r="141" spans="2:65" s="1" customFormat="1" ht="22.5" customHeight="1">
      <c r="B141" s="173"/>
      <c r="C141" s="174" t="s">
        <v>212</v>
      </c>
      <c r="D141" s="174" t="s">
        <v>148</v>
      </c>
      <c r="E141" s="175" t="s">
        <v>213</v>
      </c>
      <c r="F141" s="176" t="s">
        <v>214</v>
      </c>
      <c r="G141" s="177" t="s">
        <v>161</v>
      </c>
      <c r="H141" s="178">
        <v>95.81</v>
      </c>
      <c r="I141" s="179">
        <v>0</v>
      </c>
      <c r="J141" s="180">
        <f>ROUND(I141*H141,2)</f>
        <v>0</v>
      </c>
      <c r="K141" s="324" t="s">
        <v>1516</v>
      </c>
      <c r="L141" s="40"/>
      <c r="M141" s="181" t="s">
        <v>5</v>
      </c>
      <c r="N141" s="182" t="s">
        <v>47</v>
      </c>
      <c r="O141" s="41"/>
      <c r="P141" s="183">
        <f>O141*H141</f>
        <v>0</v>
      </c>
      <c r="Q141" s="183">
        <v>0.02234</v>
      </c>
      <c r="R141" s="183">
        <f>Q141*H141</f>
        <v>2.1403954</v>
      </c>
      <c r="S141" s="183">
        <v>0</v>
      </c>
      <c r="T141" s="184">
        <f>S141*H141</f>
        <v>0</v>
      </c>
      <c r="AR141" s="24" t="s">
        <v>150</v>
      </c>
      <c r="AT141" s="24" t="s">
        <v>148</v>
      </c>
      <c r="AU141" s="24" t="s">
        <v>85</v>
      </c>
      <c r="AY141" s="24" t="s">
        <v>144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4" t="s">
        <v>23</v>
      </c>
      <c r="BK141" s="185">
        <f>ROUND(I141*H141,2)</f>
        <v>0</v>
      </c>
      <c r="BL141" s="24" t="s">
        <v>150</v>
      </c>
      <c r="BM141" s="24" t="s">
        <v>215</v>
      </c>
    </row>
    <row r="142" spans="2:51" s="12" customFormat="1" ht="13.5">
      <c r="B142" s="195"/>
      <c r="D142" s="187" t="s">
        <v>151</v>
      </c>
      <c r="E142" s="204" t="s">
        <v>5</v>
      </c>
      <c r="F142" s="215" t="s">
        <v>1472</v>
      </c>
      <c r="H142" s="216">
        <v>95.81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204" t="s">
        <v>151</v>
      </c>
      <c r="AU142" s="204" t="s">
        <v>85</v>
      </c>
      <c r="AV142" s="12" t="s">
        <v>85</v>
      </c>
      <c r="AW142" s="12" t="s">
        <v>40</v>
      </c>
      <c r="AX142" s="12" t="s">
        <v>76</v>
      </c>
      <c r="AY142" s="204" t="s">
        <v>144</v>
      </c>
    </row>
    <row r="143" spans="2:51" s="13" customFormat="1" ht="13.5">
      <c r="B143" s="217"/>
      <c r="D143" s="196" t="s">
        <v>151</v>
      </c>
      <c r="E143" s="218" t="s">
        <v>5</v>
      </c>
      <c r="F143" s="219" t="s">
        <v>159</v>
      </c>
      <c r="H143" s="220">
        <v>95.81</v>
      </c>
      <c r="I143" s="221"/>
      <c r="L143" s="217"/>
      <c r="M143" s="222"/>
      <c r="N143" s="223"/>
      <c r="O143" s="223"/>
      <c r="P143" s="223"/>
      <c r="Q143" s="223"/>
      <c r="R143" s="223"/>
      <c r="S143" s="223"/>
      <c r="T143" s="224"/>
      <c r="AT143" s="225" t="s">
        <v>151</v>
      </c>
      <c r="AU143" s="225" t="s">
        <v>85</v>
      </c>
      <c r="AV143" s="13" t="s">
        <v>150</v>
      </c>
      <c r="AW143" s="13" t="s">
        <v>40</v>
      </c>
      <c r="AX143" s="13" t="s">
        <v>23</v>
      </c>
      <c r="AY143" s="225" t="s">
        <v>144</v>
      </c>
    </row>
    <row r="144" spans="2:65" s="1" customFormat="1" ht="31.5" customHeight="1">
      <c r="B144" s="173"/>
      <c r="C144" s="174" t="s">
        <v>216</v>
      </c>
      <c r="D144" s="174" t="s">
        <v>148</v>
      </c>
      <c r="E144" s="175" t="s">
        <v>217</v>
      </c>
      <c r="F144" s="176" t="s">
        <v>218</v>
      </c>
      <c r="G144" s="177" t="s">
        <v>149</v>
      </c>
      <c r="H144" s="178">
        <v>3</v>
      </c>
      <c r="I144" s="179">
        <v>0</v>
      </c>
      <c r="J144" s="180">
        <f>ROUND(I144*H144,2)</f>
        <v>0</v>
      </c>
      <c r="K144" s="324" t="s">
        <v>1516</v>
      </c>
      <c r="L144" s="40"/>
      <c r="M144" s="181" t="s">
        <v>5</v>
      </c>
      <c r="N144" s="182" t="s">
        <v>47</v>
      </c>
      <c r="O144" s="41"/>
      <c r="P144" s="183">
        <f>O144*H144</f>
        <v>0</v>
      </c>
      <c r="Q144" s="183">
        <v>0.00048</v>
      </c>
      <c r="R144" s="183">
        <f>Q144*H144</f>
        <v>0.00144</v>
      </c>
      <c r="S144" s="183">
        <v>0</v>
      </c>
      <c r="T144" s="184">
        <f>S144*H144</f>
        <v>0</v>
      </c>
      <c r="AR144" s="24" t="s">
        <v>150</v>
      </c>
      <c r="AT144" s="24" t="s">
        <v>148</v>
      </c>
      <c r="AU144" s="24" t="s">
        <v>85</v>
      </c>
      <c r="AY144" s="24" t="s">
        <v>144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4" t="s">
        <v>23</v>
      </c>
      <c r="BK144" s="185">
        <f>ROUND(I144*H144,2)</f>
        <v>0</v>
      </c>
      <c r="BL144" s="24" t="s">
        <v>150</v>
      </c>
      <c r="BM144" s="24" t="s">
        <v>219</v>
      </c>
    </row>
    <row r="145" spans="2:51" s="11" customFormat="1" ht="13.5">
      <c r="B145" s="186"/>
      <c r="D145" s="187" t="s">
        <v>151</v>
      </c>
      <c r="E145" s="188" t="s">
        <v>5</v>
      </c>
      <c r="F145" s="189" t="s">
        <v>220</v>
      </c>
      <c r="H145" s="190" t="s">
        <v>5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90" t="s">
        <v>151</v>
      </c>
      <c r="AU145" s="190" t="s">
        <v>85</v>
      </c>
      <c r="AV145" s="11" t="s">
        <v>23</v>
      </c>
      <c r="AW145" s="11" t="s">
        <v>40</v>
      </c>
      <c r="AX145" s="11" t="s">
        <v>76</v>
      </c>
      <c r="AY145" s="190" t="s">
        <v>144</v>
      </c>
    </row>
    <row r="146" spans="2:51" s="12" customFormat="1" ht="13.5">
      <c r="B146" s="195"/>
      <c r="D146" s="187" t="s">
        <v>151</v>
      </c>
      <c r="E146" s="204" t="s">
        <v>5</v>
      </c>
      <c r="F146" s="215">
        <v>3</v>
      </c>
      <c r="H146" s="216">
        <v>3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204" t="s">
        <v>151</v>
      </c>
      <c r="AU146" s="204" t="s">
        <v>85</v>
      </c>
      <c r="AV146" s="12" t="s">
        <v>85</v>
      </c>
      <c r="AW146" s="12" t="s">
        <v>40</v>
      </c>
      <c r="AX146" s="12" t="s">
        <v>76</v>
      </c>
      <c r="AY146" s="204" t="s">
        <v>144</v>
      </c>
    </row>
    <row r="147" spans="2:51" s="13" customFormat="1" ht="13.5">
      <c r="B147" s="217"/>
      <c r="D147" s="196" t="s">
        <v>151</v>
      </c>
      <c r="E147" s="218" t="s">
        <v>5</v>
      </c>
      <c r="F147" s="219" t="s">
        <v>159</v>
      </c>
      <c r="H147" s="220">
        <v>3</v>
      </c>
      <c r="I147" s="221"/>
      <c r="L147" s="217"/>
      <c r="M147" s="222"/>
      <c r="N147" s="223"/>
      <c r="O147" s="223"/>
      <c r="P147" s="223"/>
      <c r="Q147" s="223"/>
      <c r="R147" s="223"/>
      <c r="S147" s="223"/>
      <c r="T147" s="224"/>
      <c r="AT147" s="225" t="s">
        <v>151</v>
      </c>
      <c r="AU147" s="225" t="s">
        <v>85</v>
      </c>
      <c r="AV147" s="13" t="s">
        <v>150</v>
      </c>
      <c r="AW147" s="13" t="s">
        <v>40</v>
      </c>
      <c r="AX147" s="13" t="s">
        <v>23</v>
      </c>
      <c r="AY147" s="225" t="s">
        <v>144</v>
      </c>
    </row>
    <row r="148" spans="2:65" s="1" customFormat="1" ht="31.5" customHeight="1">
      <c r="B148" s="173"/>
      <c r="C148" s="205" t="s">
        <v>222</v>
      </c>
      <c r="D148" s="205" t="s">
        <v>153</v>
      </c>
      <c r="E148" s="206" t="s">
        <v>223</v>
      </c>
      <c r="F148" s="207" t="s">
        <v>224</v>
      </c>
      <c r="G148" s="208" t="s">
        <v>149</v>
      </c>
      <c r="H148" s="209">
        <v>3</v>
      </c>
      <c r="I148" s="210">
        <v>0</v>
      </c>
      <c r="J148" s="211">
        <f>ROUND(I148*H148,2)</f>
        <v>0</v>
      </c>
      <c r="K148" s="324" t="s">
        <v>1516</v>
      </c>
      <c r="L148" s="212"/>
      <c r="M148" s="213" t="s">
        <v>5</v>
      </c>
      <c r="N148" s="214" t="s">
        <v>47</v>
      </c>
      <c r="O148" s="41"/>
      <c r="P148" s="183">
        <f>O148*H148</f>
        <v>0</v>
      </c>
      <c r="Q148" s="183">
        <v>0.01331</v>
      </c>
      <c r="R148" s="183">
        <f>Q148*H148</f>
        <v>0.03993</v>
      </c>
      <c r="S148" s="183">
        <v>0</v>
      </c>
      <c r="T148" s="184">
        <f>S148*H148</f>
        <v>0</v>
      </c>
      <c r="AR148" s="24" t="s">
        <v>154</v>
      </c>
      <c r="AT148" s="24" t="s">
        <v>153</v>
      </c>
      <c r="AU148" s="24" t="s">
        <v>85</v>
      </c>
      <c r="AY148" s="24" t="s">
        <v>144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24" t="s">
        <v>23</v>
      </c>
      <c r="BK148" s="185">
        <f>ROUND(I148*H148,2)</f>
        <v>0</v>
      </c>
      <c r="BL148" s="24" t="s">
        <v>150</v>
      </c>
      <c r="BM148" s="24" t="s">
        <v>225</v>
      </c>
    </row>
    <row r="149" spans="2:65" s="1" customFormat="1" ht="31.5" customHeight="1">
      <c r="B149" s="173"/>
      <c r="C149" s="174" t="s">
        <v>226</v>
      </c>
      <c r="D149" s="174" t="s">
        <v>148</v>
      </c>
      <c r="E149" s="175" t="s">
        <v>227</v>
      </c>
      <c r="F149" s="176" t="s">
        <v>228</v>
      </c>
      <c r="G149" s="177" t="s">
        <v>149</v>
      </c>
      <c r="H149" s="178">
        <v>3</v>
      </c>
      <c r="I149" s="179">
        <v>0</v>
      </c>
      <c r="J149" s="180">
        <f>ROUND(I149*H149,2)</f>
        <v>0</v>
      </c>
      <c r="K149" s="324" t="s">
        <v>1516</v>
      </c>
      <c r="L149" s="40"/>
      <c r="M149" s="181" t="s">
        <v>5</v>
      </c>
      <c r="N149" s="182" t="s">
        <v>47</v>
      </c>
      <c r="O149" s="41"/>
      <c r="P149" s="183">
        <f>O149*H149</f>
        <v>0</v>
      </c>
      <c r="Q149" s="183">
        <v>0.04684</v>
      </c>
      <c r="R149" s="183">
        <f>Q149*H149</f>
        <v>0.14052</v>
      </c>
      <c r="S149" s="183">
        <v>0</v>
      </c>
      <c r="T149" s="184">
        <f>S149*H149</f>
        <v>0</v>
      </c>
      <c r="AR149" s="24" t="s">
        <v>150</v>
      </c>
      <c r="AT149" s="24" t="s">
        <v>148</v>
      </c>
      <c r="AU149" s="24" t="s">
        <v>85</v>
      </c>
      <c r="AY149" s="24" t="s">
        <v>144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4" t="s">
        <v>23</v>
      </c>
      <c r="BK149" s="185">
        <f>ROUND(I149*H149,2)</f>
        <v>0</v>
      </c>
      <c r="BL149" s="24" t="s">
        <v>150</v>
      </c>
      <c r="BM149" s="24" t="s">
        <v>229</v>
      </c>
    </row>
    <row r="150" spans="2:51" s="12" customFormat="1" ht="13.5">
      <c r="B150" s="195"/>
      <c r="D150" s="187" t="s">
        <v>151</v>
      </c>
      <c r="E150" s="204" t="s">
        <v>5</v>
      </c>
      <c r="F150" s="215" t="s">
        <v>1473</v>
      </c>
      <c r="H150" s="216">
        <v>2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204" t="s">
        <v>151</v>
      </c>
      <c r="AU150" s="204" t="s">
        <v>85</v>
      </c>
      <c r="AV150" s="12" t="s">
        <v>85</v>
      </c>
      <c r="AW150" s="12" t="s">
        <v>40</v>
      </c>
      <c r="AX150" s="12" t="s">
        <v>76</v>
      </c>
      <c r="AY150" s="204" t="s">
        <v>144</v>
      </c>
    </row>
    <row r="151" spans="2:51" s="12" customFormat="1" ht="13.5">
      <c r="B151" s="195"/>
      <c r="D151" s="187" t="s">
        <v>151</v>
      </c>
      <c r="E151" s="204" t="s">
        <v>5</v>
      </c>
      <c r="F151" s="215" t="s">
        <v>1474</v>
      </c>
      <c r="H151" s="216">
        <v>1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204" t="s">
        <v>151</v>
      </c>
      <c r="AU151" s="204" t="s">
        <v>85</v>
      </c>
      <c r="AV151" s="12" t="s">
        <v>85</v>
      </c>
      <c r="AW151" s="12" t="s">
        <v>40</v>
      </c>
      <c r="AX151" s="12" t="s">
        <v>76</v>
      </c>
      <c r="AY151" s="204" t="s">
        <v>144</v>
      </c>
    </row>
    <row r="152" spans="2:51" s="13" customFormat="1" ht="13.5">
      <c r="B152" s="217"/>
      <c r="D152" s="196" t="s">
        <v>151</v>
      </c>
      <c r="E152" s="218" t="s">
        <v>5</v>
      </c>
      <c r="F152" s="219" t="s">
        <v>159</v>
      </c>
      <c r="H152" s="220">
        <v>3</v>
      </c>
      <c r="I152" s="221"/>
      <c r="L152" s="217"/>
      <c r="M152" s="222"/>
      <c r="N152" s="223"/>
      <c r="O152" s="223"/>
      <c r="P152" s="223"/>
      <c r="Q152" s="223"/>
      <c r="R152" s="223"/>
      <c r="S152" s="223"/>
      <c r="T152" s="224"/>
      <c r="AT152" s="225" t="s">
        <v>151</v>
      </c>
      <c r="AU152" s="225" t="s">
        <v>85</v>
      </c>
      <c r="AV152" s="13" t="s">
        <v>150</v>
      </c>
      <c r="AW152" s="13" t="s">
        <v>40</v>
      </c>
      <c r="AX152" s="13" t="s">
        <v>23</v>
      </c>
      <c r="AY152" s="225" t="s">
        <v>144</v>
      </c>
    </row>
    <row r="153" spans="2:65" s="1" customFormat="1" ht="31.5" customHeight="1">
      <c r="B153" s="173"/>
      <c r="C153" s="205" t="s">
        <v>234</v>
      </c>
      <c r="D153" s="205" t="s">
        <v>153</v>
      </c>
      <c r="E153" s="206" t="s">
        <v>235</v>
      </c>
      <c r="F153" s="207" t="s">
        <v>236</v>
      </c>
      <c r="G153" s="208" t="s">
        <v>149</v>
      </c>
      <c r="H153" s="209">
        <v>2</v>
      </c>
      <c r="I153" s="210">
        <v>0</v>
      </c>
      <c r="J153" s="211">
        <f>ROUND(I153*H153,2)</f>
        <v>0</v>
      </c>
      <c r="K153" s="324" t="s">
        <v>1516</v>
      </c>
      <c r="L153" s="212"/>
      <c r="M153" s="213" t="s">
        <v>5</v>
      </c>
      <c r="N153" s="214" t="s">
        <v>47</v>
      </c>
      <c r="O153" s="41"/>
      <c r="P153" s="183">
        <f>O153*H153</f>
        <v>0</v>
      </c>
      <c r="Q153" s="183">
        <v>0.0137</v>
      </c>
      <c r="R153" s="183">
        <f>Q153*H153</f>
        <v>0.0274</v>
      </c>
      <c r="S153" s="183">
        <v>0</v>
      </c>
      <c r="T153" s="184">
        <f>S153*H153</f>
        <v>0</v>
      </c>
      <c r="AR153" s="24" t="s">
        <v>154</v>
      </c>
      <c r="AT153" s="24" t="s">
        <v>153</v>
      </c>
      <c r="AU153" s="24" t="s">
        <v>85</v>
      </c>
      <c r="AY153" s="24" t="s">
        <v>144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4" t="s">
        <v>23</v>
      </c>
      <c r="BK153" s="185">
        <f>ROUND(I153*H153,2)</f>
        <v>0</v>
      </c>
      <c r="BL153" s="24" t="s">
        <v>150</v>
      </c>
      <c r="BM153" s="24" t="s">
        <v>237</v>
      </c>
    </row>
    <row r="154" spans="2:65" s="1" customFormat="1" ht="31.5" customHeight="1">
      <c r="B154" s="173"/>
      <c r="C154" s="205" t="s">
        <v>238</v>
      </c>
      <c r="D154" s="205" t="s">
        <v>153</v>
      </c>
      <c r="E154" s="206" t="s">
        <v>239</v>
      </c>
      <c r="F154" s="207" t="s">
        <v>240</v>
      </c>
      <c r="G154" s="208" t="s">
        <v>149</v>
      </c>
      <c r="H154" s="209">
        <v>1</v>
      </c>
      <c r="I154" s="210">
        <v>0</v>
      </c>
      <c r="J154" s="211">
        <f>ROUND(I154*H154,2)</f>
        <v>0</v>
      </c>
      <c r="K154" s="324" t="s">
        <v>1516</v>
      </c>
      <c r="L154" s="212"/>
      <c r="M154" s="213" t="s">
        <v>5</v>
      </c>
      <c r="N154" s="214" t="s">
        <v>47</v>
      </c>
      <c r="O154" s="41"/>
      <c r="P154" s="183">
        <f>O154*H154</f>
        <v>0</v>
      </c>
      <c r="Q154" s="183">
        <v>0.0138</v>
      </c>
      <c r="R154" s="183">
        <f>Q154*H154</f>
        <v>0.0138</v>
      </c>
      <c r="S154" s="183">
        <v>0</v>
      </c>
      <c r="T154" s="184">
        <f>S154*H154</f>
        <v>0</v>
      </c>
      <c r="AR154" s="24" t="s">
        <v>154</v>
      </c>
      <c r="AT154" s="24" t="s">
        <v>153</v>
      </c>
      <c r="AU154" s="24" t="s">
        <v>85</v>
      </c>
      <c r="AY154" s="24" t="s">
        <v>144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24" t="s">
        <v>23</v>
      </c>
      <c r="BK154" s="185">
        <f>ROUND(I154*H154,2)</f>
        <v>0</v>
      </c>
      <c r="BL154" s="24" t="s">
        <v>150</v>
      </c>
      <c r="BM154" s="24" t="s">
        <v>241</v>
      </c>
    </row>
    <row r="155" spans="2:63" s="10" customFormat="1" ht="29.85" customHeight="1">
      <c r="B155" s="159"/>
      <c r="D155" s="170" t="s">
        <v>75</v>
      </c>
      <c r="E155" s="171" t="s">
        <v>244</v>
      </c>
      <c r="F155" s="171" t="s">
        <v>245</v>
      </c>
      <c r="I155" s="162"/>
      <c r="J155" s="172">
        <f>BK155</f>
        <v>0</v>
      </c>
      <c r="L155" s="159"/>
      <c r="M155" s="164"/>
      <c r="N155" s="165"/>
      <c r="O155" s="165"/>
      <c r="P155" s="166">
        <f>SUM(P156:P202)</f>
        <v>0</v>
      </c>
      <c r="Q155" s="165"/>
      <c r="R155" s="166">
        <f>SUM(R156:R202)</f>
        <v>0.0233324</v>
      </c>
      <c r="S155" s="165"/>
      <c r="T155" s="167">
        <f>SUM(T156:T202)</f>
        <v>23.067105</v>
      </c>
      <c r="AR155" s="160" t="s">
        <v>23</v>
      </c>
      <c r="AT155" s="168" t="s">
        <v>75</v>
      </c>
      <c r="AU155" s="168" t="s">
        <v>23</v>
      </c>
      <c r="AY155" s="160" t="s">
        <v>144</v>
      </c>
      <c r="BK155" s="169">
        <f>SUM(BK156:BK202)</f>
        <v>0</v>
      </c>
    </row>
    <row r="156" spans="2:65" s="1" customFormat="1" ht="31.5" customHeight="1">
      <c r="B156" s="173"/>
      <c r="C156" s="174" t="s">
        <v>246</v>
      </c>
      <c r="D156" s="174" t="s">
        <v>148</v>
      </c>
      <c r="E156" s="175" t="s">
        <v>247</v>
      </c>
      <c r="F156" s="176" t="s">
        <v>248</v>
      </c>
      <c r="G156" s="177" t="s">
        <v>161</v>
      </c>
      <c r="H156" s="178">
        <v>150</v>
      </c>
      <c r="I156" s="179">
        <v>0</v>
      </c>
      <c r="J156" s="180">
        <f>ROUND(I156*H156,2)</f>
        <v>0</v>
      </c>
      <c r="K156" s="324" t="s">
        <v>1516</v>
      </c>
      <c r="L156" s="40"/>
      <c r="M156" s="181" t="s">
        <v>5</v>
      </c>
      <c r="N156" s="182" t="s">
        <v>47</v>
      </c>
      <c r="O156" s="41"/>
      <c r="P156" s="183">
        <f>O156*H156</f>
        <v>0</v>
      </c>
      <c r="Q156" s="183">
        <v>0.00013</v>
      </c>
      <c r="R156" s="183">
        <f>Q156*H156</f>
        <v>0.0195</v>
      </c>
      <c r="S156" s="183">
        <v>0</v>
      </c>
      <c r="T156" s="184">
        <f>S156*H156</f>
        <v>0</v>
      </c>
      <c r="AR156" s="24" t="s">
        <v>150</v>
      </c>
      <c r="AT156" s="24" t="s">
        <v>148</v>
      </c>
      <c r="AU156" s="24" t="s">
        <v>85</v>
      </c>
      <c r="AY156" s="24" t="s">
        <v>144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4" t="s">
        <v>23</v>
      </c>
      <c r="BK156" s="185">
        <f>ROUND(I156*H156,2)</f>
        <v>0</v>
      </c>
      <c r="BL156" s="24" t="s">
        <v>150</v>
      </c>
      <c r="BM156" s="24" t="s">
        <v>249</v>
      </c>
    </row>
    <row r="157" spans="2:51" s="12" customFormat="1" ht="13.5">
      <c r="B157" s="195"/>
      <c r="D157" s="187" t="s">
        <v>151</v>
      </c>
      <c r="E157" s="204" t="s">
        <v>5</v>
      </c>
      <c r="F157" s="215">
        <v>150</v>
      </c>
      <c r="H157" s="216">
        <v>150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204" t="s">
        <v>151</v>
      </c>
      <c r="AU157" s="204" t="s">
        <v>85</v>
      </c>
      <c r="AV157" s="12" t="s">
        <v>85</v>
      </c>
      <c r="AW157" s="12" t="s">
        <v>40</v>
      </c>
      <c r="AX157" s="12" t="s">
        <v>76</v>
      </c>
      <c r="AY157" s="204" t="s">
        <v>144</v>
      </c>
    </row>
    <row r="158" spans="2:51" s="13" customFormat="1" ht="13.5">
      <c r="B158" s="217"/>
      <c r="D158" s="196" t="s">
        <v>151</v>
      </c>
      <c r="E158" s="218" t="s">
        <v>5</v>
      </c>
      <c r="F158" s="219" t="s">
        <v>159</v>
      </c>
      <c r="H158" s="220">
        <v>176.05</v>
      </c>
      <c r="I158" s="221"/>
      <c r="L158" s="217"/>
      <c r="M158" s="222"/>
      <c r="N158" s="223"/>
      <c r="O158" s="223"/>
      <c r="P158" s="223"/>
      <c r="Q158" s="223"/>
      <c r="R158" s="223"/>
      <c r="S158" s="223"/>
      <c r="T158" s="224"/>
      <c r="AT158" s="225" t="s">
        <v>151</v>
      </c>
      <c r="AU158" s="225" t="s">
        <v>85</v>
      </c>
      <c r="AV158" s="13" t="s">
        <v>150</v>
      </c>
      <c r="AW158" s="13" t="s">
        <v>40</v>
      </c>
      <c r="AX158" s="13" t="s">
        <v>23</v>
      </c>
      <c r="AY158" s="225" t="s">
        <v>144</v>
      </c>
    </row>
    <row r="159" spans="2:65" s="1" customFormat="1" ht="57" customHeight="1">
      <c r="B159" s="173"/>
      <c r="C159" s="174" t="s">
        <v>250</v>
      </c>
      <c r="D159" s="174" t="s">
        <v>148</v>
      </c>
      <c r="E159" s="175" t="s">
        <v>251</v>
      </c>
      <c r="F159" s="176" t="s">
        <v>252</v>
      </c>
      <c r="G159" s="177" t="s">
        <v>161</v>
      </c>
      <c r="H159" s="178">
        <v>95.81</v>
      </c>
      <c r="I159" s="179">
        <v>0</v>
      </c>
      <c r="J159" s="180">
        <f>ROUND(I159*H159,2)</f>
        <v>0</v>
      </c>
      <c r="K159" s="324" t="s">
        <v>1516</v>
      </c>
      <c r="L159" s="40"/>
      <c r="M159" s="181" t="s">
        <v>5</v>
      </c>
      <c r="N159" s="182" t="s">
        <v>47</v>
      </c>
      <c r="O159" s="41"/>
      <c r="P159" s="183">
        <f>O159*H159</f>
        <v>0</v>
      </c>
      <c r="Q159" s="183">
        <v>4E-05</v>
      </c>
      <c r="R159" s="183">
        <f>Q159*H159</f>
        <v>0.0038324000000000006</v>
      </c>
      <c r="S159" s="183">
        <v>0</v>
      </c>
      <c r="T159" s="184">
        <f>S159*H159</f>
        <v>0</v>
      </c>
      <c r="AR159" s="24" t="s">
        <v>150</v>
      </c>
      <c r="AT159" s="24" t="s">
        <v>148</v>
      </c>
      <c r="AU159" s="24" t="s">
        <v>85</v>
      </c>
      <c r="AY159" s="24" t="s">
        <v>144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24" t="s">
        <v>23</v>
      </c>
      <c r="BK159" s="185">
        <f>ROUND(I159*H159,2)</f>
        <v>0</v>
      </c>
      <c r="BL159" s="24" t="s">
        <v>150</v>
      </c>
      <c r="BM159" s="24" t="s">
        <v>253</v>
      </c>
    </row>
    <row r="160" spans="2:51" s="12" customFormat="1" ht="13.5">
      <c r="B160" s="195"/>
      <c r="D160" s="196" t="s">
        <v>151</v>
      </c>
      <c r="E160" s="197" t="s">
        <v>5</v>
      </c>
      <c r="F160" s="198" t="s">
        <v>1475</v>
      </c>
      <c r="H160" s="199">
        <v>95.81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204" t="s">
        <v>151</v>
      </c>
      <c r="AU160" s="204" t="s">
        <v>85</v>
      </c>
      <c r="AV160" s="12" t="s">
        <v>85</v>
      </c>
      <c r="AW160" s="12" t="s">
        <v>40</v>
      </c>
      <c r="AX160" s="12" t="s">
        <v>23</v>
      </c>
      <c r="AY160" s="204" t="s">
        <v>144</v>
      </c>
    </row>
    <row r="161" spans="2:51" s="12" customFormat="1" ht="13.5">
      <c r="B161" s="195"/>
      <c r="D161" s="187" t="s">
        <v>151</v>
      </c>
      <c r="E161" s="204" t="s">
        <v>5</v>
      </c>
      <c r="F161" s="215">
        <v>0</v>
      </c>
      <c r="H161" s="216">
        <v>0</v>
      </c>
      <c r="I161" s="200"/>
      <c r="L161" s="195"/>
      <c r="M161" s="201"/>
      <c r="N161" s="202"/>
      <c r="O161" s="202"/>
      <c r="P161" s="202"/>
      <c r="Q161" s="202"/>
      <c r="R161" s="202"/>
      <c r="S161" s="202"/>
      <c r="T161" s="203"/>
      <c r="AT161" s="204" t="s">
        <v>151</v>
      </c>
      <c r="AU161" s="204" t="s">
        <v>85</v>
      </c>
      <c r="AV161" s="12" t="s">
        <v>85</v>
      </c>
      <c r="AW161" s="12" t="s">
        <v>40</v>
      </c>
      <c r="AX161" s="12" t="s">
        <v>76</v>
      </c>
      <c r="AY161" s="204" t="s">
        <v>144</v>
      </c>
    </row>
    <row r="162" spans="2:51" s="13" customFormat="1" ht="13.5">
      <c r="B162" s="217"/>
      <c r="D162" s="196" t="s">
        <v>151</v>
      </c>
      <c r="E162" s="218" t="s">
        <v>5</v>
      </c>
      <c r="F162" s="219" t="s">
        <v>159</v>
      </c>
      <c r="H162" s="220">
        <v>0</v>
      </c>
      <c r="I162" s="221"/>
      <c r="L162" s="217"/>
      <c r="M162" s="222"/>
      <c r="N162" s="223"/>
      <c r="O162" s="223"/>
      <c r="P162" s="223"/>
      <c r="Q162" s="223"/>
      <c r="R162" s="223"/>
      <c r="S162" s="223"/>
      <c r="T162" s="224"/>
      <c r="AT162" s="225" t="s">
        <v>151</v>
      </c>
      <c r="AU162" s="225" t="s">
        <v>85</v>
      </c>
      <c r="AV162" s="13" t="s">
        <v>150</v>
      </c>
      <c r="AW162" s="13" t="s">
        <v>40</v>
      </c>
      <c r="AX162" s="13" t="s">
        <v>23</v>
      </c>
      <c r="AY162" s="225" t="s">
        <v>144</v>
      </c>
    </row>
    <row r="163" spans="2:65" s="1" customFormat="1" ht="31.5" customHeight="1">
      <c r="B163" s="173"/>
      <c r="C163" s="174" t="s">
        <v>255</v>
      </c>
      <c r="D163" s="174" t="s">
        <v>148</v>
      </c>
      <c r="E163" s="175" t="s">
        <v>256</v>
      </c>
      <c r="F163" s="176" t="s">
        <v>257</v>
      </c>
      <c r="G163" s="177" t="s">
        <v>210</v>
      </c>
      <c r="H163" s="178">
        <v>1.292</v>
      </c>
      <c r="I163" s="179">
        <v>0</v>
      </c>
      <c r="J163" s="180">
        <f>ROUND(I163*H163,2)</f>
        <v>0</v>
      </c>
      <c r="K163" s="324" t="s">
        <v>1516</v>
      </c>
      <c r="L163" s="40"/>
      <c r="M163" s="181" t="s">
        <v>5</v>
      </c>
      <c r="N163" s="182" t="s">
        <v>47</v>
      </c>
      <c r="O163" s="41"/>
      <c r="P163" s="183">
        <f>O163*H163</f>
        <v>0</v>
      </c>
      <c r="Q163" s="183">
        <v>0</v>
      </c>
      <c r="R163" s="183">
        <f>Q163*H163</f>
        <v>0</v>
      </c>
      <c r="S163" s="183">
        <v>1.8</v>
      </c>
      <c r="T163" s="184">
        <f>S163*H163</f>
        <v>2.3256</v>
      </c>
      <c r="AR163" s="24" t="s">
        <v>150</v>
      </c>
      <c r="AT163" s="24" t="s">
        <v>148</v>
      </c>
      <c r="AU163" s="24" t="s">
        <v>85</v>
      </c>
      <c r="AY163" s="24" t="s">
        <v>144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24" t="s">
        <v>23</v>
      </c>
      <c r="BK163" s="185">
        <f>ROUND(I163*H163,2)</f>
        <v>0</v>
      </c>
      <c r="BL163" s="24" t="s">
        <v>150</v>
      </c>
      <c r="BM163" s="24" t="s">
        <v>258</v>
      </c>
    </row>
    <row r="164" spans="2:51" s="12" customFormat="1" ht="13.5">
      <c r="B164" s="195"/>
      <c r="D164" s="187" t="s">
        <v>151</v>
      </c>
      <c r="E164" s="204" t="s">
        <v>5</v>
      </c>
      <c r="F164" s="215" t="s">
        <v>1476</v>
      </c>
      <c r="H164" s="216">
        <v>1.292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204" t="s">
        <v>151</v>
      </c>
      <c r="AU164" s="204" t="s">
        <v>85</v>
      </c>
      <c r="AV164" s="12" t="s">
        <v>85</v>
      </c>
      <c r="AW164" s="12" t="s">
        <v>40</v>
      </c>
      <c r="AX164" s="12" t="s">
        <v>76</v>
      </c>
      <c r="AY164" s="204" t="s">
        <v>144</v>
      </c>
    </row>
    <row r="165" spans="2:51" s="13" customFormat="1" ht="13.5">
      <c r="B165" s="217"/>
      <c r="D165" s="196" t="s">
        <v>151</v>
      </c>
      <c r="E165" s="218" t="s">
        <v>5</v>
      </c>
      <c r="F165" s="219" t="s">
        <v>159</v>
      </c>
      <c r="H165" s="220">
        <v>1.292</v>
      </c>
      <c r="I165" s="221"/>
      <c r="L165" s="217"/>
      <c r="M165" s="222"/>
      <c r="N165" s="223"/>
      <c r="O165" s="223"/>
      <c r="P165" s="223"/>
      <c r="Q165" s="223"/>
      <c r="R165" s="223"/>
      <c r="S165" s="223"/>
      <c r="T165" s="224"/>
      <c r="AT165" s="225" t="s">
        <v>151</v>
      </c>
      <c r="AU165" s="225" t="s">
        <v>85</v>
      </c>
      <c r="AV165" s="13" t="s">
        <v>150</v>
      </c>
      <c r="AW165" s="13" t="s">
        <v>40</v>
      </c>
      <c r="AX165" s="13" t="s">
        <v>23</v>
      </c>
      <c r="AY165" s="225" t="s">
        <v>144</v>
      </c>
    </row>
    <row r="166" spans="2:51" s="11" customFormat="1" ht="13.5">
      <c r="B166" s="186"/>
      <c r="D166" s="187" t="s">
        <v>151</v>
      </c>
      <c r="E166" s="188" t="s">
        <v>5</v>
      </c>
      <c r="F166" s="322" t="s">
        <v>1477</v>
      </c>
      <c r="H166" s="190" t="s">
        <v>5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90" t="s">
        <v>151</v>
      </c>
      <c r="AU166" s="190" t="s">
        <v>85</v>
      </c>
      <c r="AV166" s="11" t="s">
        <v>23</v>
      </c>
      <c r="AW166" s="11" t="s">
        <v>40</v>
      </c>
      <c r="AX166" s="11" t="s">
        <v>76</v>
      </c>
      <c r="AY166" s="190" t="s">
        <v>144</v>
      </c>
    </row>
    <row r="167" spans="2:51" s="13" customFormat="1" ht="13.5">
      <c r="B167" s="217"/>
      <c r="D167" s="196" t="s">
        <v>151</v>
      </c>
      <c r="E167" s="218" t="s">
        <v>5</v>
      </c>
      <c r="F167" s="219" t="s">
        <v>159</v>
      </c>
      <c r="H167" s="220">
        <v>0</v>
      </c>
      <c r="I167" s="221"/>
      <c r="L167" s="217"/>
      <c r="M167" s="222"/>
      <c r="N167" s="223"/>
      <c r="O167" s="223"/>
      <c r="P167" s="223"/>
      <c r="Q167" s="223"/>
      <c r="R167" s="223"/>
      <c r="S167" s="223"/>
      <c r="T167" s="224"/>
      <c r="AT167" s="225" t="s">
        <v>151</v>
      </c>
      <c r="AU167" s="225" t="s">
        <v>85</v>
      </c>
      <c r="AV167" s="13" t="s">
        <v>150</v>
      </c>
      <c r="AW167" s="13" t="s">
        <v>40</v>
      </c>
      <c r="AX167" s="13" t="s">
        <v>23</v>
      </c>
      <c r="AY167" s="225" t="s">
        <v>144</v>
      </c>
    </row>
    <row r="168" spans="2:65" s="1" customFormat="1" ht="31.5" customHeight="1">
      <c r="B168" s="173"/>
      <c r="C168" s="174" t="s">
        <v>260</v>
      </c>
      <c r="D168" s="174" t="s">
        <v>148</v>
      </c>
      <c r="E168" s="175" t="s">
        <v>261</v>
      </c>
      <c r="F168" s="176" t="s">
        <v>262</v>
      </c>
      <c r="G168" s="177" t="s">
        <v>161</v>
      </c>
      <c r="H168" s="178">
        <v>1.112</v>
      </c>
      <c r="I168" s="179">
        <v>0</v>
      </c>
      <c r="J168" s="180">
        <f>ROUND(I168*H168,2)</f>
        <v>0</v>
      </c>
      <c r="K168" s="324" t="s">
        <v>1516</v>
      </c>
      <c r="L168" s="40"/>
      <c r="M168" s="181" t="s">
        <v>5</v>
      </c>
      <c r="N168" s="182" t="s">
        <v>47</v>
      </c>
      <c r="O168" s="41"/>
      <c r="P168" s="183">
        <f>O168*H168</f>
        <v>0</v>
      </c>
      <c r="Q168" s="183">
        <v>0</v>
      </c>
      <c r="R168" s="183">
        <f>Q168*H168</f>
        <v>0</v>
      </c>
      <c r="S168" s="183">
        <v>0.055</v>
      </c>
      <c r="T168" s="184">
        <f>S168*H168</f>
        <v>0.061160000000000006</v>
      </c>
      <c r="AR168" s="24" t="s">
        <v>150</v>
      </c>
      <c r="AT168" s="24" t="s">
        <v>148</v>
      </c>
      <c r="AU168" s="24" t="s">
        <v>85</v>
      </c>
      <c r="AY168" s="24" t="s">
        <v>144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4" t="s">
        <v>23</v>
      </c>
      <c r="BK168" s="185">
        <f>ROUND(I168*H168,2)</f>
        <v>0</v>
      </c>
      <c r="BL168" s="24" t="s">
        <v>150</v>
      </c>
      <c r="BM168" s="24" t="s">
        <v>263</v>
      </c>
    </row>
    <row r="169" spans="2:51" s="12" customFormat="1" ht="13.5">
      <c r="B169" s="195"/>
      <c r="D169" s="187" t="s">
        <v>151</v>
      </c>
      <c r="E169" s="204" t="s">
        <v>5</v>
      </c>
      <c r="F169" s="215" t="s">
        <v>1478</v>
      </c>
      <c r="H169" s="216">
        <v>1.112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204" t="s">
        <v>151</v>
      </c>
      <c r="AU169" s="204" t="s">
        <v>85</v>
      </c>
      <c r="AV169" s="12" t="s">
        <v>85</v>
      </c>
      <c r="AW169" s="12" t="s">
        <v>40</v>
      </c>
      <c r="AX169" s="12" t="s">
        <v>76</v>
      </c>
      <c r="AY169" s="204" t="s">
        <v>144</v>
      </c>
    </row>
    <row r="170" spans="2:51" s="13" customFormat="1" ht="13.5">
      <c r="B170" s="217"/>
      <c r="D170" s="196" t="s">
        <v>151</v>
      </c>
      <c r="E170" s="218" t="s">
        <v>5</v>
      </c>
      <c r="F170" s="219" t="s">
        <v>159</v>
      </c>
      <c r="H170" s="220">
        <v>1.112</v>
      </c>
      <c r="I170" s="221"/>
      <c r="L170" s="217"/>
      <c r="M170" s="222"/>
      <c r="N170" s="223"/>
      <c r="O170" s="223"/>
      <c r="P170" s="223"/>
      <c r="Q170" s="223"/>
      <c r="R170" s="223"/>
      <c r="S170" s="223"/>
      <c r="T170" s="224"/>
      <c r="AT170" s="225" t="s">
        <v>151</v>
      </c>
      <c r="AU170" s="225" t="s">
        <v>85</v>
      </c>
      <c r="AV170" s="13" t="s">
        <v>150</v>
      </c>
      <c r="AW170" s="13" t="s">
        <v>40</v>
      </c>
      <c r="AX170" s="13" t="s">
        <v>23</v>
      </c>
      <c r="AY170" s="225" t="s">
        <v>144</v>
      </c>
    </row>
    <row r="171" spans="2:65" s="1" customFormat="1" ht="44.25" customHeight="1">
      <c r="B171" s="173"/>
      <c r="C171" s="174" t="s">
        <v>264</v>
      </c>
      <c r="D171" s="174" t="s">
        <v>148</v>
      </c>
      <c r="E171" s="175" t="s">
        <v>265</v>
      </c>
      <c r="F171" s="176" t="s">
        <v>266</v>
      </c>
      <c r="G171" s="177" t="s">
        <v>161</v>
      </c>
      <c r="H171" s="178">
        <v>9.021</v>
      </c>
      <c r="I171" s="179">
        <v>0</v>
      </c>
      <c r="J171" s="180">
        <f>ROUND(I171*H171,2)</f>
        <v>0</v>
      </c>
      <c r="K171" s="324" t="s">
        <v>1516</v>
      </c>
      <c r="L171" s="40"/>
      <c r="M171" s="181" t="s">
        <v>5</v>
      </c>
      <c r="N171" s="182" t="s">
        <v>47</v>
      </c>
      <c r="O171" s="41"/>
      <c r="P171" s="183">
        <f>O171*H171</f>
        <v>0</v>
      </c>
      <c r="Q171" s="183">
        <v>0</v>
      </c>
      <c r="R171" s="183">
        <f>Q171*H171</f>
        <v>0</v>
      </c>
      <c r="S171" s="183">
        <v>0.545</v>
      </c>
      <c r="T171" s="184">
        <f>S171*H171</f>
        <v>4.916445</v>
      </c>
      <c r="AR171" s="24" t="s">
        <v>150</v>
      </c>
      <c r="AT171" s="24" t="s">
        <v>148</v>
      </c>
      <c r="AU171" s="24" t="s">
        <v>85</v>
      </c>
      <c r="AY171" s="24" t="s">
        <v>144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24" t="s">
        <v>23</v>
      </c>
      <c r="BK171" s="185">
        <f>ROUND(I171*H171,2)</f>
        <v>0</v>
      </c>
      <c r="BL171" s="24" t="s">
        <v>150</v>
      </c>
      <c r="BM171" s="24" t="s">
        <v>267</v>
      </c>
    </row>
    <row r="172" spans="2:51" s="11" customFormat="1" ht="13.5">
      <c r="B172" s="186"/>
      <c r="D172" s="187" t="s">
        <v>151</v>
      </c>
      <c r="E172" s="188" t="s">
        <v>5</v>
      </c>
      <c r="F172" s="189" t="s">
        <v>268</v>
      </c>
      <c r="H172" s="190" t="s">
        <v>5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90" t="s">
        <v>151</v>
      </c>
      <c r="AU172" s="190" t="s">
        <v>85</v>
      </c>
      <c r="AV172" s="11" t="s">
        <v>23</v>
      </c>
      <c r="AW172" s="11" t="s">
        <v>40</v>
      </c>
      <c r="AX172" s="11" t="s">
        <v>76</v>
      </c>
      <c r="AY172" s="190" t="s">
        <v>144</v>
      </c>
    </row>
    <row r="173" spans="2:51" s="12" customFormat="1" ht="13.5">
      <c r="B173" s="195"/>
      <c r="D173" s="187" t="s">
        <v>151</v>
      </c>
      <c r="E173" s="204" t="s">
        <v>5</v>
      </c>
      <c r="F173" s="215" t="s">
        <v>1479</v>
      </c>
      <c r="H173" s="216">
        <v>9.021</v>
      </c>
      <c r="I173" s="200"/>
      <c r="L173" s="195"/>
      <c r="M173" s="201"/>
      <c r="N173" s="202"/>
      <c r="O173" s="202"/>
      <c r="P173" s="202"/>
      <c r="Q173" s="202"/>
      <c r="R173" s="202"/>
      <c r="S173" s="202"/>
      <c r="T173" s="203"/>
      <c r="AT173" s="204" t="s">
        <v>151</v>
      </c>
      <c r="AU173" s="204" t="s">
        <v>85</v>
      </c>
      <c r="AV173" s="12" t="s">
        <v>85</v>
      </c>
      <c r="AW173" s="12" t="s">
        <v>40</v>
      </c>
      <c r="AX173" s="12" t="s">
        <v>76</v>
      </c>
      <c r="AY173" s="204" t="s">
        <v>144</v>
      </c>
    </row>
    <row r="174" spans="2:51" s="13" customFormat="1" ht="13.5">
      <c r="B174" s="217"/>
      <c r="D174" s="196" t="s">
        <v>151</v>
      </c>
      <c r="E174" s="218" t="s">
        <v>5</v>
      </c>
      <c r="F174" s="219" t="s">
        <v>159</v>
      </c>
      <c r="H174" s="220">
        <v>9.021</v>
      </c>
      <c r="I174" s="221"/>
      <c r="L174" s="217"/>
      <c r="M174" s="222"/>
      <c r="N174" s="223"/>
      <c r="O174" s="223"/>
      <c r="P174" s="223"/>
      <c r="Q174" s="223"/>
      <c r="R174" s="223"/>
      <c r="S174" s="223"/>
      <c r="T174" s="224"/>
      <c r="AT174" s="225" t="s">
        <v>151</v>
      </c>
      <c r="AU174" s="225" t="s">
        <v>85</v>
      </c>
      <c r="AV174" s="13" t="s">
        <v>150</v>
      </c>
      <c r="AW174" s="13" t="s">
        <v>40</v>
      </c>
      <c r="AX174" s="13" t="s">
        <v>23</v>
      </c>
      <c r="AY174" s="225" t="s">
        <v>144</v>
      </c>
    </row>
    <row r="175" spans="2:51" s="12" customFormat="1" ht="13.5">
      <c r="B175" s="195"/>
      <c r="D175" s="196" t="s">
        <v>151</v>
      </c>
      <c r="E175" s="197" t="s">
        <v>5</v>
      </c>
      <c r="F175" s="198" t="s">
        <v>1480</v>
      </c>
      <c r="H175" s="199">
        <v>0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204" t="s">
        <v>151</v>
      </c>
      <c r="AU175" s="204" t="s">
        <v>85</v>
      </c>
      <c r="AV175" s="12" t="s">
        <v>85</v>
      </c>
      <c r="AW175" s="12" t="s">
        <v>40</v>
      </c>
      <c r="AX175" s="12" t="s">
        <v>23</v>
      </c>
      <c r="AY175" s="204" t="s">
        <v>144</v>
      </c>
    </row>
    <row r="176" spans="2:65" s="1" customFormat="1" ht="31.5" customHeight="1">
      <c r="B176" s="173"/>
      <c r="C176" s="174" t="s">
        <v>269</v>
      </c>
      <c r="D176" s="174" t="s">
        <v>148</v>
      </c>
      <c r="E176" s="175" t="s">
        <v>270</v>
      </c>
      <c r="F176" s="176" t="s">
        <v>271</v>
      </c>
      <c r="G176" s="177" t="s">
        <v>161</v>
      </c>
      <c r="H176" s="178">
        <v>5.335</v>
      </c>
      <c r="I176" s="179">
        <v>0</v>
      </c>
      <c r="J176" s="180">
        <f>ROUND(I176*H176,2)</f>
        <v>0</v>
      </c>
      <c r="K176" s="324" t="s">
        <v>1516</v>
      </c>
      <c r="L176" s="40"/>
      <c r="M176" s="181" t="s">
        <v>5</v>
      </c>
      <c r="N176" s="182" t="s">
        <v>47</v>
      </c>
      <c r="O176" s="41"/>
      <c r="P176" s="183">
        <f>O176*H176</f>
        <v>0</v>
      </c>
      <c r="Q176" s="183">
        <v>0</v>
      </c>
      <c r="R176" s="183">
        <f>Q176*H176</f>
        <v>0</v>
      </c>
      <c r="S176" s="183">
        <v>0.062</v>
      </c>
      <c r="T176" s="184">
        <f>S176*H176</f>
        <v>0.33077</v>
      </c>
      <c r="AR176" s="24" t="s">
        <v>150</v>
      </c>
      <c r="AT176" s="24" t="s">
        <v>148</v>
      </c>
      <c r="AU176" s="24" t="s">
        <v>85</v>
      </c>
      <c r="AY176" s="24" t="s">
        <v>144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4" t="s">
        <v>23</v>
      </c>
      <c r="BK176" s="185">
        <f>ROUND(I176*H176,2)</f>
        <v>0</v>
      </c>
      <c r="BL176" s="24" t="s">
        <v>150</v>
      </c>
      <c r="BM176" s="24" t="s">
        <v>272</v>
      </c>
    </row>
    <row r="177" spans="2:51" s="12" customFormat="1" ht="13.5">
      <c r="B177" s="195"/>
      <c r="D177" s="196" t="s">
        <v>151</v>
      </c>
      <c r="E177" s="197" t="s">
        <v>5</v>
      </c>
      <c r="F177" s="198" t="s">
        <v>1481</v>
      </c>
      <c r="H177" s="199">
        <v>5.335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204" t="s">
        <v>151</v>
      </c>
      <c r="AU177" s="204" t="s">
        <v>85</v>
      </c>
      <c r="AV177" s="12" t="s">
        <v>85</v>
      </c>
      <c r="AW177" s="12" t="s">
        <v>40</v>
      </c>
      <c r="AX177" s="12" t="s">
        <v>23</v>
      </c>
      <c r="AY177" s="204" t="s">
        <v>144</v>
      </c>
    </row>
    <row r="178" spans="2:65" s="1" customFormat="1" ht="31.5" customHeight="1">
      <c r="B178" s="173"/>
      <c r="C178" s="174" t="s">
        <v>273</v>
      </c>
      <c r="D178" s="174" t="s">
        <v>148</v>
      </c>
      <c r="E178" s="175" t="s">
        <v>274</v>
      </c>
      <c r="F178" s="176" t="s">
        <v>275</v>
      </c>
      <c r="G178" s="177" t="s">
        <v>161</v>
      </c>
      <c r="H178" s="178">
        <v>0.902</v>
      </c>
      <c r="I178" s="179">
        <v>0</v>
      </c>
      <c r="J178" s="180">
        <f>ROUND(I178*H178,2)</f>
        <v>0</v>
      </c>
      <c r="K178" s="324" t="s">
        <v>1516</v>
      </c>
      <c r="L178" s="40"/>
      <c r="M178" s="181" t="s">
        <v>5</v>
      </c>
      <c r="N178" s="182" t="s">
        <v>47</v>
      </c>
      <c r="O178" s="41"/>
      <c r="P178" s="183">
        <f>O178*H178</f>
        <v>0</v>
      </c>
      <c r="Q178" s="183">
        <v>0</v>
      </c>
      <c r="R178" s="183">
        <f>Q178*H178</f>
        <v>0</v>
      </c>
      <c r="S178" s="183">
        <v>0.048</v>
      </c>
      <c r="T178" s="184">
        <f>S178*H178</f>
        <v>0.043296</v>
      </c>
      <c r="AR178" s="24" t="s">
        <v>150</v>
      </c>
      <c r="AT178" s="24" t="s">
        <v>148</v>
      </c>
      <c r="AU178" s="24" t="s">
        <v>85</v>
      </c>
      <c r="AY178" s="24" t="s">
        <v>144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24" t="s">
        <v>23</v>
      </c>
      <c r="BK178" s="185">
        <f>ROUND(I178*H178,2)</f>
        <v>0</v>
      </c>
      <c r="BL178" s="24" t="s">
        <v>150</v>
      </c>
      <c r="BM178" s="24" t="s">
        <v>276</v>
      </c>
    </row>
    <row r="179" spans="2:51" s="12" customFormat="1" ht="13.5">
      <c r="B179" s="195"/>
      <c r="D179" s="187" t="s">
        <v>151</v>
      </c>
      <c r="E179" s="204" t="s">
        <v>5</v>
      </c>
      <c r="F179" s="215" t="s">
        <v>1482</v>
      </c>
      <c r="H179" s="216">
        <v>0.902</v>
      </c>
      <c r="I179" s="200"/>
      <c r="L179" s="195"/>
      <c r="M179" s="201"/>
      <c r="N179" s="202"/>
      <c r="O179" s="202"/>
      <c r="P179" s="202"/>
      <c r="Q179" s="202"/>
      <c r="R179" s="202"/>
      <c r="S179" s="202"/>
      <c r="T179" s="203"/>
      <c r="AT179" s="204" t="s">
        <v>151</v>
      </c>
      <c r="AU179" s="204" t="s">
        <v>85</v>
      </c>
      <c r="AV179" s="12" t="s">
        <v>85</v>
      </c>
      <c r="AW179" s="12" t="s">
        <v>40</v>
      </c>
      <c r="AX179" s="12" t="s">
        <v>76</v>
      </c>
      <c r="AY179" s="204" t="s">
        <v>144</v>
      </c>
    </row>
    <row r="180" spans="2:51" s="13" customFormat="1" ht="13.5">
      <c r="B180" s="217"/>
      <c r="D180" s="196" t="s">
        <v>151</v>
      </c>
      <c r="E180" s="218" t="s">
        <v>5</v>
      </c>
      <c r="F180" s="219" t="s">
        <v>159</v>
      </c>
      <c r="H180" s="220">
        <v>0.902</v>
      </c>
      <c r="I180" s="221"/>
      <c r="L180" s="217"/>
      <c r="M180" s="222"/>
      <c r="N180" s="223"/>
      <c r="O180" s="223"/>
      <c r="P180" s="223"/>
      <c r="Q180" s="223"/>
      <c r="R180" s="223"/>
      <c r="S180" s="223"/>
      <c r="T180" s="224"/>
      <c r="AT180" s="225" t="s">
        <v>151</v>
      </c>
      <c r="AU180" s="225" t="s">
        <v>85</v>
      </c>
      <c r="AV180" s="13" t="s">
        <v>150</v>
      </c>
      <c r="AW180" s="13" t="s">
        <v>40</v>
      </c>
      <c r="AX180" s="13" t="s">
        <v>23</v>
      </c>
      <c r="AY180" s="225" t="s">
        <v>144</v>
      </c>
    </row>
    <row r="181" spans="2:65" s="1" customFormat="1" ht="31.5" customHeight="1">
      <c r="B181" s="173"/>
      <c r="C181" s="174" t="s">
        <v>277</v>
      </c>
      <c r="D181" s="174" t="s">
        <v>148</v>
      </c>
      <c r="E181" s="175" t="s">
        <v>278</v>
      </c>
      <c r="F181" s="176" t="s">
        <v>279</v>
      </c>
      <c r="G181" s="177" t="s">
        <v>161</v>
      </c>
      <c r="H181" s="178">
        <v>4.462</v>
      </c>
      <c r="I181" s="179">
        <v>0</v>
      </c>
      <c r="J181" s="180">
        <f>ROUND(I181*H181,2)</f>
        <v>0</v>
      </c>
      <c r="K181" s="324" t="s">
        <v>1516</v>
      </c>
      <c r="L181" s="40"/>
      <c r="M181" s="181" t="s">
        <v>5</v>
      </c>
      <c r="N181" s="182" t="s">
        <v>47</v>
      </c>
      <c r="O181" s="41"/>
      <c r="P181" s="183">
        <f>O181*H181</f>
        <v>0</v>
      </c>
      <c r="Q181" s="183">
        <v>0</v>
      </c>
      <c r="R181" s="183">
        <f>Q181*H181</f>
        <v>0</v>
      </c>
      <c r="S181" s="183">
        <v>0.067</v>
      </c>
      <c r="T181" s="184">
        <f>S181*H181</f>
        <v>0.298954</v>
      </c>
      <c r="AR181" s="24" t="s">
        <v>150</v>
      </c>
      <c r="AT181" s="24" t="s">
        <v>148</v>
      </c>
      <c r="AU181" s="24" t="s">
        <v>85</v>
      </c>
      <c r="AY181" s="24" t="s">
        <v>144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24" t="s">
        <v>23</v>
      </c>
      <c r="BK181" s="185">
        <f>ROUND(I181*H181,2)</f>
        <v>0</v>
      </c>
      <c r="BL181" s="24" t="s">
        <v>150</v>
      </c>
      <c r="BM181" s="24" t="s">
        <v>280</v>
      </c>
    </row>
    <row r="182" spans="2:51" s="12" customFormat="1" ht="13.5">
      <c r="B182" s="195"/>
      <c r="D182" s="196" t="s">
        <v>151</v>
      </c>
      <c r="E182" s="197" t="s">
        <v>5</v>
      </c>
      <c r="F182" s="198" t="s">
        <v>1483</v>
      </c>
      <c r="H182" s="199">
        <v>4.462</v>
      </c>
      <c r="I182" s="200"/>
      <c r="L182" s="195"/>
      <c r="M182" s="201"/>
      <c r="N182" s="202"/>
      <c r="O182" s="202"/>
      <c r="P182" s="202"/>
      <c r="Q182" s="202"/>
      <c r="R182" s="202"/>
      <c r="S182" s="202"/>
      <c r="T182" s="203"/>
      <c r="AT182" s="204" t="s">
        <v>151</v>
      </c>
      <c r="AU182" s="204" t="s">
        <v>85</v>
      </c>
      <c r="AV182" s="12" t="s">
        <v>85</v>
      </c>
      <c r="AW182" s="12" t="s">
        <v>40</v>
      </c>
      <c r="AX182" s="12" t="s">
        <v>23</v>
      </c>
      <c r="AY182" s="204" t="s">
        <v>144</v>
      </c>
    </row>
    <row r="183" spans="2:51" s="12" customFormat="1" ht="13.5">
      <c r="B183" s="195"/>
      <c r="D183" s="196" t="s">
        <v>151</v>
      </c>
      <c r="E183" s="197" t="s">
        <v>5</v>
      </c>
      <c r="F183" s="198">
        <v>0</v>
      </c>
      <c r="H183" s="199">
        <v>0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204" t="s">
        <v>151</v>
      </c>
      <c r="AU183" s="204" t="s">
        <v>85</v>
      </c>
      <c r="AV183" s="12" t="s">
        <v>85</v>
      </c>
      <c r="AW183" s="12" t="s">
        <v>40</v>
      </c>
      <c r="AX183" s="12" t="s">
        <v>23</v>
      </c>
      <c r="AY183" s="204" t="s">
        <v>144</v>
      </c>
    </row>
    <row r="184" spans="2:51" s="12" customFormat="1" ht="13.5">
      <c r="B184" s="195"/>
      <c r="D184" s="196" t="s">
        <v>151</v>
      </c>
      <c r="E184" s="197" t="s">
        <v>5</v>
      </c>
      <c r="F184" s="198">
        <v>0</v>
      </c>
      <c r="H184" s="199">
        <v>0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204" t="s">
        <v>151</v>
      </c>
      <c r="AU184" s="204" t="s">
        <v>85</v>
      </c>
      <c r="AV184" s="12" t="s">
        <v>85</v>
      </c>
      <c r="AW184" s="12" t="s">
        <v>40</v>
      </c>
      <c r="AX184" s="12" t="s">
        <v>23</v>
      </c>
      <c r="AY184" s="204" t="s">
        <v>144</v>
      </c>
    </row>
    <row r="185" spans="2:65" s="1" customFormat="1" ht="31.5" customHeight="1">
      <c r="B185" s="173"/>
      <c r="C185" s="174" t="s">
        <v>281</v>
      </c>
      <c r="D185" s="174" t="s">
        <v>148</v>
      </c>
      <c r="E185" s="175" t="s">
        <v>282</v>
      </c>
      <c r="F185" s="176" t="s">
        <v>283</v>
      </c>
      <c r="G185" s="177" t="s">
        <v>186</v>
      </c>
      <c r="H185" s="178">
        <v>76.5</v>
      </c>
      <c r="I185" s="179">
        <v>0</v>
      </c>
      <c r="J185" s="180">
        <f>ROUND(I185*H185,2)</f>
        <v>0</v>
      </c>
      <c r="K185" s="324" t="s">
        <v>1516</v>
      </c>
      <c r="L185" s="40"/>
      <c r="M185" s="181" t="s">
        <v>5</v>
      </c>
      <c r="N185" s="182" t="s">
        <v>47</v>
      </c>
      <c r="O185" s="41"/>
      <c r="P185" s="183">
        <f>O185*H185</f>
        <v>0</v>
      </c>
      <c r="Q185" s="183">
        <v>0</v>
      </c>
      <c r="R185" s="183">
        <f>Q185*H185</f>
        <v>0</v>
      </c>
      <c r="S185" s="183">
        <v>0.054</v>
      </c>
      <c r="T185" s="184">
        <f>S185*H185</f>
        <v>4.131</v>
      </c>
      <c r="AR185" s="24" t="s">
        <v>150</v>
      </c>
      <c r="AT185" s="24" t="s">
        <v>148</v>
      </c>
      <c r="AU185" s="24" t="s">
        <v>85</v>
      </c>
      <c r="AY185" s="24" t="s">
        <v>144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24" t="s">
        <v>23</v>
      </c>
      <c r="BK185" s="185">
        <f>ROUND(I185*H185,2)</f>
        <v>0</v>
      </c>
      <c r="BL185" s="24" t="s">
        <v>150</v>
      </c>
      <c r="BM185" s="24" t="s">
        <v>284</v>
      </c>
    </row>
    <row r="186" spans="2:51" s="11" customFormat="1" ht="13.5">
      <c r="B186" s="186"/>
      <c r="D186" s="187" t="s">
        <v>151</v>
      </c>
      <c r="E186" s="188" t="s">
        <v>5</v>
      </c>
      <c r="F186" s="322" t="s">
        <v>1484</v>
      </c>
      <c r="H186" s="323">
        <v>60</v>
      </c>
      <c r="I186" s="191"/>
      <c r="L186" s="186"/>
      <c r="M186" s="192"/>
      <c r="N186" s="193"/>
      <c r="O186" s="193"/>
      <c r="P186" s="193"/>
      <c r="Q186" s="193"/>
      <c r="R186" s="193"/>
      <c r="S186" s="193"/>
      <c r="T186" s="194"/>
      <c r="AT186" s="190" t="s">
        <v>151</v>
      </c>
      <c r="AU186" s="190" t="s">
        <v>85</v>
      </c>
      <c r="AV186" s="11" t="s">
        <v>23</v>
      </c>
      <c r="AW186" s="11" t="s">
        <v>40</v>
      </c>
      <c r="AX186" s="11" t="s">
        <v>76</v>
      </c>
      <c r="AY186" s="190" t="s">
        <v>144</v>
      </c>
    </row>
    <row r="187" spans="2:51" s="12" customFormat="1" ht="13.5">
      <c r="B187" s="195"/>
      <c r="D187" s="187" t="s">
        <v>151</v>
      </c>
      <c r="E187" s="204" t="s">
        <v>5</v>
      </c>
      <c r="F187" s="215" t="s">
        <v>1485</v>
      </c>
      <c r="H187" s="216">
        <v>16.5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204" t="s">
        <v>151</v>
      </c>
      <c r="AU187" s="204" t="s">
        <v>85</v>
      </c>
      <c r="AV187" s="12" t="s">
        <v>85</v>
      </c>
      <c r="AW187" s="12" t="s">
        <v>40</v>
      </c>
      <c r="AX187" s="12" t="s">
        <v>76</v>
      </c>
      <c r="AY187" s="204" t="s">
        <v>144</v>
      </c>
    </row>
    <row r="188" spans="2:51" s="13" customFormat="1" ht="13.5">
      <c r="B188" s="217"/>
      <c r="D188" s="196" t="s">
        <v>151</v>
      </c>
      <c r="E188" s="218" t="s">
        <v>5</v>
      </c>
      <c r="F188" s="219" t="s">
        <v>159</v>
      </c>
      <c r="H188" s="220">
        <v>76.5</v>
      </c>
      <c r="I188" s="221"/>
      <c r="L188" s="217"/>
      <c r="M188" s="222"/>
      <c r="N188" s="223"/>
      <c r="O188" s="223"/>
      <c r="P188" s="223"/>
      <c r="Q188" s="223"/>
      <c r="R188" s="223"/>
      <c r="S188" s="223"/>
      <c r="T188" s="224"/>
      <c r="AT188" s="225" t="s">
        <v>151</v>
      </c>
      <c r="AU188" s="225" t="s">
        <v>85</v>
      </c>
      <c r="AV188" s="13" t="s">
        <v>150</v>
      </c>
      <c r="AW188" s="13" t="s">
        <v>40</v>
      </c>
      <c r="AX188" s="13" t="s">
        <v>23</v>
      </c>
      <c r="AY188" s="225" t="s">
        <v>144</v>
      </c>
    </row>
    <row r="189" spans="2:65" s="1" customFormat="1" ht="31.5" customHeight="1">
      <c r="B189" s="173"/>
      <c r="C189" s="174" t="s">
        <v>285</v>
      </c>
      <c r="D189" s="174" t="s">
        <v>148</v>
      </c>
      <c r="E189" s="175" t="s">
        <v>286</v>
      </c>
      <c r="F189" s="176" t="s">
        <v>287</v>
      </c>
      <c r="G189" s="177" t="s">
        <v>161</v>
      </c>
      <c r="H189" s="178">
        <v>183.06</v>
      </c>
      <c r="I189" s="179">
        <v>0</v>
      </c>
      <c r="J189" s="180">
        <f>ROUND(I189*H189,2)</f>
        <v>0</v>
      </c>
      <c r="K189" s="324" t="s">
        <v>1516</v>
      </c>
      <c r="L189" s="40"/>
      <c r="M189" s="181" t="s">
        <v>5</v>
      </c>
      <c r="N189" s="182" t="s">
        <v>47</v>
      </c>
      <c r="O189" s="41"/>
      <c r="P189" s="183">
        <f>O189*H189</f>
        <v>0</v>
      </c>
      <c r="Q189" s="183">
        <v>0</v>
      </c>
      <c r="R189" s="183">
        <f>Q189*H189</f>
        <v>0</v>
      </c>
      <c r="S189" s="183">
        <v>0.046</v>
      </c>
      <c r="T189" s="184">
        <f>S189*H189</f>
        <v>8.42076</v>
      </c>
      <c r="AR189" s="24" t="s">
        <v>150</v>
      </c>
      <c r="AT189" s="24" t="s">
        <v>148</v>
      </c>
      <c r="AU189" s="24" t="s">
        <v>85</v>
      </c>
      <c r="AY189" s="24" t="s">
        <v>144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24" t="s">
        <v>23</v>
      </c>
      <c r="BK189" s="185">
        <f>ROUND(I189*H189,2)</f>
        <v>0</v>
      </c>
      <c r="BL189" s="24" t="s">
        <v>150</v>
      </c>
      <c r="BM189" s="24" t="s">
        <v>288</v>
      </c>
    </row>
    <row r="190" spans="2:51" s="12" customFormat="1" ht="13.5">
      <c r="B190" s="195"/>
      <c r="D190" s="187" t="s">
        <v>151</v>
      </c>
      <c r="E190" s="204" t="s">
        <v>5</v>
      </c>
      <c r="F190" s="215" t="s">
        <v>1486</v>
      </c>
      <c r="H190" s="216"/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204" t="s">
        <v>151</v>
      </c>
      <c r="AU190" s="204" t="s">
        <v>85</v>
      </c>
      <c r="AV190" s="12" t="s">
        <v>85</v>
      </c>
      <c r="AW190" s="12" t="s">
        <v>40</v>
      </c>
      <c r="AX190" s="12" t="s">
        <v>76</v>
      </c>
      <c r="AY190" s="204" t="s">
        <v>144</v>
      </c>
    </row>
    <row r="191" spans="2:51" s="12" customFormat="1" ht="13.5">
      <c r="B191" s="195"/>
      <c r="D191" s="187" t="s">
        <v>151</v>
      </c>
      <c r="E191" s="204" t="s">
        <v>5</v>
      </c>
      <c r="F191" s="215" t="s">
        <v>1487</v>
      </c>
      <c r="H191" s="216">
        <v>183.06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204" t="s">
        <v>151</v>
      </c>
      <c r="AU191" s="204" t="s">
        <v>85</v>
      </c>
      <c r="AV191" s="12" t="s">
        <v>85</v>
      </c>
      <c r="AW191" s="12" t="s">
        <v>40</v>
      </c>
      <c r="AX191" s="12" t="s">
        <v>76</v>
      </c>
      <c r="AY191" s="204" t="s">
        <v>144</v>
      </c>
    </row>
    <row r="192" spans="2:51" s="13" customFormat="1" ht="13.5">
      <c r="B192" s="217"/>
      <c r="D192" s="196" t="s">
        <v>151</v>
      </c>
      <c r="E192" s="218" t="s">
        <v>5</v>
      </c>
      <c r="F192" s="219" t="s">
        <v>159</v>
      </c>
      <c r="H192" s="220">
        <v>183.06</v>
      </c>
      <c r="I192" s="221"/>
      <c r="L192" s="217"/>
      <c r="M192" s="222"/>
      <c r="N192" s="223"/>
      <c r="O192" s="223"/>
      <c r="P192" s="223"/>
      <c r="Q192" s="223"/>
      <c r="R192" s="223"/>
      <c r="S192" s="223"/>
      <c r="T192" s="224"/>
      <c r="AT192" s="225" t="s">
        <v>151</v>
      </c>
      <c r="AU192" s="225" t="s">
        <v>85</v>
      </c>
      <c r="AV192" s="13" t="s">
        <v>150</v>
      </c>
      <c r="AW192" s="13" t="s">
        <v>40</v>
      </c>
      <c r="AX192" s="13" t="s">
        <v>23</v>
      </c>
      <c r="AY192" s="225" t="s">
        <v>144</v>
      </c>
    </row>
    <row r="193" spans="2:65" s="1" customFormat="1" ht="31.5" customHeight="1">
      <c r="B193" s="173"/>
      <c r="C193" s="174" t="s">
        <v>289</v>
      </c>
      <c r="D193" s="174" t="s">
        <v>148</v>
      </c>
      <c r="E193" s="175" t="s">
        <v>290</v>
      </c>
      <c r="F193" s="176" t="s">
        <v>291</v>
      </c>
      <c r="G193" s="177" t="s">
        <v>161</v>
      </c>
      <c r="H193" s="178">
        <v>27.34</v>
      </c>
      <c r="I193" s="179">
        <v>0</v>
      </c>
      <c r="J193" s="180">
        <f>ROUND(I193*H193,2)</f>
        <v>0</v>
      </c>
      <c r="K193" s="324" t="s">
        <v>1516</v>
      </c>
      <c r="L193" s="40"/>
      <c r="M193" s="181" t="s">
        <v>5</v>
      </c>
      <c r="N193" s="182" t="s">
        <v>47</v>
      </c>
      <c r="O193" s="41"/>
      <c r="P193" s="183">
        <f>O193*H193</f>
        <v>0</v>
      </c>
      <c r="Q193" s="183">
        <v>0</v>
      </c>
      <c r="R193" s="183">
        <f>Q193*H193</f>
        <v>0</v>
      </c>
      <c r="S193" s="183">
        <v>0.068</v>
      </c>
      <c r="T193" s="184">
        <f>S193*H193</f>
        <v>1.85912</v>
      </c>
      <c r="AR193" s="24" t="s">
        <v>150</v>
      </c>
      <c r="AT193" s="24" t="s">
        <v>148</v>
      </c>
      <c r="AU193" s="24" t="s">
        <v>85</v>
      </c>
      <c r="AY193" s="24" t="s">
        <v>144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24" t="s">
        <v>23</v>
      </c>
      <c r="BK193" s="185">
        <f>ROUND(I193*H193,2)</f>
        <v>0</v>
      </c>
      <c r="BL193" s="24" t="s">
        <v>150</v>
      </c>
      <c r="BM193" s="24" t="s">
        <v>292</v>
      </c>
    </row>
    <row r="194" spans="2:51" s="11" customFormat="1" ht="13.5">
      <c r="B194" s="186"/>
      <c r="D194" s="187" t="s">
        <v>151</v>
      </c>
      <c r="E194" s="188" t="s">
        <v>5</v>
      </c>
      <c r="F194" s="189" t="s">
        <v>293</v>
      </c>
      <c r="H194" s="190" t="s">
        <v>5</v>
      </c>
      <c r="I194" s="191"/>
      <c r="L194" s="186"/>
      <c r="M194" s="192"/>
      <c r="N194" s="193"/>
      <c r="O194" s="193"/>
      <c r="P194" s="193"/>
      <c r="Q194" s="193"/>
      <c r="R194" s="193"/>
      <c r="S194" s="193"/>
      <c r="T194" s="194"/>
      <c r="AT194" s="190" t="s">
        <v>151</v>
      </c>
      <c r="AU194" s="190" t="s">
        <v>85</v>
      </c>
      <c r="AV194" s="11" t="s">
        <v>23</v>
      </c>
      <c r="AW194" s="11" t="s">
        <v>40</v>
      </c>
      <c r="AX194" s="11" t="s">
        <v>76</v>
      </c>
      <c r="AY194" s="190" t="s">
        <v>144</v>
      </c>
    </row>
    <row r="195" spans="2:51" s="12" customFormat="1" ht="13.5">
      <c r="B195" s="195"/>
      <c r="D195" s="187" t="s">
        <v>151</v>
      </c>
      <c r="E195" s="204" t="s">
        <v>5</v>
      </c>
      <c r="F195" s="215" t="s">
        <v>1468</v>
      </c>
      <c r="H195" s="216">
        <v>27.34</v>
      </c>
      <c r="I195" s="200"/>
      <c r="L195" s="195"/>
      <c r="M195" s="201"/>
      <c r="N195" s="202"/>
      <c r="O195" s="202"/>
      <c r="P195" s="202"/>
      <c r="Q195" s="202"/>
      <c r="R195" s="202"/>
      <c r="S195" s="202"/>
      <c r="T195" s="203"/>
      <c r="AT195" s="204" t="s">
        <v>151</v>
      </c>
      <c r="AU195" s="204" t="s">
        <v>85</v>
      </c>
      <c r="AV195" s="12" t="s">
        <v>85</v>
      </c>
      <c r="AW195" s="12" t="s">
        <v>40</v>
      </c>
      <c r="AX195" s="12" t="s">
        <v>76</v>
      </c>
      <c r="AY195" s="204" t="s">
        <v>144</v>
      </c>
    </row>
    <row r="196" spans="2:51" s="13" customFormat="1" ht="13.5">
      <c r="B196" s="217"/>
      <c r="D196" s="196" t="s">
        <v>151</v>
      </c>
      <c r="E196" s="218" t="s">
        <v>5</v>
      </c>
      <c r="F196" s="219" t="s">
        <v>159</v>
      </c>
      <c r="H196" s="220">
        <v>27.34</v>
      </c>
      <c r="I196" s="221"/>
      <c r="L196" s="217"/>
      <c r="M196" s="222"/>
      <c r="N196" s="223"/>
      <c r="O196" s="223"/>
      <c r="P196" s="223"/>
      <c r="Q196" s="223"/>
      <c r="R196" s="223"/>
      <c r="S196" s="223"/>
      <c r="T196" s="224"/>
      <c r="AT196" s="225" t="s">
        <v>151</v>
      </c>
      <c r="AU196" s="225" t="s">
        <v>85</v>
      </c>
      <c r="AV196" s="13" t="s">
        <v>150</v>
      </c>
      <c r="AW196" s="13" t="s">
        <v>40</v>
      </c>
      <c r="AX196" s="13" t="s">
        <v>23</v>
      </c>
      <c r="AY196" s="225" t="s">
        <v>144</v>
      </c>
    </row>
    <row r="197" spans="2:65" s="1" customFormat="1" ht="31.5" customHeight="1">
      <c r="B197" s="173"/>
      <c r="C197" s="174" t="s">
        <v>294</v>
      </c>
      <c r="D197" s="174" t="s">
        <v>148</v>
      </c>
      <c r="E197" s="175" t="s">
        <v>295</v>
      </c>
      <c r="F197" s="176" t="s">
        <v>296</v>
      </c>
      <c r="G197" s="177" t="s">
        <v>161</v>
      </c>
      <c r="H197" s="178">
        <v>10</v>
      </c>
      <c r="I197" s="179">
        <v>0</v>
      </c>
      <c r="J197" s="180">
        <f>ROUND(I197*H197,2)</f>
        <v>0</v>
      </c>
      <c r="K197" s="324" t="s">
        <v>1516</v>
      </c>
      <c r="L197" s="40"/>
      <c r="M197" s="181" t="s">
        <v>5</v>
      </c>
      <c r="N197" s="182" t="s">
        <v>47</v>
      </c>
      <c r="O197" s="41"/>
      <c r="P197" s="183">
        <f>O197*H197</f>
        <v>0</v>
      </c>
      <c r="Q197" s="183">
        <v>0</v>
      </c>
      <c r="R197" s="183">
        <f>Q197*H197</f>
        <v>0</v>
      </c>
      <c r="S197" s="183">
        <v>0.068</v>
      </c>
      <c r="T197" s="184">
        <f>S197*H197</f>
        <v>0.68</v>
      </c>
      <c r="AR197" s="24" t="s">
        <v>150</v>
      </c>
      <c r="AT197" s="24" t="s">
        <v>148</v>
      </c>
      <c r="AU197" s="24" t="s">
        <v>85</v>
      </c>
      <c r="AY197" s="24" t="s">
        <v>144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24" t="s">
        <v>23</v>
      </c>
      <c r="BK197" s="185">
        <f>ROUND(I197*H197,2)</f>
        <v>0</v>
      </c>
      <c r="BL197" s="24" t="s">
        <v>150</v>
      </c>
      <c r="BM197" s="24" t="s">
        <v>297</v>
      </c>
    </row>
    <row r="198" spans="2:51" s="12" customFormat="1" ht="13.5">
      <c r="B198" s="195"/>
      <c r="D198" s="187" t="s">
        <v>151</v>
      </c>
      <c r="E198" s="204" t="s">
        <v>5</v>
      </c>
      <c r="F198" s="215" t="s">
        <v>1488</v>
      </c>
      <c r="H198" s="216">
        <v>10</v>
      </c>
      <c r="I198" s="200"/>
      <c r="L198" s="195"/>
      <c r="M198" s="201"/>
      <c r="N198" s="202"/>
      <c r="O198" s="202"/>
      <c r="P198" s="202"/>
      <c r="Q198" s="202"/>
      <c r="R198" s="202"/>
      <c r="S198" s="202"/>
      <c r="T198" s="203"/>
      <c r="AT198" s="204" t="s">
        <v>151</v>
      </c>
      <c r="AU198" s="204" t="s">
        <v>85</v>
      </c>
      <c r="AV198" s="12" t="s">
        <v>85</v>
      </c>
      <c r="AW198" s="12" t="s">
        <v>40</v>
      </c>
      <c r="AX198" s="12" t="s">
        <v>76</v>
      </c>
      <c r="AY198" s="204" t="s">
        <v>144</v>
      </c>
    </row>
    <row r="199" spans="2:51" s="13" customFormat="1" ht="13.5">
      <c r="B199" s="217"/>
      <c r="D199" s="196" t="s">
        <v>151</v>
      </c>
      <c r="E199" s="218" t="s">
        <v>5</v>
      </c>
      <c r="F199" s="219" t="s">
        <v>159</v>
      </c>
      <c r="H199" s="220">
        <v>10</v>
      </c>
      <c r="I199" s="221"/>
      <c r="L199" s="217"/>
      <c r="M199" s="222"/>
      <c r="N199" s="223"/>
      <c r="O199" s="223"/>
      <c r="P199" s="223"/>
      <c r="Q199" s="223"/>
      <c r="R199" s="223"/>
      <c r="S199" s="223"/>
      <c r="T199" s="224"/>
      <c r="AT199" s="225" t="s">
        <v>151</v>
      </c>
      <c r="AU199" s="225" t="s">
        <v>85</v>
      </c>
      <c r="AV199" s="13" t="s">
        <v>150</v>
      </c>
      <c r="AW199" s="13" t="s">
        <v>40</v>
      </c>
      <c r="AX199" s="13" t="s">
        <v>23</v>
      </c>
      <c r="AY199" s="225" t="s">
        <v>144</v>
      </c>
    </row>
    <row r="200" spans="2:65" s="1" customFormat="1" ht="31.5" customHeight="1">
      <c r="B200" s="173"/>
      <c r="C200" s="174" t="s">
        <v>298</v>
      </c>
      <c r="D200" s="174" t="s">
        <v>148</v>
      </c>
      <c r="E200" s="175" t="s">
        <v>299</v>
      </c>
      <c r="F200" s="176" t="s">
        <v>300</v>
      </c>
      <c r="G200" s="177" t="s">
        <v>161</v>
      </c>
      <c r="H200" s="178">
        <v>183.06</v>
      </c>
      <c r="I200" s="179">
        <v>0</v>
      </c>
      <c r="J200" s="180">
        <f>ROUND(I200*H200,2)</f>
        <v>0</v>
      </c>
      <c r="K200" s="324" t="s">
        <v>1516</v>
      </c>
      <c r="L200" s="40"/>
      <c r="M200" s="181" t="s">
        <v>5</v>
      </c>
      <c r="N200" s="182" t="s">
        <v>47</v>
      </c>
      <c r="O200" s="41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AR200" s="24" t="s">
        <v>301</v>
      </c>
      <c r="AT200" s="24" t="s">
        <v>148</v>
      </c>
      <c r="AU200" s="24" t="s">
        <v>85</v>
      </c>
      <c r="AY200" s="24" t="s">
        <v>144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4" t="s">
        <v>23</v>
      </c>
      <c r="BK200" s="185">
        <f>ROUND(I200*H200,2)</f>
        <v>0</v>
      </c>
      <c r="BL200" s="24" t="s">
        <v>301</v>
      </c>
      <c r="BM200" s="24" t="s">
        <v>302</v>
      </c>
    </row>
    <row r="201" spans="2:51" s="11" customFormat="1" ht="13.5">
      <c r="B201" s="186"/>
      <c r="D201" s="187" t="s">
        <v>151</v>
      </c>
      <c r="E201" s="188" t="s">
        <v>5</v>
      </c>
      <c r="F201" s="189" t="s">
        <v>303</v>
      </c>
      <c r="H201" s="190" t="s">
        <v>5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90" t="s">
        <v>151</v>
      </c>
      <c r="AU201" s="190" t="s">
        <v>85</v>
      </c>
      <c r="AV201" s="11" t="s">
        <v>23</v>
      </c>
      <c r="AW201" s="11" t="s">
        <v>40</v>
      </c>
      <c r="AX201" s="11" t="s">
        <v>76</v>
      </c>
      <c r="AY201" s="190" t="s">
        <v>144</v>
      </c>
    </row>
    <row r="202" spans="2:51" s="12" customFormat="1" ht="13.5">
      <c r="B202" s="195"/>
      <c r="D202" s="187" t="s">
        <v>151</v>
      </c>
      <c r="E202" s="204" t="s">
        <v>5</v>
      </c>
      <c r="F202" s="215">
        <v>183.06</v>
      </c>
      <c r="H202" s="216">
        <v>183.06</v>
      </c>
      <c r="I202" s="200"/>
      <c r="L202" s="195"/>
      <c r="M202" s="201"/>
      <c r="N202" s="202"/>
      <c r="O202" s="202"/>
      <c r="P202" s="202"/>
      <c r="Q202" s="202"/>
      <c r="R202" s="202"/>
      <c r="S202" s="202"/>
      <c r="T202" s="203"/>
      <c r="AT202" s="204" t="s">
        <v>151</v>
      </c>
      <c r="AU202" s="204" t="s">
        <v>85</v>
      </c>
      <c r="AV202" s="12" t="s">
        <v>85</v>
      </c>
      <c r="AW202" s="12" t="s">
        <v>40</v>
      </c>
      <c r="AX202" s="12" t="s">
        <v>23</v>
      </c>
      <c r="AY202" s="204" t="s">
        <v>144</v>
      </c>
    </row>
    <row r="203" spans="2:63" s="10" customFormat="1" ht="29.85" customHeight="1">
      <c r="B203" s="159"/>
      <c r="D203" s="170" t="s">
        <v>75</v>
      </c>
      <c r="E203" s="171" t="s">
        <v>305</v>
      </c>
      <c r="F203" s="171" t="s">
        <v>306</v>
      </c>
      <c r="I203" s="162"/>
      <c r="J203" s="172">
        <f>BK203</f>
        <v>0</v>
      </c>
      <c r="L203" s="159"/>
      <c r="M203" s="164"/>
      <c r="N203" s="165"/>
      <c r="O203" s="165"/>
      <c r="P203" s="166">
        <f>SUM(P204:P210)</f>
        <v>0</v>
      </c>
      <c r="Q203" s="165"/>
      <c r="R203" s="166">
        <f>SUM(R204:R210)</f>
        <v>0</v>
      </c>
      <c r="S203" s="165"/>
      <c r="T203" s="167">
        <f>SUM(T204:T210)</f>
        <v>0</v>
      </c>
      <c r="AR203" s="160" t="s">
        <v>23</v>
      </c>
      <c r="AT203" s="168" t="s">
        <v>75</v>
      </c>
      <c r="AU203" s="168" t="s">
        <v>23</v>
      </c>
      <c r="AY203" s="160" t="s">
        <v>144</v>
      </c>
      <c r="BK203" s="169">
        <f>SUM(BK204:BK210)</f>
        <v>0</v>
      </c>
    </row>
    <row r="204" spans="2:65" s="1" customFormat="1" ht="31.5" customHeight="1">
      <c r="B204" s="173"/>
      <c r="C204" s="174" t="s">
        <v>307</v>
      </c>
      <c r="D204" s="174" t="s">
        <v>148</v>
      </c>
      <c r="E204" s="175" t="s">
        <v>308</v>
      </c>
      <c r="F204" s="176" t="s">
        <v>309</v>
      </c>
      <c r="G204" s="177" t="s">
        <v>158</v>
      </c>
      <c r="H204" s="178">
        <v>11.9</v>
      </c>
      <c r="I204" s="179">
        <v>0</v>
      </c>
      <c r="J204" s="180">
        <f>ROUND(I204*H204,2)</f>
        <v>0</v>
      </c>
      <c r="K204" s="324" t="s">
        <v>1516</v>
      </c>
      <c r="L204" s="40"/>
      <c r="M204" s="181" t="s">
        <v>5</v>
      </c>
      <c r="N204" s="182" t="s">
        <v>47</v>
      </c>
      <c r="O204" s="41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AR204" s="24" t="s">
        <v>150</v>
      </c>
      <c r="AT204" s="24" t="s">
        <v>148</v>
      </c>
      <c r="AU204" s="24" t="s">
        <v>85</v>
      </c>
      <c r="AY204" s="24" t="s">
        <v>144</v>
      </c>
      <c r="BE204" s="185">
        <f>IF(N204="základní",J204,0)</f>
        <v>0</v>
      </c>
      <c r="BF204" s="185">
        <f>IF(N204="snížená",J204,0)</f>
        <v>0</v>
      </c>
      <c r="BG204" s="185">
        <f>IF(N204="zákl. přenesená",J204,0)</f>
        <v>0</v>
      </c>
      <c r="BH204" s="185">
        <f>IF(N204="sníž. přenesená",J204,0)</f>
        <v>0</v>
      </c>
      <c r="BI204" s="185">
        <f>IF(N204="nulová",J204,0)</f>
        <v>0</v>
      </c>
      <c r="BJ204" s="24" t="s">
        <v>23</v>
      </c>
      <c r="BK204" s="185">
        <f>ROUND(I204*H204,2)</f>
        <v>0</v>
      </c>
      <c r="BL204" s="24" t="s">
        <v>150</v>
      </c>
      <c r="BM204" s="24" t="s">
        <v>310</v>
      </c>
    </row>
    <row r="205" spans="2:65" s="1" customFormat="1" ht="31.5" customHeight="1">
      <c r="B205" s="173"/>
      <c r="C205" s="174" t="s">
        <v>311</v>
      </c>
      <c r="D205" s="174" t="s">
        <v>148</v>
      </c>
      <c r="E205" s="175" t="s">
        <v>312</v>
      </c>
      <c r="F205" s="176" t="s">
        <v>313</v>
      </c>
      <c r="G205" s="177" t="s">
        <v>158</v>
      </c>
      <c r="H205" s="178">
        <v>11.9</v>
      </c>
      <c r="I205" s="179">
        <v>0</v>
      </c>
      <c r="J205" s="180">
        <f>ROUND(I205*H205,2)</f>
        <v>0</v>
      </c>
      <c r="K205" s="324" t="s">
        <v>1516</v>
      </c>
      <c r="L205" s="40"/>
      <c r="M205" s="181" t="s">
        <v>5</v>
      </c>
      <c r="N205" s="182" t="s">
        <v>47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4" t="s">
        <v>150</v>
      </c>
      <c r="AT205" s="24" t="s">
        <v>148</v>
      </c>
      <c r="AU205" s="24" t="s">
        <v>85</v>
      </c>
      <c r="AY205" s="24" t="s">
        <v>144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4" t="s">
        <v>23</v>
      </c>
      <c r="BK205" s="185">
        <f>ROUND(I205*H205,2)</f>
        <v>0</v>
      </c>
      <c r="BL205" s="24" t="s">
        <v>150</v>
      </c>
      <c r="BM205" s="24" t="s">
        <v>314</v>
      </c>
    </row>
    <row r="206" spans="2:65" s="1" customFormat="1" ht="31.5" customHeight="1">
      <c r="B206" s="173"/>
      <c r="C206" s="174" t="s">
        <v>315</v>
      </c>
      <c r="D206" s="174" t="s">
        <v>148</v>
      </c>
      <c r="E206" s="175" t="s">
        <v>316</v>
      </c>
      <c r="F206" s="176" t="s">
        <v>317</v>
      </c>
      <c r="G206" s="177" t="s">
        <v>158</v>
      </c>
      <c r="H206" s="178">
        <v>1098.36</v>
      </c>
      <c r="I206" s="179">
        <v>0</v>
      </c>
      <c r="J206" s="180">
        <f>ROUND(I206*H206,2)</f>
        <v>0</v>
      </c>
      <c r="K206" s="324" t="s">
        <v>1516</v>
      </c>
      <c r="L206" s="40"/>
      <c r="M206" s="181" t="s">
        <v>5</v>
      </c>
      <c r="N206" s="182" t="s">
        <v>47</v>
      </c>
      <c r="O206" s="41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AR206" s="24" t="s">
        <v>150</v>
      </c>
      <c r="AT206" s="24" t="s">
        <v>148</v>
      </c>
      <c r="AU206" s="24" t="s">
        <v>85</v>
      </c>
      <c r="AY206" s="24" t="s">
        <v>144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4" t="s">
        <v>23</v>
      </c>
      <c r="BK206" s="185">
        <f>ROUND(I206*H206,2)</f>
        <v>0</v>
      </c>
      <c r="BL206" s="24" t="s">
        <v>150</v>
      </c>
      <c r="BM206" s="24" t="s">
        <v>318</v>
      </c>
    </row>
    <row r="207" spans="2:51" s="11" customFormat="1" ht="13.5">
      <c r="B207" s="186"/>
      <c r="D207" s="187" t="s">
        <v>151</v>
      </c>
      <c r="E207" s="188" t="s">
        <v>5</v>
      </c>
      <c r="F207" s="189" t="s">
        <v>319</v>
      </c>
      <c r="H207" s="190" t="s">
        <v>5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90" t="s">
        <v>151</v>
      </c>
      <c r="AU207" s="190" t="s">
        <v>85</v>
      </c>
      <c r="AV207" s="11" t="s">
        <v>23</v>
      </c>
      <c r="AW207" s="11" t="s">
        <v>40</v>
      </c>
      <c r="AX207" s="11" t="s">
        <v>76</v>
      </c>
      <c r="AY207" s="190" t="s">
        <v>144</v>
      </c>
    </row>
    <row r="208" spans="2:51" s="12" customFormat="1" ht="13.5">
      <c r="B208" s="195"/>
      <c r="D208" s="196" t="s">
        <v>151</v>
      </c>
      <c r="E208" s="197" t="s">
        <v>5</v>
      </c>
      <c r="F208" s="198" t="s">
        <v>1489</v>
      </c>
      <c r="H208" s="199">
        <v>1098.36</v>
      </c>
      <c r="I208" s="200"/>
      <c r="L208" s="195"/>
      <c r="M208" s="201"/>
      <c r="N208" s="202"/>
      <c r="O208" s="202"/>
      <c r="P208" s="202"/>
      <c r="Q208" s="202"/>
      <c r="R208" s="202"/>
      <c r="S208" s="202"/>
      <c r="T208" s="203"/>
      <c r="AT208" s="204" t="s">
        <v>151</v>
      </c>
      <c r="AU208" s="204" t="s">
        <v>85</v>
      </c>
      <c r="AV208" s="12" t="s">
        <v>85</v>
      </c>
      <c r="AW208" s="12" t="s">
        <v>40</v>
      </c>
      <c r="AX208" s="12" t="s">
        <v>23</v>
      </c>
      <c r="AY208" s="204" t="s">
        <v>144</v>
      </c>
    </row>
    <row r="209" spans="2:65" s="1" customFormat="1" ht="22.5" customHeight="1">
      <c r="B209" s="173"/>
      <c r="C209" s="174" t="s">
        <v>28</v>
      </c>
      <c r="D209" s="174" t="s">
        <v>148</v>
      </c>
      <c r="E209" s="175" t="s">
        <v>325</v>
      </c>
      <c r="F209" s="176" t="s">
        <v>326</v>
      </c>
      <c r="G209" s="177" t="s">
        <v>158</v>
      </c>
      <c r="H209" s="178">
        <v>11.9</v>
      </c>
      <c r="I209" s="179">
        <v>0</v>
      </c>
      <c r="J209" s="180">
        <f>ROUND(I209*H209,2)</f>
        <v>0</v>
      </c>
      <c r="K209" s="324" t="s">
        <v>1516</v>
      </c>
      <c r="L209" s="40"/>
      <c r="M209" s="181" t="s">
        <v>5</v>
      </c>
      <c r="N209" s="182" t="s">
        <v>47</v>
      </c>
      <c r="O209" s="41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AR209" s="24" t="s">
        <v>150</v>
      </c>
      <c r="AT209" s="24" t="s">
        <v>148</v>
      </c>
      <c r="AU209" s="24" t="s">
        <v>85</v>
      </c>
      <c r="AY209" s="24" t="s">
        <v>144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24" t="s">
        <v>23</v>
      </c>
      <c r="BK209" s="185">
        <f>ROUND(I209*H209,2)</f>
        <v>0</v>
      </c>
      <c r="BL209" s="24" t="s">
        <v>150</v>
      </c>
      <c r="BM209" s="24" t="s">
        <v>327</v>
      </c>
    </row>
    <row r="210" spans="2:51" s="12" customFormat="1" ht="13.5">
      <c r="B210" s="195"/>
      <c r="D210" s="187" t="s">
        <v>151</v>
      </c>
      <c r="E210" s="204" t="s">
        <v>5</v>
      </c>
      <c r="F210" s="215">
        <v>11.9</v>
      </c>
      <c r="H210" s="216">
        <v>11.9</v>
      </c>
      <c r="I210" s="200"/>
      <c r="L210" s="195"/>
      <c r="M210" s="201"/>
      <c r="N210" s="202"/>
      <c r="O210" s="202"/>
      <c r="P210" s="202"/>
      <c r="Q210" s="202"/>
      <c r="R210" s="202"/>
      <c r="S210" s="202"/>
      <c r="T210" s="203"/>
      <c r="AT210" s="204" t="s">
        <v>151</v>
      </c>
      <c r="AU210" s="204" t="s">
        <v>85</v>
      </c>
      <c r="AV210" s="12" t="s">
        <v>85</v>
      </c>
      <c r="AW210" s="12" t="s">
        <v>40</v>
      </c>
      <c r="AX210" s="12" t="s">
        <v>23</v>
      </c>
      <c r="AY210" s="204" t="s">
        <v>144</v>
      </c>
    </row>
    <row r="211" spans="2:63" s="10" customFormat="1" ht="29.85" customHeight="1">
      <c r="B211" s="159"/>
      <c r="D211" s="170" t="s">
        <v>75</v>
      </c>
      <c r="E211" s="171" t="s">
        <v>328</v>
      </c>
      <c r="F211" s="171" t="s">
        <v>329</v>
      </c>
      <c r="I211" s="162"/>
      <c r="J211" s="172">
        <f>BK211</f>
        <v>0</v>
      </c>
      <c r="L211" s="159"/>
      <c r="M211" s="164"/>
      <c r="N211" s="165"/>
      <c r="O211" s="165"/>
      <c r="P211" s="166">
        <f>P212</f>
        <v>0</v>
      </c>
      <c r="Q211" s="165"/>
      <c r="R211" s="166">
        <f>R212</f>
        <v>0</v>
      </c>
      <c r="S211" s="165"/>
      <c r="T211" s="167">
        <f>T212</f>
        <v>0</v>
      </c>
      <c r="AR211" s="160" t="s">
        <v>23</v>
      </c>
      <c r="AT211" s="168" t="s">
        <v>75</v>
      </c>
      <c r="AU211" s="168" t="s">
        <v>23</v>
      </c>
      <c r="AY211" s="160" t="s">
        <v>144</v>
      </c>
      <c r="BK211" s="169">
        <f>BK212</f>
        <v>0</v>
      </c>
    </row>
    <row r="212" spans="2:65" s="1" customFormat="1" ht="44.25" customHeight="1">
      <c r="B212" s="173"/>
      <c r="C212" s="174" t="s">
        <v>330</v>
      </c>
      <c r="D212" s="174" t="s">
        <v>148</v>
      </c>
      <c r="E212" s="175" t="s">
        <v>331</v>
      </c>
      <c r="F212" s="176" t="s">
        <v>332</v>
      </c>
      <c r="G212" s="177" t="s">
        <v>158</v>
      </c>
      <c r="H212" s="178">
        <v>14.85</v>
      </c>
      <c r="I212" s="179">
        <v>0</v>
      </c>
      <c r="J212" s="180">
        <f>ROUND(I212*H212,2)</f>
        <v>0</v>
      </c>
      <c r="K212" s="324" t="s">
        <v>1516</v>
      </c>
      <c r="L212" s="40"/>
      <c r="M212" s="181" t="s">
        <v>5</v>
      </c>
      <c r="N212" s="182" t="s">
        <v>47</v>
      </c>
      <c r="O212" s="41"/>
      <c r="P212" s="183">
        <f>O212*H212</f>
        <v>0</v>
      </c>
      <c r="Q212" s="183">
        <v>0</v>
      </c>
      <c r="R212" s="183">
        <f>Q212*H212</f>
        <v>0</v>
      </c>
      <c r="S212" s="183">
        <v>0</v>
      </c>
      <c r="T212" s="184">
        <f>S212*H212</f>
        <v>0</v>
      </c>
      <c r="AR212" s="24" t="s">
        <v>150</v>
      </c>
      <c r="AT212" s="24" t="s">
        <v>148</v>
      </c>
      <c r="AU212" s="24" t="s">
        <v>85</v>
      </c>
      <c r="AY212" s="24" t="s">
        <v>144</v>
      </c>
      <c r="BE212" s="185">
        <f>IF(N212="základní",J212,0)</f>
        <v>0</v>
      </c>
      <c r="BF212" s="185">
        <f>IF(N212="snížená",J212,0)</f>
        <v>0</v>
      </c>
      <c r="BG212" s="185">
        <f>IF(N212="zákl. přenesená",J212,0)</f>
        <v>0</v>
      </c>
      <c r="BH212" s="185">
        <f>IF(N212="sníž. přenesená",J212,0)</f>
        <v>0</v>
      </c>
      <c r="BI212" s="185">
        <f>IF(N212="nulová",J212,0)</f>
        <v>0</v>
      </c>
      <c r="BJ212" s="24" t="s">
        <v>23</v>
      </c>
      <c r="BK212" s="185">
        <f>ROUND(I212*H212,2)</f>
        <v>0</v>
      </c>
      <c r="BL212" s="24" t="s">
        <v>150</v>
      </c>
      <c r="BM212" s="24" t="s">
        <v>333</v>
      </c>
    </row>
    <row r="213" spans="2:63" s="10" customFormat="1" ht="37.35" customHeight="1">
      <c r="B213" s="159"/>
      <c r="D213" s="160" t="s">
        <v>75</v>
      </c>
      <c r="E213" s="161" t="s">
        <v>334</v>
      </c>
      <c r="F213" s="161" t="s">
        <v>335</v>
      </c>
      <c r="I213" s="162"/>
      <c r="J213" s="163">
        <f>BK213</f>
        <v>0</v>
      </c>
      <c r="L213" s="159"/>
      <c r="M213" s="164"/>
      <c r="N213" s="165"/>
      <c r="O213" s="165"/>
      <c r="P213" s="166">
        <f>P214+P222+P227+P235+P255+P260+P275+P311+P330+P334</f>
        <v>0</v>
      </c>
      <c r="Q213" s="165"/>
      <c r="R213" s="166">
        <f>R214+R222+R227+R235+R255+R260+R275+R311+R330+R334</f>
        <v>2.8938585999999997</v>
      </c>
      <c r="S213" s="165"/>
      <c r="T213" s="167">
        <f>T214+T222+T227+T235+T255+T260+T275+T311+T330+T334</f>
        <v>8.5252197</v>
      </c>
      <c r="AR213" s="160" t="s">
        <v>85</v>
      </c>
      <c r="AT213" s="168" t="s">
        <v>75</v>
      </c>
      <c r="AU213" s="168" t="s">
        <v>76</v>
      </c>
      <c r="AY213" s="160" t="s">
        <v>144</v>
      </c>
      <c r="BK213" s="169">
        <f>BK214+BK222+BK227+BK235+BK255+BK260+BK275+BK311+BK330+BK334</f>
        <v>0</v>
      </c>
    </row>
    <row r="214" spans="2:63" s="10" customFormat="1" ht="19.95" customHeight="1">
      <c r="B214" s="159"/>
      <c r="D214" s="170" t="s">
        <v>75</v>
      </c>
      <c r="E214" s="171" t="s">
        <v>336</v>
      </c>
      <c r="F214" s="171" t="s">
        <v>337</v>
      </c>
      <c r="I214" s="162"/>
      <c r="J214" s="172">
        <f>BK214</f>
        <v>0</v>
      </c>
      <c r="L214" s="159"/>
      <c r="M214" s="164"/>
      <c r="N214" s="165"/>
      <c r="O214" s="165"/>
      <c r="P214" s="166">
        <f>SUM(P215:P221)</f>
        <v>0</v>
      </c>
      <c r="Q214" s="165"/>
      <c r="R214" s="166">
        <f>SUM(R215:R221)</f>
        <v>0.013125</v>
      </c>
      <c r="S214" s="165"/>
      <c r="T214" s="167">
        <f>SUM(T215:T221)</f>
        <v>0</v>
      </c>
      <c r="AR214" s="160" t="s">
        <v>85</v>
      </c>
      <c r="AT214" s="168" t="s">
        <v>75</v>
      </c>
      <c r="AU214" s="168" t="s">
        <v>23</v>
      </c>
      <c r="AY214" s="160" t="s">
        <v>144</v>
      </c>
      <c r="BK214" s="169">
        <f>SUM(BK215:BK221)</f>
        <v>0</v>
      </c>
    </row>
    <row r="215" spans="2:65" s="1" customFormat="1" ht="22.5" customHeight="1">
      <c r="B215" s="173"/>
      <c r="C215" s="174" t="s">
        <v>338</v>
      </c>
      <c r="D215" s="174" t="s">
        <v>148</v>
      </c>
      <c r="E215" s="175" t="s">
        <v>339</v>
      </c>
      <c r="F215" s="176" t="s">
        <v>340</v>
      </c>
      <c r="G215" s="177" t="s">
        <v>161</v>
      </c>
      <c r="H215" s="178">
        <v>3.75</v>
      </c>
      <c r="I215" s="179">
        <v>0</v>
      </c>
      <c r="J215" s="180">
        <f>ROUND(I215*H215,2)</f>
        <v>0</v>
      </c>
      <c r="K215" s="324" t="s">
        <v>1516</v>
      </c>
      <c r="L215" s="40"/>
      <c r="M215" s="181" t="s">
        <v>5</v>
      </c>
      <c r="N215" s="182" t="s">
        <v>47</v>
      </c>
      <c r="O215" s="41"/>
      <c r="P215" s="183">
        <f>O215*H215</f>
        <v>0</v>
      </c>
      <c r="Q215" s="183">
        <v>0.0035</v>
      </c>
      <c r="R215" s="183">
        <f>Q215*H215</f>
        <v>0.013125</v>
      </c>
      <c r="S215" s="183">
        <v>0</v>
      </c>
      <c r="T215" s="184">
        <f>S215*H215</f>
        <v>0</v>
      </c>
      <c r="AR215" s="24" t="s">
        <v>301</v>
      </c>
      <c r="AT215" s="24" t="s">
        <v>148</v>
      </c>
      <c r="AU215" s="24" t="s">
        <v>85</v>
      </c>
      <c r="AY215" s="24" t="s">
        <v>144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24" t="s">
        <v>23</v>
      </c>
      <c r="BK215" s="185">
        <f>ROUND(I215*H215,2)</f>
        <v>0</v>
      </c>
      <c r="BL215" s="24" t="s">
        <v>301</v>
      </c>
      <c r="BM215" s="24" t="s">
        <v>341</v>
      </c>
    </row>
    <row r="216" spans="2:51" s="11" customFormat="1" ht="13.5">
      <c r="B216" s="186"/>
      <c r="D216" s="187" t="s">
        <v>151</v>
      </c>
      <c r="E216" s="188" t="s">
        <v>5</v>
      </c>
      <c r="F216" s="189" t="s">
        <v>342</v>
      </c>
      <c r="H216" s="190" t="s">
        <v>5</v>
      </c>
      <c r="I216" s="191"/>
      <c r="L216" s="186"/>
      <c r="M216" s="192"/>
      <c r="N216" s="193"/>
      <c r="O216" s="193"/>
      <c r="P216" s="193"/>
      <c r="Q216" s="193"/>
      <c r="R216" s="193"/>
      <c r="S216" s="193"/>
      <c r="T216" s="194"/>
      <c r="AT216" s="190" t="s">
        <v>151</v>
      </c>
      <c r="AU216" s="190" t="s">
        <v>85</v>
      </c>
      <c r="AV216" s="11" t="s">
        <v>23</v>
      </c>
      <c r="AW216" s="11" t="s">
        <v>40</v>
      </c>
      <c r="AX216" s="11" t="s">
        <v>76</v>
      </c>
      <c r="AY216" s="190" t="s">
        <v>144</v>
      </c>
    </row>
    <row r="217" spans="2:51" s="12" customFormat="1" ht="13.5">
      <c r="B217" s="195"/>
      <c r="D217" s="187" t="s">
        <v>151</v>
      </c>
      <c r="E217" s="204" t="s">
        <v>5</v>
      </c>
      <c r="F217" s="215" t="s">
        <v>1490</v>
      </c>
      <c r="H217" s="216">
        <v>3.75</v>
      </c>
      <c r="I217" s="200"/>
      <c r="L217" s="195"/>
      <c r="M217" s="201"/>
      <c r="N217" s="202"/>
      <c r="O217" s="202"/>
      <c r="P217" s="202"/>
      <c r="Q217" s="202"/>
      <c r="R217" s="202"/>
      <c r="S217" s="202"/>
      <c r="T217" s="203"/>
      <c r="AT217" s="204" t="s">
        <v>151</v>
      </c>
      <c r="AU217" s="204" t="s">
        <v>85</v>
      </c>
      <c r="AV217" s="12" t="s">
        <v>85</v>
      </c>
      <c r="AW217" s="12" t="s">
        <v>40</v>
      </c>
      <c r="AX217" s="12" t="s">
        <v>76</v>
      </c>
      <c r="AY217" s="204" t="s">
        <v>144</v>
      </c>
    </row>
    <row r="218" spans="2:51" s="14" customFormat="1" ht="13.5">
      <c r="B218" s="229"/>
      <c r="D218" s="187" t="s">
        <v>151</v>
      </c>
      <c r="E218" s="230" t="s">
        <v>5</v>
      </c>
      <c r="F218" s="231" t="s">
        <v>343</v>
      </c>
      <c r="H218" s="232">
        <v>3.75</v>
      </c>
      <c r="I218" s="233"/>
      <c r="L218" s="229"/>
      <c r="M218" s="234"/>
      <c r="N218" s="235"/>
      <c r="O218" s="235"/>
      <c r="P218" s="235"/>
      <c r="Q218" s="235"/>
      <c r="R218" s="235"/>
      <c r="S218" s="235"/>
      <c r="T218" s="236"/>
      <c r="AT218" s="230" t="s">
        <v>151</v>
      </c>
      <c r="AU218" s="230" t="s">
        <v>85</v>
      </c>
      <c r="AV218" s="14" t="s">
        <v>145</v>
      </c>
      <c r="AW218" s="14" t="s">
        <v>40</v>
      </c>
      <c r="AX218" s="14" t="s">
        <v>76</v>
      </c>
      <c r="AY218" s="230" t="s">
        <v>144</v>
      </c>
    </row>
    <row r="219" spans="2:51" s="13" customFormat="1" ht="13.5">
      <c r="B219" s="217"/>
      <c r="D219" s="187" t="s">
        <v>151</v>
      </c>
      <c r="E219" s="226" t="s">
        <v>5</v>
      </c>
      <c r="F219" s="227" t="s">
        <v>159</v>
      </c>
      <c r="H219" s="228">
        <v>3.75</v>
      </c>
      <c r="I219" s="221"/>
      <c r="L219" s="217"/>
      <c r="M219" s="222"/>
      <c r="N219" s="223"/>
      <c r="O219" s="223"/>
      <c r="P219" s="223"/>
      <c r="Q219" s="223"/>
      <c r="R219" s="223"/>
      <c r="S219" s="223"/>
      <c r="T219" s="224"/>
      <c r="AT219" s="225" t="s">
        <v>151</v>
      </c>
      <c r="AU219" s="225" t="s">
        <v>85</v>
      </c>
      <c r="AV219" s="13" t="s">
        <v>150</v>
      </c>
      <c r="AW219" s="13" t="s">
        <v>40</v>
      </c>
      <c r="AX219" s="13" t="s">
        <v>76</v>
      </c>
      <c r="AY219" s="225" t="s">
        <v>144</v>
      </c>
    </row>
    <row r="220" spans="2:65" s="1" customFormat="1" ht="44.25" customHeight="1">
      <c r="B220" s="173"/>
      <c r="C220" s="174" t="s">
        <v>346</v>
      </c>
      <c r="D220" s="174" t="s">
        <v>148</v>
      </c>
      <c r="E220" s="175" t="s">
        <v>347</v>
      </c>
      <c r="F220" s="176" t="s">
        <v>348</v>
      </c>
      <c r="G220" s="177" t="s">
        <v>158</v>
      </c>
      <c r="H220" s="178">
        <v>0.1</v>
      </c>
      <c r="I220" s="179">
        <v>0</v>
      </c>
      <c r="J220" s="180">
        <f>ROUND(I220*H220,2)</f>
        <v>0</v>
      </c>
      <c r="K220" s="324" t="s">
        <v>1516</v>
      </c>
      <c r="L220" s="40"/>
      <c r="M220" s="181" t="s">
        <v>5</v>
      </c>
      <c r="N220" s="182" t="s">
        <v>47</v>
      </c>
      <c r="O220" s="41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AR220" s="24" t="s">
        <v>301</v>
      </c>
      <c r="AT220" s="24" t="s">
        <v>148</v>
      </c>
      <c r="AU220" s="24" t="s">
        <v>85</v>
      </c>
      <c r="AY220" s="24" t="s">
        <v>144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24" t="s">
        <v>23</v>
      </c>
      <c r="BK220" s="185">
        <f>ROUND(I220*H220,2)</f>
        <v>0</v>
      </c>
      <c r="BL220" s="24" t="s">
        <v>301</v>
      </c>
      <c r="BM220" s="24" t="s">
        <v>349</v>
      </c>
    </row>
    <row r="221" spans="2:65" s="1" customFormat="1" ht="44.25" customHeight="1">
      <c r="B221" s="173"/>
      <c r="C221" s="174" t="s">
        <v>350</v>
      </c>
      <c r="D221" s="174" t="s">
        <v>148</v>
      </c>
      <c r="E221" s="175" t="s">
        <v>351</v>
      </c>
      <c r="F221" s="176" t="s">
        <v>352</v>
      </c>
      <c r="G221" s="177" t="s">
        <v>158</v>
      </c>
      <c r="H221" s="178">
        <v>0.1</v>
      </c>
      <c r="I221" s="179">
        <v>0</v>
      </c>
      <c r="J221" s="180">
        <f>ROUND(I221*H221,2)</f>
        <v>0</v>
      </c>
      <c r="K221" s="324" t="s">
        <v>1516</v>
      </c>
      <c r="L221" s="40"/>
      <c r="M221" s="181" t="s">
        <v>5</v>
      </c>
      <c r="N221" s="182" t="s">
        <v>47</v>
      </c>
      <c r="O221" s="41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AR221" s="24" t="s">
        <v>301</v>
      </c>
      <c r="AT221" s="24" t="s">
        <v>148</v>
      </c>
      <c r="AU221" s="24" t="s">
        <v>85</v>
      </c>
      <c r="AY221" s="24" t="s">
        <v>144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24" t="s">
        <v>23</v>
      </c>
      <c r="BK221" s="185">
        <f>ROUND(I221*H221,2)</f>
        <v>0</v>
      </c>
      <c r="BL221" s="24" t="s">
        <v>301</v>
      </c>
      <c r="BM221" s="24" t="s">
        <v>353</v>
      </c>
    </row>
    <row r="222" spans="2:63" s="10" customFormat="1" ht="29.85" customHeight="1">
      <c r="B222" s="159"/>
      <c r="D222" s="170" t="s">
        <v>75</v>
      </c>
      <c r="E222" s="171" t="s">
        <v>354</v>
      </c>
      <c r="F222" s="171" t="s">
        <v>355</v>
      </c>
      <c r="I222" s="162"/>
      <c r="J222" s="172">
        <f>BK222</f>
        <v>0</v>
      </c>
      <c r="L222" s="159"/>
      <c r="M222" s="164"/>
      <c r="N222" s="165"/>
      <c r="O222" s="165"/>
      <c r="P222" s="166">
        <f>SUM(P223:P226)</f>
        <v>0</v>
      </c>
      <c r="Q222" s="165"/>
      <c r="R222" s="166">
        <f>SUM(R223:R226)</f>
        <v>0</v>
      </c>
      <c r="S222" s="165"/>
      <c r="T222" s="167">
        <f>SUM(T223:T226)</f>
        <v>0.04064</v>
      </c>
      <c r="AR222" s="160" t="s">
        <v>85</v>
      </c>
      <c r="AT222" s="168" t="s">
        <v>75</v>
      </c>
      <c r="AU222" s="168" t="s">
        <v>23</v>
      </c>
      <c r="AY222" s="160" t="s">
        <v>144</v>
      </c>
      <c r="BK222" s="169">
        <f>SUM(BK223:BK226)</f>
        <v>0</v>
      </c>
    </row>
    <row r="223" spans="2:65" s="1" customFormat="1" ht="22.5" customHeight="1">
      <c r="B223" s="173"/>
      <c r="C223" s="174" t="s">
        <v>356</v>
      </c>
      <c r="D223" s="174" t="s">
        <v>148</v>
      </c>
      <c r="E223" s="175" t="s">
        <v>357</v>
      </c>
      <c r="F223" s="176" t="s">
        <v>358</v>
      </c>
      <c r="G223" s="177" t="s">
        <v>359</v>
      </c>
      <c r="H223" s="178">
        <v>2</v>
      </c>
      <c r="I223" s="179">
        <v>0</v>
      </c>
      <c r="J223" s="180">
        <f>ROUND(I223*H223,2)</f>
        <v>0</v>
      </c>
      <c r="K223" s="324" t="s">
        <v>1516</v>
      </c>
      <c r="L223" s="40"/>
      <c r="M223" s="181" t="s">
        <v>5</v>
      </c>
      <c r="N223" s="182" t="s">
        <v>47</v>
      </c>
      <c r="O223" s="41"/>
      <c r="P223" s="183">
        <f>O223*H223</f>
        <v>0</v>
      </c>
      <c r="Q223" s="183">
        <v>0</v>
      </c>
      <c r="R223" s="183">
        <f>Q223*H223</f>
        <v>0</v>
      </c>
      <c r="S223" s="183">
        <v>0.01946</v>
      </c>
      <c r="T223" s="184">
        <f>S223*H223</f>
        <v>0.03892</v>
      </c>
      <c r="AR223" s="24" t="s">
        <v>301</v>
      </c>
      <c r="AT223" s="24" t="s">
        <v>148</v>
      </c>
      <c r="AU223" s="24" t="s">
        <v>85</v>
      </c>
      <c r="AY223" s="24" t="s">
        <v>144</v>
      </c>
      <c r="BE223" s="185">
        <f>IF(N223="základní",J223,0)</f>
        <v>0</v>
      </c>
      <c r="BF223" s="185">
        <f>IF(N223="snížená",J223,0)</f>
        <v>0</v>
      </c>
      <c r="BG223" s="185">
        <f>IF(N223="zákl. přenesená",J223,0)</f>
        <v>0</v>
      </c>
      <c r="BH223" s="185">
        <f>IF(N223="sníž. přenesená",J223,0)</f>
        <v>0</v>
      </c>
      <c r="BI223" s="185">
        <f>IF(N223="nulová",J223,0)</f>
        <v>0</v>
      </c>
      <c r="BJ223" s="24" t="s">
        <v>23</v>
      </c>
      <c r="BK223" s="185">
        <f>ROUND(I223*H223,2)</f>
        <v>0</v>
      </c>
      <c r="BL223" s="24" t="s">
        <v>301</v>
      </c>
      <c r="BM223" s="24" t="s">
        <v>360</v>
      </c>
    </row>
    <row r="224" spans="2:51" s="12" customFormat="1" ht="13.5">
      <c r="B224" s="195"/>
      <c r="D224" s="187" t="s">
        <v>151</v>
      </c>
      <c r="E224" s="204" t="s">
        <v>5</v>
      </c>
      <c r="F224" s="215" t="s">
        <v>1491</v>
      </c>
      <c r="H224" s="216">
        <v>2</v>
      </c>
      <c r="I224" s="200"/>
      <c r="L224" s="195"/>
      <c r="M224" s="201"/>
      <c r="N224" s="202"/>
      <c r="O224" s="202"/>
      <c r="P224" s="202"/>
      <c r="Q224" s="202"/>
      <c r="R224" s="202"/>
      <c r="S224" s="202"/>
      <c r="T224" s="203"/>
      <c r="AT224" s="204" t="s">
        <v>151</v>
      </c>
      <c r="AU224" s="204" t="s">
        <v>85</v>
      </c>
      <c r="AV224" s="12" t="s">
        <v>85</v>
      </c>
      <c r="AW224" s="12" t="s">
        <v>40</v>
      </c>
      <c r="AX224" s="12" t="s">
        <v>76</v>
      </c>
      <c r="AY224" s="204" t="s">
        <v>144</v>
      </c>
    </row>
    <row r="225" spans="2:51" s="13" customFormat="1" ht="13.5">
      <c r="B225" s="217"/>
      <c r="D225" s="196" t="s">
        <v>151</v>
      </c>
      <c r="E225" s="218" t="s">
        <v>5</v>
      </c>
      <c r="F225" s="219" t="s">
        <v>159</v>
      </c>
      <c r="H225" s="220">
        <v>2</v>
      </c>
      <c r="I225" s="221"/>
      <c r="L225" s="217"/>
      <c r="M225" s="222"/>
      <c r="N225" s="223"/>
      <c r="O225" s="223"/>
      <c r="P225" s="223"/>
      <c r="Q225" s="223"/>
      <c r="R225" s="223"/>
      <c r="S225" s="223"/>
      <c r="T225" s="224"/>
      <c r="AT225" s="225" t="s">
        <v>151</v>
      </c>
      <c r="AU225" s="225" t="s">
        <v>85</v>
      </c>
      <c r="AV225" s="13" t="s">
        <v>150</v>
      </c>
      <c r="AW225" s="13" t="s">
        <v>40</v>
      </c>
      <c r="AX225" s="13" t="s">
        <v>23</v>
      </c>
      <c r="AY225" s="225" t="s">
        <v>144</v>
      </c>
    </row>
    <row r="226" spans="2:65" s="1" customFormat="1" ht="22.5" customHeight="1">
      <c r="B226" s="173"/>
      <c r="C226" s="174" t="s">
        <v>361</v>
      </c>
      <c r="D226" s="174" t="s">
        <v>148</v>
      </c>
      <c r="E226" s="175" t="s">
        <v>362</v>
      </c>
      <c r="F226" s="176" t="s">
        <v>363</v>
      </c>
      <c r="G226" s="177" t="s">
        <v>359</v>
      </c>
      <c r="H226" s="178">
        <v>2</v>
      </c>
      <c r="I226" s="179">
        <v>0</v>
      </c>
      <c r="J226" s="180">
        <f>ROUND(I226*H226,2)</f>
        <v>0</v>
      </c>
      <c r="K226" s="324" t="s">
        <v>1516</v>
      </c>
      <c r="L226" s="40"/>
      <c r="M226" s="181" t="s">
        <v>5</v>
      </c>
      <c r="N226" s="182" t="s">
        <v>47</v>
      </c>
      <c r="O226" s="41"/>
      <c r="P226" s="183">
        <f>O226*H226</f>
        <v>0</v>
      </c>
      <c r="Q226" s="183">
        <v>0</v>
      </c>
      <c r="R226" s="183">
        <f>Q226*H226</f>
        <v>0</v>
      </c>
      <c r="S226" s="183">
        <v>0.00086</v>
      </c>
      <c r="T226" s="184">
        <f>S226*H226</f>
        <v>0.00172</v>
      </c>
      <c r="AR226" s="24" t="s">
        <v>301</v>
      </c>
      <c r="AT226" s="24" t="s">
        <v>148</v>
      </c>
      <c r="AU226" s="24" t="s">
        <v>85</v>
      </c>
      <c r="AY226" s="24" t="s">
        <v>144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24" t="s">
        <v>23</v>
      </c>
      <c r="BK226" s="185">
        <f>ROUND(I226*H226,2)</f>
        <v>0</v>
      </c>
      <c r="BL226" s="24" t="s">
        <v>301</v>
      </c>
      <c r="BM226" s="24" t="s">
        <v>364</v>
      </c>
    </row>
    <row r="227" spans="2:63" s="10" customFormat="1" ht="29.85" customHeight="1">
      <c r="B227" s="159"/>
      <c r="D227" s="170" t="s">
        <v>75</v>
      </c>
      <c r="E227" s="171" t="s">
        <v>365</v>
      </c>
      <c r="F227" s="171" t="s">
        <v>366</v>
      </c>
      <c r="I227" s="162"/>
      <c r="J227" s="172">
        <f>BK227</f>
        <v>0</v>
      </c>
      <c r="L227" s="159"/>
      <c r="M227" s="164"/>
      <c r="N227" s="165"/>
      <c r="O227" s="165"/>
      <c r="P227" s="166">
        <f>SUM(P228:P234)</f>
        <v>0</v>
      </c>
      <c r="Q227" s="165"/>
      <c r="R227" s="166">
        <f>SUM(R228:R234)</f>
        <v>0.37620000000000003</v>
      </c>
      <c r="S227" s="165"/>
      <c r="T227" s="167">
        <f>SUM(T228:T234)</f>
        <v>0</v>
      </c>
      <c r="AR227" s="160" t="s">
        <v>85</v>
      </c>
      <c r="AT227" s="168" t="s">
        <v>75</v>
      </c>
      <c r="AU227" s="168" t="s">
        <v>23</v>
      </c>
      <c r="AY227" s="160" t="s">
        <v>144</v>
      </c>
      <c r="BK227" s="169">
        <f>SUM(BK228:BK234)</f>
        <v>0</v>
      </c>
    </row>
    <row r="228" spans="2:65" s="1" customFormat="1" ht="44.25" customHeight="1">
      <c r="B228" s="173"/>
      <c r="C228" s="174" t="s">
        <v>367</v>
      </c>
      <c r="D228" s="174" t="s">
        <v>148</v>
      </c>
      <c r="E228" s="175" t="s">
        <v>368</v>
      </c>
      <c r="F228" s="176" t="s">
        <v>369</v>
      </c>
      <c r="G228" s="177" t="s">
        <v>161</v>
      </c>
      <c r="H228" s="178">
        <v>30</v>
      </c>
      <c r="I228" s="179">
        <v>0</v>
      </c>
      <c r="J228" s="180">
        <f>ROUND(I228*H228,2)</f>
        <v>0</v>
      </c>
      <c r="K228" s="324" t="s">
        <v>1516</v>
      </c>
      <c r="L228" s="40"/>
      <c r="M228" s="181" t="s">
        <v>5</v>
      </c>
      <c r="N228" s="182" t="s">
        <v>47</v>
      </c>
      <c r="O228" s="41"/>
      <c r="P228" s="183">
        <f>O228*H228</f>
        <v>0</v>
      </c>
      <c r="Q228" s="183">
        <v>0.01254</v>
      </c>
      <c r="R228" s="183">
        <f>Q228*H228</f>
        <v>0.37620000000000003</v>
      </c>
      <c r="S228" s="183">
        <v>0</v>
      </c>
      <c r="T228" s="184">
        <f>S228*H228</f>
        <v>0</v>
      </c>
      <c r="AR228" s="24" t="s">
        <v>301</v>
      </c>
      <c r="AT228" s="24" t="s">
        <v>148</v>
      </c>
      <c r="AU228" s="24" t="s">
        <v>85</v>
      </c>
      <c r="AY228" s="24" t="s">
        <v>144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24" t="s">
        <v>23</v>
      </c>
      <c r="BK228" s="185">
        <f>ROUND(I228*H228,2)</f>
        <v>0</v>
      </c>
      <c r="BL228" s="24" t="s">
        <v>301</v>
      </c>
      <c r="BM228" s="24" t="s">
        <v>370</v>
      </c>
    </row>
    <row r="229" spans="2:51" s="11" customFormat="1" ht="13.5">
      <c r="B229" s="186"/>
      <c r="D229" s="187" t="s">
        <v>151</v>
      </c>
      <c r="E229" s="188" t="s">
        <v>5</v>
      </c>
      <c r="F229" s="322" t="s">
        <v>1523</v>
      </c>
      <c r="H229" s="329">
        <v>30</v>
      </c>
      <c r="I229" s="191"/>
      <c r="L229" s="186"/>
      <c r="M229" s="192"/>
      <c r="N229" s="193"/>
      <c r="O229" s="193"/>
      <c r="P229" s="193"/>
      <c r="Q229" s="193"/>
      <c r="R229" s="193"/>
      <c r="S229" s="193"/>
      <c r="T229" s="194"/>
      <c r="AT229" s="190" t="s">
        <v>151</v>
      </c>
      <c r="AU229" s="190" t="s">
        <v>85</v>
      </c>
      <c r="AV229" s="11" t="s">
        <v>23</v>
      </c>
      <c r="AW229" s="11" t="s">
        <v>40</v>
      </c>
      <c r="AX229" s="11" t="s">
        <v>76</v>
      </c>
      <c r="AY229" s="190" t="s">
        <v>144</v>
      </c>
    </row>
    <row r="230" spans="2:51" s="13" customFormat="1" ht="13.5">
      <c r="B230" s="217"/>
      <c r="D230" s="196" t="s">
        <v>151</v>
      </c>
      <c r="E230" s="218" t="s">
        <v>5</v>
      </c>
      <c r="F230" s="219" t="s">
        <v>159</v>
      </c>
      <c r="H230" s="220">
        <v>30</v>
      </c>
      <c r="I230" s="221"/>
      <c r="L230" s="217"/>
      <c r="M230" s="222"/>
      <c r="N230" s="223"/>
      <c r="O230" s="223"/>
      <c r="P230" s="223"/>
      <c r="Q230" s="223"/>
      <c r="R230" s="223"/>
      <c r="S230" s="223"/>
      <c r="T230" s="224"/>
      <c r="AT230" s="225" t="s">
        <v>151</v>
      </c>
      <c r="AU230" s="225" t="s">
        <v>85</v>
      </c>
      <c r="AV230" s="13" t="s">
        <v>150</v>
      </c>
      <c r="AW230" s="13" t="s">
        <v>40</v>
      </c>
      <c r="AX230" s="13" t="s">
        <v>23</v>
      </c>
      <c r="AY230" s="225" t="s">
        <v>144</v>
      </c>
    </row>
    <row r="231" spans="2:65" s="1" customFormat="1" ht="31.5" customHeight="1">
      <c r="B231" s="173"/>
      <c r="C231" s="174" t="s">
        <v>371</v>
      </c>
      <c r="D231" s="174" t="s">
        <v>148</v>
      </c>
      <c r="E231" s="175" t="s">
        <v>372</v>
      </c>
      <c r="F231" s="176" t="s">
        <v>373</v>
      </c>
      <c r="G231" s="177" t="s">
        <v>186</v>
      </c>
      <c r="H231" s="178">
        <v>0</v>
      </c>
      <c r="I231" s="179">
        <v>0</v>
      </c>
      <c r="J231" s="180">
        <f>ROUND(I231*H231,2)</f>
        <v>0</v>
      </c>
      <c r="K231" s="324" t="s">
        <v>1516</v>
      </c>
      <c r="L231" s="40"/>
      <c r="M231" s="181" t="s">
        <v>5</v>
      </c>
      <c r="N231" s="182" t="s">
        <v>47</v>
      </c>
      <c r="O231" s="41"/>
      <c r="P231" s="183">
        <f>O231*H231</f>
        <v>0</v>
      </c>
      <c r="Q231" s="183">
        <v>0.00026</v>
      </c>
      <c r="R231" s="183">
        <f>Q231*H231</f>
        <v>0</v>
      </c>
      <c r="S231" s="183">
        <v>0</v>
      </c>
      <c r="T231" s="184">
        <f>S231*H231</f>
        <v>0</v>
      </c>
      <c r="AR231" s="24" t="s">
        <v>301</v>
      </c>
      <c r="AT231" s="24" t="s">
        <v>148</v>
      </c>
      <c r="AU231" s="24" t="s">
        <v>85</v>
      </c>
      <c r="AY231" s="24" t="s">
        <v>144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24" t="s">
        <v>23</v>
      </c>
      <c r="BK231" s="185">
        <f>ROUND(I231*H231,2)</f>
        <v>0</v>
      </c>
      <c r="BL231" s="24" t="s">
        <v>301</v>
      </c>
      <c r="BM231" s="24" t="s">
        <v>374</v>
      </c>
    </row>
    <row r="232" spans="2:51" s="13" customFormat="1" ht="13.5">
      <c r="B232" s="217"/>
      <c r="D232" s="196" t="s">
        <v>151</v>
      </c>
      <c r="E232" s="218" t="s">
        <v>5</v>
      </c>
      <c r="F232" s="219" t="s">
        <v>159</v>
      </c>
      <c r="H232" s="220">
        <v>0</v>
      </c>
      <c r="I232" s="221"/>
      <c r="L232" s="217"/>
      <c r="M232" s="222"/>
      <c r="N232" s="223"/>
      <c r="O232" s="223"/>
      <c r="P232" s="223"/>
      <c r="Q232" s="223"/>
      <c r="R232" s="223"/>
      <c r="S232" s="223"/>
      <c r="T232" s="224"/>
      <c r="AT232" s="225" t="s">
        <v>151</v>
      </c>
      <c r="AU232" s="225" t="s">
        <v>85</v>
      </c>
      <c r="AV232" s="13" t="s">
        <v>150</v>
      </c>
      <c r="AW232" s="13" t="s">
        <v>40</v>
      </c>
      <c r="AX232" s="13" t="s">
        <v>23</v>
      </c>
      <c r="AY232" s="225" t="s">
        <v>144</v>
      </c>
    </row>
    <row r="233" spans="2:65" s="1" customFormat="1" ht="31.5" customHeight="1">
      <c r="B233" s="173"/>
      <c r="C233" s="174" t="s">
        <v>377</v>
      </c>
      <c r="D233" s="174" t="s">
        <v>148</v>
      </c>
      <c r="E233" s="175" t="s">
        <v>378</v>
      </c>
      <c r="F233" s="176" t="s">
        <v>379</v>
      </c>
      <c r="G233" s="177" t="s">
        <v>158</v>
      </c>
      <c r="H233" s="178">
        <v>0.12</v>
      </c>
      <c r="I233" s="325">
        <v>0</v>
      </c>
      <c r="J233" s="180">
        <f>ROUND(I233*H233,2)</f>
        <v>0</v>
      </c>
      <c r="K233" s="324" t="s">
        <v>1516</v>
      </c>
      <c r="L233" s="40"/>
      <c r="M233" s="181" t="s">
        <v>5</v>
      </c>
      <c r="N233" s="182" t="s">
        <v>47</v>
      </c>
      <c r="O233" s="41"/>
      <c r="P233" s="183">
        <f>O233*H233</f>
        <v>0</v>
      </c>
      <c r="Q233" s="183">
        <v>0</v>
      </c>
      <c r="R233" s="183">
        <f>Q233*H233</f>
        <v>0</v>
      </c>
      <c r="S233" s="183">
        <v>0</v>
      </c>
      <c r="T233" s="184">
        <f>S233*H233</f>
        <v>0</v>
      </c>
      <c r="AR233" s="24" t="s">
        <v>301</v>
      </c>
      <c r="AT233" s="24" t="s">
        <v>148</v>
      </c>
      <c r="AU233" s="24" t="s">
        <v>85</v>
      </c>
      <c r="AY233" s="24" t="s">
        <v>144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4" t="s">
        <v>23</v>
      </c>
      <c r="BK233" s="185">
        <f>ROUND(I233*H233,2)</f>
        <v>0</v>
      </c>
      <c r="BL233" s="24" t="s">
        <v>301</v>
      </c>
      <c r="BM233" s="24" t="s">
        <v>380</v>
      </c>
    </row>
    <row r="234" spans="2:65" s="1" customFormat="1" ht="31.5" customHeight="1">
      <c r="B234" s="173"/>
      <c r="C234" s="174" t="s">
        <v>381</v>
      </c>
      <c r="D234" s="174" t="s">
        <v>148</v>
      </c>
      <c r="E234" s="175" t="s">
        <v>382</v>
      </c>
      <c r="F234" s="176" t="s">
        <v>383</v>
      </c>
      <c r="G234" s="177" t="s">
        <v>158</v>
      </c>
      <c r="H234" s="178">
        <v>0.3</v>
      </c>
      <c r="I234" s="179">
        <v>0</v>
      </c>
      <c r="J234" s="180">
        <f>ROUND(I234*H234,2)</f>
        <v>0</v>
      </c>
      <c r="K234" s="324" t="s">
        <v>1516</v>
      </c>
      <c r="L234" s="40"/>
      <c r="M234" s="181" t="s">
        <v>5</v>
      </c>
      <c r="N234" s="182" t="s">
        <v>47</v>
      </c>
      <c r="O234" s="41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AR234" s="24" t="s">
        <v>301</v>
      </c>
      <c r="AT234" s="24" t="s">
        <v>148</v>
      </c>
      <c r="AU234" s="24" t="s">
        <v>85</v>
      </c>
      <c r="AY234" s="24" t="s">
        <v>144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24" t="s">
        <v>23</v>
      </c>
      <c r="BK234" s="185">
        <f>ROUND(I234*H234,2)</f>
        <v>0</v>
      </c>
      <c r="BL234" s="24" t="s">
        <v>301</v>
      </c>
      <c r="BM234" s="24" t="s">
        <v>384</v>
      </c>
    </row>
    <row r="235" spans="2:63" s="10" customFormat="1" ht="29.85" customHeight="1">
      <c r="B235" s="159"/>
      <c r="D235" s="170" t="s">
        <v>75</v>
      </c>
      <c r="E235" s="171" t="s">
        <v>385</v>
      </c>
      <c r="F235" s="171" t="s">
        <v>386</v>
      </c>
      <c r="I235" s="162"/>
      <c r="J235" s="172">
        <f>BK235</f>
        <v>0</v>
      </c>
      <c r="L235" s="159"/>
      <c r="M235" s="164"/>
      <c r="N235" s="165"/>
      <c r="O235" s="165"/>
      <c r="P235" s="166">
        <f>SUM(P236:P254)</f>
        <v>0</v>
      </c>
      <c r="Q235" s="165"/>
      <c r="R235" s="166">
        <f>SUM(R236:R254)</f>
        <v>0.33949999999999997</v>
      </c>
      <c r="S235" s="165"/>
      <c r="T235" s="167">
        <f>SUM(T236:T254)</f>
        <v>0.11059999999999999</v>
      </c>
      <c r="AR235" s="160" t="s">
        <v>85</v>
      </c>
      <c r="AT235" s="168" t="s">
        <v>75</v>
      </c>
      <c r="AU235" s="168" t="s">
        <v>23</v>
      </c>
      <c r="AY235" s="160" t="s">
        <v>144</v>
      </c>
      <c r="BK235" s="169">
        <f>SUM(BK236:BK254)</f>
        <v>0</v>
      </c>
    </row>
    <row r="236" spans="2:65" s="1" customFormat="1" ht="31.5" customHeight="1">
      <c r="B236" s="173"/>
      <c r="C236" s="174" t="s">
        <v>387</v>
      </c>
      <c r="D236" s="174" t="s">
        <v>148</v>
      </c>
      <c r="E236" s="175" t="s">
        <v>388</v>
      </c>
      <c r="F236" s="324" t="s">
        <v>1515</v>
      </c>
      <c r="G236" s="177" t="s">
        <v>149</v>
      </c>
      <c r="H236" s="178">
        <v>5</v>
      </c>
      <c r="I236" s="179">
        <v>0</v>
      </c>
      <c r="J236" s="180">
        <f>ROUND(I236*H236,2)</f>
        <v>0</v>
      </c>
      <c r="K236" s="176" t="s">
        <v>389</v>
      </c>
      <c r="L236" s="40"/>
      <c r="M236" s="181" t="s">
        <v>5</v>
      </c>
      <c r="N236" s="182" t="s">
        <v>47</v>
      </c>
      <c r="O236" s="41"/>
      <c r="P236" s="183">
        <f>O236*H236</f>
        <v>0</v>
      </c>
      <c r="Q236" s="183">
        <v>0.036</v>
      </c>
      <c r="R236" s="183">
        <f>Q236*H236</f>
        <v>0.18</v>
      </c>
      <c r="S236" s="183">
        <v>0</v>
      </c>
      <c r="T236" s="184">
        <f>S236*H236</f>
        <v>0</v>
      </c>
      <c r="AR236" s="24" t="s">
        <v>301</v>
      </c>
      <c r="AT236" s="24" t="s">
        <v>148</v>
      </c>
      <c r="AU236" s="24" t="s">
        <v>85</v>
      </c>
      <c r="AY236" s="24" t="s">
        <v>144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4" t="s">
        <v>23</v>
      </c>
      <c r="BK236" s="185">
        <f>ROUND(I236*H236,2)</f>
        <v>0</v>
      </c>
      <c r="BL236" s="24" t="s">
        <v>301</v>
      </c>
      <c r="BM236" s="24" t="s">
        <v>390</v>
      </c>
    </row>
    <row r="237" spans="2:65" s="1" customFormat="1" ht="31.5" customHeight="1">
      <c r="B237" s="173"/>
      <c r="C237" s="174" t="s">
        <v>391</v>
      </c>
      <c r="D237" s="174" t="s">
        <v>148</v>
      </c>
      <c r="E237" s="175" t="s">
        <v>392</v>
      </c>
      <c r="F237" s="324" t="s">
        <v>1514</v>
      </c>
      <c r="G237" s="177" t="s">
        <v>149</v>
      </c>
      <c r="H237" s="178">
        <v>5</v>
      </c>
      <c r="I237" s="179">
        <v>0</v>
      </c>
      <c r="J237" s="180">
        <f>ROUND(I237*H237,2)</f>
        <v>0</v>
      </c>
      <c r="K237" s="176" t="s">
        <v>389</v>
      </c>
      <c r="L237" s="40"/>
      <c r="M237" s="181" t="s">
        <v>5</v>
      </c>
      <c r="N237" s="182" t="s">
        <v>47</v>
      </c>
      <c r="O237" s="41"/>
      <c r="P237" s="183">
        <f>O237*H237</f>
        <v>0</v>
      </c>
      <c r="Q237" s="183">
        <v>0.022</v>
      </c>
      <c r="R237" s="183">
        <f>Q237*H237</f>
        <v>0.10999999999999999</v>
      </c>
      <c r="S237" s="183">
        <v>0</v>
      </c>
      <c r="T237" s="184">
        <f>S237*H237</f>
        <v>0</v>
      </c>
      <c r="AR237" s="24" t="s">
        <v>301</v>
      </c>
      <c r="AT237" s="24" t="s">
        <v>148</v>
      </c>
      <c r="AU237" s="24" t="s">
        <v>85</v>
      </c>
      <c r="AY237" s="24" t="s">
        <v>144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24" t="s">
        <v>23</v>
      </c>
      <c r="BK237" s="185">
        <f>ROUND(I237*H237,2)</f>
        <v>0</v>
      </c>
      <c r="BL237" s="24" t="s">
        <v>301</v>
      </c>
      <c r="BM237" s="24" t="s">
        <v>393</v>
      </c>
    </row>
    <row r="238" spans="2:65" s="1" customFormat="1" ht="22.5" customHeight="1">
      <c r="B238" s="173"/>
      <c r="C238" s="174" t="s">
        <v>394</v>
      </c>
      <c r="D238" s="174" t="s">
        <v>148</v>
      </c>
      <c r="E238" s="175" t="s">
        <v>395</v>
      </c>
      <c r="F238" s="324" t="s">
        <v>1524</v>
      </c>
      <c r="G238" s="177" t="s">
        <v>161</v>
      </c>
      <c r="H238" s="178">
        <v>4</v>
      </c>
      <c r="I238" s="179">
        <v>0</v>
      </c>
      <c r="J238" s="180">
        <f>ROUND(I238*H238,2)</f>
        <v>0</v>
      </c>
      <c r="K238" s="324" t="s">
        <v>1516</v>
      </c>
      <c r="L238" s="40"/>
      <c r="M238" s="181" t="s">
        <v>5</v>
      </c>
      <c r="N238" s="182" t="s">
        <v>47</v>
      </c>
      <c r="O238" s="41"/>
      <c r="P238" s="183">
        <f>O238*H238</f>
        <v>0</v>
      </c>
      <c r="Q238" s="183">
        <v>0</v>
      </c>
      <c r="R238" s="183">
        <f>Q238*H238</f>
        <v>0</v>
      </c>
      <c r="S238" s="183">
        <v>0.02465</v>
      </c>
      <c r="T238" s="184">
        <f>S238*H238</f>
        <v>0.0986</v>
      </c>
      <c r="AR238" s="24" t="s">
        <v>301</v>
      </c>
      <c r="AT238" s="24" t="s">
        <v>148</v>
      </c>
      <c r="AU238" s="24" t="s">
        <v>85</v>
      </c>
      <c r="AY238" s="24" t="s">
        <v>144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4" t="s">
        <v>23</v>
      </c>
      <c r="BK238" s="185">
        <f>ROUND(I238*H238,2)</f>
        <v>0</v>
      </c>
      <c r="BL238" s="24" t="s">
        <v>301</v>
      </c>
      <c r="BM238" s="24" t="s">
        <v>396</v>
      </c>
    </row>
    <row r="239" spans="2:51" s="12" customFormat="1" ht="13.5">
      <c r="B239" s="195"/>
      <c r="D239" s="187" t="s">
        <v>151</v>
      </c>
      <c r="E239" s="204" t="s">
        <v>5</v>
      </c>
      <c r="F239" s="215"/>
      <c r="H239" s="216">
        <v>4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204" t="s">
        <v>151</v>
      </c>
      <c r="AU239" s="204" t="s">
        <v>85</v>
      </c>
      <c r="AV239" s="12" t="s">
        <v>85</v>
      </c>
      <c r="AW239" s="12" t="s">
        <v>40</v>
      </c>
      <c r="AX239" s="12" t="s">
        <v>76</v>
      </c>
      <c r="AY239" s="204" t="s">
        <v>144</v>
      </c>
    </row>
    <row r="240" spans="2:51" s="13" customFormat="1" ht="13.5">
      <c r="B240" s="217"/>
      <c r="D240" s="196" t="s">
        <v>151</v>
      </c>
      <c r="E240" s="218" t="s">
        <v>5</v>
      </c>
      <c r="F240" s="219" t="s">
        <v>159</v>
      </c>
      <c r="H240" s="220">
        <v>4</v>
      </c>
      <c r="I240" s="221"/>
      <c r="L240" s="217"/>
      <c r="M240" s="222"/>
      <c r="N240" s="223"/>
      <c r="O240" s="223"/>
      <c r="P240" s="223"/>
      <c r="Q240" s="223"/>
      <c r="R240" s="223"/>
      <c r="S240" s="223"/>
      <c r="T240" s="224"/>
      <c r="AT240" s="225" t="s">
        <v>151</v>
      </c>
      <c r="AU240" s="225" t="s">
        <v>85</v>
      </c>
      <c r="AV240" s="13" t="s">
        <v>150</v>
      </c>
      <c r="AW240" s="13" t="s">
        <v>40</v>
      </c>
      <c r="AX240" s="13" t="s">
        <v>23</v>
      </c>
      <c r="AY240" s="225" t="s">
        <v>144</v>
      </c>
    </row>
    <row r="241" spans="2:65" s="1" customFormat="1" ht="22.5" customHeight="1">
      <c r="B241" s="173"/>
      <c r="C241" s="174" t="s">
        <v>398</v>
      </c>
      <c r="D241" s="174" t="s">
        <v>148</v>
      </c>
      <c r="E241" s="175" t="s">
        <v>399</v>
      </c>
      <c r="F241" s="176" t="s">
        <v>400</v>
      </c>
      <c r="G241" s="177" t="s">
        <v>149</v>
      </c>
      <c r="H241" s="178">
        <v>4</v>
      </c>
      <c r="I241" s="179">
        <v>0</v>
      </c>
      <c r="J241" s="180">
        <f>ROUND(I241*H241,2)</f>
        <v>0</v>
      </c>
      <c r="K241" s="324" t="s">
        <v>1516</v>
      </c>
      <c r="L241" s="40"/>
      <c r="M241" s="181" t="s">
        <v>5</v>
      </c>
      <c r="N241" s="182" t="s">
        <v>47</v>
      </c>
      <c r="O241" s="41"/>
      <c r="P241" s="183">
        <f>O241*H241</f>
        <v>0</v>
      </c>
      <c r="Q241" s="183">
        <v>0</v>
      </c>
      <c r="R241" s="183">
        <f>Q241*H241</f>
        <v>0</v>
      </c>
      <c r="S241" s="183">
        <v>0.003</v>
      </c>
      <c r="T241" s="184">
        <f>S241*H241</f>
        <v>0.012</v>
      </c>
      <c r="AR241" s="24" t="s">
        <v>301</v>
      </c>
      <c r="AT241" s="24" t="s">
        <v>148</v>
      </c>
      <c r="AU241" s="24" t="s">
        <v>85</v>
      </c>
      <c r="AY241" s="24" t="s">
        <v>144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24" t="s">
        <v>23</v>
      </c>
      <c r="BK241" s="185">
        <f>ROUND(I241*H241,2)</f>
        <v>0</v>
      </c>
      <c r="BL241" s="24" t="s">
        <v>301</v>
      </c>
      <c r="BM241" s="24" t="s">
        <v>401</v>
      </c>
    </row>
    <row r="242" spans="2:51" s="11" customFormat="1" ht="13.5">
      <c r="B242" s="186"/>
      <c r="D242" s="187" t="s">
        <v>151</v>
      </c>
      <c r="E242" s="188" t="s">
        <v>5</v>
      </c>
      <c r="F242" s="322" t="s">
        <v>1492</v>
      </c>
      <c r="H242" s="190" t="s">
        <v>5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90" t="s">
        <v>151</v>
      </c>
      <c r="AU242" s="190" t="s">
        <v>85</v>
      </c>
      <c r="AV242" s="11" t="s">
        <v>23</v>
      </c>
      <c r="AW242" s="11" t="s">
        <v>40</v>
      </c>
      <c r="AX242" s="11" t="s">
        <v>76</v>
      </c>
      <c r="AY242" s="190" t="s">
        <v>144</v>
      </c>
    </row>
    <row r="243" spans="2:51" s="12" customFormat="1" ht="13.5">
      <c r="B243" s="195"/>
      <c r="D243" s="196" t="s">
        <v>151</v>
      </c>
      <c r="E243" s="197" t="s">
        <v>5</v>
      </c>
      <c r="F243" s="198" t="s">
        <v>1493</v>
      </c>
      <c r="H243" s="199">
        <v>4</v>
      </c>
      <c r="I243" s="200"/>
      <c r="L243" s="195"/>
      <c r="M243" s="201"/>
      <c r="N243" s="202"/>
      <c r="O243" s="202"/>
      <c r="P243" s="202"/>
      <c r="Q243" s="202"/>
      <c r="R243" s="202"/>
      <c r="S243" s="202"/>
      <c r="T243" s="203"/>
      <c r="AT243" s="204" t="s">
        <v>151</v>
      </c>
      <c r="AU243" s="204" t="s">
        <v>85</v>
      </c>
      <c r="AV243" s="12" t="s">
        <v>85</v>
      </c>
      <c r="AW243" s="12" t="s">
        <v>40</v>
      </c>
      <c r="AX243" s="12" t="s">
        <v>23</v>
      </c>
      <c r="AY243" s="204" t="s">
        <v>144</v>
      </c>
    </row>
    <row r="244" spans="2:65" s="1" customFormat="1" ht="31.5" customHeight="1">
      <c r="B244" s="173"/>
      <c r="C244" s="174" t="s">
        <v>402</v>
      </c>
      <c r="D244" s="174" t="s">
        <v>148</v>
      </c>
      <c r="E244" s="175" t="s">
        <v>403</v>
      </c>
      <c r="F244" s="176" t="s">
        <v>404</v>
      </c>
      <c r="G244" s="177" t="s">
        <v>149</v>
      </c>
      <c r="H244" s="178">
        <v>2</v>
      </c>
      <c r="I244" s="179">
        <v>0</v>
      </c>
      <c r="J244" s="180">
        <f>ROUND(I244*H244,2)</f>
        <v>0</v>
      </c>
      <c r="K244" s="324" t="s">
        <v>1516</v>
      </c>
      <c r="L244" s="40"/>
      <c r="M244" s="181" t="s">
        <v>5</v>
      </c>
      <c r="N244" s="182" t="s">
        <v>47</v>
      </c>
      <c r="O244" s="41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AR244" s="24" t="s">
        <v>301</v>
      </c>
      <c r="AT244" s="24" t="s">
        <v>148</v>
      </c>
      <c r="AU244" s="24" t="s">
        <v>85</v>
      </c>
      <c r="AY244" s="24" t="s">
        <v>144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24" t="s">
        <v>23</v>
      </c>
      <c r="BK244" s="185">
        <f>ROUND(I244*H244,2)</f>
        <v>0</v>
      </c>
      <c r="BL244" s="24" t="s">
        <v>301</v>
      </c>
      <c r="BM244" s="24" t="s">
        <v>405</v>
      </c>
    </row>
    <row r="245" spans="2:51" s="12" customFormat="1" ht="13.5">
      <c r="B245" s="195"/>
      <c r="D245" s="187" t="s">
        <v>151</v>
      </c>
      <c r="E245" s="204" t="s">
        <v>5</v>
      </c>
      <c r="F245" s="215" t="s">
        <v>230</v>
      </c>
      <c r="H245" s="216">
        <v>0</v>
      </c>
      <c r="I245" s="200"/>
      <c r="L245" s="195"/>
      <c r="M245" s="201"/>
      <c r="N245" s="202"/>
      <c r="O245" s="202"/>
      <c r="P245" s="202"/>
      <c r="Q245" s="202"/>
      <c r="R245" s="202"/>
      <c r="S245" s="202"/>
      <c r="T245" s="203"/>
      <c r="AT245" s="204" t="s">
        <v>151</v>
      </c>
      <c r="AU245" s="204" t="s">
        <v>85</v>
      </c>
      <c r="AV245" s="12" t="s">
        <v>85</v>
      </c>
      <c r="AW245" s="12" t="s">
        <v>40</v>
      </c>
      <c r="AX245" s="12" t="s">
        <v>76</v>
      </c>
      <c r="AY245" s="204" t="s">
        <v>144</v>
      </c>
    </row>
    <row r="246" spans="2:51" s="12" customFormat="1" ht="13.5">
      <c r="B246" s="195"/>
      <c r="D246" s="187" t="s">
        <v>151</v>
      </c>
      <c r="E246" s="204" t="s">
        <v>5</v>
      </c>
      <c r="F246" s="215" t="s">
        <v>221</v>
      </c>
      <c r="H246" s="216">
        <v>0</v>
      </c>
      <c r="I246" s="200"/>
      <c r="L246" s="195"/>
      <c r="M246" s="201"/>
      <c r="N246" s="202"/>
      <c r="O246" s="202"/>
      <c r="P246" s="202"/>
      <c r="Q246" s="202"/>
      <c r="R246" s="202"/>
      <c r="S246" s="202"/>
      <c r="T246" s="203"/>
      <c r="AT246" s="204" t="s">
        <v>151</v>
      </c>
      <c r="AU246" s="204" t="s">
        <v>85</v>
      </c>
      <c r="AV246" s="12" t="s">
        <v>85</v>
      </c>
      <c r="AW246" s="12" t="s">
        <v>40</v>
      </c>
      <c r="AX246" s="12" t="s">
        <v>76</v>
      </c>
      <c r="AY246" s="204" t="s">
        <v>144</v>
      </c>
    </row>
    <row r="247" spans="2:51" s="12" customFormat="1" ht="13.5">
      <c r="B247" s="195"/>
      <c r="D247" s="187" t="s">
        <v>151</v>
      </c>
      <c r="E247" s="204" t="s">
        <v>5</v>
      </c>
      <c r="F247" s="215" t="s">
        <v>231</v>
      </c>
      <c r="H247" s="216">
        <v>2</v>
      </c>
      <c r="I247" s="200"/>
      <c r="L247" s="195"/>
      <c r="M247" s="201"/>
      <c r="N247" s="202"/>
      <c r="O247" s="202"/>
      <c r="P247" s="202"/>
      <c r="Q247" s="202"/>
      <c r="R247" s="202"/>
      <c r="S247" s="202"/>
      <c r="T247" s="203"/>
      <c r="AT247" s="204" t="s">
        <v>151</v>
      </c>
      <c r="AU247" s="204" t="s">
        <v>85</v>
      </c>
      <c r="AV247" s="12" t="s">
        <v>85</v>
      </c>
      <c r="AW247" s="12" t="s">
        <v>40</v>
      </c>
      <c r="AX247" s="12" t="s">
        <v>76</v>
      </c>
      <c r="AY247" s="204" t="s">
        <v>144</v>
      </c>
    </row>
    <row r="248" spans="2:51" s="13" customFormat="1" ht="13.5">
      <c r="B248" s="217"/>
      <c r="D248" s="196" t="s">
        <v>151</v>
      </c>
      <c r="E248" s="218" t="s">
        <v>5</v>
      </c>
      <c r="F248" s="219" t="s">
        <v>159</v>
      </c>
      <c r="H248" s="220">
        <v>2</v>
      </c>
      <c r="I248" s="221"/>
      <c r="L248" s="217"/>
      <c r="M248" s="222"/>
      <c r="N248" s="223"/>
      <c r="O248" s="223"/>
      <c r="P248" s="223"/>
      <c r="Q248" s="223"/>
      <c r="R248" s="223"/>
      <c r="S248" s="223"/>
      <c r="T248" s="224"/>
      <c r="AT248" s="225" t="s">
        <v>151</v>
      </c>
      <c r="AU248" s="225" t="s">
        <v>85</v>
      </c>
      <c r="AV248" s="13" t="s">
        <v>150</v>
      </c>
      <c r="AW248" s="13" t="s">
        <v>40</v>
      </c>
      <c r="AX248" s="13" t="s">
        <v>23</v>
      </c>
      <c r="AY248" s="225" t="s">
        <v>144</v>
      </c>
    </row>
    <row r="249" spans="2:65" s="1" customFormat="1" ht="31.5" customHeight="1">
      <c r="B249" s="173"/>
      <c r="C249" s="205" t="s">
        <v>406</v>
      </c>
      <c r="D249" s="205" t="s">
        <v>153</v>
      </c>
      <c r="E249" s="206" t="s">
        <v>407</v>
      </c>
      <c r="F249" s="207" t="s">
        <v>408</v>
      </c>
      <c r="G249" s="208" t="s">
        <v>149</v>
      </c>
      <c r="H249" s="209">
        <v>2</v>
      </c>
      <c r="I249" s="210">
        <v>0</v>
      </c>
      <c r="J249" s="211">
        <f>ROUND(I249*H249,2)</f>
        <v>0</v>
      </c>
      <c r="K249" s="324" t="s">
        <v>1516</v>
      </c>
      <c r="L249" s="212"/>
      <c r="M249" s="213" t="s">
        <v>5</v>
      </c>
      <c r="N249" s="214" t="s">
        <v>47</v>
      </c>
      <c r="O249" s="41"/>
      <c r="P249" s="183">
        <f>O249*H249</f>
        <v>0</v>
      </c>
      <c r="Q249" s="183">
        <v>0.016</v>
      </c>
      <c r="R249" s="183">
        <f>Q249*H249</f>
        <v>0.032</v>
      </c>
      <c r="S249" s="183">
        <v>0</v>
      </c>
      <c r="T249" s="184">
        <f>S249*H249</f>
        <v>0</v>
      </c>
      <c r="AR249" s="24" t="s">
        <v>163</v>
      </c>
      <c r="AT249" s="24" t="s">
        <v>153</v>
      </c>
      <c r="AU249" s="24" t="s">
        <v>85</v>
      </c>
      <c r="AY249" s="24" t="s">
        <v>144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4" t="s">
        <v>23</v>
      </c>
      <c r="BK249" s="185">
        <f>ROUND(I249*H249,2)</f>
        <v>0</v>
      </c>
      <c r="BL249" s="24" t="s">
        <v>301</v>
      </c>
      <c r="BM249" s="24" t="s">
        <v>409</v>
      </c>
    </row>
    <row r="250" spans="2:65" s="1" customFormat="1" ht="31.5" customHeight="1">
      <c r="B250" s="173"/>
      <c r="C250" s="174" t="s">
        <v>410</v>
      </c>
      <c r="D250" s="174" t="s">
        <v>148</v>
      </c>
      <c r="E250" s="175" t="s">
        <v>411</v>
      </c>
      <c r="F250" s="176" t="s">
        <v>412</v>
      </c>
      <c r="G250" s="177" t="s">
        <v>149</v>
      </c>
      <c r="H250" s="178">
        <v>1</v>
      </c>
      <c r="I250" s="179">
        <v>0</v>
      </c>
      <c r="J250" s="180">
        <f>ROUND(I250*H250,2)</f>
        <v>0</v>
      </c>
      <c r="K250" s="324" t="s">
        <v>1516</v>
      </c>
      <c r="L250" s="40"/>
      <c r="M250" s="181" t="s">
        <v>5</v>
      </c>
      <c r="N250" s="182" t="s">
        <v>47</v>
      </c>
      <c r="O250" s="41"/>
      <c r="P250" s="183">
        <f>O250*H250</f>
        <v>0</v>
      </c>
      <c r="Q250" s="183">
        <v>0</v>
      </c>
      <c r="R250" s="183">
        <f>Q250*H250</f>
        <v>0</v>
      </c>
      <c r="S250" s="183">
        <v>0</v>
      </c>
      <c r="T250" s="184">
        <f>S250*H250</f>
        <v>0</v>
      </c>
      <c r="AR250" s="24" t="s">
        <v>301</v>
      </c>
      <c r="AT250" s="24" t="s">
        <v>148</v>
      </c>
      <c r="AU250" s="24" t="s">
        <v>85</v>
      </c>
      <c r="AY250" s="24" t="s">
        <v>144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24" t="s">
        <v>23</v>
      </c>
      <c r="BK250" s="185">
        <f>ROUND(I250*H250,2)</f>
        <v>0</v>
      </c>
      <c r="BL250" s="24" t="s">
        <v>301</v>
      </c>
      <c r="BM250" s="24" t="s">
        <v>413</v>
      </c>
    </row>
    <row r="251" spans="2:51" s="12" customFormat="1" ht="13.5">
      <c r="B251" s="195"/>
      <c r="D251" s="196" t="s">
        <v>151</v>
      </c>
      <c r="E251" s="197" t="s">
        <v>5</v>
      </c>
      <c r="F251" s="198" t="s">
        <v>232</v>
      </c>
      <c r="H251" s="199">
        <v>1</v>
      </c>
      <c r="I251" s="200"/>
      <c r="L251" s="195"/>
      <c r="M251" s="201"/>
      <c r="N251" s="202"/>
      <c r="O251" s="202"/>
      <c r="P251" s="202"/>
      <c r="Q251" s="202"/>
      <c r="R251" s="202"/>
      <c r="S251" s="202"/>
      <c r="T251" s="203"/>
      <c r="AT251" s="204" t="s">
        <v>151</v>
      </c>
      <c r="AU251" s="204" t="s">
        <v>85</v>
      </c>
      <c r="AV251" s="12" t="s">
        <v>85</v>
      </c>
      <c r="AW251" s="12" t="s">
        <v>40</v>
      </c>
      <c r="AX251" s="12" t="s">
        <v>23</v>
      </c>
      <c r="AY251" s="204" t="s">
        <v>144</v>
      </c>
    </row>
    <row r="252" spans="2:65" s="1" customFormat="1" ht="31.5" customHeight="1">
      <c r="B252" s="173"/>
      <c r="C252" s="205" t="s">
        <v>414</v>
      </c>
      <c r="D252" s="205" t="s">
        <v>153</v>
      </c>
      <c r="E252" s="206" t="s">
        <v>415</v>
      </c>
      <c r="F252" s="207" t="s">
        <v>416</v>
      </c>
      <c r="G252" s="208" t="s">
        <v>149</v>
      </c>
      <c r="H252" s="209">
        <v>1</v>
      </c>
      <c r="I252" s="210">
        <v>0</v>
      </c>
      <c r="J252" s="211">
        <f>ROUND(I252*H252,2)</f>
        <v>0</v>
      </c>
      <c r="K252" s="324" t="s">
        <v>1516</v>
      </c>
      <c r="L252" s="212"/>
      <c r="M252" s="213" t="s">
        <v>5</v>
      </c>
      <c r="N252" s="214" t="s">
        <v>47</v>
      </c>
      <c r="O252" s="41"/>
      <c r="P252" s="183">
        <f>O252*H252</f>
        <v>0</v>
      </c>
      <c r="Q252" s="183">
        <v>0.0175</v>
      </c>
      <c r="R252" s="183">
        <f>Q252*H252</f>
        <v>0.0175</v>
      </c>
      <c r="S252" s="183">
        <v>0</v>
      </c>
      <c r="T252" s="184">
        <f>S252*H252</f>
        <v>0</v>
      </c>
      <c r="AR252" s="24" t="s">
        <v>163</v>
      </c>
      <c r="AT252" s="24" t="s">
        <v>153</v>
      </c>
      <c r="AU252" s="24" t="s">
        <v>85</v>
      </c>
      <c r="AY252" s="24" t="s">
        <v>144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24" t="s">
        <v>23</v>
      </c>
      <c r="BK252" s="185">
        <f>ROUND(I252*H252,2)</f>
        <v>0</v>
      </c>
      <c r="BL252" s="24" t="s">
        <v>301</v>
      </c>
      <c r="BM252" s="24" t="s">
        <v>417</v>
      </c>
    </row>
    <row r="253" spans="2:65" s="1" customFormat="1" ht="31.5" customHeight="1">
      <c r="B253" s="173"/>
      <c r="C253" s="174" t="s">
        <v>418</v>
      </c>
      <c r="D253" s="174" t="s">
        <v>148</v>
      </c>
      <c r="E253" s="175" t="s">
        <v>419</v>
      </c>
      <c r="F253" s="176" t="s">
        <v>420</v>
      </c>
      <c r="G253" s="177" t="s">
        <v>158</v>
      </c>
      <c r="H253" s="178">
        <v>0.1</v>
      </c>
      <c r="I253" s="179">
        <v>0</v>
      </c>
      <c r="J253" s="180">
        <f>ROUND(I253*H253,2)</f>
        <v>0</v>
      </c>
      <c r="K253" s="324" t="s">
        <v>1516</v>
      </c>
      <c r="L253" s="40"/>
      <c r="M253" s="181" t="s">
        <v>5</v>
      </c>
      <c r="N253" s="182" t="s">
        <v>47</v>
      </c>
      <c r="O253" s="41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AR253" s="24" t="s">
        <v>301</v>
      </c>
      <c r="AT253" s="24" t="s">
        <v>148</v>
      </c>
      <c r="AU253" s="24" t="s">
        <v>85</v>
      </c>
      <c r="AY253" s="24" t="s">
        <v>144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24" t="s">
        <v>23</v>
      </c>
      <c r="BK253" s="185">
        <f>ROUND(I253*H253,2)</f>
        <v>0</v>
      </c>
      <c r="BL253" s="24" t="s">
        <v>301</v>
      </c>
      <c r="BM253" s="24" t="s">
        <v>421</v>
      </c>
    </row>
    <row r="254" spans="2:65" s="1" customFormat="1" ht="44.25" customHeight="1">
      <c r="B254" s="173"/>
      <c r="C254" s="174" t="s">
        <v>422</v>
      </c>
      <c r="D254" s="174" t="s">
        <v>148</v>
      </c>
      <c r="E254" s="175" t="s">
        <v>423</v>
      </c>
      <c r="F254" s="176" t="s">
        <v>424</v>
      </c>
      <c r="G254" s="177" t="s">
        <v>158</v>
      </c>
      <c r="H254" s="178">
        <v>0.1</v>
      </c>
      <c r="I254" s="179">
        <v>0</v>
      </c>
      <c r="J254" s="180">
        <f>ROUND(I254*H254,2)</f>
        <v>0</v>
      </c>
      <c r="K254" s="324" t="s">
        <v>1516</v>
      </c>
      <c r="L254" s="40"/>
      <c r="M254" s="181" t="s">
        <v>5</v>
      </c>
      <c r="N254" s="182" t="s">
        <v>47</v>
      </c>
      <c r="O254" s="41"/>
      <c r="P254" s="183">
        <f>O254*H254</f>
        <v>0</v>
      </c>
      <c r="Q254" s="183">
        <v>0</v>
      </c>
      <c r="R254" s="183">
        <f>Q254*H254</f>
        <v>0</v>
      </c>
      <c r="S254" s="183">
        <v>0</v>
      </c>
      <c r="T254" s="184">
        <f>S254*H254</f>
        <v>0</v>
      </c>
      <c r="AR254" s="24" t="s">
        <v>301</v>
      </c>
      <c r="AT254" s="24" t="s">
        <v>148</v>
      </c>
      <c r="AU254" s="24" t="s">
        <v>85</v>
      </c>
      <c r="AY254" s="24" t="s">
        <v>144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24" t="s">
        <v>23</v>
      </c>
      <c r="BK254" s="185">
        <f>ROUND(I254*H254,2)</f>
        <v>0</v>
      </c>
      <c r="BL254" s="24" t="s">
        <v>301</v>
      </c>
      <c r="BM254" s="24" t="s">
        <v>425</v>
      </c>
    </row>
    <row r="255" spans="2:63" s="10" customFormat="1" ht="29.85" customHeight="1">
      <c r="B255" s="159"/>
      <c r="D255" s="170" t="s">
        <v>75</v>
      </c>
      <c r="E255" s="171" t="s">
        <v>426</v>
      </c>
      <c r="F255" s="171" t="s">
        <v>427</v>
      </c>
      <c r="I255" s="162"/>
      <c r="J255" s="172">
        <f>BK255</f>
        <v>0</v>
      </c>
      <c r="L255" s="159"/>
      <c r="M255" s="164"/>
      <c r="N255" s="165"/>
      <c r="O255" s="165"/>
      <c r="P255" s="166">
        <f>SUM(P256:P259)</f>
        <v>0</v>
      </c>
      <c r="Q255" s="165"/>
      <c r="R255" s="166">
        <f>SUM(R256:R259)</f>
        <v>0</v>
      </c>
      <c r="S255" s="165"/>
      <c r="T255" s="167">
        <f>SUM(T256:T259)</f>
        <v>0.06766</v>
      </c>
      <c r="AR255" s="160" t="s">
        <v>85</v>
      </c>
      <c r="AT255" s="168" t="s">
        <v>75</v>
      </c>
      <c r="AU255" s="168" t="s">
        <v>23</v>
      </c>
      <c r="AY255" s="160" t="s">
        <v>144</v>
      </c>
      <c r="BK255" s="169">
        <f>SUM(BK256:BK259)</f>
        <v>0</v>
      </c>
    </row>
    <row r="256" spans="2:65" s="1" customFormat="1" ht="22.5" customHeight="1">
      <c r="B256" s="173"/>
      <c r="C256" s="174" t="s">
        <v>428</v>
      </c>
      <c r="D256" s="174" t="s">
        <v>148</v>
      </c>
      <c r="E256" s="175" t="s">
        <v>429</v>
      </c>
      <c r="F256" s="176" t="s">
        <v>430</v>
      </c>
      <c r="G256" s="177" t="s">
        <v>161</v>
      </c>
      <c r="H256" s="178">
        <v>3.98</v>
      </c>
      <c r="I256" s="179">
        <v>0</v>
      </c>
      <c r="J256" s="180">
        <f>ROUND(I256*H256,2)</f>
        <v>0</v>
      </c>
      <c r="K256" s="324" t="s">
        <v>1516</v>
      </c>
      <c r="L256" s="40"/>
      <c r="M256" s="181" t="s">
        <v>5</v>
      </c>
      <c r="N256" s="182" t="s">
        <v>47</v>
      </c>
      <c r="O256" s="41"/>
      <c r="P256" s="183">
        <f>O256*H256</f>
        <v>0</v>
      </c>
      <c r="Q256" s="183">
        <v>0</v>
      </c>
      <c r="R256" s="183">
        <f>Q256*H256</f>
        <v>0</v>
      </c>
      <c r="S256" s="183">
        <v>0.017</v>
      </c>
      <c r="T256" s="184">
        <f>S256*H256</f>
        <v>0.06766</v>
      </c>
      <c r="AR256" s="24" t="s">
        <v>301</v>
      </c>
      <c r="AT256" s="24" t="s">
        <v>148</v>
      </c>
      <c r="AU256" s="24" t="s">
        <v>85</v>
      </c>
      <c r="AY256" s="24" t="s">
        <v>144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24" t="s">
        <v>23</v>
      </c>
      <c r="BK256" s="185">
        <f>ROUND(I256*H256,2)</f>
        <v>0</v>
      </c>
      <c r="BL256" s="24" t="s">
        <v>301</v>
      </c>
      <c r="BM256" s="24" t="s">
        <v>431</v>
      </c>
    </row>
    <row r="257" spans="2:51" s="12" customFormat="1" ht="13.5">
      <c r="B257" s="195"/>
      <c r="D257" s="187" t="s">
        <v>151</v>
      </c>
      <c r="E257" s="204" t="s">
        <v>5</v>
      </c>
      <c r="F257" s="215" t="s">
        <v>1525</v>
      </c>
      <c r="H257" s="216">
        <v>1.73</v>
      </c>
      <c r="I257" s="200"/>
      <c r="L257" s="195"/>
      <c r="M257" s="201"/>
      <c r="N257" s="202"/>
      <c r="O257" s="202"/>
      <c r="P257" s="202"/>
      <c r="Q257" s="202"/>
      <c r="R257" s="202"/>
      <c r="S257" s="202"/>
      <c r="T257" s="203"/>
      <c r="AT257" s="204" t="s">
        <v>151</v>
      </c>
      <c r="AU257" s="204" t="s">
        <v>85</v>
      </c>
      <c r="AV257" s="12" t="s">
        <v>85</v>
      </c>
      <c r="AW257" s="12" t="s">
        <v>40</v>
      </c>
      <c r="AX257" s="12" t="s">
        <v>76</v>
      </c>
      <c r="AY257" s="204" t="s">
        <v>144</v>
      </c>
    </row>
    <row r="258" spans="2:51" s="12" customFormat="1" ht="13.5">
      <c r="B258" s="195"/>
      <c r="D258" s="187" t="s">
        <v>151</v>
      </c>
      <c r="E258" s="204" t="s">
        <v>5</v>
      </c>
      <c r="F258" s="215" t="s">
        <v>1526</v>
      </c>
      <c r="H258" s="216">
        <v>2.25</v>
      </c>
      <c r="I258" s="200"/>
      <c r="L258" s="195"/>
      <c r="M258" s="201"/>
      <c r="N258" s="202"/>
      <c r="O258" s="202"/>
      <c r="P258" s="202"/>
      <c r="Q258" s="202"/>
      <c r="R258" s="202"/>
      <c r="S258" s="202"/>
      <c r="T258" s="203"/>
      <c r="AT258" s="204" t="s">
        <v>151</v>
      </c>
      <c r="AU258" s="204" t="s">
        <v>85</v>
      </c>
      <c r="AV258" s="12" t="s">
        <v>85</v>
      </c>
      <c r="AW258" s="12" t="s">
        <v>40</v>
      </c>
      <c r="AX258" s="12" t="s">
        <v>76</v>
      </c>
      <c r="AY258" s="204" t="s">
        <v>144</v>
      </c>
    </row>
    <row r="259" spans="2:51" s="13" customFormat="1" ht="13.5">
      <c r="B259" s="217"/>
      <c r="D259" s="187" t="s">
        <v>151</v>
      </c>
      <c r="E259" s="226" t="s">
        <v>5</v>
      </c>
      <c r="F259" s="227" t="s">
        <v>159</v>
      </c>
      <c r="H259" s="228">
        <v>3.98</v>
      </c>
      <c r="I259" s="221"/>
      <c r="L259" s="217"/>
      <c r="M259" s="222"/>
      <c r="N259" s="223"/>
      <c r="O259" s="223"/>
      <c r="P259" s="223"/>
      <c r="Q259" s="223"/>
      <c r="R259" s="223"/>
      <c r="S259" s="223"/>
      <c r="T259" s="224"/>
      <c r="AT259" s="225" t="s">
        <v>151</v>
      </c>
      <c r="AU259" s="225" t="s">
        <v>85</v>
      </c>
      <c r="AV259" s="13" t="s">
        <v>150</v>
      </c>
      <c r="AW259" s="13" t="s">
        <v>40</v>
      </c>
      <c r="AX259" s="13" t="s">
        <v>23</v>
      </c>
      <c r="AY259" s="225" t="s">
        <v>144</v>
      </c>
    </row>
    <row r="260" spans="2:63" s="10" customFormat="1" ht="29.85" customHeight="1">
      <c r="B260" s="159"/>
      <c r="D260" s="170" t="s">
        <v>75</v>
      </c>
      <c r="E260" s="171" t="s">
        <v>432</v>
      </c>
      <c r="F260" s="171" t="s">
        <v>433</v>
      </c>
      <c r="I260" s="162"/>
      <c r="J260" s="172">
        <f>BK260</f>
        <v>0</v>
      </c>
      <c r="L260" s="159"/>
      <c r="M260" s="164"/>
      <c r="N260" s="165"/>
      <c r="O260" s="165"/>
      <c r="P260" s="166">
        <f>SUM(P261:P274)</f>
        <v>0</v>
      </c>
      <c r="Q260" s="165"/>
      <c r="R260" s="166">
        <f>SUM(R261:R274)</f>
        <v>0.07842</v>
      </c>
      <c r="S260" s="165"/>
      <c r="T260" s="167">
        <f>SUM(T261:T274)</f>
        <v>7.967686</v>
      </c>
      <c r="AR260" s="160" t="s">
        <v>85</v>
      </c>
      <c r="AT260" s="168" t="s">
        <v>75</v>
      </c>
      <c r="AU260" s="168" t="s">
        <v>23</v>
      </c>
      <c r="AY260" s="160" t="s">
        <v>144</v>
      </c>
      <c r="BK260" s="169">
        <f>SUM(BK261:BK274)</f>
        <v>0</v>
      </c>
    </row>
    <row r="261" spans="2:65" s="1" customFormat="1" ht="22.5" customHeight="1">
      <c r="B261" s="173"/>
      <c r="C261" s="174" t="s">
        <v>434</v>
      </c>
      <c r="D261" s="174" t="s">
        <v>148</v>
      </c>
      <c r="E261" s="175" t="s">
        <v>435</v>
      </c>
      <c r="F261" s="176" t="s">
        <v>436</v>
      </c>
      <c r="G261" s="177" t="s">
        <v>161</v>
      </c>
      <c r="H261" s="178">
        <v>95.8</v>
      </c>
      <c r="I261" s="179">
        <v>0</v>
      </c>
      <c r="J261" s="180">
        <f>ROUND(I261*H261,2)</f>
        <v>0</v>
      </c>
      <c r="K261" s="324" t="s">
        <v>1516</v>
      </c>
      <c r="L261" s="40"/>
      <c r="M261" s="181" t="s">
        <v>5</v>
      </c>
      <c r="N261" s="182" t="s">
        <v>47</v>
      </c>
      <c r="O261" s="41"/>
      <c r="P261" s="183">
        <f>O261*H261</f>
        <v>0</v>
      </c>
      <c r="Q261" s="183">
        <v>0</v>
      </c>
      <c r="R261" s="183">
        <f>Q261*H261</f>
        <v>0</v>
      </c>
      <c r="S261" s="183">
        <v>0.08317</v>
      </c>
      <c r="T261" s="184">
        <f>S261*H261</f>
        <v>7.967686</v>
      </c>
      <c r="AR261" s="24" t="s">
        <v>301</v>
      </c>
      <c r="AT261" s="24" t="s">
        <v>148</v>
      </c>
      <c r="AU261" s="24" t="s">
        <v>85</v>
      </c>
      <c r="AY261" s="24" t="s">
        <v>144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24" t="s">
        <v>23</v>
      </c>
      <c r="BK261" s="185">
        <f>ROUND(I261*H261,2)</f>
        <v>0</v>
      </c>
      <c r="BL261" s="24" t="s">
        <v>301</v>
      </c>
      <c r="BM261" s="24" t="s">
        <v>437</v>
      </c>
    </row>
    <row r="262" spans="2:51" s="11" customFormat="1" ht="13.5">
      <c r="B262" s="186"/>
      <c r="D262" s="187" t="s">
        <v>151</v>
      </c>
      <c r="E262" s="188" t="s">
        <v>5</v>
      </c>
      <c r="F262" s="322" t="s">
        <v>1494</v>
      </c>
      <c r="H262" s="190" t="s">
        <v>5</v>
      </c>
      <c r="I262" s="191"/>
      <c r="L262" s="186"/>
      <c r="M262" s="192"/>
      <c r="N262" s="193"/>
      <c r="O262" s="193"/>
      <c r="P262" s="193"/>
      <c r="Q262" s="193"/>
      <c r="R262" s="193"/>
      <c r="S262" s="193"/>
      <c r="T262" s="194"/>
      <c r="AT262" s="190" t="s">
        <v>151</v>
      </c>
      <c r="AU262" s="190" t="s">
        <v>85</v>
      </c>
      <c r="AV262" s="11" t="s">
        <v>23</v>
      </c>
      <c r="AW262" s="11" t="s">
        <v>40</v>
      </c>
      <c r="AX262" s="11" t="s">
        <v>76</v>
      </c>
      <c r="AY262" s="190" t="s">
        <v>144</v>
      </c>
    </row>
    <row r="263" spans="2:51" s="12" customFormat="1" ht="13.5">
      <c r="B263" s="195"/>
      <c r="D263" s="187" t="s">
        <v>151</v>
      </c>
      <c r="E263" s="204" t="s">
        <v>5</v>
      </c>
      <c r="F263" s="215">
        <v>95.8</v>
      </c>
      <c r="H263" s="216">
        <v>95.8</v>
      </c>
      <c r="I263" s="200"/>
      <c r="L263" s="195"/>
      <c r="M263" s="201"/>
      <c r="N263" s="202"/>
      <c r="O263" s="202"/>
      <c r="P263" s="202"/>
      <c r="Q263" s="202"/>
      <c r="R263" s="202"/>
      <c r="S263" s="202"/>
      <c r="T263" s="203"/>
      <c r="AT263" s="204" t="s">
        <v>151</v>
      </c>
      <c r="AU263" s="204" t="s">
        <v>85</v>
      </c>
      <c r="AV263" s="12" t="s">
        <v>85</v>
      </c>
      <c r="AW263" s="12" t="s">
        <v>40</v>
      </c>
      <c r="AX263" s="12" t="s">
        <v>76</v>
      </c>
      <c r="AY263" s="204" t="s">
        <v>144</v>
      </c>
    </row>
    <row r="264" spans="2:51" s="13" customFormat="1" ht="13.5">
      <c r="B264" s="217"/>
      <c r="D264" s="196" t="s">
        <v>151</v>
      </c>
      <c r="E264" s="218" t="s">
        <v>5</v>
      </c>
      <c r="F264" s="219" t="s">
        <v>159</v>
      </c>
      <c r="H264" s="220">
        <v>95.8</v>
      </c>
      <c r="I264" s="221"/>
      <c r="L264" s="217"/>
      <c r="M264" s="222"/>
      <c r="N264" s="223"/>
      <c r="O264" s="223"/>
      <c r="P264" s="223"/>
      <c r="Q264" s="223"/>
      <c r="R264" s="223"/>
      <c r="S264" s="223"/>
      <c r="T264" s="224"/>
      <c r="AT264" s="225" t="s">
        <v>151</v>
      </c>
      <c r="AU264" s="225" t="s">
        <v>85</v>
      </c>
      <c r="AV264" s="13" t="s">
        <v>150</v>
      </c>
      <c r="AW264" s="13" t="s">
        <v>40</v>
      </c>
      <c r="AX264" s="13" t="s">
        <v>23</v>
      </c>
      <c r="AY264" s="225" t="s">
        <v>144</v>
      </c>
    </row>
    <row r="265" spans="2:65" s="1" customFormat="1" ht="44.25" customHeight="1">
      <c r="B265" s="173"/>
      <c r="C265" s="174" t="s">
        <v>438</v>
      </c>
      <c r="D265" s="174" t="s">
        <v>148</v>
      </c>
      <c r="E265" s="175" t="s">
        <v>439</v>
      </c>
      <c r="F265" s="176" t="s">
        <v>440</v>
      </c>
      <c r="G265" s="177" t="s">
        <v>161</v>
      </c>
      <c r="H265" s="178">
        <v>2</v>
      </c>
      <c r="I265" s="179">
        <v>0</v>
      </c>
      <c r="J265" s="180">
        <f>ROUND(I265*H265,2)</f>
        <v>0</v>
      </c>
      <c r="K265" s="324" t="s">
        <v>1516</v>
      </c>
      <c r="L265" s="40"/>
      <c r="M265" s="181" t="s">
        <v>5</v>
      </c>
      <c r="N265" s="182" t="s">
        <v>47</v>
      </c>
      <c r="O265" s="41"/>
      <c r="P265" s="183">
        <f>O265*H265</f>
        <v>0</v>
      </c>
      <c r="Q265" s="183">
        <v>0.00372</v>
      </c>
      <c r="R265" s="183">
        <f>Q265*H265</f>
        <v>0.00744</v>
      </c>
      <c r="S265" s="183">
        <v>0</v>
      </c>
      <c r="T265" s="184">
        <f>S265*H265</f>
        <v>0</v>
      </c>
      <c r="AR265" s="24" t="s">
        <v>301</v>
      </c>
      <c r="AT265" s="24" t="s">
        <v>148</v>
      </c>
      <c r="AU265" s="24" t="s">
        <v>85</v>
      </c>
      <c r="AY265" s="24" t="s">
        <v>144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24" t="s">
        <v>23</v>
      </c>
      <c r="BK265" s="185">
        <f>ROUND(I265*H265,2)</f>
        <v>0</v>
      </c>
      <c r="BL265" s="24" t="s">
        <v>301</v>
      </c>
      <c r="BM265" s="24" t="s">
        <v>441</v>
      </c>
    </row>
    <row r="266" spans="2:51" s="12" customFormat="1" ht="13.5">
      <c r="B266" s="195"/>
      <c r="D266" s="196" t="s">
        <v>151</v>
      </c>
      <c r="E266" s="197" t="s">
        <v>5</v>
      </c>
      <c r="F266" s="198" t="s">
        <v>1495</v>
      </c>
      <c r="H266" s="199">
        <v>2</v>
      </c>
      <c r="I266" s="200"/>
      <c r="L266" s="195"/>
      <c r="M266" s="201"/>
      <c r="N266" s="202"/>
      <c r="O266" s="202"/>
      <c r="P266" s="202"/>
      <c r="Q266" s="202"/>
      <c r="R266" s="202"/>
      <c r="S266" s="202"/>
      <c r="T266" s="203"/>
      <c r="AT266" s="204" t="s">
        <v>151</v>
      </c>
      <c r="AU266" s="204" t="s">
        <v>85</v>
      </c>
      <c r="AV266" s="12" t="s">
        <v>85</v>
      </c>
      <c r="AW266" s="12" t="s">
        <v>40</v>
      </c>
      <c r="AX266" s="12" t="s">
        <v>23</v>
      </c>
      <c r="AY266" s="204" t="s">
        <v>144</v>
      </c>
    </row>
    <row r="267" spans="2:65" s="1" customFormat="1" ht="22.5" customHeight="1">
      <c r="B267" s="173"/>
      <c r="C267" s="205" t="s">
        <v>442</v>
      </c>
      <c r="D267" s="205" t="s">
        <v>153</v>
      </c>
      <c r="E267" s="206" t="s">
        <v>443</v>
      </c>
      <c r="F267" s="207" t="s">
        <v>444</v>
      </c>
      <c r="G267" s="208" t="s">
        <v>161</v>
      </c>
      <c r="H267" s="209">
        <v>2.2</v>
      </c>
      <c r="I267" s="210">
        <v>0</v>
      </c>
      <c r="J267" s="211">
        <f>ROUND(I267*H267,2)</f>
        <v>0</v>
      </c>
      <c r="K267" s="324" t="s">
        <v>1516</v>
      </c>
      <c r="L267" s="212"/>
      <c r="M267" s="213" t="s">
        <v>5</v>
      </c>
      <c r="N267" s="214" t="s">
        <v>47</v>
      </c>
      <c r="O267" s="41"/>
      <c r="P267" s="183">
        <f>O267*H267</f>
        <v>0</v>
      </c>
      <c r="Q267" s="183">
        <v>0.0192</v>
      </c>
      <c r="R267" s="183">
        <f>Q267*H267</f>
        <v>0.04224</v>
      </c>
      <c r="S267" s="183">
        <v>0</v>
      </c>
      <c r="T267" s="184">
        <f>S267*H267</f>
        <v>0</v>
      </c>
      <c r="AR267" s="24" t="s">
        <v>163</v>
      </c>
      <c r="AT267" s="24" t="s">
        <v>153</v>
      </c>
      <c r="AU267" s="24" t="s">
        <v>85</v>
      </c>
      <c r="AY267" s="24" t="s">
        <v>144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24" t="s">
        <v>23</v>
      </c>
      <c r="BK267" s="185">
        <f>ROUND(I267*H267,2)</f>
        <v>0</v>
      </c>
      <c r="BL267" s="24" t="s">
        <v>301</v>
      </c>
      <c r="BM267" s="24" t="s">
        <v>445</v>
      </c>
    </row>
    <row r="268" spans="2:51" s="12" customFormat="1" ht="13.5">
      <c r="B268" s="195"/>
      <c r="D268" s="196" t="s">
        <v>151</v>
      </c>
      <c r="F268" s="198" t="s">
        <v>1527</v>
      </c>
      <c r="H268" s="199">
        <v>2.2</v>
      </c>
      <c r="I268" s="200"/>
      <c r="L268" s="195"/>
      <c r="M268" s="201"/>
      <c r="N268" s="202"/>
      <c r="O268" s="202"/>
      <c r="P268" s="202"/>
      <c r="Q268" s="202"/>
      <c r="R268" s="202"/>
      <c r="S268" s="202"/>
      <c r="T268" s="203"/>
      <c r="AT268" s="204" t="s">
        <v>151</v>
      </c>
      <c r="AU268" s="204" t="s">
        <v>85</v>
      </c>
      <c r="AV268" s="12" t="s">
        <v>85</v>
      </c>
      <c r="AW268" s="12" t="s">
        <v>6</v>
      </c>
      <c r="AX268" s="12" t="s">
        <v>23</v>
      </c>
      <c r="AY268" s="204" t="s">
        <v>144</v>
      </c>
    </row>
    <row r="269" spans="2:65" s="1" customFormat="1" ht="22.5" customHeight="1">
      <c r="B269" s="173"/>
      <c r="C269" s="174" t="s">
        <v>446</v>
      </c>
      <c r="D269" s="174" t="s">
        <v>148</v>
      </c>
      <c r="E269" s="175" t="s">
        <v>447</v>
      </c>
      <c r="F269" s="176" t="s">
        <v>448</v>
      </c>
      <c r="G269" s="177" t="s">
        <v>161</v>
      </c>
      <c r="H269" s="178">
        <v>2.2</v>
      </c>
      <c r="I269" s="179">
        <v>0</v>
      </c>
      <c r="J269" s="180">
        <f>ROUND(I269*H269,2)</f>
        <v>0</v>
      </c>
      <c r="K269" s="324" t="s">
        <v>1516</v>
      </c>
      <c r="L269" s="40"/>
      <c r="M269" s="181" t="s">
        <v>5</v>
      </c>
      <c r="N269" s="182" t="s">
        <v>47</v>
      </c>
      <c r="O269" s="41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AR269" s="24" t="s">
        <v>301</v>
      </c>
      <c r="AT269" s="24" t="s">
        <v>148</v>
      </c>
      <c r="AU269" s="24" t="s">
        <v>85</v>
      </c>
      <c r="AY269" s="24" t="s">
        <v>144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24" t="s">
        <v>23</v>
      </c>
      <c r="BK269" s="185">
        <f>ROUND(I269*H269,2)</f>
        <v>0</v>
      </c>
      <c r="BL269" s="24" t="s">
        <v>301</v>
      </c>
      <c r="BM269" s="24" t="s">
        <v>449</v>
      </c>
    </row>
    <row r="270" spans="2:51" s="12" customFormat="1" ht="13.5">
      <c r="B270" s="195"/>
      <c r="D270" s="196" t="s">
        <v>151</v>
      </c>
      <c r="E270" s="197" t="s">
        <v>5</v>
      </c>
      <c r="F270" s="198">
        <v>0.08</v>
      </c>
      <c r="H270" s="199">
        <v>2.2</v>
      </c>
      <c r="I270" s="200"/>
      <c r="L270" s="195"/>
      <c r="M270" s="201"/>
      <c r="N270" s="202"/>
      <c r="O270" s="202"/>
      <c r="P270" s="202"/>
      <c r="Q270" s="202"/>
      <c r="R270" s="202"/>
      <c r="S270" s="202"/>
      <c r="T270" s="203"/>
      <c r="AT270" s="204" t="s">
        <v>151</v>
      </c>
      <c r="AU270" s="204" t="s">
        <v>85</v>
      </c>
      <c r="AV270" s="12" t="s">
        <v>85</v>
      </c>
      <c r="AW270" s="12" t="s">
        <v>40</v>
      </c>
      <c r="AX270" s="12" t="s">
        <v>23</v>
      </c>
      <c r="AY270" s="204" t="s">
        <v>144</v>
      </c>
    </row>
    <row r="271" spans="2:65" s="1" customFormat="1" ht="22.5" customHeight="1">
      <c r="B271" s="173"/>
      <c r="C271" s="174" t="s">
        <v>450</v>
      </c>
      <c r="D271" s="174" t="s">
        <v>148</v>
      </c>
      <c r="E271" s="175" t="s">
        <v>451</v>
      </c>
      <c r="F271" s="176" t="s">
        <v>452</v>
      </c>
      <c r="G271" s="177" t="s">
        <v>161</v>
      </c>
      <c r="H271" s="178">
        <v>95.8</v>
      </c>
      <c r="I271" s="179">
        <v>0</v>
      </c>
      <c r="J271" s="180">
        <f>ROUND(I271*H271,2)</f>
        <v>0</v>
      </c>
      <c r="K271" s="324" t="s">
        <v>1516</v>
      </c>
      <c r="L271" s="40"/>
      <c r="M271" s="181" t="s">
        <v>5</v>
      </c>
      <c r="N271" s="182" t="s">
        <v>47</v>
      </c>
      <c r="O271" s="41"/>
      <c r="P271" s="183">
        <f>O271*H271</f>
        <v>0</v>
      </c>
      <c r="Q271" s="183">
        <v>0.0003</v>
      </c>
      <c r="R271" s="183">
        <f>Q271*H271</f>
        <v>0.028739999999999998</v>
      </c>
      <c r="S271" s="183">
        <v>0</v>
      </c>
      <c r="T271" s="184">
        <f>S271*H271</f>
        <v>0</v>
      </c>
      <c r="AR271" s="24" t="s">
        <v>301</v>
      </c>
      <c r="AT271" s="24" t="s">
        <v>148</v>
      </c>
      <c r="AU271" s="24" t="s">
        <v>85</v>
      </c>
      <c r="AY271" s="24" t="s">
        <v>144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24" t="s">
        <v>23</v>
      </c>
      <c r="BK271" s="185">
        <f>ROUND(I271*H271,2)</f>
        <v>0</v>
      </c>
      <c r="BL271" s="24" t="s">
        <v>301</v>
      </c>
      <c r="BM271" s="24" t="s">
        <v>453</v>
      </c>
    </row>
    <row r="272" spans="2:51" s="12" customFormat="1" ht="13.5">
      <c r="B272" s="195"/>
      <c r="D272" s="196" t="s">
        <v>151</v>
      </c>
      <c r="E272" s="197" t="s">
        <v>5</v>
      </c>
      <c r="F272" s="198">
        <v>95.8</v>
      </c>
      <c r="H272" s="199">
        <v>95.8</v>
      </c>
      <c r="I272" s="200"/>
      <c r="L272" s="195"/>
      <c r="M272" s="201"/>
      <c r="N272" s="202"/>
      <c r="O272" s="202"/>
      <c r="P272" s="202"/>
      <c r="Q272" s="202"/>
      <c r="R272" s="202"/>
      <c r="S272" s="202"/>
      <c r="T272" s="203"/>
      <c r="AT272" s="204" t="s">
        <v>151</v>
      </c>
      <c r="AU272" s="204" t="s">
        <v>85</v>
      </c>
      <c r="AV272" s="12" t="s">
        <v>85</v>
      </c>
      <c r="AW272" s="12" t="s">
        <v>40</v>
      </c>
      <c r="AX272" s="12" t="s">
        <v>23</v>
      </c>
      <c r="AY272" s="204" t="s">
        <v>144</v>
      </c>
    </row>
    <row r="273" spans="2:65" s="1" customFormat="1" ht="31.5" customHeight="1">
      <c r="B273" s="173"/>
      <c r="C273" s="174" t="s">
        <v>454</v>
      </c>
      <c r="D273" s="174" t="s">
        <v>148</v>
      </c>
      <c r="E273" s="175" t="s">
        <v>455</v>
      </c>
      <c r="F273" s="176" t="s">
        <v>456</v>
      </c>
      <c r="G273" s="177" t="s">
        <v>158</v>
      </c>
      <c r="H273" s="178">
        <v>0.755</v>
      </c>
      <c r="I273" s="179">
        <v>0</v>
      </c>
      <c r="J273" s="180">
        <f>ROUND(I273*H273,2)</f>
        <v>0</v>
      </c>
      <c r="K273" s="324" t="s">
        <v>1516</v>
      </c>
      <c r="L273" s="40"/>
      <c r="M273" s="181" t="s">
        <v>5</v>
      </c>
      <c r="N273" s="182" t="s">
        <v>47</v>
      </c>
      <c r="O273" s="41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AR273" s="24" t="s">
        <v>301</v>
      </c>
      <c r="AT273" s="24" t="s">
        <v>148</v>
      </c>
      <c r="AU273" s="24" t="s">
        <v>85</v>
      </c>
      <c r="AY273" s="24" t="s">
        <v>144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24" t="s">
        <v>23</v>
      </c>
      <c r="BK273" s="185">
        <f>ROUND(I273*H273,2)</f>
        <v>0</v>
      </c>
      <c r="BL273" s="24" t="s">
        <v>301</v>
      </c>
      <c r="BM273" s="24" t="s">
        <v>457</v>
      </c>
    </row>
    <row r="274" spans="2:65" s="1" customFormat="1" ht="44.25" customHeight="1">
      <c r="B274" s="173"/>
      <c r="C274" s="174" t="s">
        <v>458</v>
      </c>
      <c r="D274" s="174" t="s">
        <v>148</v>
      </c>
      <c r="E274" s="175" t="s">
        <v>459</v>
      </c>
      <c r="F274" s="176" t="s">
        <v>460</v>
      </c>
      <c r="G274" s="177" t="s">
        <v>158</v>
      </c>
      <c r="H274" s="178">
        <v>0.4</v>
      </c>
      <c r="I274" s="179">
        <v>0</v>
      </c>
      <c r="J274" s="180">
        <f>ROUND(I274*H274,2)</f>
        <v>0</v>
      </c>
      <c r="K274" s="324" t="s">
        <v>1516</v>
      </c>
      <c r="L274" s="40"/>
      <c r="M274" s="181" t="s">
        <v>5</v>
      </c>
      <c r="N274" s="182" t="s">
        <v>47</v>
      </c>
      <c r="O274" s="41"/>
      <c r="P274" s="183">
        <f>O274*H274</f>
        <v>0</v>
      </c>
      <c r="Q274" s="183">
        <v>0</v>
      </c>
      <c r="R274" s="183">
        <f>Q274*H274</f>
        <v>0</v>
      </c>
      <c r="S274" s="183">
        <v>0</v>
      </c>
      <c r="T274" s="184">
        <f>S274*H274</f>
        <v>0</v>
      </c>
      <c r="AR274" s="24" t="s">
        <v>301</v>
      </c>
      <c r="AT274" s="24" t="s">
        <v>148</v>
      </c>
      <c r="AU274" s="24" t="s">
        <v>85</v>
      </c>
      <c r="AY274" s="24" t="s">
        <v>144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24" t="s">
        <v>23</v>
      </c>
      <c r="BK274" s="185">
        <f>ROUND(I274*H274,2)</f>
        <v>0</v>
      </c>
      <c r="BL274" s="24" t="s">
        <v>301</v>
      </c>
      <c r="BM274" s="24" t="s">
        <v>461</v>
      </c>
    </row>
    <row r="275" spans="2:63" s="10" customFormat="1" ht="29.85" customHeight="1">
      <c r="B275" s="159"/>
      <c r="D275" s="170" t="s">
        <v>75</v>
      </c>
      <c r="E275" s="171" t="s">
        <v>462</v>
      </c>
      <c r="F275" s="171" t="s">
        <v>463</v>
      </c>
      <c r="I275" s="162"/>
      <c r="J275" s="172">
        <f>BK275</f>
        <v>0</v>
      </c>
      <c r="L275" s="159"/>
      <c r="M275" s="164"/>
      <c r="N275" s="165"/>
      <c r="O275" s="165"/>
      <c r="P275" s="166">
        <f>SUM(P276:P310)</f>
        <v>0</v>
      </c>
      <c r="Q275" s="165"/>
      <c r="R275" s="166">
        <f>SUM(R276:R310)</f>
        <v>0.90069</v>
      </c>
      <c r="S275" s="165"/>
      <c r="T275" s="167">
        <f>SUM(T276:T310)</f>
        <v>0.2874</v>
      </c>
      <c r="AR275" s="160" t="s">
        <v>85</v>
      </c>
      <c r="AT275" s="168" t="s">
        <v>75</v>
      </c>
      <c r="AU275" s="168" t="s">
        <v>23</v>
      </c>
      <c r="AY275" s="160" t="s">
        <v>144</v>
      </c>
      <c r="BK275" s="169">
        <f>SUM(BK276:BK310)</f>
        <v>0</v>
      </c>
    </row>
    <row r="276" spans="2:65" s="1" customFormat="1" ht="22.5" customHeight="1">
      <c r="B276" s="173"/>
      <c r="C276" s="174" t="s">
        <v>464</v>
      </c>
      <c r="D276" s="174" t="s">
        <v>148</v>
      </c>
      <c r="E276" s="175" t="s">
        <v>465</v>
      </c>
      <c r="F276" s="176" t="s">
        <v>466</v>
      </c>
      <c r="G276" s="177" t="s">
        <v>186</v>
      </c>
      <c r="H276" s="178">
        <v>58</v>
      </c>
      <c r="I276" s="179">
        <v>0</v>
      </c>
      <c r="J276" s="180">
        <f>ROUND(I276*H276,2)</f>
        <v>0</v>
      </c>
      <c r="K276" s="324" t="s">
        <v>1516</v>
      </c>
      <c r="L276" s="40"/>
      <c r="M276" s="181" t="s">
        <v>5</v>
      </c>
      <c r="N276" s="182" t="s">
        <v>47</v>
      </c>
      <c r="O276" s="41"/>
      <c r="P276" s="183">
        <f>O276*H276</f>
        <v>0</v>
      </c>
      <c r="Q276" s="183">
        <v>0</v>
      </c>
      <c r="R276" s="183">
        <f>Q276*H276</f>
        <v>0</v>
      </c>
      <c r="S276" s="183">
        <v>0</v>
      </c>
      <c r="T276" s="184">
        <f>S276*H276</f>
        <v>0</v>
      </c>
      <c r="AR276" s="24" t="s">
        <v>301</v>
      </c>
      <c r="AT276" s="24" t="s">
        <v>148</v>
      </c>
      <c r="AU276" s="24" t="s">
        <v>85</v>
      </c>
      <c r="AY276" s="24" t="s">
        <v>144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24" t="s">
        <v>23</v>
      </c>
      <c r="BK276" s="185">
        <f>ROUND(I276*H276,2)</f>
        <v>0</v>
      </c>
      <c r="BL276" s="24" t="s">
        <v>301</v>
      </c>
      <c r="BM276" s="24" t="s">
        <v>467</v>
      </c>
    </row>
    <row r="277" spans="2:51" s="12" customFormat="1" ht="13.5">
      <c r="B277" s="195"/>
      <c r="D277" s="187" t="s">
        <v>151</v>
      </c>
      <c r="E277" s="204" t="s">
        <v>5</v>
      </c>
      <c r="F277" s="215" t="s">
        <v>1498</v>
      </c>
      <c r="H277" s="216">
        <v>36</v>
      </c>
      <c r="I277" s="200"/>
      <c r="L277" s="195"/>
      <c r="M277" s="201"/>
      <c r="N277" s="202"/>
      <c r="O277" s="202"/>
      <c r="P277" s="202"/>
      <c r="Q277" s="202"/>
      <c r="R277" s="202"/>
      <c r="S277" s="202"/>
      <c r="T277" s="203"/>
      <c r="AT277" s="204" t="s">
        <v>151</v>
      </c>
      <c r="AU277" s="204" t="s">
        <v>85</v>
      </c>
      <c r="AV277" s="12" t="s">
        <v>85</v>
      </c>
      <c r="AW277" s="12" t="s">
        <v>40</v>
      </c>
      <c r="AX277" s="12" t="s">
        <v>76</v>
      </c>
      <c r="AY277" s="204" t="s">
        <v>144</v>
      </c>
    </row>
    <row r="278" spans="2:51" s="12" customFormat="1" ht="13.5">
      <c r="B278" s="195"/>
      <c r="D278" s="187" t="s">
        <v>151</v>
      </c>
      <c r="E278" s="204" t="s">
        <v>5</v>
      </c>
      <c r="F278" s="215" t="s">
        <v>1497</v>
      </c>
      <c r="H278" s="216">
        <v>22</v>
      </c>
      <c r="I278" s="200"/>
      <c r="L278" s="195"/>
      <c r="M278" s="201"/>
      <c r="N278" s="202"/>
      <c r="O278" s="202"/>
      <c r="P278" s="202"/>
      <c r="Q278" s="202"/>
      <c r="R278" s="202"/>
      <c r="S278" s="202"/>
      <c r="T278" s="203"/>
      <c r="AT278" s="204" t="s">
        <v>151</v>
      </c>
      <c r="AU278" s="204" t="s">
        <v>85</v>
      </c>
      <c r="AV278" s="12" t="s">
        <v>85</v>
      </c>
      <c r="AW278" s="12" t="s">
        <v>40</v>
      </c>
      <c r="AX278" s="12" t="s">
        <v>76</v>
      </c>
      <c r="AY278" s="204" t="s">
        <v>144</v>
      </c>
    </row>
    <row r="279" spans="2:51" s="13" customFormat="1" ht="13.5">
      <c r="B279" s="217"/>
      <c r="D279" s="196" t="s">
        <v>151</v>
      </c>
      <c r="E279" s="218" t="s">
        <v>5</v>
      </c>
      <c r="F279" s="219" t="s">
        <v>159</v>
      </c>
      <c r="H279" s="220">
        <v>58</v>
      </c>
      <c r="I279" s="221"/>
      <c r="L279" s="217"/>
      <c r="M279" s="222"/>
      <c r="N279" s="223"/>
      <c r="O279" s="223"/>
      <c r="P279" s="223"/>
      <c r="Q279" s="223"/>
      <c r="R279" s="223"/>
      <c r="S279" s="223"/>
      <c r="T279" s="224"/>
      <c r="AT279" s="225" t="s">
        <v>151</v>
      </c>
      <c r="AU279" s="225" t="s">
        <v>85</v>
      </c>
      <c r="AV279" s="13" t="s">
        <v>150</v>
      </c>
      <c r="AW279" s="13" t="s">
        <v>40</v>
      </c>
      <c r="AX279" s="13" t="s">
        <v>23</v>
      </c>
      <c r="AY279" s="225" t="s">
        <v>144</v>
      </c>
    </row>
    <row r="280" spans="2:65" s="1" customFormat="1" ht="22.5" customHeight="1">
      <c r="B280" s="173"/>
      <c r="C280" s="174" t="s">
        <v>468</v>
      </c>
      <c r="D280" s="174" t="s">
        <v>148</v>
      </c>
      <c r="E280" s="175" t="s">
        <v>469</v>
      </c>
      <c r="F280" s="176" t="s">
        <v>470</v>
      </c>
      <c r="G280" s="177" t="s">
        <v>186</v>
      </c>
      <c r="H280" s="178">
        <v>58</v>
      </c>
      <c r="I280" s="179">
        <v>0</v>
      </c>
      <c r="J280" s="180">
        <f>ROUND(I280*H280,2)</f>
        <v>0</v>
      </c>
      <c r="K280" s="324" t="s">
        <v>1516</v>
      </c>
      <c r="L280" s="40"/>
      <c r="M280" s="181" t="s">
        <v>5</v>
      </c>
      <c r="N280" s="182" t="s">
        <v>47</v>
      </c>
      <c r="O280" s="41"/>
      <c r="P280" s="183">
        <f>O280*H280</f>
        <v>0</v>
      </c>
      <c r="Q280" s="183">
        <v>2E-05</v>
      </c>
      <c r="R280" s="183">
        <f>Q280*H280</f>
        <v>0.00116</v>
      </c>
      <c r="S280" s="183">
        <v>0</v>
      </c>
      <c r="T280" s="184">
        <f>S280*H280</f>
        <v>0</v>
      </c>
      <c r="AR280" s="24" t="s">
        <v>301</v>
      </c>
      <c r="AT280" s="24" t="s">
        <v>148</v>
      </c>
      <c r="AU280" s="24" t="s">
        <v>85</v>
      </c>
      <c r="AY280" s="24" t="s">
        <v>144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24" t="s">
        <v>23</v>
      </c>
      <c r="BK280" s="185">
        <f>ROUND(I280*H280,2)</f>
        <v>0</v>
      </c>
      <c r="BL280" s="24" t="s">
        <v>301</v>
      </c>
      <c r="BM280" s="24" t="s">
        <v>471</v>
      </c>
    </row>
    <row r="281" spans="2:51" s="12" customFormat="1" ht="13.5">
      <c r="B281" s="195"/>
      <c r="D281" s="187" t="s">
        <v>151</v>
      </c>
      <c r="E281" s="204" t="s">
        <v>5</v>
      </c>
      <c r="F281" s="215" t="s">
        <v>1498</v>
      </c>
      <c r="H281" s="216">
        <v>58</v>
      </c>
      <c r="I281" s="200"/>
      <c r="L281" s="195"/>
      <c r="M281" s="201"/>
      <c r="N281" s="202"/>
      <c r="O281" s="202"/>
      <c r="P281" s="202"/>
      <c r="Q281" s="202"/>
      <c r="R281" s="202"/>
      <c r="S281" s="202"/>
      <c r="T281" s="203"/>
      <c r="AT281" s="204" t="s">
        <v>151</v>
      </c>
      <c r="AU281" s="204" t="s">
        <v>85</v>
      </c>
      <c r="AV281" s="12" t="s">
        <v>85</v>
      </c>
      <c r="AW281" s="12" t="s">
        <v>40</v>
      </c>
      <c r="AX281" s="12" t="s">
        <v>76</v>
      </c>
      <c r="AY281" s="204" t="s">
        <v>144</v>
      </c>
    </row>
    <row r="282" spans="2:51" s="12" customFormat="1" ht="13.5">
      <c r="B282" s="195"/>
      <c r="D282" s="187" t="s">
        <v>151</v>
      </c>
      <c r="E282" s="204" t="s">
        <v>5</v>
      </c>
      <c r="F282" s="215" t="s">
        <v>1497</v>
      </c>
      <c r="H282" s="216">
        <v>23.62</v>
      </c>
      <c r="I282" s="200"/>
      <c r="L282" s="195"/>
      <c r="M282" s="201"/>
      <c r="N282" s="202"/>
      <c r="O282" s="202"/>
      <c r="P282" s="202"/>
      <c r="Q282" s="202"/>
      <c r="R282" s="202"/>
      <c r="S282" s="202"/>
      <c r="T282" s="203"/>
      <c r="AT282" s="204" t="s">
        <v>151</v>
      </c>
      <c r="AU282" s="204" t="s">
        <v>85</v>
      </c>
      <c r="AV282" s="12" t="s">
        <v>85</v>
      </c>
      <c r="AW282" s="12" t="s">
        <v>40</v>
      </c>
      <c r="AX282" s="12" t="s">
        <v>76</v>
      </c>
      <c r="AY282" s="204" t="s">
        <v>144</v>
      </c>
    </row>
    <row r="283" spans="2:51" s="13" customFormat="1" ht="13.5">
      <c r="B283" s="217"/>
      <c r="D283" s="196" t="s">
        <v>151</v>
      </c>
      <c r="E283" s="218" t="s">
        <v>5</v>
      </c>
      <c r="F283" s="219" t="s">
        <v>159</v>
      </c>
      <c r="H283" s="220">
        <v>58</v>
      </c>
      <c r="I283" s="221"/>
      <c r="L283" s="217"/>
      <c r="M283" s="222"/>
      <c r="N283" s="223"/>
      <c r="O283" s="223"/>
      <c r="P283" s="223"/>
      <c r="Q283" s="223"/>
      <c r="R283" s="223"/>
      <c r="S283" s="223"/>
      <c r="T283" s="224"/>
      <c r="AT283" s="225" t="s">
        <v>151</v>
      </c>
      <c r="AU283" s="225" t="s">
        <v>85</v>
      </c>
      <c r="AV283" s="13" t="s">
        <v>150</v>
      </c>
      <c r="AW283" s="13" t="s">
        <v>40</v>
      </c>
      <c r="AX283" s="13" t="s">
        <v>23</v>
      </c>
      <c r="AY283" s="225" t="s">
        <v>144</v>
      </c>
    </row>
    <row r="284" spans="2:65" s="1" customFormat="1" ht="22.5" customHeight="1">
      <c r="B284" s="173"/>
      <c r="C284" s="205" t="s">
        <v>472</v>
      </c>
      <c r="D284" s="205" t="s">
        <v>153</v>
      </c>
      <c r="E284" s="206" t="s">
        <v>473</v>
      </c>
      <c r="F284" s="207" t="s">
        <v>474</v>
      </c>
      <c r="G284" s="208" t="s">
        <v>186</v>
      </c>
      <c r="H284" s="209">
        <v>64</v>
      </c>
      <c r="I284" s="210">
        <v>0</v>
      </c>
      <c r="J284" s="211">
        <f>ROUND(I284*H284,2)</f>
        <v>0</v>
      </c>
      <c r="K284" s="324" t="s">
        <v>1516</v>
      </c>
      <c r="L284" s="212"/>
      <c r="M284" s="213" t="s">
        <v>5</v>
      </c>
      <c r="N284" s="214" t="s">
        <v>47</v>
      </c>
      <c r="O284" s="41"/>
      <c r="P284" s="183">
        <f>O284*H284</f>
        <v>0</v>
      </c>
      <c r="Q284" s="183">
        <v>0.00035</v>
      </c>
      <c r="R284" s="183">
        <f>Q284*H284</f>
        <v>0.0224</v>
      </c>
      <c r="S284" s="183">
        <v>0</v>
      </c>
      <c r="T284" s="184">
        <f>S284*H284</f>
        <v>0</v>
      </c>
      <c r="AR284" s="24" t="s">
        <v>163</v>
      </c>
      <c r="AT284" s="24" t="s">
        <v>153</v>
      </c>
      <c r="AU284" s="24" t="s">
        <v>85</v>
      </c>
      <c r="AY284" s="24" t="s">
        <v>144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24" t="s">
        <v>23</v>
      </c>
      <c r="BK284" s="185">
        <f>ROUND(I284*H284,2)</f>
        <v>0</v>
      </c>
      <c r="BL284" s="24" t="s">
        <v>301</v>
      </c>
      <c r="BM284" s="24" t="s">
        <v>475</v>
      </c>
    </row>
    <row r="285" spans="2:51" s="12" customFormat="1" ht="13.5">
      <c r="B285" s="195"/>
      <c r="D285" s="196" t="s">
        <v>151</v>
      </c>
      <c r="F285" s="198" t="s">
        <v>1499</v>
      </c>
      <c r="H285" s="199">
        <v>64</v>
      </c>
      <c r="I285" s="200"/>
      <c r="L285" s="195"/>
      <c r="M285" s="201"/>
      <c r="N285" s="202"/>
      <c r="O285" s="202"/>
      <c r="P285" s="202"/>
      <c r="Q285" s="202"/>
      <c r="R285" s="202"/>
      <c r="S285" s="202"/>
      <c r="T285" s="203"/>
      <c r="AT285" s="204" t="s">
        <v>151</v>
      </c>
      <c r="AU285" s="204" t="s">
        <v>85</v>
      </c>
      <c r="AV285" s="12" t="s">
        <v>85</v>
      </c>
      <c r="AW285" s="12" t="s">
        <v>6</v>
      </c>
      <c r="AX285" s="12" t="s">
        <v>23</v>
      </c>
      <c r="AY285" s="204" t="s">
        <v>144</v>
      </c>
    </row>
    <row r="286" spans="2:65" s="1" customFormat="1" ht="22.5" customHeight="1">
      <c r="B286" s="173"/>
      <c r="C286" s="174" t="s">
        <v>476</v>
      </c>
      <c r="D286" s="174" t="s">
        <v>148</v>
      </c>
      <c r="E286" s="175" t="s">
        <v>477</v>
      </c>
      <c r="F286" s="176" t="s">
        <v>478</v>
      </c>
      <c r="G286" s="177" t="s">
        <v>161</v>
      </c>
      <c r="H286" s="178">
        <v>95.8</v>
      </c>
      <c r="I286" s="179">
        <v>0</v>
      </c>
      <c r="J286" s="180">
        <f>ROUND(I286*H286,2)</f>
        <v>0</v>
      </c>
      <c r="K286" s="324" t="s">
        <v>1516</v>
      </c>
      <c r="L286" s="40"/>
      <c r="M286" s="181" t="s">
        <v>5</v>
      </c>
      <c r="N286" s="182" t="s">
        <v>47</v>
      </c>
      <c r="O286" s="41"/>
      <c r="P286" s="183">
        <f>O286*H286</f>
        <v>0</v>
      </c>
      <c r="Q286" s="183">
        <v>0</v>
      </c>
      <c r="R286" s="183">
        <f>Q286*H286</f>
        <v>0</v>
      </c>
      <c r="S286" s="183">
        <v>0.003</v>
      </c>
      <c r="T286" s="184">
        <f>S286*H286</f>
        <v>0.2874</v>
      </c>
      <c r="AR286" s="24" t="s">
        <v>301</v>
      </c>
      <c r="AT286" s="24" t="s">
        <v>148</v>
      </c>
      <c r="AU286" s="24" t="s">
        <v>85</v>
      </c>
      <c r="AY286" s="24" t="s">
        <v>144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24" t="s">
        <v>23</v>
      </c>
      <c r="BK286" s="185">
        <f>ROUND(I286*H286,2)</f>
        <v>0</v>
      </c>
      <c r="BL286" s="24" t="s">
        <v>301</v>
      </c>
      <c r="BM286" s="24" t="s">
        <v>479</v>
      </c>
    </row>
    <row r="287" spans="2:51" s="12" customFormat="1" ht="13.5">
      <c r="B287" s="195"/>
      <c r="D287" s="187" t="s">
        <v>151</v>
      </c>
      <c r="E287" s="204" t="s">
        <v>5</v>
      </c>
      <c r="F287" s="215" t="s">
        <v>1500</v>
      </c>
      <c r="H287" s="216">
        <v>95.8</v>
      </c>
      <c r="I287" s="200"/>
      <c r="L287" s="195"/>
      <c r="M287" s="201"/>
      <c r="N287" s="202"/>
      <c r="O287" s="202"/>
      <c r="P287" s="202"/>
      <c r="Q287" s="202"/>
      <c r="R287" s="202"/>
      <c r="S287" s="202"/>
      <c r="T287" s="203"/>
      <c r="AT287" s="204" t="s">
        <v>151</v>
      </c>
      <c r="AU287" s="204" t="s">
        <v>85</v>
      </c>
      <c r="AV287" s="12" t="s">
        <v>85</v>
      </c>
      <c r="AW287" s="12" t="s">
        <v>40</v>
      </c>
      <c r="AX287" s="12" t="s">
        <v>76</v>
      </c>
      <c r="AY287" s="204" t="s">
        <v>144</v>
      </c>
    </row>
    <row r="288" spans="2:51" s="13" customFormat="1" ht="13.5">
      <c r="B288" s="217"/>
      <c r="D288" s="196" t="s">
        <v>151</v>
      </c>
      <c r="E288" s="218" t="s">
        <v>5</v>
      </c>
      <c r="F288" s="219" t="s">
        <v>159</v>
      </c>
      <c r="H288" s="220">
        <v>95.8</v>
      </c>
      <c r="I288" s="221"/>
      <c r="L288" s="217"/>
      <c r="M288" s="222"/>
      <c r="N288" s="223"/>
      <c r="O288" s="223"/>
      <c r="P288" s="223"/>
      <c r="Q288" s="223"/>
      <c r="R288" s="223"/>
      <c r="S288" s="223"/>
      <c r="T288" s="224"/>
      <c r="AT288" s="225" t="s">
        <v>151</v>
      </c>
      <c r="AU288" s="225" t="s">
        <v>85</v>
      </c>
      <c r="AV288" s="13" t="s">
        <v>150</v>
      </c>
      <c r="AW288" s="13" t="s">
        <v>40</v>
      </c>
      <c r="AX288" s="13" t="s">
        <v>23</v>
      </c>
      <c r="AY288" s="225" t="s">
        <v>144</v>
      </c>
    </row>
    <row r="289" spans="2:65" s="1" customFormat="1" ht="22.5" customHeight="1">
      <c r="B289" s="173"/>
      <c r="C289" s="174" t="s">
        <v>480</v>
      </c>
      <c r="D289" s="174" t="s">
        <v>148</v>
      </c>
      <c r="E289" s="175" t="s">
        <v>481</v>
      </c>
      <c r="F289" s="176" t="s">
        <v>482</v>
      </c>
      <c r="G289" s="177" t="s">
        <v>161</v>
      </c>
      <c r="H289" s="178">
        <v>95.8</v>
      </c>
      <c r="I289" s="179">
        <v>0</v>
      </c>
      <c r="J289" s="180">
        <f>ROUND(I289*H289,2)</f>
        <v>0</v>
      </c>
      <c r="K289" s="324" t="s">
        <v>1516</v>
      </c>
      <c r="L289" s="40"/>
      <c r="M289" s="181" t="s">
        <v>5</v>
      </c>
      <c r="N289" s="182" t="s">
        <v>47</v>
      </c>
      <c r="O289" s="41"/>
      <c r="P289" s="183">
        <f>O289*H289</f>
        <v>0</v>
      </c>
      <c r="Q289" s="183">
        <v>0.00027</v>
      </c>
      <c r="R289" s="183">
        <f>Q289*H289</f>
        <v>0.025866</v>
      </c>
      <c r="S289" s="183">
        <v>0</v>
      </c>
      <c r="T289" s="184">
        <f>S289*H289</f>
        <v>0</v>
      </c>
      <c r="AR289" s="24" t="s">
        <v>301</v>
      </c>
      <c r="AT289" s="24" t="s">
        <v>148</v>
      </c>
      <c r="AU289" s="24" t="s">
        <v>85</v>
      </c>
      <c r="AY289" s="24" t="s">
        <v>144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24" t="s">
        <v>23</v>
      </c>
      <c r="BK289" s="185">
        <f>ROUND(I289*H289,2)</f>
        <v>0</v>
      </c>
      <c r="BL289" s="24" t="s">
        <v>301</v>
      </c>
      <c r="BM289" s="24" t="s">
        <v>483</v>
      </c>
    </row>
    <row r="290" spans="2:51" s="11" customFormat="1" ht="13.5">
      <c r="B290" s="186"/>
      <c r="D290" s="187" t="s">
        <v>151</v>
      </c>
      <c r="E290" s="188" t="s">
        <v>5</v>
      </c>
      <c r="F290" s="189" t="s">
        <v>484</v>
      </c>
      <c r="H290" s="190" t="s">
        <v>5</v>
      </c>
      <c r="I290" s="191"/>
      <c r="L290" s="186"/>
      <c r="M290" s="192"/>
      <c r="N290" s="193"/>
      <c r="O290" s="193"/>
      <c r="P290" s="193"/>
      <c r="Q290" s="193"/>
      <c r="R290" s="193"/>
      <c r="S290" s="193"/>
      <c r="T290" s="194"/>
      <c r="AT290" s="190" t="s">
        <v>151</v>
      </c>
      <c r="AU290" s="190" t="s">
        <v>85</v>
      </c>
      <c r="AV290" s="11" t="s">
        <v>23</v>
      </c>
      <c r="AW290" s="11" t="s">
        <v>40</v>
      </c>
      <c r="AX290" s="11" t="s">
        <v>76</v>
      </c>
      <c r="AY290" s="190" t="s">
        <v>144</v>
      </c>
    </row>
    <row r="291" spans="2:51" s="12" customFormat="1" ht="13.5">
      <c r="B291" s="195"/>
      <c r="D291" s="187" t="s">
        <v>151</v>
      </c>
      <c r="E291" s="204" t="s">
        <v>5</v>
      </c>
      <c r="F291" s="215" t="s">
        <v>1500</v>
      </c>
      <c r="H291" s="216">
        <v>95.8</v>
      </c>
      <c r="I291" s="200"/>
      <c r="L291" s="195"/>
      <c r="M291" s="201"/>
      <c r="N291" s="202"/>
      <c r="O291" s="202"/>
      <c r="P291" s="202"/>
      <c r="Q291" s="202"/>
      <c r="R291" s="202"/>
      <c r="S291" s="202"/>
      <c r="T291" s="203"/>
      <c r="AT291" s="204" t="s">
        <v>151</v>
      </c>
      <c r="AU291" s="204" t="s">
        <v>85</v>
      </c>
      <c r="AV291" s="12" t="s">
        <v>85</v>
      </c>
      <c r="AW291" s="12" t="s">
        <v>40</v>
      </c>
      <c r="AX291" s="12" t="s">
        <v>76</v>
      </c>
      <c r="AY291" s="204" t="s">
        <v>144</v>
      </c>
    </row>
    <row r="292" spans="2:51" s="13" customFormat="1" ht="13.5">
      <c r="B292" s="217"/>
      <c r="D292" s="196" t="s">
        <v>151</v>
      </c>
      <c r="E292" s="218" t="s">
        <v>5</v>
      </c>
      <c r="F292" s="219" t="s">
        <v>159</v>
      </c>
      <c r="H292" s="220">
        <v>95.8</v>
      </c>
      <c r="I292" s="221"/>
      <c r="L292" s="217"/>
      <c r="M292" s="222"/>
      <c r="N292" s="223"/>
      <c r="O292" s="223"/>
      <c r="P292" s="223"/>
      <c r="Q292" s="223"/>
      <c r="R292" s="223"/>
      <c r="S292" s="223"/>
      <c r="T292" s="224"/>
      <c r="AT292" s="225" t="s">
        <v>151</v>
      </c>
      <c r="AU292" s="225" t="s">
        <v>85</v>
      </c>
      <c r="AV292" s="13" t="s">
        <v>150</v>
      </c>
      <c r="AW292" s="13" t="s">
        <v>40</v>
      </c>
      <c r="AX292" s="13" t="s">
        <v>23</v>
      </c>
      <c r="AY292" s="225" t="s">
        <v>144</v>
      </c>
    </row>
    <row r="293" spans="2:65" s="1" customFormat="1" ht="22.5" customHeight="1">
      <c r="B293" s="173"/>
      <c r="C293" s="205" t="s">
        <v>485</v>
      </c>
      <c r="D293" s="205" t="s">
        <v>153</v>
      </c>
      <c r="E293" s="206" t="s">
        <v>486</v>
      </c>
      <c r="F293" s="207" t="s">
        <v>487</v>
      </c>
      <c r="G293" s="208" t="s">
        <v>161</v>
      </c>
      <c r="H293" s="209">
        <v>110.2</v>
      </c>
      <c r="I293" s="210">
        <v>0</v>
      </c>
      <c r="J293" s="211">
        <f>ROUND(I293*H293,2)</f>
        <v>0</v>
      </c>
      <c r="K293" s="324" t="s">
        <v>1516</v>
      </c>
      <c r="L293" s="212"/>
      <c r="M293" s="213" t="s">
        <v>5</v>
      </c>
      <c r="N293" s="214" t="s">
        <v>47</v>
      </c>
      <c r="O293" s="41"/>
      <c r="P293" s="183">
        <f>O293*H293</f>
        <v>0</v>
      </c>
      <c r="Q293" s="183">
        <v>0.0027</v>
      </c>
      <c r="R293" s="183">
        <f>Q293*H293</f>
        <v>0.29754</v>
      </c>
      <c r="S293" s="183">
        <v>0</v>
      </c>
      <c r="T293" s="184">
        <f>S293*H293</f>
        <v>0</v>
      </c>
      <c r="AR293" s="24" t="s">
        <v>163</v>
      </c>
      <c r="AT293" s="24" t="s">
        <v>153</v>
      </c>
      <c r="AU293" s="24" t="s">
        <v>85</v>
      </c>
      <c r="AY293" s="24" t="s">
        <v>144</v>
      </c>
      <c r="BE293" s="185">
        <f>IF(N293="základní",J293,0)</f>
        <v>0</v>
      </c>
      <c r="BF293" s="185">
        <f>IF(N293="snížená",J293,0)</f>
        <v>0</v>
      </c>
      <c r="BG293" s="185">
        <f>IF(N293="zákl. přenesená",J293,0)</f>
        <v>0</v>
      </c>
      <c r="BH293" s="185">
        <f>IF(N293="sníž. přenesená",J293,0)</f>
        <v>0</v>
      </c>
      <c r="BI293" s="185">
        <f>IF(N293="nulová",J293,0)</f>
        <v>0</v>
      </c>
      <c r="BJ293" s="24" t="s">
        <v>23</v>
      </c>
      <c r="BK293" s="185">
        <f>ROUND(I293*H293,2)</f>
        <v>0</v>
      </c>
      <c r="BL293" s="24" t="s">
        <v>301</v>
      </c>
      <c r="BM293" s="24" t="s">
        <v>488</v>
      </c>
    </row>
    <row r="294" spans="1:51" s="11" customFormat="1" ht="13.5">
      <c r="A294" s="11" t="s">
        <v>1501</v>
      </c>
      <c r="B294" s="186"/>
      <c r="D294" s="187" t="s">
        <v>151</v>
      </c>
      <c r="E294" s="188" t="s">
        <v>5</v>
      </c>
      <c r="F294" s="322" t="s">
        <v>1502</v>
      </c>
      <c r="H294" s="190" t="s">
        <v>5</v>
      </c>
      <c r="I294" s="191"/>
      <c r="L294" s="186"/>
      <c r="M294" s="192"/>
      <c r="N294" s="193"/>
      <c r="O294" s="193"/>
      <c r="P294" s="193"/>
      <c r="Q294" s="193"/>
      <c r="R294" s="193"/>
      <c r="S294" s="193"/>
      <c r="T294" s="194"/>
      <c r="AT294" s="190" t="s">
        <v>151</v>
      </c>
      <c r="AU294" s="190" t="s">
        <v>85</v>
      </c>
      <c r="AV294" s="11" t="s">
        <v>23</v>
      </c>
      <c r="AW294" s="11" t="s">
        <v>40</v>
      </c>
      <c r="AX294" s="11" t="s">
        <v>76</v>
      </c>
      <c r="AY294" s="190" t="s">
        <v>144</v>
      </c>
    </row>
    <row r="295" spans="2:51" s="12" customFormat="1" ht="13.5">
      <c r="B295" s="195"/>
      <c r="D295" s="187" t="s">
        <v>151</v>
      </c>
      <c r="E295" s="204" t="s">
        <v>5</v>
      </c>
      <c r="F295" s="215" t="s">
        <v>1503</v>
      </c>
      <c r="H295" s="216">
        <v>110.2</v>
      </c>
      <c r="I295" s="200"/>
      <c r="L295" s="195"/>
      <c r="M295" s="201"/>
      <c r="N295" s="202"/>
      <c r="O295" s="202"/>
      <c r="P295" s="202"/>
      <c r="Q295" s="202"/>
      <c r="R295" s="202"/>
      <c r="S295" s="202"/>
      <c r="T295" s="203"/>
      <c r="AT295" s="204" t="s">
        <v>151</v>
      </c>
      <c r="AU295" s="204" t="s">
        <v>85</v>
      </c>
      <c r="AV295" s="12" t="s">
        <v>85</v>
      </c>
      <c r="AW295" s="12" t="s">
        <v>40</v>
      </c>
      <c r="AX295" s="12" t="s">
        <v>76</v>
      </c>
      <c r="AY295" s="204" t="s">
        <v>144</v>
      </c>
    </row>
    <row r="296" spans="2:51" s="13" customFormat="1" ht="13.5">
      <c r="B296" s="217"/>
      <c r="D296" s="187" t="s">
        <v>151</v>
      </c>
      <c r="E296" s="226" t="s">
        <v>5</v>
      </c>
      <c r="F296" s="227" t="s">
        <v>159</v>
      </c>
      <c r="H296" s="228">
        <v>110.2</v>
      </c>
      <c r="I296" s="221"/>
      <c r="L296" s="217"/>
      <c r="M296" s="222"/>
      <c r="N296" s="223"/>
      <c r="O296" s="223"/>
      <c r="P296" s="223"/>
      <c r="Q296" s="223"/>
      <c r="R296" s="223"/>
      <c r="S296" s="223"/>
      <c r="T296" s="224"/>
      <c r="AT296" s="225" t="s">
        <v>151</v>
      </c>
      <c r="AU296" s="225" t="s">
        <v>85</v>
      </c>
      <c r="AV296" s="13" t="s">
        <v>150</v>
      </c>
      <c r="AW296" s="13" t="s">
        <v>40</v>
      </c>
      <c r="AX296" s="13" t="s">
        <v>23</v>
      </c>
      <c r="AY296" s="225" t="s">
        <v>144</v>
      </c>
    </row>
    <row r="297" spans="2:51" s="12" customFormat="1" ht="13.5">
      <c r="B297" s="195"/>
      <c r="D297" s="196" t="s">
        <v>151</v>
      </c>
      <c r="F297" s="198" t="s">
        <v>1504</v>
      </c>
      <c r="H297" s="199">
        <v>137.561</v>
      </c>
      <c r="I297" s="200"/>
      <c r="L297" s="195"/>
      <c r="M297" s="201"/>
      <c r="N297" s="202"/>
      <c r="O297" s="202"/>
      <c r="P297" s="202"/>
      <c r="Q297" s="202"/>
      <c r="R297" s="202"/>
      <c r="S297" s="202"/>
      <c r="T297" s="203"/>
      <c r="AT297" s="204" t="s">
        <v>151</v>
      </c>
      <c r="AU297" s="204" t="s">
        <v>85</v>
      </c>
      <c r="AV297" s="12" t="s">
        <v>85</v>
      </c>
      <c r="AW297" s="12" t="s">
        <v>6</v>
      </c>
      <c r="AX297" s="12" t="s">
        <v>23</v>
      </c>
      <c r="AY297" s="204" t="s">
        <v>144</v>
      </c>
    </row>
    <row r="298" spans="2:65" s="1" customFormat="1" ht="22.5" customHeight="1">
      <c r="B298" s="173"/>
      <c r="C298" s="174" t="s">
        <v>489</v>
      </c>
      <c r="D298" s="174" t="s">
        <v>148</v>
      </c>
      <c r="E298" s="175" t="s">
        <v>490</v>
      </c>
      <c r="F298" s="176" t="s">
        <v>491</v>
      </c>
      <c r="G298" s="177" t="s">
        <v>161</v>
      </c>
      <c r="H298" s="178">
        <v>95.8</v>
      </c>
      <c r="I298" s="179">
        <v>0</v>
      </c>
      <c r="J298" s="180">
        <f>ROUND(I298*H298,2)</f>
        <v>0</v>
      </c>
      <c r="K298" s="324" t="s">
        <v>1516</v>
      </c>
      <c r="L298" s="40"/>
      <c r="M298" s="181" t="s">
        <v>5</v>
      </c>
      <c r="N298" s="182" t="s">
        <v>47</v>
      </c>
      <c r="O298" s="41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AR298" s="24" t="s">
        <v>301</v>
      </c>
      <c r="AT298" s="24" t="s">
        <v>148</v>
      </c>
      <c r="AU298" s="24" t="s">
        <v>85</v>
      </c>
      <c r="AY298" s="24" t="s">
        <v>144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24" t="s">
        <v>23</v>
      </c>
      <c r="BK298" s="185">
        <f>ROUND(I298*H298,2)</f>
        <v>0</v>
      </c>
      <c r="BL298" s="24" t="s">
        <v>301</v>
      </c>
      <c r="BM298" s="24" t="s">
        <v>492</v>
      </c>
    </row>
    <row r="299" spans="2:51" s="11" customFormat="1" ht="13.5">
      <c r="B299" s="186"/>
      <c r="D299" s="187" t="s">
        <v>151</v>
      </c>
      <c r="E299" s="188" t="s">
        <v>5</v>
      </c>
      <c r="F299" s="189" t="s">
        <v>484</v>
      </c>
      <c r="H299" s="190" t="s">
        <v>5</v>
      </c>
      <c r="I299" s="191"/>
      <c r="L299" s="186"/>
      <c r="M299" s="192"/>
      <c r="N299" s="193"/>
      <c r="O299" s="193"/>
      <c r="P299" s="193"/>
      <c r="Q299" s="193"/>
      <c r="R299" s="193"/>
      <c r="S299" s="193"/>
      <c r="T299" s="194"/>
      <c r="AT299" s="190" t="s">
        <v>151</v>
      </c>
      <c r="AU299" s="190" t="s">
        <v>85</v>
      </c>
      <c r="AV299" s="11" t="s">
        <v>23</v>
      </c>
      <c r="AW299" s="11" t="s">
        <v>40</v>
      </c>
      <c r="AX299" s="11" t="s">
        <v>76</v>
      </c>
      <c r="AY299" s="190" t="s">
        <v>144</v>
      </c>
    </row>
    <row r="300" spans="2:51" s="12" customFormat="1" ht="13.5">
      <c r="B300" s="195"/>
      <c r="D300" s="187" t="s">
        <v>151</v>
      </c>
      <c r="E300" s="204" t="s">
        <v>5</v>
      </c>
      <c r="F300" s="215" t="s">
        <v>1500</v>
      </c>
      <c r="H300" s="216">
        <v>95.8</v>
      </c>
      <c r="I300" s="200"/>
      <c r="L300" s="195"/>
      <c r="M300" s="201"/>
      <c r="N300" s="202"/>
      <c r="O300" s="202"/>
      <c r="P300" s="202"/>
      <c r="Q300" s="202"/>
      <c r="R300" s="202"/>
      <c r="S300" s="202"/>
      <c r="T300" s="203"/>
      <c r="AT300" s="204" t="s">
        <v>151</v>
      </c>
      <c r="AU300" s="204" t="s">
        <v>85</v>
      </c>
      <c r="AV300" s="12" t="s">
        <v>85</v>
      </c>
      <c r="AW300" s="12" t="s">
        <v>40</v>
      </c>
      <c r="AX300" s="12" t="s">
        <v>76</v>
      </c>
      <c r="AY300" s="204" t="s">
        <v>144</v>
      </c>
    </row>
    <row r="301" spans="2:51" s="13" customFormat="1" ht="13.5">
      <c r="B301" s="217"/>
      <c r="D301" s="196" t="s">
        <v>151</v>
      </c>
      <c r="E301" s="218" t="s">
        <v>5</v>
      </c>
      <c r="F301" s="219" t="s">
        <v>159</v>
      </c>
      <c r="H301" s="220">
        <v>95.8</v>
      </c>
      <c r="I301" s="221"/>
      <c r="L301" s="217"/>
      <c r="M301" s="222"/>
      <c r="N301" s="223"/>
      <c r="O301" s="223"/>
      <c r="P301" s="223"/>
      <c r="Q301" s="223"/>
      <c r="R301" s="223"/>
      <c r="S301" s="223"/>
      <c r="T301" s="224"/>
      <c r="AT301" s="225" t="s">
        <v>151</v>
      </c>
      <c r="AU301" s="225" t="s">
        <v>85</v>
      </c>
      <c r="AV301" s="13" t="s">
        <v>150</v>
      </c>
      <c r="AW301" s="13" t="s">
        <v>40</v>
      </c>
      <c r="AX301" s="13" t="s">
        <v>23</v>
      </c>
      <c r="AY301" s="225" t="s">
        <v>144</v>
      </c>
    </row>
    <row r="302" spans="2:65" s="1" customFormat="1" ht="22.5" customHeight="1">
      <c r="B302" s="173"/>
      <c r="C302" s="174" t="s">
        <v>493</v>
      </c>
      <c r="D302" s="174" t="s">
        <v>148</v>
      </c>
      <c r="E302" s="175" t="s">
        <v>494</v>
      </c>
      <c r="F302" s="176" t="s">
        <v>495</v>
      </c>
      <c r="G302" s="177" t="s">
        <v>161</v>
      </c>
      <c r="H302" s="178">
        <v>95.8</v>
      </c>
      <c r="I302" s="179">
        <v>0</v>
      </c>
      <c r="J302" s="180">
        <f>ROUND(I302*H302,2)</f>
        <v>0</v>
      </c>
      <c r="K302" s="324" t="s">
        <v>1516</v>
      </c>
      <c r="L302" s="40"/>
      <c r="M302" s="181" t="s">
        <v>5</v>
      </c>
      <c r="N302" s="182" t="s">
        <v>47</v>
      </c>
      <c r="O302" s="41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AR302" s="24" t="s">
        <v>301</v>
      </c>
      <c r="AT302" s="24" t="s">
        <v>148</v>
      </c>
      <c r="AU302" s="24" t="s">
        <v>85</v>
      </c>
      <c r="AY302" s="24" t="s">
        <v>144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24" t="s">
        <v>23</v>
      </c>
      <c r="BK302" s="185">
        <f>ROUND(I302*H302,2)</f>
        <v>0</v>
      </c>
      <c r="BL302" s="24" t="s">
        <v>301</v>
      </c>
      <c r="BM302" s="24" t="s">
        <v>496</v>
      </c>
    </row>
    <row r="303" spans="2:51" s="11" customFormat="1" ht="13.5">
      <c r="B303" s="186"/>
      <c r="D303" s="187" t="s">
        <v>151</v>
      </c>
      <c r="E303" s="188" t="s">
        <v>5</v>
      </c>
      <c r="F303" s="189" t="s">
        <v>484</v>
      </c>
      <c r="H303" s="190" t="s">
        <v>5</v>
      </c>
      <c r="I303" s="191"/>
      <c r="L303" s="186"/>
      <c r="M303" s="192"/>
      <c r="N303" s="193"/>
      <c r="O303" s="193"/>
      <c r="P303" s="193"/>
      <c r="Q303" s="193"/>
      <c r="R303" s="193"/>
      <c r="S303" s="193"/>
      <c r="T303" s="194"/>
      <c r="AT303" s="190" t="s">
        <v>151</v>
      </c>
      <c r="AU303" s="190" t="s">
        <v>85</v>
      </c>
      <c r="AV303" s="11" t="s">
        <v>23</v>
      </c>
      <c r="AW303" s="11" t="s">
        <v>40</v>
      </c>
      <c r="AX303" s="11" t="s">
        <v>76</v>
      </c>
      <c r="AY303" s="190" t="s">
        <v>144</v>
      </c>
    </row>
    <row r="304" spans="2:51" s="12" customFormat="1" ht="13.5">
      <c r="B304" s="195"/>
      <c r="D304" s="187" t="s">
        <v>151</v>
      </c>
      <c r="E304" s="204" t="s">
        <v>5</v>
      </c>
      <c r="F304" s="215" t="s">
        <v>1500</v>
      </c>
      <c r="H304" s="216">
        <v>95.8</v>
      </c>
      <c r="I304" s="200"/>
      <c r="L304" s="195"/>
      <c r="M304" s="201"/>
      <c r="N304" s="202"/>
      <c r="O304" s="202"/>
      <c r="P304" s="202"/>
      <c r="Q304" s="202"/>
      <c r="R304" s="202"/>
      <c r="S304" s="202"/>
      <c r="T304" s="203"/>
      <c r="AT304" s="204" t="s">
        <v>151</v>
      </c>
      <c r="AU304" s="204" t="s">
        <v>85</v>
      </c>
      <c r="AV304" s="12" t="s">
        <v>85</v>
      </c>
      <c r="AW304" s="12" t="s">
        <v>40</v>
      </c>
      <c r="AX304" s="12" t="s">
        <v>76</v>
      </c>
      <c r="AY304" s="204" t="s">
        <v>144</v>
      </c>
    </row>
    <row r="305" spans="2:51" s="13" customFormat="1" ht="13.5">
      <c r="B305" s="217"/>
      <c r="D305" s="196" t="s">
        <v>151</v>
      </c>
      <c r="E305" s="218" t="s">
        <v>5</v>
      </c>
      <c r="F305" s="219" t="s">
        <v>159</v>
      </c>
      <c r="H305" s="220">
        <v>95.8</v>
      </c>
      <c r="I305" s="221"/>
      <c r="L305" s="217"/>
      <c r="M305" s="222"/>
      <c r="N305" s="223"/>
      <c r="O305" s="223"/>
      <c r="P305" s="223"/>
      <c r="Q305" s="223"/>
      <c r="R305" s="223"/>
      <c r="S305" s="223"/>
      <c r="T305" s="224"/>
      <c r="AT305" s="225" t="s">
        <v>151</v>
      </c>
      <c r="AU305" s="225" t="s">
        <v>85</v>
      </c>
      <c r="AV305" s="13" t="s">
        <v>150</v>
      </c>
      <c r="AW305" s="13" t="s">
        <v>40</v>
      </c>
      <c r="AX305" s="13" t="s">
        <v>23</v>
      </c>
      <c r="AY305" s="225" t="s">
        <v>144</v>
      </c>
    </row>
    <row r="306" spans="2:65" s="1" customFormat="1" ht="22.5" customHeight="1">
      <c r="B306" s="173"/>
      <c r="C306" s="174" t="s">
        <v>497</v>
      </c>
      <c r="D306" s="174" t="s">
        <v>148</v>
      </c>
      <c r="E306" s="175" t="s">
        <v>498</v>
      </c>
      <c r="F306" s="176" t="s">
        <v>499</v>
      </c>
      <c r="G306" s="177" t="s">
        <v>161</v>
      </c>
      <c r="H306" s="178">
        <v>95.8</v>
      </c>
      <c r="I306" s="179">
        <v>0</v>
      </c>
      <c r="J306" s="180">
        <f>ROUND(I306*H306,2)</f>
        <v>0</v>
      </c>
      <c r="K306" s="324" t="s">
        <v>1516</v>
      </c>
      <c r="L306" s="40"/>
      <c r="M306" s="181" t="s">
        <v>5</v>
      </c>
      <c r="N306" s="182" t="s">
        <v>47</v>
      </c>
      <c r="O306" s="41"/>
      <c r="P306" s="183">
        <f>O306*H306</f>
        <v>0</v>
      </c>
      <c r="Q306" s="183">
        <v>0.00578</v>
      </c>
      <c r="R306" s="183">
        <f>Q306*H306</f>
        <v>0.553724</v>
      </c>
      <c r="S306" s="183">
        <v>0</v>
      </c>
      <c r="T306" s="184">
        <f>S306*H306</f>
        <v>0</v>
      </c>
      <c r="AR306" s="24" t="s">
        <v>301</v>
      </c>
      <c r="AT306" s="24" t="s">
        <v>148</v>
      </c>
      <c r="AU306" s="24" t="s">
        <v>85</v>
      </c>
      <c r="AY306" s="24" t="s">
        <v>144</v>
      </c>
      <c r="BE306" s="185">
        <f>IF(N306="základní",J306,0)</f>
        <v>0</v>
      </c>
      <c r="BF306" s="185">
        <f>IF(N306="snížená",J306,0)</f>
        <v>0</v>
      </c>
      <c r="BG306" s="185">
        <f>IF(N306="zákl. přenesená",J306,0)</f>
        <v>0</v>
      </c>
      <c r="BH306" s="185">
        <f>IF(N306="sníž. přenesená",J306,0)</f>
        <v>0</v>
      </c>
      <c r="BI306" s="185">
        <f>IF(N306="nulová",J306,0)</f>
        <v>0</v>
      </c>
      <c r="BJ306" s="24" t="s">
        <v>23</v>
      </c>
      <c r="BK306" s="185">
        <f>ROUND(I306*H306,2)</f>
        <v>0</v>
      </c>
      <c r="BL306" s="24" t="s">
        <v>301</v>
      </c>
      <c r="BM306" s="24" t="s">
        <v>500</v>
      </c>
    </row>
    <row r="307" spans="2:51" s="12" customFormat="1" ht="13.5">
      <c r="B307" s="195"/>
      <c r="D307" s="187" t="s">
        <v>151</v>
      </c>
      <c r="E307" s="204" t="s">
        <v>5</v>
      </c>
      <c r="F307" s="215" t="s">
        <v>1500</v>
      </c>
      <c r="H307" s="216">
        <v>95.8</v>
      </c>
      <c r="I307" s="200"/>
      <c r="L307" s="195"/>
      <c r="M307" s="201"/>
      <c r="N307" s="202"/>
      <c r="O307" s="202"/>
      <c r="P307" s="202"/>
      <c r="Q307" s="202"/>
      <c r="R307" s="202"/>
      <c r="S307" s="202"/>
      <c r="T307" s="203"/>
      <c r="AT307" s="204" t="s">
        <v>151</v>
      </c>
      <c r="AU307" s="204" t="s">
        <v>85</v>
      </c>
      <c r="AV307" s="12" t="s">
        <v>85</v>
      </c>
      <c r="AW307" s="12" t="s">
        <v>40</v>
      </c>
      <c r="AX307" s="12" t="s">
        <v>76</v>
      </c>
      <c r="AY307" s="204" t="s">
        <v>144</v>
      </c>
    </row>
    <row r="308" spans="2:51" s="13" customFormat="1" ht="13.5">
      <c r="B308" s="217"/>
      <c r="D308" s="196" t="s">
        <v>151</v>
      </c>
      <c r="E308" s="218" t="s">
        <v>5</v>
      </c>
      <c r="F308" s="219" t="s">
        <v>159</v>
      </c>
      <c r="H308" s="220">
        <v>95.8</v>
      </c>
      <c r="I308" s="221"/>
      <c r="L308" s="217"/>
      <c r="M308" s="222"/>
      <c r="N308" s="223"/>
      <c r="O308" s="223"/>
      <c r="P308" s="223"/>
      <c r="Q308" s="223"/>
      <c r="R308" s="223"/>
      <c r="S308" s="223"/>
      <c r="T308" s="224"/>
      <c r="AT308" s="225" t="s">
        <v>151</v>
      </c>
      <c r="AU308" s="225" t="s">
        <v>85</v>
      </c>
      <c r="AV308" s="13" t="s">
        <v>150</v>
      </c>
      <c r="AW308" s="13" t="s">
        <v>40</v>
      </c>
      <c r="AX308" s="13" t="s">
        <v>23</v>
      </c>
      <c r="AY308" s="225" t="s">
        <v>144</v>
      </c>
    </row>
    <row r="309" spans="2:65" s="1" customFormat="1" ht="31.5" customHeight="1">
      <c r="B309" s="173"/>
      <c r="C309" s="174" t="s">
        <v>501</v>
      </c>
      <c r="D309" s="174" t="s">
        <v>148</v>
      </c>
      <c r="E309" s="175" t="s">
        <v>502</v>
      </c>
      <c r="F309" s="176" t="s">
        <v>503</v>
      </c>
      <c r="G309" s="177" t="s">
        <v>158</v>
      </c>
      <c r="H309" s="178">
        <v>0.72</v>
      </c>
      <c r="I309" s="179">
        <v>0</v>
      </c>
      <c r="J309" s="180">
        <f>ROUND(I309*H309,2)</f>
        <v>0</v>
      </c>
      <c r="K309" s="324" t="s">
        <v>1516</v>
      </c>
      <c r="L309" s="40"/>
      <c r="M309" s="181" t="s">
        <v>5</v>
      </c>
      <c r="N309" s="182" t="s">
        <v>47</v>
      </c>
      <c r="O309" s="41"/>
      <c r="P309" s="183">
        <f>O309*H309</f>
        <v>0</v>
      </c>
      <c r="Q309" s="183">
        <v>0</v>
      </c>
      <c r="R309" s="183">
        <f>Q309*H309</f>
        <v>0</v>
      </c>
      <c r="S309" s="183">
        <v>0</v>
      </c>
      <c r="T309" s="184">
        <f>S309*H309</f>
        <v>0</v>
      </c>
      <c r="AR309" s="24" t="s">
        <v>301</v>
      </c>
      <c r="AT309" s="24" t="s">
        <v>148</v>
      </c>
      <c r="AU309" s="24" t="s">
        <v>85</v>
      </c>
      <c r="AY309" s="24" t="s">
        <v>144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24" t="s">
        <v>23</v>
      </c>
      <c r="BK309" s="185">
        <f>ROUND(I309*H309,2)</f>
        <v>0</v>
      </c>
      <c r="BL309" s="24" t="s">
        <v>301</v>
      </c>
      <c r="BM309" s="24" t="s">
        <v>504</v>
      </c>
    </row>
    <row r="310" spans="2:65" s="1" customFormat="1" ht="44.25" customHeight="1">
      <c r="B310" s="173"/>
      <c r="C310" s="174" t="s">
        <v>505</v>
      </c>
      <c r="D310" s="174" t="s">
        <v>148</v>
      </c>
      <c r="E310" s="175" t="s">
        <v>506</v>
      </c>
      <c r="F310" s="176" t="s">
        <v>507</v>
      </c>
      <c r="G310" s="177" t="s">
        <v>158</v>
      </c>
      <c r="H310" s="178">
        <v>0.72</v>
      </c>
      <c r="I310" s="179">
        <v>0</v>
      </c>
      <c r="J310" s="180">
        <f>ROUND(I310*H310,2)</f>
        <v>0</v>
      </c>
      <c r="K310" s="324" t="s">
        <v>1516</v>
      </c>
      <c r="L310" s="40"/>
      <c r="M310" s="181" t="s">
        <v>5</v>
      </c>
      <c r="N310" s="182" t="s">
        <v>47</v>
      </c>
      <c r="O310" s="41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AR310" s="24" t="s">
        <v>301</v>
      </c>
      <c r="AT310" s="24" t="s">
        <v>148</v>
      </c>
      <c r="AU310" s="24" t="s">
        <v>85</v>
      </c>
      <c r="AY310" s="24" t="s">
        <v>144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24" t="s">
        <v>23</v>
      </c>
      <c r="BK310" s="185">
        <f>ROUND(I310*H310,2)</f>
        <v>0</v>
      </c>
      <c r="BL310" s="24" t="s">
        <v>301</v>
      </c>
      <c r="BM310" s="24" t="s">
        <v>508</v>
      </c>
    </row>
    <row r="311" spans="2:63" s="10" customFormat="1" ht="29.85" customHeight="1">
      <c r="B311" s="159"/>
      <c r="D311" s="170" t="s">
        <v>75</v>
      </c>
      <c r="E311" s="171" t="s">
        <v>509</v>
      </c>
      <c r="F311" s="171" t="s">
        <v>510</v>
      </c>
      <c r="I311" s="162"/>
      <c r="J311" s="172">
        <f>BK311</f>
        <v>0</v>
      </c>
      <c r="L311" s="159"/>
      <c r="M311" s="164"/>
      <c r="N311" s="165"/>
      <c r="O311" s="165"/>
      <c r="P311" s="166">
        <f>SUM(P312:P329)</f>
        <v>0</v>
      </c>
      <c r="Q311" s="165"/>
      <c r="R311" s="166">
        <f>SUM(R312:R329)</f>
        <v>0.07211</v>
      </c>
      <c r="S311" s="165"/>
      <c r="T311" s="167">
        <f>SUM(T312:T329)</f>
        <v>0</v>
      </c>
      <c r="AR311" s="160" t="s">
        <v>85</v>
      </c>
      <c r="AT311" s="168" t="s">
        <v>75</v>
      </c>
      <c r="AU311" s="168" t="s">
        <v>23</v>
      </c>
      <c r="AY311" s="160" t="s">
        <v>144</v>
      </c>
      <c r="BK311" s="169">
        <f>SUM(BK312:BK329)</f>
        <v>0</v>
      </c>
    </row>
    <row r="312" spans="2:65" s="1" customFormat="1" ht="31.5" customHeight="1">
      <c r="B312" s="173"/>
      <c r="C312" s="174" t="s">
        <v>511</v>
      </c>
      <c r="D312" s="174" t="s">
        <v>148</v>
      </c>
      <c r="E312" s="175" t="s">
        <v>512</v>
      </c>
      <c r="F312" s="176" t="s">
        <v>513</v>
      </c>
      <c r="G312" s="177" t="s">
        <v>161</v>
      </c>
      <c r="H312" s="178">
        <v>3.75</v>
      </c>
      <c r="I312" s="179">
        <v>0</v>
      </c>
      <c r="J312" s="180">
        <f>ROUND(I312*H312,2)</f>
        <v>0</v>
      </c>
      <c r="K312" s="324" t="s">
        <v>1516</v>
      </c>
      <c r="L312" s="40"/>
      <c r="M312" s="181" t="s">
        <v>5</v>
      </c>
      <c r="N312" s="182" t="s">
        <v>47</v>
      </c>
      <c r="O312" s="41"/>
      <c r="P312" s="183">
        <f>O312*H312</f>
        <v>0</v>
      </c>
      <c r="Q312" s="183">
        <v>0.003</v>
      </c>
      <c r="R312" s="183">
        <f>Q312*H312</f>
        <v>0.01125</v>
      </c>
      <c r="S312" s="183">
        <v>0</v>
      </c>
      <c r="T312" s="184">
        <f>S312*H312</f>
        <v>0</v>
      </c>
      <c r="AR312" s="24" t="s">
        <v>301</v>
      </c>
      <c r="AT312" s="24" t="s">
        <v>148</v>
      </c>
      <c r="AU312" s="24" t="s">
        <v>85</v>
      </c>
      <c r="AY312" s="24" t="s">
        <v>144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24" t="s">
        <v>23</v>
      </c>
      <c r="BK312" s="185">
        <f>ROUND(I312*H312,2)</f>
        <v>0</v>
      </c>
      <c r="BL312" s="24" t="s">
        <v>301</v>
      </c>
      <c r="BM312" s="24" t="s">
        <v>514</v>
      </c>
    </row>
    <row r="313" spans="2:51" s="12" customFormat="1" ht="13.5">
      <c r="B313" s="195"/>
      <c r="D313" s="187" t="s">
        <v>151</v>
      </c>
      <c r="E313" s="204" t="s">
        <v>5</v>
      </c>
      <c r="F313" s="215" t="s">
        <v>1505</v>
      </c>
      <c r="H313" s="216">
        <v>3.75</v>
      </c>
      <c r="I313" s="200"/>
      <c r="L313" s="195"/>
      <c r="M313" s="201"/>
      <c r="N313" s="202"/>
      <c r="O313" s="202"/>
      <c r="P313" s="202"/>
      <c r="Q313" s="202"/>
      <c r="R313" s="202"/>
      <c r="S313" s="202"/>
      <c r="T313" s="203"/>
      <c r="AT313" s="204" t="s">
        <v>151</v>
      </c>
      <c r="AU313" s="204" t="s">
        <v>85</v>
      </c>
      <c r="AV313" s="12" t="s">
        <v>85</v>
      </c>
      <c r="AW313" s="12" t="s">
        <v>40</v>
      </c>
      <c r="AX313" s="12" t="s">
        <v>76</v>
      </c>
      <c r="AY313" s="204" t="s">
        <v>144</v>
      </c>
    </row>
    <row r="314" spans="2:51" s="14" customFormat="1" ht="13.5">
      <c r="B314" s="229"/>
      <c r="D314" s="187" t="s">
        <v>151</v>
      </c>
      <c r="E314" s="230" t="s">
        <v>5</v>
      </c>
      <c r="F314" s="231" t="s">
        <v>343</v>
      </c>
      <c r="H314" s="232">
        <v>3.75</v>
      </c>
      <c r="I314" s="233"/>
      <c r="L314" s="229"/>
      <c r="M314" s="234"/>
      <c r="N314" s="235"/>
      <c r="O314" s="235"/>
      <c r="P314" s="235"/>
      <c r="Q314" s="235"/>
      <c r="R314" s="235"/>
      <c r="S314" s="235"/>
      <c r="T314" s="236"/>
      <c r="AT314" s="230" t="s">
        <v>151</v>
      </c>
      <c r="AU314" s="230" t="s">
        <v>85</v>
      </c>
      <c r="AV314" s="14" t="s">
        <v>145</v>
      </c>
      <c r="AW314" s="14" t="s">
        <v>40</v>
      </c>
      <c r="AX314" s="14" t="s">
        <v>76</v>
      </c>
      <c r="AY314" s="230" t="s">
        <v>144</v>
      </c>
    </row>
    <row r="315" spans="2:51" s="12" customFormat="1" ht="13.5">
      <c r="B315" s="195"/>
      <c r="D315" s="187" t="s">
        <v>151</v>
      </c>
      <c r="E315" s="204" t="s">
        <v>5</v>
      </c>
      <c r="F315" s="215" t="s">
        <v>344</v>
      </c>
      <c r="H315" s="216">
        <v>0</v>
      </c>
      <c r="I315" s="200"/>
      <c r="L315" s="195"/>
      <c r="M315" s="201"/>
      <c r="N315" s="202"/>
      <c r="O315" s="202"/>
      <c r="P315" s="202"/>
      <c r="Q315" s="202"/>
      <c r="R315" s="202"/>
      <c r="S315" s="202"/>
      <c r="T315" s="203"/>
      <c r="AT315" s="204" t="s">
        <v>151</v>
      </c>
      <c r="AU315" s="204" t="s">
        <v>85</v>
      </c>
      <c r="AV315" s="12" t="s">
        <v>85</v>
      </c>
      <c r="AW315" s="12" t="s">
        <v>40</v>
      </c>
      <c r="AX315" s="12" t="s">
        <v>76</v>
      </c>
      <c r="AY315" s="204" t="s">
        <v>144</v>
      </c>
    </row>
    <row r="316" spans="2:51" s="12" customFormat="1" ht="13.5">
      <c r="B316" s="195"/>
      <c r="D316" s="187" t="s">
        <v>151</v>
      </c>
      <c r="E316" s="204" t="s">
        <v>5</v>
      </c>
      <c r="F316" s="215" t="s">
        <v>345</v>
      </c>
      <c r="H316" s="216">
        <v>0</v>
      </c>
      <c r="I316" s="200"/>
      <c r="L316" s="195"/>
      <c r="M316" s="201"/>
      <c r="N316" s="202"/>
      <c r="O316" s="202"/>
      <c r="P316" s="202"/>
      <c r="Q316" s="202"/>
      <c r="R316" s="202"/>
      <c r="S316" s="202"/>
      <c r="T316" s="203"/>
      <c r="AT316" s="204" t="s">
        <v>151</v>
      </c>
      <c r="AU316" s="204" t="s">
        <v>85</v>
      </c>
      <c r="AV316" s="12" t="s">
        <v>85</v>
      </c>
      <c r="AW316" s="12" t="s">
        <v>40</v>
      </c>
      <c r="AX316" s="12" t="s">
        <v>76</v>
      </c>
      <c r="AY316" s="204" t="s">
        <v>144</v>
      </c>
    </row>
    <row r="317" spans="2:51" s="14" customFormat="1" ht="13.5">
      <c r="B317" s="229"/>
      <c r="D317" s="187" t="s">
        <v>151</v>
      </c>
      <c r="E317" s="230" t="s">
        <v>5</v>
      </c>
      <c r="F317" s="231" t="s">
        <v>343</v>
      </c>
      <c r="H317" s="232">
        <v>0</v>
      </c>
      <c r="I317" s="233"/>
      <c r="L317" s="229"/>
      <c r="M317" s="234"/>
      <c r="N317" s="235"/>
      <c r="O317" s="235"/>
      <c r="P317" s="235"/>
      <c r="Q317" s="235"/>
      <c r="R317" s="235"/>
      <c r="S317" s="235"/>
      <c r="T317" s="236"/>
      <c r="AT317" s="230" t="s">
        <v>151</v>
      </c>
      <c r="AU317" s="230" t="s">
        <v>85</v>
      </c>
      <c r="AV317" s="14" t="s">
        <v>145</v>
      </c>
      <c r="AW317" s="14" t="s">
        <v>40</v>
      </c>
      <c r="AX317" s="14" t="s">
        <v>76</v>
      </c>
      <c r="AY317" s="230" t="s">
        <v>144</v>
      </c>
    </row>
    <row r="318" spans="2:51" s="13" customFormat="1" ht="13.5">
      <c r="B318" s="217"/>
      <c r="D318" s="196" t="s">
        <v>151</v>
      </c>
      <c r="E318" s="218" t="s">
        <v>5</v>
      </c>
      <c r="F318" s="219" t="s">
        <v>159</v>
      </c>
      <c r="H318" s="220">
        <v>3.75</v>
      </c>
      <c r="I318" s="221"/>
      <c r="L318" s="217"/>
      <c r="M318" s="222"/>
      <c r="N318" s="223"/>
      <c r="O318" s="223"/>
      <c r="P318" s="223"/>
      <c r="Q318" s="223"/>
      <c r="R318" s="223"/>
      <c r="S318" s="223"/>
      <c r="T318" s="224"/>
      <c r="AT318" s="225" t="s">
        <v>151</v>
      </c>
      <c r="AU318" s="225" t="s">
        <v>85</v>
      </c>
      <c r="AV318" s="13" t="s">
        <v>150</v>
      </c>
      <c r="AW318" s="13" t="s">
        <v>40</v>
      </c>
      <c r="AX318" s="13" t="s">
        <v>23</v>
      </c>
      <c r="AY318" s="225" t="s">
        <v>144</v>
      </c>
    </row>
    <row r="319" spans="2:65" s="1" customFormat="1" ht="22.5" customHeight="1">
      <c r="B319" s="173"/>
      <c r="C319" s="205" t="s">
        <v>515</v>
      </c>
      <c r="D319" s="205" t="s">
        <v>153</v>
      </c>
      <c r="E319" s="206" t="s">
        <v>516</v>
      </c>
      <c r="F319" s="207" t="s">
        <v>517</v>
      </c>
      <c r="G319" s="208" t="s">
        <v>161</v>
      </c>
      <c r="H319" s="209">
        <v>5</v>
      </c>
      <c r="I319" s="210">
        <v>0</v>
      </c>
      <c r="J319" s="211">
        <f>ROUND(I319*H319,2)</f>
        <v>0</v>
      </c>
      <c r="K319" s="324" t="s">
        <v>1516</v>
      </c>
      <c r="L319" s="212"/>
      <c r="M319" s="213" t="s">
        <v>5</v>
      </c>
      <c r="N319" s="214" t="s">
        <v>47</v>
      </c>
      <c r="O319" s="41"/>
      <c r="P319" s="183">
        <f>O319*H319</f>
        <v>0</v>
      </c>
      <c r="Q319" s="183">
        <v>0.0118</v>
      </c>
      <c r="R319" s="183">
        <f>Q319*H319</f>
        <v>0.059</v>
      </c>
      <c r="S319" s="183">
        <v>0</v>
      </c>
      <c r="T319" s="184">
        <f>S319*H319</f>
        <v>0</v>
      </c>
      <c r="AR319" s="24" t="s">
        <v>163</v>
      </c>
      <c r="AT319" s="24" t="s">
        <v>153</v>
      </c>
      <c r="AU319" s="24" t="s">
        <v>85</v>
      </c>
      <c r="AY319" s="24" t="s">
        <v>144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24" t="s">
        <v>23</v>
      </c>
      <c r="BK319" s="185">
        <f>ROUND(I319*H319,2)</f>
        <v>0</v>
      </c>
      <c r="BL319" s="24" t="s">
        <v>301</v>
      </c>
      <c r="BM319" s="24" t="s">
        <v>518</v>
      </c>
    </row>
    <row r="320" spans="2:51" s="12" customFormat="1" ht="13.5">
      <c r="B320" s="195"/>
      <c r="D320" s="196" t="s">
        <v>151</v>
      </c>
      <c r="F320" s="198" t="s">
        <v>1506</v>
      </c>
      <c r="H320" s="199">
        <v>5</v>
      </c>
      <c r="I320" s="200"/>
      <c r="L320" s="195"/>
      <c r="M320" s="201"/>
      <c r="N320" s="202"/>
      <c r="O320" s="202"/>
      <c r="P320" s="202"/>
      <c r="Q320" s="202"/>
      <c r="R320" s="202"/>
      <c r="S320" s="202"/>
      <c r="T320" s="203"/>
      <c r="AT320" s="204" t="s">
        <v>151</v>
      </c>
      <c r="AU320" s="204" t="s">
        <v>85</v>
      </c>
      <c r="AV320" s="12" t="s">
        <v>85</v>
      </c>
      <c r="AW320" s="12" t="s">
        <v>6</v>
      </c>
      <c r="AX320" s="12" t="s">
        <v>23</v>
      </c>
      <c r="AY320" s="204" t="s">
        <v>144</v>
      </c>
    </row>
    <row r="321" spans="2:65" s="1" customFormat="1" ht="31.5" customHeight="1">
      <c r="B321" s="173"/>
      <c r="C321" s="174" t="s">
        <v>519</v>
      </c>
      <c r="D321" s="174" t="s">
        <v>148</v>
      </c>
      <c r="E321" s="175" t="s">
        <v>520</v>
      </c>
      <c r="F321" s="324" t="s">
        <v>1507</v>
      </c>
      <c r="G321" s="177" t="s">
        <v>161</v>
      </c>
      <c r="H321" s="178">
        <v>3.75</v>
      </c>
      <c r="I321" s="179">
        <v>0</v>
      </c>
      <c r="J321" s="180">
        <f>ROUND(I321*H321,2)</f>
        <v>0</v>
      </c>
      <c r="K321" s="324" t="s">
        <v>1516</v>
      </c>
      <c r="L321" s="40"/>
      <c r="M321" s="181" t="s">
        <v>5</v>
      </c>
      <c r="N321" s="182" t="s">
        <v>47</v>
      </c>
      <c r="O321" s="41"/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AR321" s="24" t="s">
        <v>301</v>
      </c>
      <c r="AT321" s="24" t="s">
        <v>148</v>
      </c>
      <c r="AU321" s="24" t="s">
        <v>85</v>
      </c>
      <c r="AY321" s="24" t="s">
        <v>144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24" t="s">
        <v>23</v>
      </c>
      <c r="BK321" s="185">
        <f>ROUND(I321*H321,2)</f>
        <v>0</v>
      </c>
      <c r="BL321" s="24" t="s">
        <v>301</v>
      </c>
      <c r="BM321" s="24" t="s">
        <v>521</v>
      </c>
    </row>
    <row r="322" spans="2:51" s="12" customFormat="1" ht="13.5">
      <c r="B322" s="195"/>
      <c r="D322" s="187" t="s">
        <v>151</v>
      </c>
      <c r="E322" s="204" t="s">
        <v>5</v>
      </c>
      <c r="F322" s="198" t="s">
        <v>1506</v>
      </c>
      <c r="H322" s="216">
        <v>3.75</v>
      </c>
      <c r="I322" s="200"/>
      <c r="L322" s="195"/>
      <c r="M322" s="201"/>
      <c r="N322" s="202"/>
      <c r="O322" s="202"/>
      <c r="P322" s="202"/>
      <c r="Q322" s="202"/>
      <c r="R322" s="202"/>
      <c r="S322" s="202"/>
      <c r="T322" s="203"/>
      <c r="AT322" s="204" t="s">
        <v>151</v>
      </c>
      <c r="AU322" s="204" t="s">
        <v>85</v>
      </c>
      <c r="AV322" s="12" t="s">
        <v>85</v>
      </c>
      <c r="AW322" s="12" t="s">
        <v>40</v>
      </c>
      <c r="AX322" s="12" t="s">
        <v>76</v>
      </c>
      <c r="AY322" s="204" t="s">
        <v>144</v>
      </c>
    </row>
    <row r="323" spans="2:51" s="13" customFormat="1" ht="13.5">
      <c r="B323" s="217"/>
      <c r="D323" s="196" t="s">
        <v>151</v>
      </c>
      <c r="E323" s="218" t="s">
        <v>5</v>
      </c>
      <c r="F323" s="219" t="s">
        <v>159</v>
      </c>
      <c r="H323" s="220">
        <v>3.75</v>
      </c>
      <c r="I323" s="221"/>
      <c r="L323" s="217"/>
      <c r="M323" s="222"/>
      <c r="N323" s="223"/>
      <c r="O323" s="223"/>
      <c r="P323" s="223"/>
      <c r="Q323" s="223"/>
      <c r="R323" s="223"/>
      <c r="S323" s="223"/>
      <c r="T323" s="224"/>
      <c r="AT323" s="225" t="s">
        <v>151</v>
      </c>
      <c r="AU323" s="225" t="s">
        <v>85</v>
      </c>
      <c r="AV323" s="13" t="s">
        <v>150</v>
      </c>
      <c r="AW323" s="13" t="s">
        <v>40</v>
      </c>
      <c r="AX323" s="13" t="s">
        <v>23</v>
      </c>
      <c r="AY323" s="225" t="s">
        <v>144</v>
      </c>
    </row>
    <row r="324" spans="2:65" s="1" customFormat="1" ht="31.5" customHeight="1">
      <c r="B324" s="173"/>
      <c r="C324" s="174" t="s">
        <v>522</v>
      </c>
      <c r="D324" s="174" t="s">
        <v>148</v>
      </c>
      <c r="E324" s="175" t="s">
        <v>523</v>
      </c>
      <c r="F324" s="176" t="s">
        <v>524</v>
      </c>
      <c r="G324" s="177" t="s">
        <v>186</v>
      </c>
      <c r="H324" s="178">
        <v>6</v>
      </c>
      <c r="I324" s="179">
        <v>0</v>
      </c>
      <c r="J324" s="180">
        <f>ROUND(I324*H324,2)</f>
        <v>0</v>
      </c>
      <c r="K324" s="324" t="s">
        <v>1516</v>
      </c>
      <c r="L324" s="40"/>
      <c r="M324" s="181" t="s">
        <v>5</v>
      </c>
      <c r="N324" s="182" t="s">
        <v>47</v>
      </c>
      <c r="O324" s="41"/>
      <c r="P324" s="183">
        <f>O324*H324</f>
        <v>0</v>
      </c>
      <c r="Q324" s="183">
        <v>0.00031</v>
      </c>
      <c r="R324" s="183">
        <f>Q324*H324</f>
        <v>0.00186</v>
      </c>
      <c r="S324" s="183">
        <v>0</v>
      </c>
      <c r="T324" s="184">
        <f>S324*H324</f>
        <v>0</v>
      </c>
      <c r="AR324" s="24" t="s">
        <v>301</v>
      </c>
      <c r="AT324" s="24" t="s">
        <v>148</v>
      </c>
      <c r="AU324" s="24" t="s">
        <v>85</v>
      </c>
      <c r="AY324" s="24" t="s">
        <v>144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24" t="s">
        <v>23</v>
      </c>
      <c r="BK324" s="185">
        <f>ROUND(I324*H324,2)</f>
        <v>0</v>
      </c>
      <c r="BL324" s="24" t="s">
        <v>301</v>
      </c>
      <c r="BM324" s="24" t="s">
        <v>525</v>
      </c>
    </row>
    <row r="325" spans="2:51" s="12" customFormat="1" ht="13.5">
      <c r="B325" s="195"/>
      <c r="D325" s="187" t="s">
        <v>151</v>
      </c>
      <c r="E325" s="204" t="s">
        <v>5</v>
      </c>
      <c r="F325" s="215" t="s">
        <v>1496</v>
      </c>
      <c r="H325" s="216">
        <v>6</v>
      </c>
      <c r="I325" s="200"/>
      <c r="L325" s="195"/>
      <c r="M325" s="201"/>
      <c r="N325" s="202"/>
      <c r="O325" s="202"/>
      <c r="P325" s="202"/>
      <c r="Q325" s="202"/>
      <c r="R325" s="202"/>
      <c r="S325" s="202"/>
      <c r="T325" s="203"/>
      <c r="AT325" s="204" t="s">
        <v>151</v>
      </c>
      <c r="AU325" s="204" t="s">
        <v>85</v>
      </c>
      <c r="AV325" s="12" t="s">
        <v>85</v>
      </c>
      <c r="AW325" s="12" t="s">
        <v>40</v>
      </c>
      <c r="AX325" s="12" t="s">
        <v>76</v>
      </c>
      <c r="AY325" s="204" t="s">
        <v>144</v>
      </c>
    </row>
    <row r="326" spans="2:51" s="12" customFormat="1" ht="13.5">
      <c r="B326" s="195"/>
      <c r="D326" s="187" t="s">
        <v>151</v>
      </c>
      <c r="E326" s="204" t="s">
        <v>5</v>
      </c>
      <c r="F326" s="215"/>
      <c r="H326" s="216">
        <v>0</v>
      </c>
      <c r="I326" s="200"/>
      <c r="L326" s="195"/>
      <c r="M326" s="201"/>
      <c r="N326" s="202"/>
      <c r="O326" s="202"/>
      <c r="P326" s="202"/>
      <c r="Q326" s="202"/>
      <c r="R326" s="202"/>
      <c r="S326" s="202"/>
      <c r="T326" s="203"/>
      <c r="AT326" s="204" t="s">
        <v>151</v>
      </c>
      <c r="AU326" s="204" t="s">
        <v>85</v>
      </c>
      <c r="AV326" s="12" t="s">
        <v>85</v>
      </c>
      <c r="AW326" s="12" t="s">
        <v>40</v>
      </c>
      <c r="AX326" s="12" t="s">
        <v>76</v>
      </c>
      <c r="AY326" s="204" t="s">
        <v>144</v>
      </c>
    </row>
    <row r="327" spans="2:51" s="13" customFormat="1" ht="13.5">
      <c r="B327" s="217"/>
      <c r="D327" s="196" t="s">
        <v>151</v>
      </c>
      <c r="E327" s="218" t="s">
        <v>5</v>
      </c>
      <c r="F327" s="219" t="s">
        <v>159</v>
      </c>
      <c r="H327" s="220">
        <v>6</v>
      </c>
      <c r="I327" s="221"/>
      <c r="L327" s="217"/>
      <c r="M327" s="222"/>
      <c r="N327" s="223"/>
      <c r="O327" s="223"/>
      <c r="P327" s="223"/>
      <c r="Q327" s="223"/>
      <c r="R327" s="223"/>
      <c r="S327" s="223"/>
      <c r="T327" s="224"/>
      <c r="AT327" s="225" t="s">
        <v>151</v>
      </c>
      <c r="AU327" s="225" t="s">
        <v>85</v>
      </c>
      <c r="AV327" s="13" t="s">
        <v>150</v>
      </c>
      <c r="AW327" s="13" t="s">
        <v>40</v>
      </c>
      <c r="AX327" s="13" t="s">
        <v>23</v>
      </c>
      <c r="AY327" s="225" t="s">
        <v>144</v>
      </c>
    </row>
    <row r="328" spans="2:65" s="1" customFormat="1" ht="31.5" customHeight="1">
      <c r="B328" s="173"/>
      <c r="C328" s="174" t="s">
        <v>526</v>
      </c>
      <c r="D328" s="174" t="s">
        <v>148</v>
      </c>
      <c r="E328" s="175" t="s">
        <v>527</v>
      </c>
      <c r="F328" s="176" t="s">
        <v>528</v>
      </c>
      <c r="G328" s="177" t="s">
        <v>158</v>
      </c>
      <c r="H328" s="178">
        <v>0.14</v>
      </c>
      <c r="I328" s="179">
        <v>0</v>
      </c>
      <c r="J328" s="180">
        <f>ROUND(I328*H328,2)</f>
        <v>0</v>
      </c>
      <c r="K328" s="324" t="s">
        <v>1516</v>
      </c>
      <c r="L328" s="40"/>
      <c r="M328" s="181" t="s">
        <v>5</v>
      </c>
      <c r="N328" s="182" t="s">
        <v>47</v>
      </c>
      <c r="O328" s="41"/>
      <c r="P328" s="183">
        <f>O328*H328</f>
        <v>0</v>
      </c>
      <c r="Q328" s="183">
        <v>0</v>
      </c>
      <c r="R328" s="183">
        <f>Q328*H328</f>
        <v>0</v>
      </c>
      <c r="S328" s="183">
        <v>0</v>
      </c>
      <c r="T328" s="184">
        <f>S328*H328</f>
        <v>0</v>
      </c>
      <c r="AR328" s="24" t="s">
        <v>301</v>
      </c>
      <c r="AT328" s="24" t="s">
        <v>148</v>
      </c>
      <c r="AU328" s="24" t="s">
        <v>85</v>
      </c>
      <c r="AY328" s="24" t="s">
        <v>144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24" t="s">
        <v>23</v>
      </c>
      <c r="BK328" s="185">
        <f>ROUND(I328*H328,2)</f>
        <v>0</v>
      </c>
      <c r="BL328" s="24" t="s">
        <v>301</v>
      </c>
      <c r="BM328" s="24" t="s">
        <v>529</v>
      </c>
    </row>
    <row r="329" spans="2:65" s="1" customFormat="1" ht="44.25" customHeight="1">
      <c r="B329" s="173"/>
      <c r="C329" s="174" t="s">
        <v>530</v>
      </c>
      <c r="D329" s="174" t="s">
        <v>148</v>
      </c>
      <c r="E329" s="175" t="s">
        <v>531</v>
      </c>
      <c r="F329" s="176" t="s">
        <v>532</v>
      </c>
      <c r="G329" s="177" t="s">
        <v>158</v>
      </c>
      <c r="H329" s="178">
        <v>0.14</v>
      </c>
      <c r="I329" s="179">
        <v>0</v>
      </c>
      <c r="J329" s="180">
        <f>ROUND(I329*H329,2)</f>
        <v>0</v>
      </c>
      <c r="K329" s="324" t="s">
        <v>1516</v>
      </c>
      <c r="L329" s="40"/>
      <c r="M329" s="181" t="s">
        <v>5</v>
      </c>
      <c r="N329" s="182" t="s">
        <v>47</v>
      </c>
      <c r="O329" s="41"/>
      <c r="P329" s="183">
        <f>O329*H329</f>
        <v>0</v>
      </c>
      <c r="Q329" s="183">
        <v>0</v>
      </c>
      <c r="R329" s="183">
        <f>Q329*H329</f>
        <v>0</v>
      </c>
      <c r="S329" s="183">
        <v>0</v>
      </c>
      <c r="T329" s="184">
        <f>S329*H329</f>
        <v>0</v>
      </c>
      <c r="AR329" s="24" t="s">
        <v>301</v>
      </c>
      <c r="AT329" s="24" t="s">
        <v>148</v>
      </c>
      <c r="AU329" s="24" t="s">
        <v>85</v>
      </c>
      <c r="AY329" s="24" t="s">
        <v>144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24" t="s">
        <v>23</v>
      </c>
      <c r="BK329" s="185">
        <f>ROUND(I329*H329,2)</f>
        <v>0</v>
      </c>
      <c r="BL329" s="24" t="s">
        <v>301</v>
      </c>
      <c r="BM329" s="24" t="s">
        <v>533</v>
      </c>
    </row>
    <row r="330" spans="2:63" s="10" customFormat="1" ht="29.85" customHeight="1">
      <c r="B330" s="159"/>
      <c r="D330" s="170" t="s">
        <v>75</v>
      </c>
      <c r="E330" s="171" t="s">
        <v>534</v>
      </c>
      <c r="F330" s="171" t="s">
        <v>535</v>
      </c>
      <c r="I330" s="162"/>
      <c r="J330" s="172">
        <f>BK330</f>
        <v>0</v>
      </c>
      <c r="L330" s="159"/>
      <c r="M330" s="164"/>
      <c r="N330" s="165"/>
      <c r="O330" s="165"/>
      <c r="P330" s="166">
        <f>SUM(P331:P333)</f>
        <v>0</v>
      </c>
      <c r="Q330" s="165"/>
      <c r="R330" s="166">
        <f>SUM(R331:R333)</f>
        <v>0.0052499999999999995</v>
      </c>
      <c r="S330" s="165"/>
      <c r="T330" s="167">
        <f>SUM(T331:T333)</f>
        <v>0</v>
      </c>
      <c r="AR330" s="160" t="s">
        <v>85</v>
      </c>
      <c r="AT330" s="168" t="s">
        <v>75</v>
      </c>
      <c r="AU330" s="168" t="s">
        <v>23</v>
      </c>
      <c r="AY330" s="160" t="s">
        <v>144</v>
      </c>
      <c r="BK330" s="169">
        <f>SUM(BK331:BK333)</f>
        <v>0</v>
      </c>
    </row>
    <row r="331" spans="2:65" s="1" customFormat="1" ht="31.5" customHeight="1">
      <c r="B331" s="173"/>
      <c r="C331" s="174" t="s">
        <v>536</v>
      </c>
      <c r="D331" s="174" t="s">
        <v>148</v>
      </c>
      <c r="E331" s="175" t="s">
        <v>537</v>
      </c>
      <c r="F331" s="324" t="s">
        <v>1528</v>
      </c>
      <c r="G331" s="177" t="s">
        <v>161</v>
      </c>
      <c r="H331" s="178">
        <v>37.5</v>
      </c>
      <c r="I331" s="179">
        <v>0</v>
      </c>
      <c r="J331" s="180">
        <f>ROUND(I331*H331,2)</f>
        <v>0</v>
      </c>
      <c r="K331" s="324" t="s">
        <v>1516</v>
      </c>
      <c r="L331" s="40"/>
      <c r="M331" s="181" t="s">
        <v>5</v>
      </c>
      <c r="N331" s="182" t="s">
        <v>47</v>
      </c>
      <c r="O331" s="41"/>
      <c r="P331" s="183">
        <f>O331*H331</f>
        <v>0</v>
      </c>
      <c r="Q331" s="183">
        <v>0.00014</v>
      </c>
      <c r="R331" s="183">
        <f>Q331*H331</f>
        <v>0.0052499999999999995</v>
      </c>
      <c r="S331" s="183">
        <v>0</v>
      </c>
      <c r="T331" s="184">
        <f>S331*H331</f>
        <v>0</v>
      </c>
      <c r="AR331" s="24" t="s">
        <v>301</v>
      </c>
      <c r="AT331" s="24" t="s">
        <v>148</v>
      </c>
      <c r="AU331" s="24" t="s">
        <v>85</v>
      </c>
      <c r="AY331" s="24" t="s">
        <v>144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24" t="s">
        <v>23</v>
      </c>
      <c r="BK331" s="185">
        <f>ROUND(I331*H331,2)</f>
        <v>0</v>
      </c>
      <c r="BL331" s="24" t="s">
        <v>301</v>
      </c>
      <c r="BM331" s="24" t="s">
        <v>538</v>
      </c>
    </row>
    <row r="332" spans="2:51" s="11" customFormat="1" ht="13.5">
      <c r="B332" s="186"/>
      <c r="D332" s="187" t="s">
        <v>151</v>
      </c>
      <c r="E332" s="188" t="s">
        <v>5</v>
      </c>
      <c r="F332" s="322" t="s">
        <v>1529</v>
      </c>
      <c r="H332" s="190" t="s">
        <v>5</v>
      </c>
      <c r="I332" s="191"/>
      <c r="L332" s="186"/>
      <c r="M332" s="192"/>
      <c r="N332" s="193"/>
      <c r="O332" s="193"/>
      <c r="P332" s="193"/>
      <c r="Q332" s="193"/>
      <c r="R332" s="193"/>
      <c r="S332" s="193"/>
      <c r="T332" s="194"/>
      <c r="AT332" s="190" t="s">
        <v>151</v>
      </c>
      <c r="AU332" s="190" t="s">
        <v>85</v>
      </c>
      <c r="AV332" s="11" t="s">
        <v>23</v>
      </c>
      <c r="AW332" s="11" t="s">
        <v>40</v>
      </c>
      <c r="AX332" s="11" t="s">
        <v>76</v>
      </c>
      <c r="AY332" s="190" t="s">
        <v>144</v>
      </c>
    </row>
    <row r="333" spans="2:51" s="12" customFormat="1" ht="13.5">
      <c r="B333" s="195"/>
      <c r="D333" s="187" t="s">
        <v>151</v>
      </c>
      <c r="E333" s="204" t="s">
        <v>5</v>
      </c>
      <c r="F333" s="215" t="s">
        <v>1530</v>
      </c>
      <c r="H333" s="216">
        <v>37.5</v>
      </c>
      <c r="I333" s="200"/>
      <c r="L333" s="195"/>
      <c r="M333" s="201"/>
      <c r="N333" s="202"/>
      <c r="O333" s="202"/>
      <c r="P333" s="202"/>
      <c r="Q333" s="202"/>
      <c r="R333" s="202"/>
      <c r="S333" s="202"/>
      <c r="T333" s="203"/>
      <c r="AT333" s="204" t="s">
        <v>151</v>
      </c>
      <c r="AU333" s="204" t="s">
        <v>85</v>
      </c>
      <c r="AV333" s="12" t="s">
        <v>85</v>
      </c>
      <c r="AW333" s="12" t="s">
        <v>40</v>
      </c>
      <c r="AX333" s="12" t="s">
        <v>23</v>
      </c>
      <c r="AY333" s="204" t="s">
        <v>144</v>
      </c>
    </row>
    <row r="334" spans="2:63" s="10" customFormat="1" ht="29.85" customHeight="1">
      <c r="B334" s="159"/>
      <c r="D334" s="170" t="s">
        <v>75</v>
      </c>
      <c r="E334" s="171" t="s">
        <v>539</v>
      </c>
      <c r="F334" s="171" t="s">
        <v>540</v>
      </c>
      <c r="I334" s="162"/>
      <c r="J334" s="172">
        <f>BK334</f>
        <v>0</v>
      </c>
      <c r="L334" s="159"/>
      <c r="M334" s="164"/>
      <c r="N334" s="165"/>
      <c r="O334" s="165"/>
      <c r="P334" s="166">
        <f>SUM(P335:P361)</f>
        <v>0</v>
      </c>
      <c r="Q334" s="165"/>
      <c r="R334" s="166">
        <f>SUM(R335:R361)</f>
        <v>1.1085636</v>
      </c>
      <c r="S334" s="165"/>
      <c r="T334" s="167">
        <f>SUM(T335:T361)</f>
        <v>0.0512337</v>
      </c>
      <c r="AR334" s="160" t="s">
        <v>85</v>
      </c>
      <c r="AT334" s="168" t="s">
        <v>75</v>
      </c>
      <c r="AU334" s="168" t="s">
        <v>23</v>
      </c>
      <c r="AY334" s="160" t="s">
        <v>144</v>
      </c>
      <c r="BK334" s="169">
        <f>SUM(BK335:BK361)</f>
        <v>0</v>
      </c>
    </row>
    <row r="335" spans="2:65" s="1" customFormat="1" ht="22.5" customHeight="1">
      <c r="B335" s="173"/>
      <c r="C335" s="174" t="s">
        <v>541</v>
      </c>
      <c r="D335" s="174" t="s">
        <v>148</v>
      </c>
      <c r="E335" s="175" t="s">
        <v>542</v>
      </c>
      <c r="F335" s="176" t="s">
        <v>543</v>
      </c>
      <c r="G335" s="177" t="s">
        <v>161</v>
      </c>
      <c r="H335" s="178">
        <v>165.27</v>
      </c>
      <c r="I335" s="179">
        <v>0</v>
      </c>
      <c r="J335" s="180">
        <f>ROUND(I335*H335,2)</f>
        <v>0</v>
      </c>
      <c r="K335" s="324" t="s">
        <v>1516</v>
      </c>
      <c r="L335" s="40"/>
      <c r="M335" s="181" t="s">
        <v>5</v>
      </c>
      <c r="N335" s="182" t="s">
        <v>47</v>
      </c>
      <c r="O335" s="41"/>
      <c r="P335" s="183">
        <f>O335*H335</f>
        <v>0</v>
      </c>
      <c r="Q335" s="183">
        <v>0.001</v>
      </c>
      <c r="R335" s="183">
        <f>Q335*H335</f>
        <v>0.16527</v>
      </c>
      <c r="S335" s="183">
        <v>0.00031</v>
      </c>
      <c r="T335" s="184">
        <f>S335*H335</f>
        <v>0.0512337</v>
      </c>
      <c r="AR335" s="24" t="s">
        <v>301</v>
      </c>
      <c r="AT335" s="24" t="s">
        <v>148</v>
      </c>
      <c r="AU335" s="24" t="s">
        <v>85</v>
      </c>
      <c r="AY335" s="24" t="s">
        <v>144</v>
      </c>
      <c r="BE335" s="185">
        <f>IF(N335="základní",J335,0)</f>
        <v>0</v>
      </c>
      <c r="BF335" s="185">
        <f>IF(N335="snížená",J335,0)</f>
        <v>0</v>
      </c>
      <c r="BG335" s="185">
        <f>IF(N335="zákl. přenesená",J335,0)</f>
        <v>0</v>
      </c>
      <c r="BH335" s="185">
        <f>IF(N335="sníž. přenesená",J335,0)</f>
        <v>0</v>
      </c>
      <c r="BI335" s="185">
        <f>IF(N335="nulová",J335,0)</f>
        <v>0</v>
      </c>
      <c r="BJ335" s="24" t="s">
        <v>23</v>
      </c>
      <c r="BK335" s="185">
        <f>ROUND(I335*H335,2)</f>
        <v>0</v>
      </c>
      <c r="BL335" s="24" t="s">
        <v>301</v>
      </c>
      <c r="BM335" s="24" t="s">
        <v>544</v>
      </c>
    </row>
    <row r="336" spans="2:51" s="11" customFormat="1" ht="13.5">
      <c r="B336" s="186"/>
      <c r="D336" s="187" t="s">
        <v>151</v>
      </c>
      <c r="E336" s="188" t="s">
        <v>5</v>
      </c>
      <c r="F336" s="189" t="s">
        <v>545</v>
      </c>
      <c r="H336" s="190" t="s">
        <v>5</v>
      </c>
      <c r="I336" s="191"/>
      <c r="L336" s="186"/>
      <c r="M336" s="192"/>
      <c r="N336" s="193"/>
      <c r="O336" s="193"/>
      <c r="P336" s="193"/>
      <c r="Q336" s="193"/>
      <c r="R336" s="193"/>
      <c r="S336" s="193"/>
      <c r="T336" s="194"/>
      <c r="AT336" s="190" t="s">
        <v>151</v>
      </c>
      <c r="AU336" s="190" t="s">
        <v>85</v>
      </c>
      <c r="AV336" s="11" t="s">
        <v>23</v>
      </c>
      <c r="AW336" s="11" t="s">
        <v>40</v>
      </c>
      <c r="AX336" s="11" t="s">
        <v>76</v>
      </c>
      <c r="AY336" s="190" t="s">
        <v>144</v>
      </c>
    </row>
    <row r="337" spans="2:51" s="12" customFormat="1" ht="13.5">
      <c r="B337" s="195"/>
      <c r="D337" s="196" t="s">
        <v>151</v>
      </c>
      <c r="E337" s="197" t="s">
        <v>5</v>
      </c>
      <c r="F337" s="198" t="s">
        <v>1508</v>
      </c>
      <c r="H337" s="199">
        <v>165.27</v>
      </c>
      <c r="I337" s="200"/>
      <c r="L337" s="195"/>
      <c r="M337" s="201"/>
      <c r="N337" s="202"/>
      <c r="O337" s="202"/>
      <c r="P337" s="202"/>
      <c r="Q337" s="202"/>
      <c r="R337" s="202"/>
      <c r="S337" s="202"/>
      <c r="T337" s="203"/>
      <c r="AT337" s="204" t="s">
        <v>151</v>
      </c>
      <c r="AU337" s="204" t="s">
        <v>85</v>
      </c>
      <c r="AV337" s="12" t="s">
        <v>85</v>
      </c>
      <c r="AW337" s="12" t="s">
        <v>40</v>
      </c>
      <c r="AX337" s="12" t="s">
        <v>23</v>
      </c>
      <c r="AY337" s="204" t="s">
        <v>144</v>
      </c>
    </row>
    <row r="338" spans="2:65" s="1" customFormat="1" ht="22.5" customHeight="1">
      <c r="B338" s="173"/>
      <c r="C338" s="174" t="s">
        <v>547</v>
      </c>
      <c r="D338" s="174" t="s">
        <v>148</v>
      </c>
      <c r="E338" s="175" t="s">
        <v>548</v>
      </c>
      <c r="F338" s="176" t="s">
        <v>549</v>
      </c>
      <c r="G338" s="177" t="s">
        <v>161</v>
      </c>
      <c r="H338" s="178">
        <v>165.27</v>
      </c>
      <c r="I338" s="179">
        <v>0</v>
      </c>
      <c r="J338" s="180">
        <f>ROUND(I338*H338,2)</f>
        <v>0</v>
      </c>
      <c r="K338" s="324" t="s">
        <v>1516</v>
      </c>
      <c r="L338" s="40"/>
      <c r="M338" s="181" t="s">
        <v>5</v>
      </c>
      <c r="N338" s="182" t="s">
        <v>47</v>
      </c>
      <c r="O338" s="41"/>
      <c r="P338" s="183">
        <f>O338*H338</f>
        <v>0</v>
      </c>
      <c r="Q338" s="183">
        <v>0</v>
      </c>
      <c r="R338" s="183">
        <f>Q338*H338</f>
        <v>0</v>
      </c>
      <c r="S338" s="183">
        <v>0</v>
      </c>
      <c r="T338" s="184">
        <f>S338*H338</f>
        <v>0</v>
      </c>
      <c r="AR338" s="24" t="s">
        <v>301</v>
      </c>
      <c r="AT338" s="24" t="s">
        <v>148</v>
      </c>
      <c r="AU338" s="24" t="s">
        <v>85</v>
      </c>
      <c r="AY338" s="24" t="s">
        <v>144</v>
      </c>
      <c r="BE338" s="185">
        <f>IF(N338="základní",J338,0)</f>
        <v>0</v>
      </c>
      <c r="BF338" s="185">
        <f>IF(N338="snížená",J338,0)</f>
        <v>0</v>
      </c>
      <c r="BG338" s="185">
        <f>IF(N338="zákl. přenesená",J338,0)</f>
        <v>0</v>
      </c>
      <c r="BH338" s="185">
        <f>IF(N338="sníž. přenesená",J338,0)</f>
        <v>0</v>
      </c>
      <c r="BI338" s="185">
        <f>IF(N338="nulová",J338,0)</f>
        <v>0</v>
      </c>
      <c r="BJ338" s="24" t="s">
        <v>23</v>
      </c>
      <c r="BK338" s="185">
        <f>ROUND(I338*H338,2)</f>
        <v>0</v>
      </c>
      <c r="BL338" s="24" t="s">
        <v>301</v>
      </c>
      <c r="BM338" s="24" t="s">
        <v>550</v>
      </c>
    </row>
    <row r="339" spans="2:65" s="1" customFormat="1" ht="31.5" customHeight="1">
      <c r="B339" s="173"/>
      <c r="C339" s="174" t="s">
        <v>551</v>
      </c>
      <c r="D339" s="174" t="s">
        <v>148</v>
      </c>
      <c r="E339" s="175" t="s">
        <v>552</v>
      </c>
      <c r="F339" s="176" t="s">
        <v>553</v>
      </c>
      <c r="G339" s="177" t="s">
        <v>161</v>
      </c>
      <c r="H339" s="178">
        <v>165.27</v>
      </c>
      <c r="I339" s="179">
        <v>0</v>
      </c>
      <c r="J339" s="180">
        <f>ROUND(I339*H339,2)</f>
        <v>0</v>
      </c>
      <c r="K339" s="324" t="s">
        <v>1516</v>
      </c>
      <c r="L339" s="40"/>
      <c r="M339" s="181" t="s">
        <v>5</v>
      </c>
      <c r="N339" s="182" t="s">
        <v>47</v>
      </c>
      <c r="O339" s="41"/>
      <c r="P339" s="183">
        <f>O339*H339</f>
        <v>0</v>
      </c>
      <c r="Q339" s="183">
        <v>0.0045</v>
      </c>
      <c r="R339" s="183">
        <f>Q339*H339</f>
        <v>0.743715</v>
      </c>
      <c r="S339" s="183">
        <v>0</v>
      </c>
      <c r="T339" s="184">
        <f>S339*H339</f>
        <v>0</v>
      </c>
      <c r="AR339" s="24" t="s">
        <v>301</v>
      </c>
      <c r="AT339" s="24" t="s">
        <v>148</v>
      </c>
      <c r="AU339" s="24" t="s">
        <v>85</v>
      </c>
      <c r="AY339" s="24" t="s">
        <v>144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24" t="s">
        <v>23</v>
      </c>
      <c r="BK339" s="185">
        <f>ROUND(I339*H339,2)</f>
        <v>0</v>
      </c>
      <c r="BL339" s="24" t="s">
        <v>301</v>
      </c>
      <c r="BM339" s="24" t="s">
        <v>554</v>
      </c>
    </row>
    <row r="340" spans="2:65" s="1" customFormat="1" ht="22.5" customHeight="1">
      <c r="B340" s="173"/>
      <c r="C340" s="174" t="s">
        <v>555</v>
      </c>
      <c r="D340" s="174" t="s">
        <v>148</v>
      </c>
      <c r="E340" s="175" t="s">
        <v>556</v>
      </c>
      <c r="F340" s="176" t="s">
        <v>557</v>
      </c>
      <c r="G340" s="177" t="s">
        <v>161</v>
      </c>
      <c r="H340" s="178">
        <v>369.59</v>
      </c>
      <c r="I340" s="179">
        <v>0</v>
      </c>
      <c r="J340" s="180">
        <f>ROUND(I340*H340,2)</f>
        <v>0</v>
      </c>
      <c r="K340" s="324" t="s">
        <v>1516</v>
      </c>
      <c r="L340" s="40"/>
      <c r="M340" s="181" t="s">
        <v>5</v>
      </c>
      <c r="N340" s="182" t="s">
        <v>47</v>
      </c>
      <c r="O340" s="41"/>
      <c r="P340" s="183">
        <f>O340*H340</f>
        <v>0</v>
      </c>
      <c r="Q340" s="183">
        <v>0.00021</v>
      </c>
      <c r="R340" s="183">
        <f>Q340*H340</f>
        <v>0.0776139</v>
      </c>
      <c r="S340" s="183">
        <v>0</v>
      </c>
      <c r="T340" s="184">
        <f>S340*H340</f>
        <v>0</v>
      </c>
      <c r="AR340" s="24" t="s">
        <v>301</v>
      </c>
      <c r="AT340" s="24" t="s">
        <v>148</v>
      </c>
      <c r="AU340" s="24" t="s">
        <v>85</v>
      </c>
      <c r="AY340" s="24" t="s">
        <v>144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24" t="s">
        <v>23</v>
      </c>
      <c r="BK340" s="185">
        <f>ROUND(I340*H340,2)</f>
        <v>0</v>
      </c>
      <c r="BL340" s="24" t="s">
        <v>301</v>
      </c>
      <c r="BM340" s="24" t="s">
        <v>558</v>
      </c>
    </row>
    <row r="341" spans="2:51" s="11" customFormat="1" ht="13.5">
      <c r="B341" s="186"/>
      <c r="D341" s="187" t="s">
        <v>151</v>
      </c>
      <c r="E341" s="188" t="s">
        <v>5</v>
      </c>
      <c r="F341" s="189" t="s">
        <v>559</v>
      </c>
      <c r="H341" s="190" t="s">
        <v>5</v>
      </c>
      <c r="I341" s="191"/>
      <c r="L341" s="186"/>
      <c r="M341" s="192"/>
      <c r="N341" s="193"/>
      <c r="O341" s="193"/>
      <c r="P341" s="193"/>
      <c r="Q341" s="193"/>
      <c r="R341" s="193"/>
      <c r="S341" s="193"/>
      <c r="T341" s="194"/>
      <c r="AT341" s="190" t="s">
        <v>151</v>
      </c>
      <c r="AU341" s="190" t="s">
        <v>85</v>
      </c>
      <c r="AV341" s="11" t="s">
        <v>23</v>
      </c>
      <c r="AW341" s="11" t="s">
        <v>40</v>
      </c>
      <c r="AX341" s="11" t="s">
        <v>76</v>
      </c>
      <c r="AY341" s="190" t="s">
        <v>144</v>
      </c>
    </row>
    <row r="342" spans="2:51" s="11" customFormat="1" ht="13.5">
      <c r="B342" s="186"/>
      <c r="D342" s="187" t="s">
        <v>151</v>
      </c>
      <c r="E342" s="188" t="s">
        <v>5</v>
      </c>
      <c r="F342" s="189" t="s">
        <v>303</v>
      </c>
      <c r="H342" s="190" t="s">
        <v>5</v>
      </c>
      <c r="I342" s="191"/>
      <c r="L342" s="186"/>
      <c r="M342" s="192"/>
      <c r="N342" s="193"/>
      <c r="O342" s="193"/>
      <c r="P342" s="193"/>
      <c r="Q342" s="193"/>
      <c r="R342" s="193"/>
      <c r="S342" s="193"/>
      <c r="T342" s="194"/>
      <c r="AT342" s="190" t="s">
        <v>151</v>
      </c>
      <c r="AU342" s="190" t="s">
        <v>85</v>
      </c>
      <c r="AV342" s="11" t="s">
        <v>23</v>
      </c>
      <c r="AW342" s="11" t="s">
        <v>40</v>
      </c>
      <c r="AX342" s="11" t="s">
        <v>76</v>
      </c>
      <c r="AY342" s="190" t="s">
        <v>144</v>
      </c>
    </row>
    <row r="343" spans="2:51" s="12" customFormat="1" ht="13.5">
      <c r="B343" s="195"/>
      <c r="D343" s="187" t="s">
        <v>151</v>
      </c>
      <c r="E343" s="204" t="s">
        <v>5</v>
      </c>
      <c r="F343" s="215">
        <v>183.6</v>
      </c>
      <c r="H343" s="216">
        <v>183.6</v>
      </c>
      <c r="I343" s="200"/>
      <c r="L343" s="195"/>
      <c r="M343" s="201"/>
      <c r="N343" s="202"/>
      <c r="O343" s="202"/>
      <c r="P343" s="202"/>
      <c r="Q343" s="202"/>
      <c r="R343" s="202"/>
      <c r="S343" s="202"/>
      <c r="T343" s="203"/>
      <c r="AT343" s="204" t="s">
        <v>151</v>
      </c>
      <c r="AU343" s="204" t="s">
        <v>85</v>
      </c>
      <c r="AV343" s="12" t="s">
        <v>85</v>
      </c>
      <c r="AW343" s="12" t="s">
        <v>40</v>
      </c>
      <c r="AX343" s="12" t="s">
        <v>76</v>
      </c>
      <c r="AY343" s="204" t="s">
        <v>144</v>
      </c>
    </row>
    <row r="344" spans="2:51" s="11" customFormat="1" ht="13.5">
      <c r="B344" s="186"/>
      <c r="D344" s="187" t="s">
        <v>151</v>
      </c>
      <c r="E344" s="188" t="s">
        <v>5</v>
      </c>
      <c r="F344" s="189" t="s">
        <v>560</v>
      </c>
      <c r="H344" s="190" t="s">
        <v>5</v>
      </c>
      <c r="I344" s="191"/>
      <c r="L344" s="186"/>
      <c r="M344" s="192"/>
      <c r="N344" s="193"/>
      <c r="O344" s="193"/>
      <c r="P344" s="193"/>
      <c r="Q344" s="193"/>
      <c r="R344" s="193"/>
      <c r="S344" s="193"/>
      <c r="T344" s="194"/>
      <c r="AT344" s="190" t="s">
        <v>151</v>
      </c>
      <c r="AU344" s="190" t="s">
        <v>85</v>
      </c>
      <c r="AV344" s="11" t="s">
        <v>23</v>
      </c>
      <c r="AW344" s="11" t="s">
        <v>40</v>
      </c>
      <c r="AX344" s="11" t="s">
        <v>76</v>
      </c>
      <c r="AY344" s="190" t="s">
        <v>144</v>
      </c>
    </row>
    <row r="345" spans="2:51" s="12" customFormat="1" ht="13.5">
      <c r="B345" s="195"/>
      <c r="D345" s="187" t="s">
        <v>151</v>
      </c>
      <c r="E345" s="204" t="s">
        <v>5</v>
      </c>
      <c r="F345" s="215">
        <v>20.72</v>
      </c>
      <c r="H345" s="216">
        <v>20.72</v>
      </c>
      <c r="I345" s="200"/>
      <c r="L345" s="195"/>
      <c r="M345" s="201"/>
      <c r="N345" s="202"/>
      <c r="O345" s="202"/>
      <c r="P345" s="202"/>
      <c r="Q345" s="202"/>
      <c r="R345" s="202"/>
      <c r="S345" s="202"/>
      <c r="T345" s="203"/>
      <c r="AT345" s="204" t="s">
        <v>151</v>
      </c>
      <c r="AU345" s="204" t="s">
        <v>85</v>
      </c>
      <c r="AV345" s="12" t="s">
        <v>85</v>
      </c>
      <c r="AW345" s="12" t="s">
        <v>40</v>
      </c>
      <c r="AX345" s="12" t="s">
        <v>76</v>
      </c>
      <c r="AY345" s="204" t="s">
        <v>144</v>
      </c>
    </row>
    <row r="346" spans="2:51" s="11" customFormat="1" ht="13.5">
      <c r="B346" s="186"/>
      <c r="D346" s="187" t="s">
        <v>151</v>
      </c>
      <c r="E346" s="188" t="s">
        <v>5</v>
      </c>
      <c r="F346" s="189" t="s">
        <v>562</v>
      </c>
      <c r="H346" s="190" t="s">
        <v>5</v>
      </c>
      <c r="I346" s="191"/>
      <c r="L346" s="186"/>
      <c r="M346" s="192"/>
      <c r="N346" s="193"/>
      <c r="O346" s="193"/>
      <c r="P346" s="193"/>
      <c r="Q346" s="193"/>
      <c r="R346" s="193"/>
      <c r="S346" s="193"/>
      <c r="T346" s="194"/>
      <c r="AT346" s="190" t="s">
        <v>151</v>
      </c>
      <c r="AU346" s="190" t="s">
        <v>85</v>
      </c>
      <c r="AV346" s="11" t="s">
        <v>23</v>
      </c>
      <c r="AW346" s="11" t="s">
        <v>40</v>
      </c>
      <c r="AX346" s="11" t="s">
        <v>76</v>
      </c>
      <c r="AY346" s="190" t="s">
        <v>144</v>
      </c>
    </row>
    <row r="347" spans="2:51" s="11" customFormat="1" ht="13.5">
      <c r="B347" s="186"/>
      <c r="D347" s="187" t="s">
        <v>151</v>
      </c>
      <c r="E347" s="188" t="s">
        <v>5</v>
      </c>
      <c r="F347" s="189" t="s">
        <v>545</v>
      </c>
      <c r="H347" s="190" t="s">
        <v>5</v>
      </c>
      <c r="I347" s="191"/>
      <c r="L347" s="186"/>
      <c r="M347" s="192"/>
      <c r="N347" s="193"/>
      <c r="O347" s="193"/>
      <c r="P347" s="193"/>
      <c r="Q347" s="193"/>
      <c r="R347" s="193"/>
      <c r="S347" s="193"/>
      <c r="T347" s="194"/>
      <c r="AT347" s="190" t="s">
        <v>151</v>
      </c>
      <c r="AU347" s="190" t="s">
        <v>85</v>
      </c>
      <c r="AV347" s="11" t="s">
        <v>23</v>
      </c>
      <c r="AW347" s="11" t="s">
        <v>40</v>
      </c>
      <c r="AX347" s="11" t="s">
        <v>76</v>
      </c>
      <c r="AY347" s="190" t="s">
        <v>144</v>
      </c>
    </row>
    <row r="348" spans="2:51" s="12" customFormat="1" ht="13.5">
      <c r="B348" s="195"/>
      <c r="D348" s="187" t="s">
        <v>151</v>
      </c>
      <c r="E348" s="204" t="s">
        <v>5</v>
      </c>
      <c r="F348" s="215" t="s">
        <v>546</v>
      </c>
      <c r="H348" s="216">
        <v>165.27</v>
      </c>
      <c r="I348" s="200"/>
      <c r="L348" s="195"/>
      <c r="M348" s="201"/>
      <c r="N348" s="202"/>
      <c r="O348" s="202"/>
      <c r="P348" s="202"/>
      <c r="Q348" s="202"/>
      <c r="R348" s="202"/>
      <c r="S348" s="202"/>
      <c r="T348" s="203"/>
      <c r="AT348" s="204" t="s">
        <v>151</v>
      </c>
      <c r="AU348" s="204" t="s">
        <v>85</v>
      </c>
      <c r="AV348" s="12" t="s">
        <v>85</v>
      </c>
      <c r="AW348" s="12" t="s">
        <v>40</v>
      </c>
      <c r="AX348" s="12" t="s">
        <v>76</v>
      </c>
      <c r="AY348" s="204" t="s">
        <v>144</v>
      </c>
    </row>
    <row r="349" spans="2:51" s="11" customFormat="1" ht="13.5">
      <c r="B349" s="186"/>
      <c r="D349" s="187" t="s">
        <v>151</v>
      </c>
      <c r="E349" s="188" t="s">
        <v>5</v>
      </c>
      <c r="F349" s="189" t="s">
        <v>563</v>
      </c>
      <c r="H349" s="190" t="s">
        <v>5</v>
      </c>
      <c r="I349" s="191"/>
      <c r="L349" s="186"/>
      <c r="M349" s="192"/>
      <c r="N349" s="193"/>
      <c r="O349" s="193"/>
      <c r="P349" s="193"/>
      <c r="Q349" s="193"/>
      <c r="R349" s="193"/>
      <c r="S349" s="193"/>
      <c r="T349" s="194"/>
      <c r="AT349" s="190" t="s">
        <v>151</v>
      </c>
      <c r="AU349" s="190" t="s">
        <v>85</v>
      </c>
      <c r="AV349" s="11" t="s">
        <v>23</v>
      </c>
      <c r="AW349" s="11" t="s">
        <v>40</v>
      </c>
      <c r="AX349" s="11" t="s">
        <v>76</v>
      </c>
      <c r="AY349" s="190" t="s">
        <v>144</v>
      </c>
    </row>
    <row r="350" spans="2:51" s="12" customFormat="1" ht="13.5">
      <c r="B350" s="195"/>
      <c r="D350" s="187" t="s">
        <v>151</v>
      </c>
      <c r="E350" s="204" t="s">
        <v>5</v>
      </c>
      <c r="F350" s="215" t="s">
        <v>564</v>
      </c>
      <c r="H350" s="216">
        <v>0</v>
      </c>
      <c r="I350" s="200"/>
      <c r="L350" s="195"/>
      <c r="M350" s="201"/>
      <c r="N350" s="202"/>
      <c r="O350" s="202"/>
      <c r="P350" s="202"/>
      <c r="Q350" s="202"/>
      <c r="R350" s="202"/>
      <c r="S350" s="202"/>
      <c r="T350" s="203"/>
      <c r="AT350" s="204" t="s">
        <v>151</v>
      </c>
      <c r="AU350" s="204" t="s">
        <v>85</v>
      </c>
      <c r="AV350" s="12" t="s">
        <v>85</v>
      </c>
      <c r="AW350" s="12" t="s">
        <v>40</v>
      </c>
      <c r="AX350" s="12" t="s">
        <v>76</v>
      </c>
      <c r="AY350" s="204" t="s">
        <v>144</v>
      </c>
    </row>
    <row r="351" spans="2:51" s="13" customFormat="1" ht="13.5">
      <c r="B351" s="217"/>
      <c r="D351" s="196" t="s">
        <v>151</v>
      </c>
      <c r="E351" s="218" t="s">
        <v>5</v>
      </c>
      <c r="F351" s="219" t="s">
        <v>159</v>
      </c>
      <c r="H351" s="220">
        <v>369.59</v>
      </c>
      <c r="I351" s="221"/>
      <c r="L351" s="217"/>
      <c r="M351" s="222"/>
      <c r="N351" s="223"/>
      <c r="O351" s="223"/>
      <c r="P351" s="223"/>
      <c r="Q351" s="223"/>
      <c r="R351" s="223"/>
      <c r="S351" s="223"/>
      <c r="T351" s="224"/>
      <c r="AT351" s="225" t="s">
        <v>151</v>
      </c>
      <c r="AU351" s="225" t="s">
        <v>85</v>
      </c>
      <c r="AV351" s="13" t="s">
        <v>150</v>
      </c>
      <c r="AW351" s="13" t="s">
        <v>40</v>
      </c>
      <c r="AX351" s="13" t="s">
        <v>23</v>
      </c>
      <c r="AY351" s="225" t="s">
        <v>144</v>
      </c>
    </row>
    <row r="352" spans="2:65" s="1" customFormat="1" ht="22.5" customHeight="1">
      <c r="B352" s="173"/>
      <c r="C352" s="174" t="s">
        <v>565</v>
      </c>
      <c r="D352" s="174" t="s">
        <v>148</v>
      </c>
      <c r="E352" s="175" t="s">
        <v>566</v>
      </c>
      <c r="F352" s="176" t="s">
        <v>567</v>
      </c>
      <c r="G352" s="177" t="s">
        <v>161</v>
      </c>
      <c r="H352" s="178">
        <v>369.59</v>
      </c>
      <c r="I352" s="179">
        <v>0</v>
      </c>
      <c r="J352" s="180">
        <f>ROUND(I352*H352,2)</f>
        <v>0</v>
      </c>
      <c r="K352" s="324" t="s">
        <v>1516</v>
      </c>
      <c r="L352" s="40"/>
      <c r="M352" s="181" t="s">
        <v>5</v>
      </c>
      <c r="N352" s="182" t="s">
        <v>47</v>
      </c>
      <c r="O352" s="41"/>
      <c r="P352" s="183">
        <f>O352*H352</f>
        <v>0</v>
      </c>
      <c r="Q352" s="183">
        <v>0.00033</v>
      </c>
      <c r="R352" s="183">
        <f>Q352*H352</f>
        <v>0.1219647</v>
      </c>
      <c r="S352" s="183">
        <v>0</v>
      </c>
      <c r="T352" s="184">
        <f>S352*H352</f>
        <v>0</v>
      </c>
      <c r="AR352" s="24" t="s">
        <v>301</v>
      </c>
      <c r="AT352" s="24" t="s">
        <v>148</v>
      </c>
      <c r="AU352" s="24" t="s">
        <v>85</v>
      </c>
      <c r="AY352" s="24" t="s">
        <v>144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24" t="s">
        <v>23</v>
      </c>
      <c r="BK352" s="185">
        <f>ROUND(I352*H352,2)</f>
        <v>0</v>
      </c>
      <c r="BL352" s="24" t="s">
        <v>301</v>
      </c>
      <c r="BM352" s="24" t="s">
        <v>568</v>
      </c>
    </row>
    <row r="353" spans="2:51" s="11" customFormat="1" ht="13.5">
      <c r="B353" s="186"/>
      <c r="D353" s="187" t="s">
        <v>151</v>
      </c>
      <c r="E353" s="188" t="s">
        <v>5</v>
      </c>
      <c r="F353" s="189" t="s">
        <v>559</v>
      </c>
      <c r="H353" s="190" t="s">
        <v>5</v>
      </c>
      <c r="I353" s="191"/>
      <c r="L353" s="186"/>
      <c r="M353" s="192"/>
      <c r="N353" s="193"/>
      <c r="O353" s="193"/>
      <c r="P353" s="193"/>
      <c r="Q353" s="193"/>
      <c r="R353" s="193"/>
      <c r="S353" s="193"/>
      <c r="T353" s="194"/>
      <c r="AT353" s="190" t="s">
        <v>151</v>
      </c>
      <c r="AU353" s="190" t="s">
        <v>85</v>
      </c>
      <c r="AV353" s="11" t="s">
        <v>23</v>
      </c>
      <c r="AW353" s="11" t="s">
        <v>40</v>
      </c>
      <c r="AX353" s="11" t="s">
        <v>76</v>
      </c>
      <c r="AY353" s="190" t="s">
        <v>144</v>
      </c>
    </row>
    <row r="354" spans="2:51" s="11" customFormat="1" ht="13.5">
      <c r="B354" s="186"/>
      <c r="D354" s="187" t="s">
        <v>151</v>
      </c>
      <c r="E354" s="188" t="s">
        <v>5</v>
      </c>
      <c r="F354" s="189" t="s">
        <v>303</v>
      </c>
      <c r="H354" s="190" t="s">
        <v>5</v>
      </c>
      <c r="I354" s="191"/>
      <c r="L354" s="186"/>
      <c r="M354" s="192"/>
      <c r="N354" s="193"/>
      <c r="O354" s="193"/>
      <c r="P354" s="193"/>
      <c r="Q354" s="193"/>
      <c r="R354" s="193"/>
      <c r="S354" s="193"/>
      <c r="T354" s="194"/>
      <c r="AT354" s="190" t="s">
        <v>151</v>
      </c>
      <c r="AU354" s="190" t="s">
        <v>85</v>
      </c>
      <c r="AV354" s="11" t="s">
        <v>23</v>
      </c>
      <c r="AW354" s="11" t="s">
        <v>40</v>
      </c>
      <c r="AX354" s="11" t="s">
        <v>76</v>
      </c>
      <c r="AY354" s="190" t="s">
        <v>144</v>
      </c>
    </row>
    <row r="355" spans="2:51" s="12" customFormat="1" ht="13.5">
      <c r="B355" s="195"/>
      <c r="D355" s="187" t="s">
        <v>151</v>
      </c>
      <c r="E355" s="204" t="s">
        <v>5</v>
      </c>
      <c r="F355" s="215" t="s">
        <v>304</v>
      </c>
      <c r="H355" s="216">
        <v>183.6</v>
      </c>
      <c r="I355" s="200"/>
      <c r="L355" s="195"/>
      <c r="M355" s="201"/>
      <c r="N355" s="202"/>
      <c r="O355" s="202"/>
      <c r="P355" s="202"/>
      <c r="Q355" s="202"/>
      <c r="R355" s="202"/>
      <c r="S355" s="202"/>
      <c r="T355" s="203"/>
      <c r="AT355" s="204" t="s">
        <v>151</v>
      </c>
      <c r="AU355" s="204" t="s">
        <v>85</v>
      </c>
      <c r="AV355" s="12" t="s">
        <v>85</v>
      </c>
      <c r="AW355" s="12" t="s">
        <v>40</v>
      </c>
      <c r="AX355" s="12" t="s">
        <v>76</v>
      </c>
      <c r="AY355" s="204" t="s">
        <v>144</v>
      </c>
    </row>
    <row r="356" spans="2:51" s="11" customFormat="1" ht="13.5">
      <c r="B356" s="186"/>
      <c r="D356" s="187" t="s">
        <v>151</v>
      </c>
      <c r="E356" s="188" t="s">
        <v>5</v>
      </c>
      <c r="F356" s="189" t="s">
        <v>560</v>
      </c>
      <c r="H356" s="190" t="s">
        <v>5</v>
      </c>
      <c r="I356" s="191"/>
      <c r="L356" s="186"/>
      <c r="M356" s="192"/>
      <c r="N356" s="193"/>
      <c r="O356" s="193"/>
      <c r="P356" s="193"/>
      <c r="Q356" s="193"/>
      <c r="R356" s="193"/>
      <c r="S356" s="193"/>
      <c r="T356" s="194"/>
      <c r="AT356" s="190" t="s">
        <v>151</v>
      </c>
      <c r="AU356" s="190" t="s">
        <v>85</v>
      </c>
      <c r="AV356" s="11" t="s">
        <v>23</v>
      </c>
      <c r="AW356" s="11" t="s">
        <v>40</v>
      </c>
      <c r="AX356" s="11" t="s">
        <v>76</v>
      </c>
      <c r="AY356" s="190" t="s">
        <v>144</v>
      </c>
    </row>
    <row r="357" spans="2:51" s="12" customFormat="1" ht="13.5">
      <c r="B357" s="195"/>
      <c r="D357" s="187" t="s">
        <v>151</v>
      </c>
      <c r="E357" s="204" t="s">
        <v>5</v>
      </c>
      <c r="F357" s="215" t="s">
        <v>561</v>
      </c>
      <c r="H357" s="216">
        <v>20.72</v>
      </c>
      <c r="I357" s="200"/>
      <c r="L357" s="195"/>
      <c r="M357" s="201"/>
      <c r="N357" s="202"/>
      <c r="O357" s="202"/>
      <c r="P357" s="202"/>
      <c r="Q357" s="202"/>
      <c r="R357" s="202"/>
      <c r="S357" s="202"/>
      <c r="T357" s="203"/>
      <c r="AT357" s="204" t="s">
        <v>151</v>
      </c>
      <c r="AU357" s="204" t="s">
        <v>85</v>
      </c>
      <c r="AV357" s="12" t="s">
        <v>85</v>
      </c>
      <c r="AW357" s="12" t="s">
        <v>40</v>
      </c>
      <c r="AX357" s="12" t="s">
        <v>76</v>
      </c>
      <c r="AY357" s="204" t="s">
        <v>144</v>
      </c>
    </row>
    <row r="358" spans="2:51" s="11" customFormat="1" ht="13.5">
      <c r="B358" s="186"/>
      <c r="D358" s="187" t="s">
        <v>151</v>
      </c>
      <c r="E358" s="188" t="s">
        <v>5</v>
      </c>
      <c r="F358" s="189" t="s">
        <v>562</v>
      </c>
      <c r="H358" s="190" t="s">
        <v>5</v>
      </c>
      <c r="I358" s="191"/>
      <c r="L358" s="186"/>
      <c r="M358" s="192"/>
      <c r="N358" s="193"/>
      <c r="O358" s="193"/>
      <c r="P358" s="193"/>
      <c r="Q358" s="193"/>
      <c r="R358" s="193"/>
      <c r="S358" s="193"/>
      <c r="T358" s="194"/>
      <c r="AT358" s="190" t="s">
        <v>151</v>
      </c>
      <c r="AU358" s="190" t="s">
        <v>85</v>
      </c>
      <c r="AV358" s="11" t="s">
        <v>23</v>
      </c>
      <c r="AW358" s="11" t="s">
        <v>40</v>
      </c>
      <c r="AX358" s="11" t="s">
        <v>76</v>
      </c>
      <c r="AY358" s="190" t="s">
        <v>144</v>
      </c>
    </row>
    <row r="359" spans="2:51" s="11" customFormat="1" ht="13.5">
      <c r="B359" s="186"/>
      <c r="D359" s="187" t="s">
        <v>151</v>
      </c>
      <c r="E359" s="188" t="s">
        <v>5</v>
      </c>
      <c r="F359" s="189" t="s">
        <v>545</v>
      </c>
      <c r="H359" s="190" t="s">
        <v>5</v>
      </c>
      <c r="I359" s="191"/>
      <c r="L359" s="186"/>
      <c r="M359" s="192"/>
      <c r="N359" s="193"/>
      <c r="O359" s="193"/>
      <c r="P359" s="193"/>
      <c r="Q359" s="193"/>
      <c r="R359" s="193"/>
      <c r="S359" s="193"/>
      <c r="T359" s="194"/>
      <c r="AT359" s="190" t="s">
        <v>151</v>
      </c>
      <c r="AU359" s="190" t="s">
        <v>85</v>
      </c>
      <c r="AV359" s="11" t="s">
        <v>23</v>
      </c>
      <c r="AW359" s="11" t="s">
        <v>40</v>
      </c>
      <c r="AX359" s="11" t="s">
        <v>76</v>
      </c>
      <c r="AY359" s="190" t="s">
        <v>144</v>
      </c>
    </row>
    <row r="360" spans="2:51" s="12" customFormat="1" ht="13.5">
      <c r="B360" s="195"/>
      <c r="D360" s="187" t="s">
        <v>151</v>
      </c>
      <c r="E360" s="204" t="s">
        <v>5</v>
      </c>
      <c r="F360" s="215" t="s">
        <v>546</v>
      </c>
      <c r="H360" s="216">
        <v>165.27</v>
      </c>
      <c r="I360" s="200"/>
      <c r="L360" s="195"/>
      <c r="M360" s="201"/>
      <c r="N360" s="202"/>
      <c r="O360" s="202"/>
      <c r="P360" s="202"/>
      <c r="Q360" s="202"/>
      <c r="R360" s="202"/>
      <c r="S360" s="202"/>
      <c r="T360" s="203"/>
      <c r="AT360" s="204" t="s">
        <v>151</v>
      </c>
      <c r="AU360" s="204" t="s">
        <v>85</v>
      </c>
      <c r="AV360" s="12" t="s">
        <v>85</v>
      </c>
      <c r="AW360" s="12" t="s">
        <v>40</v>
      </c>
      <c r="AX360" s="12" t="s">
        <v>76</v>
      </c>
      <c r="AY360" s="204" t="s">
        <v>144</v>
      </c>
    </row>
    <row r="361" spans="2:51" s="13" customFormat="1" ht="13.5">
      <c r="B361" s="217"/>
      <c r="D361" s="187" t="s">
        <v>151</v>
      </c>
      <c r="E361" s="226" t="s">
        <v>5</v>
      </c>
      <c r="F361" s="227" t="s">
        <v>159</v>
      </c>
      <c r="H361" s="228">
        <v>369.59</v>
      </c>
      <c r="I361" s="221"/>
      <c r="L361" s="217"/>
      <c r="M361" s="222"/>
      <c r="N361" s="223"/>
      <c r="O361" s="223"/>
      <c r="P361" s="223"/>
      <c r="Q361" s="223"/>
      <c r="R361" s="223"/>
      <c r="S361" s="223"/>
      <c r="T361" s="224"/>
      <c r="AT361" s="225" t="s">
        <v>151</v>
      </c>
      <c r="AU361" s="225" t="s">
        <v>85</v>
      </c>
      <c r="AV361" s="13" t="s">
        <v>150</v>
      </c>
      <c r="AW361" s="13" t="s">
        <v>40</v>
      </c>
      <c r="AX361" s="13" t="s">
        <v>23</v>
      </c>
      <c r="AY361" s="225" t="s">
        <v>144</v>
      </c>
    </row>
    <row r="362" spans="2:63" s="10" customFormat="1" ht="37.35" customHeight="1">
      <c r="B362" s="159"/>
      <c r="D362" s="170" t="s">
        <v>75</v>
      </c>
      <c r="E362" s="237" t="s">
        <v>569</v>
      </c>
      <c r="F362" s="237" t="s">
        <v>570</v>
      </c>
      <c r="I362" s="162"/>
      <c r="J362" s="238">
        <f>BK362</f>
        <v>0</v>
      </c>
      <c r="L362" s="159"/>
      <c r="M362" s="164"/>
      <c r="N362" s="165"/>
      <c r="O362" s="165"/>
      <c r="P362" s="166">
        <f>SUM(P363:P366)</f>
        <v>0</v>
      </c>
      <c r="Q362" s="165"/>
      <c r="R362" s="166">
        <f>SUM(R363:R366)</f>
        <v>0</v>
      </c>
      <c r="S362" s="165"/>
      <c r="T362" s="167">
        <f>SUM(T363:T366)</f>
        <v>0</v>
      </c>
      <c r="AR362" s="160" t="s">
        <v>571</v>
      </c>
      <c r="AT362" s="168" t="s">
        <v>75</v>
      </c>
      <c r="AU362" s="168" t="s">
        <v>76</v>
      </c>
      <c r="AY362" s="160" t="s">
        <v>144</v>
      </c>
      <c r="BK362" s="169">
        <f>SUM(BK363:BK366)</f>
        <v>0</v>
      </c>
    </row>
    <row r="363" spans="2:65" s="1" customFormat="1" ht="22.5" customHeight="1">
      <c r="B363" s="173"/>
      <c r="C363" s="174" t="s">
        <v>572</v>
      </c>
      <c r="D363" s="174" t="s">
        <v>148</v>
      </c>
      <c r="E363" s="175" t="s">
        <v>573</v>
      </c>
      <c r="F363" s="176" t="s">
        <v>574</v>
      </c>
      <c r="G363" s="177" t="s">
        <v>575</v>
      </c>
      <c r="H363" s="239">
        <v>2</v>
      </c>
      <c r="I363" s="179">
        <v>0</v>
      </c>
      <c r="J363" s="180">
        <f>ROUND(I363*H363,2)</f>
        <v>0</v>
      </c>
      <c r="K363" s="324" t="s">
        <v>1516</v>
      </c>
      <c r="L363" s="40"/>
      <c r="M363" s="181" t="s">
        <v>5</v>
      </c>
      <c r="N363" s="182" t="s">
        <v>47</v>
      </c>
      <c r="O363" s="41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AR363" s="24" t="s">
        <v>576</v>
      </c>
      <c r="AT363" s="24" t="s">
        <v>148</v>
      </c>
      <c r="AU363" s="24" t="s">
        <v>23</v>
      </c>
      <c r="AY363" s="24" t="s">
        <v>144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24" t="s">
        <v>23</v>
      </c>
      <c r="BK363" s="185">
        <f>ROUND(I363*H363,2)</f>
        <v>0</v>
      </c>
      <c r="BL363" s="24" t="s">
        <v>576</v>
      </c>
      <c r="BM363" s="24" t="s">
        <v>577</v>
      </c>
    </row>
    <row r="364" spans="2:65" s="1" customFormat="1" ht="31.5" customHeight="1">
      <c r="B364" s="173"/>
      <c r="C364" s="174" t="s">
        <v>578</v>
      </c>
      <c r="D364" s="174" t="s">
        <v>148</v>
      </c>
      <c r="E364" s="175" t="s">
        <v>579</v>
      </c>
      <c r="F364" s="324" t="s">
        <v>1509</v>
      </c>
      <c r="G364" s="177" t="s">
        <v>580</v>
      </c>
      <c r="H364" s="178">
        <v>1</v>
      </c>
      <c r="I364" s="179">
        <v>0</v>
      </c>
      <c r="J364" s="180">
        <f>ROUND(I364*H364,2)</f>
        <v>0</v>
      </c>
      <c r="K364" s="324" t="s">
        <v>1516</v>
      </c>
      <c r="L364" s="40"/>
      <c r="M364" s="181" t="s">
        <v>5</v>
      </c>
      <c r="N364" s="182" t="s">
        <v>47</v>
      </c>
      <c r="O364" s="41"/>
      <c r="P364" s="183">
        <f>O364*H364</f>
        <v>0</v>
      </c>
      <c r="Q364" s="183">
        <v>0</v>
      </c>
      <c r="R364" s="183">
        <f>Q364*H364</f>
        <v>0</v>
      </c>
      <c r="S364" s="183">
        <v>0</v>
      </c>
      <c r="T364" s="184">
        <f>S364*H364</f>
        <v>0</v>
      </c>
      <c r="AR364" s="24" t="s">
        <v>576</v>
      </c>
      <c r="AT364" s="24" t="s">
        <v>148</v>
      </c>
      <c r="AU364" s="24" t="s">
        <v>23</v>
      </c>
      <c r="AY364" s="24" t="s">
        <v>144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24" t="s">
        <v>23</v>
      </c>
      <c r="BK364" s="185">
        <f>ROUND(I364*H364,2)</f>
        <v>0</v>
      </c>
      <c r="BL364" s="24" t="s">
        <v>576</v>
      </c>
      <c r="BM364" s="24" t="s">
        <v>581</v>
      </c>
    </row>
    <row r="365" spans="2:65" s="1" customFormat="1" ht="22.5" customHeight="1">
      <c r="B365" s="173"/>
      <c r="C365" s="174" t="s">
        <v>582</v>
      </c>
      <c r="D365" s="174" t="s">
        <v>148</v>
      </c>
      <c r="E365" s="175" t="s">
        <v>583</v>
      </c>
      <c r="F365" s="176" t="s">
        <v>584</v>
      </c>
      <c r="G365" s="177" t="s">
        <v>575</v>
      </c>
      <c r="H365" s="239">
        <v>3</v>
      </c>
      <c r="I365" s="179">
        <v>0</v>
      </c>
      <c r="J365" s="180">
        <f>ROUND(I365*H365,2)</f>
        <v>0</v>
      </c>
      <c r="K365" s="324" t="s">
        <v>1516</v>
      </c>
      <c r="L365" s="40"/>
      <c r="M365" s="181" t="s">
        <v>5</v>
      </c>
      <c r="N365" s="182" t="s">
        <v>47</v>
      </c>
      <c r="O365" s="41"/>
      <c r="P365" s="183">
        <f>O365*H365</f>
        <v>0</v>
      </c>
      <c r="Q365" s="183">
        <v>0</v>
      </c>
      <c r="R365" s="183">
        <f>Q365*H365</f>
        <v>0</v>
      </c>
      <c r="S365" s="183">
        <v>0</v>
      </c>
      <c r="T365" s="184">
        <f>S365*H365</f>
        <v>0</v>
      </c>
      <c r="AR365" s="24" t="s">
        <v>576</v>
      </c>
      <c r="AT365" s="24" t="s">
        <v>148</v>
      </c>
      <c r="AU365" s="24" t="s">
        <v>23</v>
      </c>
      <c r="AY365" s="24" t="s">
        <v>144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24" t="s">
        <v>23</v>
      </c>
      <c r="BK365" s="185">
        <f>ROUND(I365*H365,2)</f>
        <v>0</v>
      </c>
      <c r="BL365" s="24" t="s">
        <v>576</v>
      </c>
      <c r="BM365" s="24" t="s">
        <v>585</v>
      </c>
    </row>
    <row r="366" spans="2:65" s="1" customFormat="1" ht="22.5" customHeight="1">
      <c r="B366" s="173"/>
      <c r="C366" s="174" t="s">
        <v>586</v>
      </c>
      <c r="D366" s="174" t="s">
        <v>148</v>
      </c>
      <c r="E366" s="175" t="s">
        <v>587</v>
      </c>
      <c r="F366" s="176" t="s">
        <v>588</v>
      </c>
      <c r="G366" s="177" t="s">
        <v>589</v>
      </c>
      <c r="H366" s="178">
        <v>0</v>
      </c>
      <c r="I366" s="179">
        <v>0</v>
      </c>
      <c r="J366" s="180">
        <f>ROUND(I366*H366,2)</f>
        <v>0</v>
      </c>
      <c r="K366" s="324" t="s">
        <v>1516</v>
      </c>
      <c r="L366" s="40"/>
      <c r="M366" s="181" t="s">
        <v>5</v>
      </c>
      <c r="N366" s="240" t="s">
        <v>47</v>
      </c>
      <c r="O366" s="241"/>
      <c r="P366" s="242">
        <f>O366*H366</f>
        <v>0</v>
      </c>
      <c r="Q366" s="242">
        <v>0</v>
      </c>
      <c r="R366" s="242">
        <f>Q366*H366</f>
        <v>0</v>
      </c>
      <c r="S366" s="242">
        <v>0</v>
      </c>
      <c r="T366" s="243">
        <f>S366*H366</f>
        <v>0</v>
      </c>
      <c r="AR366" s="24" t="s">
        <v>576</v>
      </c>
      <c r="AT366" s="24" t="s">
        <v>148</v>
      </c>
      <c r="AU366" s="24" t="s">
        <v>23</v>
      </c>
      <c r="AY366" s="24" t="s">
        <v>144</v>
      </c>
      <c r="BE366" s="185">
        <f>IF(N366="základní",J366,0)</f>
        <v>0</v>
      </c>
      <c r="BF366" s="185">
        <f>IF(N366="snížená",J366,0)</f>
        <v>0</v>
      </c>
      <c r="BG366" s="185">
        <f>IF(N366="zákl. přenesená",J366,0)</f>
        <v>0</v>
      </c>
      <c r="BH366" s="185">
        <f>IF(N366="sníž. přenesená",J366,0)</f>
        <v>0</v>
      </c>
      <c r="BI366" s="185">
        <f>IF(N366="nulová",J366,0)</f>
        <v>0</v>
      </c>
      <c r="BJ366" s="24" t="s">
        <v>23</v>
      </c>
      <c r="BK366" s="185">
        <f>ROUND(I366*H366,2)</f>
        <v>0</v>
      </c>
      <c r="BL366" s="24" t="s">
        <v>576</v>
      </c>
      <c r="BM366" s="24" t="s">
        <v>590</v>
      </c>
    </row>
    <row r="367" spans="2:12" s="1" customFormat="1" ht="6.9" customHeight="1">
      <c r="B367" s="55"/>
      <c r="C367" s="56"/>
      <c r="D367" s="56"/>
      <c r="E367" s="56"/>
      <c r="F367" s="56"/>
      <c r="G367" s="56"/>
      <c r="H367" s="56"/>
      <c r="I367" s="126"/>
      <c r="J367" s="56"/>
      <c r="K367" s="56"/>
      <c r="L367" s="40"/>
    </row>
  </sheetData>
  <autoFilter ref="C94:K366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I136" sqref="I1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9"/>
      <c r="C1" s="99"/>
      <c r="D1" s="100" t="s">
        <v>1</v>
      </c>
      <c r="E1" s="99"/>
      <c r="F1" s="101" t="s">
        <v>97</v>
      </c>
      <c r="G1" s="371" t="s">
        <v>98</v>
      </c>
      <c r="H1" s="371"/>
      <c r="I1" s="102"/>
      <c r="J1" s="101" t="s">
        <v>99</v>
      </c>
      <c r="K1" s="100" t="s">
        <v>100</v>
      </c>
      <c r="L1" s="101" t="s">
        <v>101</v>
      </c>
      <c r="M1" s="101"/>
      <c r="N1" s="101"/>
      <c r="O1" s="101"/>
      <c r="P1" s="101"/>
      <c r="Q1" s="101"/>
      <c r="R1" s="101"/>
      <c r="S1" s="101"/>
      <c r="T1" s="10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87</v>
      </c>
    </row>
    <row r="3" spans="2:46" ht="6.9" customHeight="1">
      <c r="B3" s="25"/>
      <c r="C3" s="26"/>
      <c r="D3" s="26"/>
      <c r="E3" s="26"/>
      <c r="F3" s="26"/>
      <c r="G3" s="26"/>
      <c r="H3" s="26"/>
      <c r="I3" s="103"/>
      <c r="J3" s="26"/>
      <c r="K3" s="27"/>
      <c r="AT3" s="24" t="s">
        <v>85</v>
      </c>
    </row>
    <row r="4" spans="2:46" ht="36.9" customHeight="1">
      <c r="B4" s="28"/>
      <c r="C4" s="29"/>
      <c r="D4" s="30" t="s">
        <v>102</v>
      </c>
      <c r="E4" s="29"/>
      <c r="F4" s="29"/>
      <c r="G4" s="29"/>
      <c r="H4" s="29"/>
      <c r="I4" s="104"/>
      <c r="J4" s="29"/>
      <c r="K4" s="31"/>
      <c r="M4" s="32" t="s">
        <v>13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04"/>
      <c r="J5" s="29"/>
      <c r="K5" s="31"/>
    </row>
    <row r="6" spans="2:11" ht="13.2">
      <c r="B6" s="28"/>
      <c r="C6" s="29"/>
      <c r="D6" s="37" t="s">
        <v>19</v>
      </c>
      <c r="E6" s="29"/>
      <c r="F6" s="29"/>
      <c r="G6" s="29"/>
      <c r="H6" s="29"/>
      <c r="I6" s="104"/>
      <c r="J6" s="29"/>
      <c r="K6" s="31"/>
    </row>
    <row r="7" spans="2:11" ht="22.5" customHeight="1">
      <c r="B7" s="28"/>
      <c r="C7" s="29"/>
      <c r="D7" s="29"/>
      <c r="E7" s="372" t="str">
        <f>'Rekapitulace stavby'!K6</f>
        <v>ZŠ Kamenná stezka - infrastruktura pro výuku klíčových kompetencí v oblasti technických oborů II. - m.č. 07,08</v>
      </c>
      <c r="F7" s="373"/>
      <c r="G7" s="373"/>
      <c r="H7" s="373"/>
      <c r="I7" s="104"/>
      <c r="J7" s="29"/>
      <c r="K7" s="31"/>
    </row>
    <row r="8" spans="2:11" s="1" customFormat="1" ht="13.2">
      <c r="B8" s="40"/>
      <c r="C8" s="41"/>
      <c r="D8" s="37" t="s">
        <v>103</v>
      </c>
      <c r="E8" s="41"/>
      <c r="F8" s="41"/>
      <c r="G8" s="41"/>
      <c r="H8" s="41"/>
      <c r="I8" s="105"/>
      <c r="J8" s="41"/>
      <c r="K8" s="44"/>
    </row>
    <row r="9" spans="2:11" s="1" customFormat="1" ht="36.9" customHeight="1">
      <c r="B9" s="40"/>
      <c r="C9" s="41"/>
      <c r="D9" s="41"/>
      <c r="E9" s="374" t="s">
        <v>1457</v>
      </c>
      <c r="F9" s="375"/>
      <c r="G9" s="375"/>
      <c r="H9" s="37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" customHeight="1">
      <c r="B11" s="40"/>
      <c r="C11" s="41"/>
      <c r="D11" s="37" t="s">
        <v>21</v>
      </c>
      <c r="E11" s="41"/>
      <c r="F11" s="35" t="s">
        <v>5</v>
      </c>
      <c r="G11" s="41"/>
      <c r="H11" s="41"/>
      <c r="I11" s="106" t="s">
        <v>22</v>
      </c>
      <c r="J11" s="35" t="s">
        <v>5</v>
      </c>
      <c r="K11" s="44"/>
    </row>
    <row r="12" spans="2:11" s="1" customFormat="1" ht="14.4" customHeight="1">
      <c r="B12" s="40"/>
      <c r="C12" s="41"/>
      <c r="D12" s="37" t="s">
        <v>24</v>
      </c>
      <c r="E12" s="41"/>
      <c r="F12" s="35" t="s">
        <v>25</v>
      </c>
      <c r="G12" s="41"/>
      <c r="H12" s="41"/>
      <c r="I12" s="106" t="s">
        <v>26</v>
      </c>
      <c r="J12" s="107">
        <v>45358</v>
      </c>
      <c r="K12" s="44"/>
    </row>
    <row r="13" spans="2:11" s="1" customFormat="1" ht="10.9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" customHeight="1">
      <c r="B14" s="40"/>
      <c r="C14" s="41"/>
      <c r="D14" s="37" t="s">
        <v>29</v>
      </c>
      <c r="E14" s="41"/>
      <c r="F14" s="41"/>
      <c r="G14" s="41"/>
      <c r="H14" s="41"/>
      <c r="I14" s="106" t="s">
        <v>30</v>
      </c>
      <c r="J14" s="35" t="s">
        <v>31</v>
      </c>
      <c r="K14" s="44"/>
    </row>
    <row r="15" spans="2:11" s="1" customFormat="1" ht="18" customHeight="1">
      <c r="B15" s="40"/>
      <c r="C15" s="41"/>
      <c r="D15" s="41"/>
      <c r="E15" s="35" t="s">
        <v>32</v>
      </c>
      <c r="F15" s="41"/>
      <c r="G15" s="41"/>
      <c r="H15" s="41"/>
      <c r="I15" s="106" t="s">
        <v>33</v>
      </c>
      <c r="J15" s="35" t="s">
        <v>34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" customHeight="1">
      <c r="B17" s="40"/>
      <c r="C17" s="41"/>
      <c r="D17" s="37" t="s">
        <v>35</v>
      </c>
      <c r="E17" s="41"/>
      <c r="F17" s="41"/>
      <c r="G17" s="41"/>
      <c r="H17" s="41"/>
      <c r="I17" s="106" t="s">
        <v>30</v>
      </c>
      <c r="J17" s="35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5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33</v>
      </c>
      <c r="J18" s="35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" customHeight="1">
      <c r="B20" s="40"/>
      <c r="C20" s="41"/>
      <c r="D20" s="37" t="s">
        <v>37</v>
      </c>
      <c r="E20" s="41"/>
      <c r="F20" s="41"/>
      <c r="G20" s="41"/>
      <c r="H20" s="41"/>
      <c r="I20" s="106" t="s">
        <v>30</v>
      </c>
      <c r="J20" s="35"/>
      <c r="K20" s="44"/>
    </row>
    <row r="21" spans="2:11" s="1" customFormat="1" ht="18" customHeight="1">
      <c r="B21" s="40"/>
      <c r="C21" s="41"/>
      <c r="D21" s="41"/>
      <c r="E21" s="35"/>
      <c r="F21" s="41"/>
      <c r="G21" s="41"/>
      <c r="H21" s="41"/>
      <c r="I21" s="106" t="s">
        <v>33</v>
      </c>
      <c r="J21" s="35"/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" customHeight="1">
      <c r="B23" s="40"/>
      <c r="C23" s="41"/>
      <c r="D23" s="37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38" t="s">
        <v>5</v>
      </c>
      <c r="F24" s="338"/>
      <c r="G24" s="338"/>
      <c r="H24" s="338"/>
      <c r="I24" s="110"/>
      <c r="J24" s="109"/>
      <c r="K24" s="111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ROUND(J81,2)</f>
        <v>0</v>
      </c>
      <c r="K27" s="44"/>
    </row>
    <row r="28" spans="2:11" s="1" customFormat="1" ht="6.9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17">
        <f>ROUND(SUM(BE81:BE124),2)</f>
        <v>0</v>
      </c>
      <c r="G30" s="41"/>
      <c r="H30" s="41"/>
      <c r="I30" s="118">
        <v>0.21</v>
      </c>
      <c r="J30" s="117">
        <f>ROUND(ROUND((SUM(BE81:BE124)),2)*I30,2)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17">
        <f>ROUND(SUM(BF81:BF124),2)</f>
        <v>0</v>
      </c>
      <c r="G31" s="41"/>
      <c r="H31" s="41"/>
      <c r="I31" s="118">
        <v>0.12</v>
      </c>
      <c r="J31" s="117">
        <f>ROUND(ROUND((SUM(BF81:BF124)),2)*I31,2)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17">
        <f>ROUND(SUM(BG81:BG124),2)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17">
        <f>ROUND(SUM(BH81:BH124),2)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17">
        <f>ROUND(SUM(BI81:BI124),2)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" customHeight="1">
      <c r="B42" s="40"/>
      <c r="C42" s="30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" customHeight="1">
      <c r="B44" s="40"/>
      <c r="C44" s="37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72" t="str">
        <f>E7</f>
        <v>ZŠ Kamenná stezka - infrastruktura pro výuku klíčových kompetencí v oblasti technických oborů II. - m.č. 07,08</v>
      </c>
      <c r="F45" s="373"/>
      <c r="G45" s="373"/>
      <c r="H45" s="373"/>
      <c r="I45" s="105"/>
      <c r="J45" s="41"/>
      <c r="K45" s="44"/>
    </row>
    <row r="46" spans="2:11" s="1" customFormat="1" ht="14.4" customHeight="1">
      <c r="B46" s="40"/>
      <c r="C46" s="37" t="s">
        <v>103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74" t="str">
        <f>E9</f>
        <v xml:space="preserve">2016042-02-1 - ÚT - m. č. 0.07 a 0.08. </v>
      </c>
      <c r="F47" s="375"/>
      <c r="G47" s="375"/>
      <c r="H47" s="375"/>
      <c r="I47" s="105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7" t="s">
        <v>24</v>
      </c>
      <c r="D49" s="41"/>
      <c r="E49" s="41"/>
      <c r="F49" s="35" t="str">
        <f>F12</f>
        <v>Kamenná stezka č.p. 40, Kutná Hora, p.č. 2466/1</v>
      </c>
      <c r="G49" s="41"/>
      <c r="H49" s="41"/>
      <c r="I49" s="106" t="s">
        <v>26</v>
      </c>
      <c r="J49" s="107">
        <f>IF(J12="","",J12)</f>
        <v>45358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2">
      <c r="B51" s="40"/>
      <c r="C51" s="37" t="s">
        <v>29</v>
      </c>
      <c r="D51" s="41"/>
      <c r="E51" s="41"/>
      <c r="F51" s="35" t="str">
        <f>E15</f>
        <v>Město Kutná Hora</v>
      </c>
      <c r="G51" s="41"/>
      <c r="H51" s="41"/>
      <c r="I51" s="106" t="s">
        <v>37</v>
      </c>
      <c r="J51" s="35">
        <f>E21</f>
        <v>0</v>
      </c>
      <c r="K51" s="44"/>
    </row>
    <row r="52" spans="2:11" s="1" customFormat="1" ht="14.4" customHeight="1">
      <c r="B52" s="40"/>
      <c r="C52" s="37" t="s">
        <v>35</v>
      </c>
      <c r="D52" s="41"/>
      <c r="E52" s="41"/>
      <c r="F52" s="35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105</v>
      </c>
      <c r="D54" s="119"/>
      <c r="E54" s="119"/>
      <c r="F54" s="119"/>
      <c r="G54" s="119"/>
      <c r="H54" s="119"/>
      <c r="I54" s="130"/>
      <c r="J54" s="131" t="s">
        <v>106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107</v>
      </c>
      <c r="D56" s="41"/>
      <c r="E56" s="41"/>
      <c r="F56" s="41"/>
      <c r="G56" s="41"/>
      <c r="H56" s="41"/>
      <c r="I56" s="105"/>
      <c r="J56" s="115">
        <f>J81</f>
        <v>0</v>
      </c>
      <c r="K56" s="44"/>
      <c r="AU56" s="24" t="s">
        <v>108</v>
      </c>
    </row>
    <row r="57" spans="2:11" s="7" customFormat="1" ht="24.9" customHeight="1">
      <c r="B57" s="134"/>
      <c r="C57" s="135"/>
      <c r="D57" s="136" t="s">
        <v>116</v>
      </c>
      <c r="E57" s="137"/>
      <c r="F57" s="137"/>
      <c r="G57" s="137"/>
      <c r="H57" s="137"/>
      <c r="I57" s="138"/>
      <c r="J57" s="139">
        <f>J82</f>
        <v>0</v>
      </c>
      <c r="K57" s="140"/>
    </row>
    <row r="58" spans="2:11" s="8" customFormat="1" ht="19.95" customHeight="1">
      <c r="B58" s="141"/>
      <c r="C58" s="142"/>
      <c r="D58" s="143" t="s">
        <v>591</v>
      </c>
      <c r="E58" s="144"/>
      <c r="F58" s="144"/>
      <c r="G58" s="144"/>
      <c r="H58" s="144"/>
      <c r="I58" s="145"/>
      <c r="J58" s="146">
        <f>J83</f>
        <v>0</v>
      </c>
      <c r="K58" s="147"/>
    </row>
    <row r="59" spans="2:11" s="8" customFormat="1" ht="19.95" customHeight="1">
      <c r="B59" s="141"/>
      <c r="C59" s="142"/>
      <c r="D59" s="143" t="s">
        <v>592</v>
      </c>
      <c r="E59" s="144"/>
      <c r="F59" s="144"/>
      <c r="G59" s="144"/>
      <c r="H59" s="144"/>
      <c r="I59" s="145"/>
      <c r="J59" s="146">
        <f>J104</f>
        <v>0</v>
      </c>
      <c r="K59" s="147"/>
    </row>
    <row r="60" spans="2:11" s="8" customFormat="1" ht="19.95" customHeight="1">
      <c r="B60" s="141"/>
      <c r="C60" s="142"/>
      <c r="D60" s="143" t="s">
        <v>593</v>
      </c>
      <c r="E60" s="144"/>
      <c r="F60" s="144"/>
      <c r="G60" s="144"/>
      <c r="H60" s="144"/>
      <c r="I60" s="145"/>
      <c r="J60" s="146">
        <f>J115</f>
        <v>0</v>
      </c>
      <c r="K60" s="147"/>
    </row>
    <row r="61" spans="2:11" s="7" customFormat="1" ht="24.9" customHeight="1">
      <c r="B61" s="134"/>
      <c r="C61" s="135"/>
      <c r="D61" s="136" t="s">
        <v>127</v>
      </c>
      <c r="E61" s="137"/>
      <c r="F61" s="137"/>
      <c r="G61" s="137"/>
      <c r="H61" s="137"/>
      <c r="I61" s="138"/>
      <c r="J61" s="139">
        <f>J123</f>
        <v>0</v>
      </c>
      <c r="K61" s="140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05"/>
      <c r="J62" s="41"/>
      <c r="K62" s="44"/>
    </row>
    <row r="63" spans="2:11" s="1" customFormat="1" ht="6.9" customHeight="1">
      <c r="B63" s="55"/>
      <c r="C63" s="56"/>
      <c r="D63" s="56"/>
      <c r="E63" s="56"/>
      <c r="F63" s="56"/>
      <c r="G63" s="56"/>
      <c r="H63" s="56"/>
      <c r="I63" s="126"/>
      <c r="J63" s="56"/>
      <c r="K63" s="57"/>
    </row>
    <row r="67" spans="2:12" s="1" customFormat="1" ht="6.9" customHeight="1">
      <c r="B67" s="58"/>
      <c r="C67" s="59"/>
      <c r="D67" s="59"/>
      <c r="E67" s="59"/>
      <c r="F67" s="59"/>
      <c r="G67" s="59"/>
      <c r="H67" s="59"/>
      <c r="I67" s="127"/>
      <c r="J67" s="59"/>
      <c r="K67" s="59"/>
      <c r="L67" s="40"/>
    </row>
    <row r="68" spans="2:12" s="1" customFormat="1" ht="36.9" customHeight="1">
      <c r="B68" s="40"/>
      <c r="C68" s="60" t="s">
        <v>128</v>
      </c>
      <c r="L68" s="40"/>
    </row>
    <row r="69" spans="2:12" s="1" customFormat="1" ht="6.9" customHeight="1">
      <c r="B69" s="40"/>
      <c r="L69" s="40"/>
    </row>
    <row r="70" spans="2:12" s="1" customFormat="1" ht="14.4" customHeight="1">
      <c r="B70" s="40"/>
      <c r="C70" s="62" t="s">
        <v>19</v>
      </c>
      <c r="L70" s="40"/>
    </row>
    <row r="71" spans="2:12" s="1" customFormat="1" ht="22.5" customHeight="1">
      <c r="B71" s="40"/>
      <c r="E71" s="368" t="str">
        <f>E7</f>
        <v>ZŠ Kamenná stezka - infrastruktura pro výuku klíčových kompetencí v oblasti technických oborů II. - m.č. 07,08</v>
      </c>
      <c r="F71" s="369"/>
      <c r="G71" s="369"/>
      <c r="H71" s="369"/>
      <c r="L71" s="40"/>
    </row>
    <row r="72" spans="2:12" s="1" customFormat="1" ht="14.4" customHeight="1">
      <c r="B72" s="40"/>
      <c r="C72" s="62" t="s">
        <v>103</v>
      </c>
      <c r="L72" s="40"/>
    </row>
    <row r="73" spans="2:12" s="1" customFormat="1" ht="23.25" customHeight="1">
      <c r="B73" s="40"/>
      <c r="E73" s="349" t="str">
        <f>E9</f>
        <v xml:space="preserve">2016042-02-1 - ÚT - m. č. 0.07 a 0.08. </v>
      </c>
      <c r="F73" s="370"/>
      <c r="G73" s="370"/>
      <c r="H73" s="370"/>
      <c r="L73" s="40"/>
    </row>
    <row r="74" spans="2:12" s="1" customFormat="1" ht="6.9" customHeight="1">
      <c r="B74" s="40"/>
      <c r="L74" s="40"/>
    </row>
    <row r="75" spans="2:12" s="1" customFormat="1" ht="18" customHeight="1">
      <c r="B75" s="40"/>
      <c r="C75" s="62" t="s">
        <v>24</v>
      </c>
      <c r="F75" s="148" t="str">
        <f>F12</f>
        <v>Kamenná stezka č.p. 40, Kutná Hora, p.č. 2466/1</v>
      </c>
      <c r="I75" s="149" t="s">
        <v>26</v>
      </c>
      <c r="J75" s="66">
        <f>IF(J12="","",J12)</f>
        <v>45358</v>
      </c>
      <c r="L75" s="40"/>
    </row>
    <row r="76" spans="2:12" s="1" customFormat="1" ht="6.9" customHeight="1">
      <c r="B76" s="40"/>
      <c r="L76" s="40"/>
    </row>
    <row r="77" spans="2:12" s="1" customFormat="1" ht="13.2">
      <c r="B77" s="40"/>
      <c r="C77" s="62" t="s">
        <v>29</v>
      </c>
      <c r="F77" s="148" t="str">
        <f>E15</f>
        <v>Město Kutná Hora</v>
      </c>
      <c r="I77" s="149" t="s">
        <v>37</v>
      </c>
      <c r="J77" s="148">
        <f>E21</f>
        <v>0</v>
      </c>
      <c r="L77" s="40"/>
    </row>
    <row r="78" spans="2:12" s="1" customFormat="1" ht="14.4" customHeight="1">
      <c r="B78" s="40"/>
      <c r="C78" s="62" t="s">
        <v>35</v>
      </c>
      <c r="F78" s="148" t="str">
        <f>IF(E18="","",E18)</f>
        <v/>
      </c>
      <c r="L78" s="40"/>
    </row>
    <row r="79" spans="2:12" s="1" customFormat="1" ht="10.35" customHeight="1">
      <c r="B79" s="40"/>
      <c r="L79" s="40"/>
    </row>
    <row r="80" spans="2:20" s="9" customFormat="1" ht="29.25" customHeight="1">
      <c r="B80" s="150"/>
      <c r="C80" s="151" t="s">
        <v>129</v>
      </c>
      <c r="D80" s="152" t="s">
        <v>61</v>
      </c>
      <c r="E80" s="152" t="s">
        <v>57</v>
      </c>
      <c r="F80" s="152" t="s">
        <v>130</v>
      </c>
      <c r="G80" s="152" t="s">
        <v>131</v>
      </c>
      <c r="H80" s="152" t="s">
        <v>132</v>
      </c>
      <c r="I80" s="153" t="s">
        <v>133</v>
      </c>
      <c r="J80" s="152" t="s">
        <v>106</v>
      </c>
      <c r="K80" s="154" t="s">
        <v>134</v>
      </c>
      <c r="L80" s="150"/>
      <c r="M80" s="72" t="s">
        <v>135</v>
      </c>
      <c r="N80" s="73" t="s">
        <v>46</v>
      </c>
      <c r="O80" s="73" t="s">
        <v>136</v>
      </c>
      <c r="P80" s="73" t="s">
        <v>137</v>
      </c>
      <c r="Q80" s="73" t="s">
        <v>138</v>
      </c>
      <c r="R80" s="73" t="s">
        <v>139</v>
      </c>
      <c r="S80" s="73" t="s">
        <v>140</v>
      </c>
      <c r="T80" s="74" t="s">
        <v>141</v>
      </c>
    </row>
    <row r="81" spans="2:63" s="1" customFormat="1" ht="29.25" customHeight="1">
      <c r="B81" s="40"/>
      <c r="C81" s="76" t="s">
        <v>107</v>
      </c>
      <c r="J81" s="155">
        <f>BK81</f>
        <v>0</v>
      </c>
      <c r="L81" s="40"/>
      <c r="M81" s="75"/>
      <c r="N81" s="67"/>
      <c r="O81" s="67"/>
      <c r="P81" s="156">
        <f>P82+P123</f>
        <v>0</v>
      </c>
      <c r="Q81" s="67"/>
      <c r="R81" s="156">
        <f>R82+R123</f>
        <v>0.28403</v>
      </c>
      <c r="S81" s="67"/>
      <c r="T81" s="157">
        <f>T82+T123</f>
        <v>0.19095</v>
      </c>
      <c r="AT81" s="24" t="s">
        <v>75</v>
      </c>
      <c r="AU81" s="24" t="s">
        <v>108</v>
      </c>
      <c r="BK81" s="158">
        <f>BK82+BK123</f>
        <v>0</v>
      </c>
    </row>
    <row r="82" spans="2:63" s="10" customFormat="1" ht="37.35" customHeight="1">
      <c r="B82" s="159"/>
      <c r="D82" s="160" t="s">
        <v>75</v>
      </c>
      <c r="E82" s="161" t="s">
        <v>334</v>
      </c>
      <c r="F82" s="161" t="s">
        <v>335</v>
      </c>
      <c r="I82" s="162"/>
      <c r="J82" s="163">
        <f>BK82</f>
        <v>0</v>
      </c>
      <c r="L82" s="159"/>
      <c r="M82" s="164"/>
      <c r="N82" s="165"/>
      <c r="O82" s="165"/>
      <c r="P82" s="166">
        <f>P83+P104+P115</f>
        <v>0</v>
      </c>
      <c r="Q82" s="165"/>
      <c r="R82" s="166">
        <f>R83+R104+R115</f>
        <v>0.28403</v>
      </c>
      <c r="S82" s="165"/>
      <c r="T82" s="167">
        <f>T83+T104+T115</f>
        <v>0.19095</v>
      </c>
      <c r="AR82" s="160" t="s">
        <v>85</v>
      </c>
      <c r="AT82" s="168" t="s">
        <v>75</v>
      </c>
      <c r="AU82" s="168" t="s">
        <v>76</v>
      </c>
      <c r="AY82" s="160" t="s">
        <v>144</v>
      </c>
      <c r="BK82" s="169">
        <f>BK83+BK104+BK115</f>
        <v>0</v>
      </c>
    </row>
    <row r="83" spans="2:63" s="10" customFormat="1" ht="19.95" customHeight="1">
      <c r="B83" s="159"/>
      <c r="D83" s="170" t="s">
        <v>75</v>
      </c>
      <c r="E83" s="171" t="s">
        <v>594</v>
      </c>
      <c r="F83" s="171" t="s">
        <v>595</v>
      </c>
      <c r="I83" s="162"/>
      <c r="J83" s="172">
        <f>BK83</f>
        <v>0</v>
      </c>
      <c r="L83" s="159"/>
      <c r="M83" s="164"/>
      <c r="N83" s="165"/>
      <c r="O83" s="165"/>
      <c r="P83" s="166">
        <f>SUM(P84:P103)</f>
        <v>0</v>
      </c>
      <c r="Q83" s="165"/>
      <c r="R83" s="166">
        <f>SUM(R84:R103)</f>
        <v>0.12902999999999998</v>
      </c>
      <c r="S83" s="165"/>
      <c r="T83" s="167">
        <f>SUM(T84:T103)</f>
        <v>0.0636</v>
      </c>
      <c r="AR83" s="160" t="s">
        <v>85</v>
      </c>
      <c r="AT83" s="168" t="s">
        <v>75</v>
      </c>
      <c r="AU83" s="168" t="s">
        <v>23</v>
      </c>
      <c r="AY83" s="160" t="s">
        <v>144</v>
      </c>
      <c r="BK83" s="169">
        <f>SUM(BK84:BK103)</f>
        <v>0</v>
      </c>
    </row>
    <row r="84" spans="2:65" s="1" customFormat="1" ht="22.5" customHeight="1">
      <c r="B84" s="173"/>
      <c r="C84" s="174" t="s">
        <v>23</v>
      </c>
      <c r="D84" s="174" t="s">
        <v>148</v>
      </c>
      <c r="E84" s="175" t="s">
        <v>596</v>
      </c>
      <c r="F84" s="176" t="s">
        <v>597</v>
      </c>
      <c r="G84" s="177" t="s">
        <v>186</v>
      </c>
      <c r="H84" s="178">
        <v>6</v>
      </c>
      <c r="I84" s="179">
        <v>0</v>
      </c>
      <c r="J84" s="180">
        <f aca="true" t="shared" si="0" ref="J84:J103">ROUND(I84*H84,2)</f>
        <v>0</v>
      </c>
      <c r="K84" s="324" t="s">
        <v>1516</v>
      </c>
      <c r="L84" s="40"/>
      <c r="M84" s="181" t="s">
        <v>5</v>
      </c>
      <c r="N84" s="182" t="s">
        <v>47</v>
      </c>
      <c r="O84" s="41"/>
      <c r="P84" s="183">
        <f aca="true" t="shared" si="1" ref="P84:P103">O84*H84</f>
        <v>0</v>
      </c>
      <c r="Q84" s="183">
        <v>2E-05</v>
      </c>
      <c r="R84" s="183">
        <f aca="true" t="shared" si="2" ref="R84:R103">Q84*H84</f>
        <v>0.00012000000000000002</v>
      </c>
      <c r="S84" s="183">
        <v>0.001</v>
      </c>
      <c r="T84" s="184">
        <f aca="true" t="shared" si="3" ref="T84:T103">S84*H84</f>
        <v>0.006</v>
      </c>
      <c r="AR84" s="24" t="s">
        <v>301</v>
      </c>
      <c r="AT84" s="24" t="s">
        <v>148</v>
      </c>
      <c r="AU84" s="24" t="s">
        <v>85</v>
      </c>
      <c r="AY84" s="24" t="s">
        <v>144</v>
      </c>
      <c r="BE84" s="185">
        <f aca="true" t="shared" si="4" ref="BE84:BE103">IF(N84="základní",J84,0)</f>
        <v>0</v>
      </c>
      <c r="BF84" s="185">
        <f aca="true" t="shared" si="5" ref="BF84:BF103">IF(N84="snížená",J84,0)</f>
        <v>0</v>
      </c>
      <c r="BG84" s="185">
        <f aca="true" t="shared" si="6" ref="BG84:BG103">IF(N84="zákl. přenesená",J84,0)</f>
        <v>0</v>
      </c>
      <c r="BH84" s="185">
        <f aca="true" t="shared" si="7" ref="BH84:BH103">IF(N84="sníž. přenesená",J84,0)</f>
        <v>0</v>
      </c>
      <c r="BI84" s="185">
        <f aca="true" t="shared" si="8" ref="BI84:BI103">IF(N84="nulová",J84,0)</f>
        <v>0</v>
      </c>
      <c r="BJ84" s="24" t="s">
        <v>23</v>
      </c>
      <c r="BK84" s="185">
        <f aca="true" t="shared" si="9" ref="BK84:BK103">ROUND(I84*H84,2)</f>
        <v>0</v>
      </c>
      <c r="BL84" s="24" t="s">
        <v>301</v>
      </c>
      <c r="BM84" s="24" t="s">
        <v>598</v>
      </c>
    </row>
    <row r="85" spans="2:65" s="1" customFormat="1" ht="22.5" customHeight="1">
      <c r="B85" s="173"/>
      <c r="C85" s="174" t="s">
        <v>85</v>
      </c>
      <c r="D85" s="174" t="s">
        <v>148</v>
      </c>
      <c r="E85" s="175" t="s">
        <v>599</v>
      </c>
      <c r="F85" s="176" t="s">
        <v>600</v>
      </c>
      <c r="G85" s="177" t="s">
        <v>186</v>
      </c>
      <c r="H85" s="178">
        <v>18</v>
      </c>
      <c r="I85" s="179">
        <v>0</v>
      </c>
      <c r="J85" s="180">
        <f t="shared" si="0"/>
        <v>0</v>
      </c>
      <c r="K85" s="324" t="s">
        <v>1516</v>
      </c>
      <c r="L85" s="40"/>
      <c r="M85" s="181" t="s">
        <v>5</v>
      </c>
      <c r="N85" s="182" t="s">
        <v>47</v>
      </c>
      <c r="O85" s="41"/>
      <c r="P85" s="183">
        <f t="shared" si="1"/>
        <v>0</v>
      </c>
      <c r="Q85" s="183">
        <v>2E-05</v>
      </c>
      <c r="R85" s="183">
        <f t="shared" si="2"/>
        <v>0.00036</v>
      </c>
      <c r="S85" s="183">
        <v>0.0032</v>
      </c>
      <c r="T85" s="184">
        <f t="shared" si="3"/>
        <v>0.057600000000000005</v>
      </c>
      <c r="AR85" s="24" t="s">
        <v>301</v>
      </c>
      <c r="AT85" s="24" t="s">
        <v>148</v>
      </c>
      <c r="AU85" s="24" t="s">
        <v>85</v>
      </c>
      <c r="AY85" s="24" t="s">
        <v>144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24" t="s">
        <v>23</v>
      </c>
      <c r="BK85" s="185">
        <f t="shared" si="9"/>
        <v>0</v>
      </c>
      <c r="BL85" s="24" t="s">
        <v>301</v>
      </c>
      <c r="BM85" s="24" t="s">
        <v>601</v>
      </c>
    </row>
    <row r="86" spans="2:65" s="1" customFormat="1" ht="22.5" customHeight="1">
      <c r="B86" s="173"/>
      <c r="C86" s="174" t="s">
        <v>145</v>
      </c>
      <c r="D86" s="174" t="s">
        <v>148</v>
      </c>
      <c r="E86" s="175" t="s">
        <v>602</v>
      </c>
      <c r="F86" s="176" t="s">
        <v>603</v>
      </c>
      <c r="G86" s="177" t="s">
        <v>186</v>
      </c>
      <c r="H86" s="178">
        <v>14</v>
      </c>
      <c r="I86" s="179">
        <v>0</v>
      </c>
      <c r="J86" s="180">
        <f t="shared" si="0"/>
        <v>0</v>
      </c>
      <c r="K86" s="324" t="s">
        <v>1516</v>
      </c>
      <c r="L86" s="40"/>
      <c r="M86" s="181" t="s">
        <v>5</v>
      </c>
      <c r="N86" s="182" t="s">
        <v>47</v>
      </c>
      <c r="O86" s="41"/>
      <c r="P86" s="183">
        <f t="shared" si="1"/>
        <v>0</v>
      </c>
      <c r="Q86" s="183">
        <v>0.00148</v>
      </c>
      <c r="R86" s="183">
        <f t="shared" si="2"/>
        <v>0.02072</v>
      </c>
      <c r="S86" s="183">
        <v>0</v>
      </c>
      <c r="T86" s="184">
        <f t="shared" si="3"/>
        <v>0</v>
      </c>
      <c r="AR86" s="24" t="s">
        <v>301</v>
      </c>
      <c r="AT86" s="24" t="s">
        <v>148</v>
      </c>
      <c r="AU86" s="24" t="s">
        <v>85</v>
      </c>
      <c r="AY86" s="24" t="s">
        <v>144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24" t="s">
        <v>23</v>
      </c>
      <c r="BK86" s="185">
        <f t="shared" si="9"/>
        <v>0</v>
      </c>
      <c r="BL86" s="24" t="s">
        <v>301</v>
      </c>
      <c r="BM86" s="24" t="s">
        <v>604</v>
      </c>
    </row>
    <row r="87" spans="2:65" s="1" customFormat="1" ht="22.5" customHeight="1">
      <c r="B87" s="173"/>
      <c r="C87" s="174" t="s">
        <v>150</v>
      </c>
      <c r="D87" s="174" t="s">
        <v>148</v>
      </c>
      <c r="E87" s="175" t="s">
        <v>605</v>
      </c>
      <c r="F87" s="176" t="s">
        <v>606</v>
      </c>
      <c r="G87" s="177" t="s">
        <v>186</v>
      </c>
      <c r="H87" s="178">
        <v>18</v>
      </c>
      <c r="I87" s="179">
        <v>0</v>
      </c>
      <c r="J87" s="180">
        <f t="shared" si="0"/>
        <v>0</v>
      </c>
      <c r="K87" s="324" t="s">
        <v>1516</v>
      </c>
      <c r="L87" s="40"/>
      <c r="M87" s="181" t="s">
        <v>5</v>
      </c>
      <c r="N87" s="182" t="s">
        <v>47</v>
      </c>
      <c r="O87" s="41"/>
      <c r="P87" s="183">
        <f t="shared" si="1"/>
        <v>0</v>
      </c>
      <c r="Q87" s="183">
        <v>0.00189</v>
      </c>
      <c r="R87" s="183">
        <f t="shared" si="2"/>
        <v>0.03402</v>
      </c>
      <c r="S87" s="183">
        <v>0</v>
      </c>
      <c r="T87" s="184">
        <f t="shared" si="3"/>
        <v>0</v>
      </c>
      <c r="AR87" s="24" t="s">
        <v>301</v>
      </c>
      <c r="AT87" s="24" t="s">
        <v>148</v>
      </c>
      <c r="AU87" s="24" t="s">
        <v>85</v>
      </c>
      <c r="AY87" s="24" t="s">
        <v>144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24" t="s">
        <v>23</v>
      </c>
      <c r="BK87" s="185">
        <f t="shared" si="9"/>
        <v>0</v>
      </c>
      <c r="BL87" s="24" t="s">
        <v>301</v>
      </c>
      <c r="BM87" s="24" t="s">
        <v>607</v>
      </c>
    </row>
    <row r="88" spans="2:65" s="1" customFormat="1" ht="22.5" customHeight="1">
      <c r="B88" s="173"/>
      <c r="C88" s="174" t="s">
        <v>571</v>
      </c>
      <c r="D88" s="174" t="s">
        <v>148</v>
      </c>
      <c r="E88" s="175" t="s">
        <v>608</v>
      </c>
      <c r="F88" s="176" t="s">
        <v>609</v>
      </c>
      <c r="G88" s="177" t="s">
        <v>186</v>
      </c>
      <c r="H88" s="178">
        <v>6</v>
      </c>
      <c r="I88" s="179">
        <v>0</v>
      </c>
      <c r="J88" s="180">
        <f t="shared" si="0"/>
        <v>0</v>
      </c>
      <c r="K88" s="324" t="s">
        <v>1516</v>
      </c>
      <c r="L88" s="40"/>
      <c r="M88" s="181" t="s">
        <v>5</v>
      </c>
      <c r="N88" s="182" t="s">
        <v>47</v>
      </c>
      <c r="O88" s="41"/>
      <c r="P88" s="183">
        <f t="shared" si="1"/>
        <v>0</v>
      </c>
      <c r="Q88" s="183">
        <v>0.00284</v>
      </c>
      <c r="R88" s="183">
        <f t="shared" si="2"/>
        <v>0.01704</v>
      </c>
      <c r="S88" s="183">
        <v>0</v>
      </c>
      <c r="T88" s="184">
        <f t="shared" si="3"/>
        <v>0</v>
      </c>
      <c r="AR88" s="24" t="s">
        <v>301</v>
      </c>
      <c r="AT88" s="24" t="s">
        <v>148</v>
      </c>
      <c r="AU88" s="24" t="s">
        <v>85</v>
      </c>
      <c r="AY88" s="24" t="s">
        <v>144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24" t="s">
        <v>23</v>
      </c>
      <c r="BK88" s="185">
        <f t="shared" si="9"/>
        <v>0</v>
      </c>
      <c r="BL88" s="24" t="s">
        <v>301</v>
      </c>
      <c r="BM88" s="24" t="s">
        <v>610</v>
      </c>
    </row>
    <row r="89" spans="2:65" s="1" customFormat="1" ht="22.5" customHeight="1">
      <c r="B89" s="173"/>
      <c r="C89" s="174" t="s">
        <v>168</v>
      </c>
      <c r="D89" s="174" t="s">
        <v>148</v>
      </c>
      <c r="E89" s="175" t="s">
        <v>611</v>
      </c>
      <c r="F89" s="176" t="s">
        <v>612</v>
      </c>
      <c r="G89" s="177" t="s">
        <v>186</v>
      </c>
      <c r="H89" s="178">
        <v>14</v>
      </c>
      <c r="I89" s="179">
        <v>0</v>
      </c>
      <c r="J89" s="180">
        <f t="shared" si="0"/>
        <v>0</v>
      </c>
      <c r="K89" s="324" t="s">
        <v>1516</v>
      </c>
      <c r="L89" s="40"/>
      <c r="M89" s="181" t="s">
        <v>5</v>
      </c>
      <c r="N89" s="182" t="s">
        <v>47</v>
      </c>
      <c r="O89" s="41"/>
      <c r="P89" s="183">
        <f t="shared" si="1"/>
        <v>0</v>
      </c>
      <c r="Q89" s="183">
        <v>0.00367</v>
      </c>
      <c r="R89" s="183">
        <f t="shared" si="2"/>
        <v>0.05138</v>
      </c>
      <c r="S89" s="183">
        <v>0</v>
      </c>
      <c r="T89" s="184">
        <f t="shared" si="3"/>
        <v>0</v>
      </c>
      <c r="AR89" s="24" t="s">
        <v>301</v>
      </c>
      <c r="AT89" s="24" t="s">
        <v>148</v>
      </c>
      <c r="AU89" s="24" t="s">
        <v>85</v>
      </c>
      <c r="AY89" s="24" t="s">
        <v>144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24" t="s">
        <v>23</v>
      </c>
      <c r="BK89" s="185">
        <f t="shared" si="9"/>
        <v>0</v>
      </c>
      <c r="BL89" s="24" t="s">
        <v>301</v>
      </c>
      <c r="BM89" s="24" t="s">
        <v>613</v>
      </c>
    </row>
    <row r="90" spans="2:65" s="1" customFormat="1" ht="31.5" customHeight="1">
      <c r="B90" s="173"/>
      <c r="C90" s="174" t="s">
        <v>614</v>
      </c>
      <c r="D90" s="174" t="s">
        <v>148</v>
      </c>
      <c r="E90" s="175" t="s">
        <v>615</v>
      </c>
      <c r="F90" s="176" t="s">
        <v>616</v>
      </c>
      <c r="G90" s="177" t="s">
        <v>149</v>
      </c>
      <c r="H90" s="178">
        <v>6</v>
      </c>
      <c r="I90" s="179">
        <v>0</v>
      </c>
      <c r="J90" s="180">
        <f t="shared" si="0"/>
        <v>0</v>
      </c>
      <c r="K90" s="324" t="s">
        <v>1516</v>
      </c>
      <c r="L90" s="40"/>
      <c r="M90" s="181" t="s">
        <v>5</v>
      </c>
      <c r="N90" s="182" t="s">
        <v>47</v>
      </c>
      <c r="O90" s="41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AR90" s="24" t="s">
        <v>301</v>
      </c>
      <c r="AT90" s="24" t="s">
        <v>148</v>
      </c>
      <c r="AU90" s="24" t="s">
        <v>85</v>
      </c>
      <c r="AY90" s="24" t="s">
        <v>144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24" t="s">
        <v>23</v>
      </c>
      <c r="BK90" s="185">
        <f t="shared" si="9"/>
        <v>0</v>
      </c>
      <c r="BL90" s="24" t="s">
        <v>301</v>
      </c>
      <c r="BM90" s="24" t="s">
        <v>617</v>
      </c>
    </row>
    <row r="91" spans="2:65" s="1" customFormat="1" ht="31.5" customHeight="1">
      <c r="B91" s="173"/>
      <c r="C91" s="174" t="s">
        <v>154</v>
      </c>
      <c r="D91" s="174" t="s">
        <v>148</v>
      </c>
      <c r="E91" s="175" t="s">
        <v>618</v>
      </c>
      <c r="F91" s="176" t="s">
        <v>619</v>
      </c>
      <c r="G91" s="177" t="s">
        <v>149</v>
      </c>
      <c r="H91" s="178">
        <v>5</v>
      </c>
      <c r="I91" s="179">
        <v>0</v>
      </c>
      <c r="J91" s="180">
        <f t="shared" si="0"/>
        <v>0</v>
      </c>
      <c r="K91" s="324" t="s">
        <v>1516</v>
      </c>
      <c r="L91" s="40"/>
      <c r="M91" s="181" t="s">
        <v>5</v>
      </c>
      <c r="N91" s="182" t="s">
        <v>47</v>
      </c>
      <c r="O91" s="41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24" t="s">
        <v>301</v>
      </c>
      <c r="AT91" s="24" t="s">
        <v>148</v>
      </c>
      <c r="AU91" s="24" t="s">
        <v>85</v>
      </c>
      <c r="AY91" s="24" t="s">
        <v>144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24" t="s">
        <v>23</v>
      </c>
      <c r="BK91" s="185">
        <f t="shared" si="9"/>
        <v>0</v>
      </c>
      <c r="BL91" s="24" t="s">
        <v>301</v>
      </c>
      <c r="BM91" s="24" t="s">
        <v>620</v>
      </c>
    </row>
    <row r="92" spans="2:65" s="1" customFormat="1" ht="31.5" customHeight="1">
      <c r="B92" s="173"/>
      <c r="C92" s="174" t="s">
        <v>244</v>
      </c>
      <c r="D92" s="174" t="s">
        <v>148</v>
      </c>
      <c r="E92" s="175" t="s">
        <v>621</v>
      </c>
      <c r="F92" s="176" t="s">
        <v>622</v>
      </c>
      <c r="G92" s="177" t="s">
        <v>149</v>
      </c>
      <c r="H92" s="178">
        <v>6</v>
      </c>
      <c r="I92" s="179">
        <v>0</v>
      </c>
      <c r="J92" s="180">
        <f t="shared" si="0"/>
        <v>0</v>
      </c>
      <c r="K92" s="324" t="s">
        <v>1516</v>
      </c>
      <c r="L92" s="40"/>
      <c r="M92" s="181" t="s">
        <v>5</v>
      </c>
      <c r="N92" s="182" t="s">
        <v>47</v>
      </c>
      <c r="O92" s="41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24" t="s">
        <v>301</v>
      </c>
      <c r="AT92" s="24" t="s">
        <v>148</v>
      </c>
      <c r="AU92" s="24" t="s">
        <v>85</v>
      </c>
      <c r="AY92" s="24" t="s">
        <v>144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24" t="s">
        <v>23</v>
      </c>
      <c r="BK92" s="185">
        <f t="shared" si="9"/>
        <v>0</v>
      </c>
      <c r="BL92" s="24" t="s">
        <v>301</v>
      </c>
      <c r="BM92" s="24" t="s">
        <v>623</v>
      </c>
    </row>
    <row r="93" spans="2:65" s="1" customFormat="1" ht="31.5" customHeight="1">
      <c r="B93" s="173"/>
      <c r="C93" s="174" t="s">
        <v>27</v>
      </c>
      <c r="D93" s="174" t="s">
        <v>148</v>
      </c>
      <c r="E93" s="175" t="s">
        <v>624</v>
      </c>
      <c r="F93" s="176" t="s">
        <v>625</v>
      </c>
      <c r="G93" s="177" t="s">
        <v>149</v>
      </c>
      <c r="H93" s="178">
        <v>2</v>
      </c>
      <c r="I93" s="179">
        <v>0</v>
      </c>
      <c r="J93" s="180">
        <f t="shared" si="0"/>
        <v>0</v>
      </c>
      <c r="K93" s="324" t="s">
        <v>1516</v>
      </c>
      <c r="L93" s="40"/>
      <c r="M93" s="181" t="s">
        <v>5</v>
      </c>
      <c r="N93" s="182" t="s">
        <v>47</v>
      </c>
      <c r="O93" s="41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24" t="s">
        <v>301</v>
      </c>
      <c r="AT93" s="24" t="s">
        <v>148</v>
      </c>
      <c r="AU93" s="24" t="s">
        <v>85</v>
      </c>
      <c r="AY93" s="24" t="s">
        <v>144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24" t="s">
        <v>23</v>
      </c>
      <c r="BK93" s="185">
        <f t="shared" si="9"/>
        <v>0</v>
      </c>
      <c r="BL93" s="24" t="s">
        <v>301</v>
      </c>
      <c r="BM93" s="24" t="s">
        <v>626</v>
      </c>
    </row>
    <row r="94" spans="2:65" s="1" customFormat="1" ht="22.5" customHeight="1">
      <c r="B94" s="173"/>
      <c r="C94" s="174" t="s">
        <v>627</v>
      </c>
      <c r="D94" s="174" t="s">
        <v>148</v>
      </c>
      <c r="E94" s="175" t="s">
        <v>628</v>
      </c>
      <c r="F94" s="176" t="s">
        <v>629</v>
      </c>
      <c r="G94" s="177" t="s">
        <v>149</v>
      </c>
      <c r="H94" s="178">
        <v>1</v>
      </c>
      <c r="I94" s="179">
        <v>0</v>
      </c>
      <c r="J94" s="180">
        <f t="shared" si="0"/>
        <v>0</v>
      </c>
      <c r="K94" s="324" t="s">
        <v>1516</v>
      </c>
      <c r="L94" s="40"/>
      <c r="M94" s="181" t="s">
        <v>5</v>
      </c>
      <c r="N94" s="182" t="s">
        <v>47</v>
      </c>
      <c r="O94" s="41"/>
      <c r="P94" s="183">
        <f t="shared" si="1"/>
        <v>0</v>
      </c>
      <c r="Q94" s="183">
        <v>0.00163</v>
      </c>
      <c r="R94" s="183">
        <f t="shared" si="2"/>
        <v>0.00163</v>
      </c>
      <c r="S94" s="183">
        <v>0</v>
      </c>
      <c r="T94" s="184">
        <f t="shared" si="3"/>
        <v>0</v>
      </c>
      <c r="AR94" s="24" t="s">
        <v>301</v>
      </c>
      <c r="AT94" s="24" t="s">
        <v>148</v>
      </c>
      <c r="AU94" s="24" t="s">
        <v>85</v>
      </c>
      <c r="AY94" s="24" t="s">
        <v>144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24" t="s">
        <v>23</v>
      </c>
      <c r="BK94" s="185">
        <f t="shared" si="9"/>
        <v>0</v>
      </c>
      <c r="BL94" s="24" t="s">
        <v>301</v>
      </c>
      <c r="BM94" s="24" t="s">
        <v>630</v>
      </c>
    </row>
    <row r="95" spans="2:65" s="1" customFormat="1" ht="22.5" customHeight="1">
      <c r="B95" s="173"/>
      <c r="C95" s="174" t="s">
        <v>631</v>
      </c>
      <c r="D95" s="174" t="s">
        <v>148</v>
      </c>
      <c r="E95" s="175" t="s">
        <v>632</v>
      </c>
      <c r="F95" s="176" t="s">
        <v>633</v>
      </c>
      <c r="G95" s="177" t="s">
        <v>186</v>
      </c>
      <c r="H95" s="178">
        <v>10</v>
      </c>
      <c r="I95" s="179">
        <v>0</v>
      </c>
      <c r="J95" s="180">
        <f t="shared" si="0"/>
        <v>0</v>
      </c>
      <c r="K95" s="324" t="s">
        <v>1516</v>
      </c>
      <c r="L95" s="40"/>
      <c r="M95" s="181" t="s">
        <v>5</v>
      </c>
      <c r="N95" s="182" t="s">
        <v>47</v>
      </c>
      <c r="O95" s="41"/>
      <c r="P95" s="183">
        <f t="shared" si="1"/>
        <v>0</v>
      </c>
      <c r="Q95" s="183">
        <v>5E-05</v>
      </c>
      <c r="R95" s="183">
        <f t="shared" si="2"/>
        <v>0.0005</v>
      </c>
      <c r="S95" s="183">
        <v>0</v>
      </c>
      <c r="T95" s="184">
        <f t="shared" si="3"/>
        <v>0</v>
      </c>
      <c r="AR95" s="24" t="s">
        <v>301</v>
      </c>
      <c r="AT95" s="24" t="s">
        <v>148</v>
      </c>
      <c r="AU95" s="24" t="s">
        <v>85</v>
      </c>
      <c r="AY95" s="24" t="s">
        <v>144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24" t="s">
        <v>23</v>
      </c>
      <c r="BK95" s="185">
        <f t="shared" si="9"/>
        <v>0</v>
      </c>
      <c r="BL95" s="24" t="s">
        <v>301</v>
      </c>
      <c r="BM95" s="24" t="s">
        <v>634</v>
      </c>
    </row>
    <row r="96" spans="2:65" s="1" customFormat="1" ht="22.5" customHeight="1">
      <c r="B96" s="173"/>
      <c r="C96" s="174" t="s">
        <v>635</v>
      </c>
      <c r="D96" s="174" t="s">
        <v>148</v>
      </c>
      <c r="E96" s="175" t="s">
        <v>636</v>
      </c>
      <c r="F96" s="176" t="s">
        <v>637</v>
      </c>
      <c r="G96" s="177" t="s">
        <v>186</v>
      </c>
      <c r="H96" s="178">
        <v>8</v>
      </c>
      <c r="I96" s="179">
        <v>0</v>
      </c>
      <c r="J96" s="180">
        <f t="shared" si="0"/>
        <v>0</v>
      </c>
      <c r="K96" s="324" t="s">
        <v>1516</v>
      </c>
      <c r="L96" s="40"/>
      <c r="M96" s="181" t="s">
        <v>5</v>
      </c>
      <c r="N96" s="182" t="s">
        <v>47</v>
      </c>
      <c r="O96" s="41"/>
      <c r="P96" s="183">
        <f t="shared" si="1"/>
        <v>0</v>
      </c>
      <c r="Q96" s="183">
        <v>7E-05</v>
      </c>
      <c r="R96" s="183">
        <f t="shared" si="2"/>
        <v>0.00056</v>
      </c>
      <c r="S96" s="183">
        <v>0</v>
      </c>
      <c r="T96" s="184">
        <f t="shared" si="3"/>
        <v>0</v>
      </c>
      <c r="AR96" s="24" t="s">
        <v>301</v>
      </c>
      <c r="AT96" s="24" t="s">
        <v>148</v>
      </c>
      <c r="AU96" s="24" t="s">
        <v>85</v>
      </c>
      <c r="AY96" s="24" t="s">
        <v>144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24" t="s">
        <v>23</v>
      </c>
      <c r="BK96" s="185">
        <f t="shared" si="9"/>
        <v>0</v>
      </c>
      <c r="BL96" s="24" t="s">
        <v>301</v>
      </c>
      <c r="BM96" s="24" t="s">
        <v>638</v>
      </c>
    </row>
    <row r="97" spans="2:65" s="1" customFormat="1" ht="22.5" customHeight="1">
      <c r="B97" s="173"/>
      <c r="C97" s="174" t="s">
        <v>639</v>
      </c>
      <c r="D97" s="174" t="s">
        <v>148</v>
      </c>
      <c r="E97" s="175" t="s">
        <v>640</v>
      </c>
      <c r="F97" s="176" t="s">
        <v>641</v>
      </c>
      <c r="G97" s="177" t="s">
        <v>186</v>
      </c>
      <c r="H97" s="178">
        <v>8</v>
      </c>
      <c r="I97" s="179">
        <v>0</v>
      </c>
      <c r="J97" s="180">
        <f t="shared" si="0"/>
        <v>0</v>
      </c>
      <c r="K97" s="324" t="s">
        <v>1516</v>
      </c>
      <c r="L97" s="40"/>
      <c r="M97" s="181" t="s">
        <v>5</v>
      </c>
      <c r="N97" s="182" t="s">
        <v>47</v>
      </c>
      <c r="O97" s="41"/>
      <c r="P97" s="183">
        <f t="shared" si="1"/>
        <v>0</v>
      </c>
      <c r="Q97" s="183">
        <v>9E-05</v>
      </c>
      <c r="R97" s="183">
        <f t="shared" si="2"/>
        <v>0.00072</v>
      </c>
      <c r="S97" s="183">
        <v>0</v>
      </c>
      <c r="T97" s="184">
        <f t="shared" si="3"/>
        <v>0</v>
      </c>
      <c r="AR97" s="24" t="s">
        <v>301</v>
      </c>
      <c r="AT97" s="24" t="s">
        <v>148</v>
      </c>
      <c r="AU97" s="24" t="s">
        <v>85</v>
      </c>
      <c r="AY97" s="24" t="s">
        <v>144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24" t="s">
        <v>23</v>
      </c>
      <c r="BK97" s="185">
        <f t="shared" si="9"/>
        <v>0</v>
      </c>
      <c r="BL97" s="24" t="s">
        <v>301</v>
      </c>
      <c r="BM97" s="24" t="s">
        <v>642</v>
      </c>
    </row>
    <row r="98" spans="2:65" s="1" customFormat="1" ht="22.5" customHeight="1">
      <c r="B98" s="173"/>
      <c r="C98" s="174" t="s">
        <v>11</v>
      </c>
      <c r="D98" s="174" t="s">
        <v>148</v>
      </c>
      <c r="E98" s="175" t="s">
        <v>643</v>
      </c>
      <c r="F98" s="176" t="s">
        <v>644</v>
      </c>
      <c r="G98" s="177" t="s">
        <v>186</v>
      </c>
      <c r="H98" s="178">
        <v>10</v>
      </c>
      <c r="I98" s="179">
        <v>0</v>
      </c>
      <c r="J98" s="180">
        <f t="shared" si="0"/>
        <v>0</v>
      </c>
      <c r="K98" s="324" t="s">
        <v>1516</v>
      </c>
      <c r="L98" s="40"/>
      <c r="M98" s="181" t="s">
        <v>5</v>
      </c>
      <c r="N98" s="182" t="s">
        <v>47</v>
      </c>
      <c r="O98" s="41"/>
      <c r="P98" s="183">
        <f t="shared" si="1"/>
        <v>0</v>
      </c>
      <c r="Q98" s="183">
        <v>0.00016</v>
      </c>
      <c r="R98" s="183">
        <f t="shared" si="2"/>
        <v>0.0016</v>
      </c>
      <c r="S98" s="183">
        <v>0</v>
      </c>
      <c r="T98" s="184">
        <f t="shared" si="3"/>
        <v>0</v>
      </c>
      <c r="AR98" s="24" t="s">
        <v>301</v>
      </c>
      <c r="AT98" s="24" t="s">
        <v>148</v>
      </c>
      <c r="AU98" s="24" t="s">
        <v>85</v>
      </c>
      <c r="AY98" s="24" t="s">
        <v>144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24" t="s">
        <v>23</v>
      </c>
      <c r="BK98" s="185">
        <f t="shared" si="9"/>
        <v>0</v>
      </c>
      <c r="BL98" s="24" t="s">
        <v>301</v>
      </c>
      <c r="BM98" s="24" t="s">
        <v>645</v>
      </c>
    </row>
    <row r="99" spans="2:65" s="1" customFormat="1" ht="31.5" customHeight="1">
      <c r="B99" s="173"/>
      <c r="C99" s="174" t="s">
        <v>301</v>
      </c>
      <c r="D99" s="174" t="s">
        <v>148</v>
      </c>
      <c r="E99" s="175" t="s">
        <v>646</v>
      </c>
      <c r="F99" s="176" t="s">
        <v>647</v>
      </c>
      <c r="G99" s="177" t="s">
        <v>359</v>
      </c>
      <c r="H99" s="178">
        <v>1</v>
      </c>
      <c r="I99" s="179">
        <v>0</v>
      </c>
      <c r="J99" s="180">
        <f t="shared" si="0"/>
        <v>0</v>
      </c>
      <c r="K99" s="324" t="s">
        <v>1516</v>
      </c>
      <c r="L99" s="40"/>
      <c r="M99" s="181" t="s">
        <v>5</v>
      </c>
      <c r="N99" s="182" t="s">
        <v>47</v>
      </c>
      <c r="O99" s="41"/>
      <c r="P99" s="183">
        <f t="shared" si="1"/>
        <v>0</v>
      </c>
      <c r="Q99" s="183">
        <v>0.00038</v>
      </c>
      <c r="R99" s="183">
        <f t="shared" si="2"/>
        <v>0.00038</v>
      </c>
      <c r="S99" s="183">
        <v>0</v>
      </c>
      <c r="T99" s="184">
        <f t="shared" si="3"/>
        <v>0</v>
      </c>
      <c r="AR99" s="24" t="s">
        <v>301</v>
      </c>
      <c r="AT99" s="24" t="s">
        <v>148</v>
      </c>
      <c r="AU99" s="24" t="s">
        <v>85</v>
      </c>
      <c r="AY99" s="24" t="s">
        <v>144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24" t="s">
        <v>23</v>
      </c>
      <c r="BK99" s="185">
        <f t="shared" si="9"/>
        <v>0</v>
      </c>
      <c r="BL99" s="24" t="s">
        <v>301</v>
      </c>
      <c r="BM99" s="24" t="s">
        <v>648</v>
      </c>
    </row>
    <row r="100" spans="2:65" s="1" customFormat="1" ht="31.5" customHeight="1">
      <c r="B100" s="173"/>
      <c r="C100" s="174" t="s">
        <v>649</v>
      </c>
      <c r="D100" s="174" t="s">
        <v>148</v>
      </c>
      <c r="E100" s="175" t="s">
        <v>650</v>
      </c>
      <c r="F100" s="176" t="s">
        <v>651</v>
      </c>
      <c r="G100" s="177" t="s">
        <v>186</v>
      </c>
      <c r="H100" s="178">
        <v>36</v>
      </c>
      <c r="I100" s="179">
        <v>0</v>
      </c>
      <c r="J100" s="180">
        <f t="shared" si="0"/>
        <v>0</v>
      </c>
      <c r="K100" s="324" t="s">
        <v>1516</v>
      </c>
      <c r="L100" s="40"/>
      <c r="M100" s="181" t="s">
        <v>5</v>
      </c>
      <c r="N100" s="182" t="s">
        <v>47</v>
      </c>
      <c r="O100" s="41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AR100" s="24" t="s">
        <v>301</v>
      </c>
      <c r="AT100" s="24" t="s">
        <v>148</v>
      </c>
      <c r="AU100" s="24" t="s">
        <v>85</v>
      </c>
      <c r="AY100" s="24" t="s">
        <v>144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24" t="s">
        <v>23</v>
      </c>
      <c r="BK100" s="185">
        <f t="shared" si="9"/>
        <v>0</v>
      </c>
      <c r="BL100" s="24" t="s">
        <v>301</v>
      </c>
      <c r="BM100" s="24" t="s">
        <v>652</v>
      </c>
    </row>
    <row r="101" spans="2:65" s="1" customFormat="1" ht="31.5" customHeight="1">
      <c r="B101" s="173"/>
      <c r="C101" s="174" t="s">
        <v>653</v>
      </c>
      <c r="D101" s="174" t="s">
        <v>148</v>
      </c>
      <c r="E101" s="175" t="s">
        <v>654</v>
      </c>
      <c r="F101" s="176" t="s">
        <v>655</v>
      </c>
      <c r="G101" s="177" t="s">
        <v>158</v>
      </c>
      <c r="H101" s="178">
        <v>0.4</v>
      </c>
      <c r="I101" s="179">
        <v>0</v>
      </c>
      <c r="J101" s="180">
        <f t="shared" si="0"/>
        <v>0</v>
      </c>
      <c r="K101" s="324" t="s">
        <v>1516</v>
      </c>
      <c r="L101" s="40"/>
      <c r="M101" s="181" t="s">
        <v>5</v>
      </c>
      <c r="N101" s="182" t="s">
        <v>47</v>
      </c>
      <c r="O101" s="41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AR101" s="24" t="s">
        <v>301</v>
      </c>
      <c r="AT101" s="24" t="s">
        <v>148</v>
      </c>
      <c r="AU101" s="24" t="s">
        <v>85</v>
      </c>
      <c r="AY101" s="24" t="s">
        <v>144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24" t="s">
        <v>23</v>
      </c>
      <c r="BK101" s="185">
        <f t="shared" si="9"/>
        <v>0</v>
      </c>
      <c r="BL101" s="24" t="s">
        <v>301</v>
      </c>
      <c r="BM101" s="24" t="s">
        <v>656</v>
      </c>
    </row>
    <row r="102" spans="2:65" s="1" customFormat="1" ht="31.5" customHeight="1">
      <c r="B102" s="173"/>
      <c r="C102" s="174" t="s">
        <v>657</v>
      </c>
      <c r="D102" s="174" t="s">
        <v>148</v>
      </c>
      <c r="E102" s="175" t="s">
        <v>658</v>
      </c>
      <c r="F102" s="176" t="s">
        <v>659</v>
      </c>
      <c r="G102" s="177" t="s">
        <v>158</v>
      </c>
      <c r="H102" s="178">
        <v>0.8</v>
      </c>
      <c r="I102" s="179">
        <v>0</v>
      </c>
      <c r="J102" s="180">
        <f t="shared" si="0"/>
        <v>0</v>
      </c>
      <c r="K102" s="324" t="s">
        <v>1516</v>
      </c>
      <c r="L102" s="40"/>
      <c r="M102" s="181" t="s">
        <v>5</v>
      </c>
      <c r="N102" s="182" t="s">
        <v>47</v>
      </c>
      <c r="O102" s="41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AR102" s="24" t="s">
        <v>301</v>
      </c>
      <c r="AT102" s="24" t="s">
        <v>148</v>
      </c>
      <c r="AU102" s="24" t="s">
        <v>85</v>
      </c>
      <c r="AY102" s="24" t="s">
        <v>144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24" t="s">
        <v>23</v>
      </c>
      <c r="BK102" s="185">
        <f t="shared" si="9"/>
        <v>0</v>
      </c>
      <c r="BL102" s="24" t="s">
        <v>301</v>
      </c>
      <c r="BM102" s="24" t="s">
        <v>660</v>
      </c>
    </row>
    <row r="103" spans="2:65" s="1" customFormat="1" ht="44.25" customHeight="1">
      <c r="B103" s="173"/>
      <c r="C103" s="174" t="s">
        <v>661</v>
      </c>
      <c r="D103" s="174" t="s">
        <v>148</v>
      </c>
      <c r="E103" s="175" t="s">
        <v>662</v>
      </c>
      <c r="F103" s="176" t="s">
        <v>663</v>
      </c>
      <c r="G103" s="177" t="s">
        <v>158</v>
      </c>
      <c r="H103" s="178">
        <v>0.48</v>
      </c>
      <c r="I103" s="179">
        <v>0</v>
      </c>
      <c r="J103" s="180">
        <f t="shared" si="0"/>
        <v>0</v>
      </c>
      <c r="K103" s="324" t="s">
        <v>1516</v>
      </c>
      <c r="L103" s="40"/>
      <c r="M103" s="181" t="s">
        <v>5</v>
      </c>
      <c r="N103" s="182" t="s">
        <v>47</v>
      </c>
      <c r="O103" s="41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AR103" s="24" t="s">
        <v>301</v>
      </c>
      <c r="AT103" s="24" t="s">
        <v>148</v>
      </c>
      <c r="AU103" s="24" t="s">
        <v>85</v>
      </c>
      <c r="AY103" s="24" t="s">
        <v>144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24" t="s">
        <v>23</v>
      </c>
      <c r="BK103" s="185">
        <f t="shared" si="9"/>
        <v>0</v>
      </c>
      <c r="BL103" s="24" t="s">
        <v>301</v>
      </c>
      <c r="BM103" s="24" t="s">
        <v>664</v>
      </c>
    </row>
    <row r="104" spans="2:63" s="10" customFormat="1" ht="29.85" customHeight="1">
      <c r="B104" s="159"/>
      <c r="D104" s="170" t="s">
        <v>75</v>
      </c>
      <c r="E104" s="171" t="s">
        <v>665</v>
      </c>
      <c r="F104" s="171" t="s">
        <v>666</v>
      </c>
      <c r="I104" s="162"/>
      <c r="J104" s="172">
        <f>BK104</f>
        <v>0</v>
      </c>
      <c r="L104" s="159"/>
      <c r="M104" s="164"/>
      <c r="N104" s="165"/>
      <c r="O104" s="165"/>
      <c r="P104" s="166">
        <f>SUM(P105:P114)</f>
        <v>0</v>
      </c>
      <c r="Q104" s="165"/>
      <c r="R104" s="166">
        <f>SUM(R105:R114)</f>
        <v>0.00668</v>
      </c>
      <c r="S104" s="165"/>
      <c r="T104" s="167">
        <f>SUM(T105:T114)</f>
        <v>0.0027</v>
      </c>
      <c r="AR104" s="160" t="s">
        <v>85</v>
      </c>
      <c r="AT104" s="168" t="s">
        <v>75</v>
      </c>
      <c r="AU104" s="168" t="s">
        <v>23</v>
      </c>
      <c r="AY104" s="160" t="s">
        <v>144</v>
      </c>
      <c r="BK104" s="169">
        <f>SUM(BK105:BK114)</f>
        <v>0</v>
      </c>
    </row>
    <row r="105" spans="2:65" s="1" customFormat="1" ht="22.5" customHeight="1">
      <c r="B105" s="173"/>
      <c r="C105" s="174" t="s">
        <v>10</v>
      </c>
      <c r="D105" s="174" t="s">
        <v>148</v>
      </c>
      <c r="E105" s="175" t="s">
        <v>667</v>
      </c>
      <c r="F105" s="176" t="s">
        <v>668</v>
      </c>
      <c r="G105" s="177" t="s">
        <v>149</v>
      </c>
      <c r="H105" s="178">
        <v>6</v>
      </c>
      <c r="I105" s="179">
        <v>0</v>
      </c>
      <c r="J105" s="180">
        <f aca="true" t="shared" si="10" ref="J105:J114">ROUND(I105*H105,2)</f>
        <v>0</v>
      </c>
      <c r="K105" s="324" t="s">
        <v>1516</v>
      </c>
      <c r="L105" s="40"/>
      <c r="M105" s="181" t="s">
        <v>5</v>
      </c>
      <c r="N105" s="182" t="s">
        <v>47</v>
      </c>
      <c r="O105" s="41"/>
      <c r="P105" s="183">
        <f aca="true" t="shared" si="11" ref="P105:P114">O105*H105</f>
        <v>0</v>
      </c>
      <c r="Q105" s="183">
        <v>9E-05</v>
      </c>
      <c r="R105" s="183">
        <f aca="true" t="shared" si="12" ref="R105:R114">Q105*H105</f>
        <v>0.00054</v>
      </c>
      <c r="S105" s="183">
        <v>0.00045</v>
      </c>
      <c r="T105" s="184">
        <f aca="true" t="shared" si="13" ref="T105:T114">S105*H105</f>
        <v>0.0027</v>
      </c>
      <c r="AR105" s="24" t="s">
        <v>301</v>
      </c>
      <c r="AT105" s="24" t="s">
        <v>148</v>
      </c>
      <c r="AU105" s="24" t="s">
        <v>85</v>
      </c>
      <c r="AY105" s="24" t="s">
        <v>144</v>
      </c>
      <c r="BE105" s="185">
        <f aca="true" t="shared" si="14" ref="BE105:BE114">IF(N105="základní",J105,0)</f>
        <v>0</v>
      </c>
      <c r="BF105" s="185">
        <f aca="true" t="shared" si="15" ref="BF105:BF114">IF(N105="snížená",J105,0)</f>
        <v>0</v>
      </c>
      <c r="BG105" s="185">
        <f aca="true" t="shared" si="16" ref="BG105:BG114">IF(N105="zákl. přenesená",J105,0)</f>
        <v>0</v>
      </c>
      <c r="BH105" s="185">
        <f aca="true" t="shared" si="17" ref="BH105:BH114">IF(N105="sníž. přenesená",J105,0)</f>
        <v>0</v>
      </c>
      <c r="BI105" s="185">
        <f aca="true" t="shared" si="18" ref="BI105:BI114">IF(N105="nulová",J105,0)</f>
        <v>0</v>
      </c>
      <c r="BJ105" s="24" t="s">
        <v>23</v>
      </c>
      <c r="BK105" s="185">
        <f aca="true" t="shared" si="19" ref="BK105:BK114">ROUND(I105*H105,2)</f>
        <v>0</v>
      </c>
      <c r="BL105" s="24" t="s">
        <v>301</v>
      </c>
      <c r="BM105" s="24" t="s">
        <v>669</v>
      </c>
    </row>
    <row r="106" spans="2:65" s="1" customFormat="1" ht="31.5" customHeight="1">
      <c r="B106" s="173"/>
      <c r="C106" s="174" t="s">
        <v>147</v>
      </c>
      <c r="D106" s="174" t="s">
        <v>148</v>
      </c>
      <c r="E106" s="175" t="s">
        <v>670</v>
      </c>
      <c r="F106" s="176" t="s">
        <v>671</v>
      </c>
      <c r="G106" s="177" t="s">
        <v>158</v>
      </c>
      <c r="H106" s="178">
        <v>0.06</v>
      </c>
      <c r="I106" s="179">
        <v>0</v>
      </c>
      <c r="J106" s="180">
        <f t="shared" si="10"/>
        <v>0</v>
      </c>
      <c r="K106" s="324" t="s">
        <v>1516</v>
      </c>
      <c r="L106" s="40"/>
      <c r="M106" s="181" t="s">
        <v>5</v>
      </c>
      <c r="N106" s="182" t="s">
        <v>47</v>
      </c>
      <c r="O106" s="41"/>
      <c r="P106" s="183">
        <f t="shared" si="11"/>
        <v>0</v>
      </c>
      <c r="Q106" s="183">
        <v>0</v>
      </c>
      <c r="R106" s="183">
        <f t="shared" si="12"/>
        <v>0</v>
      </c>
      <c r="S106" s="183">
        <v>0</v>
      </c>
      <c r="T106" s="184">
        <f t="shared" si="13"/>
        <v>0</v>
      </c>
      <c r="AR106" s="24" t="s">
        <v>301</v>
      </c>
      <c r="AT106" s="24" t="s">
        <v>148</v>
      </c>
      <c r="AU106" s="24" t="s">
        <v>85</v>
      </c>
      <c r="AY106" s="24" t="s">
        <v>144</v>
      </c>
      <c r="BE106" s="185">
        <f t="shared" si="14"/>
        <v>0</v>
      </c>
      <c r="BF106" s="185">
        <f t="shared" si="15"/>
        <v>0</v>
      </c>
      <c r="BG106" s="185">
        <f t="shared" si="16"/>
        <v>0</v>
      </c>
      <c r="BH106" s="185">
        <f t="shared" si="17"/>
        <v>0</v>
      </c>
      <c r="BI106" s="185">
        <f t="shared" si="18"/>
        <v>0</v>
      </c>
      <c r="BJ106" s="24" t="s">
        <v>23</v>
      </c>
      <c r="BK106" s="185">
        <f t="shared" si="19"/>
        <v>0</v>
      </c>
      <c r="BL106" s="24" t="s">
        <v>301</v>
      </c>
      <c r="BM106" s="24" t="s">
        <v>672</v>
      </c>
    </row>
    <row r="107" spans="2:65" s="1" customFormat="1" ht="22.5" customHeight="1">
      <c r="B107" s="173"/>
      <c r="C107" s="174" t="s">
        <v>152</v>
      </c>
      <c r="D107" s="174" t="s">
        <v>148</v>
      </c>
      <c r="E107" s="175" t="s">
        <v>673</v>
      </c>
      <c r="F107" s="176" t="s">
        <v>674</v>
      </c>
      <c r="G107" s="177" t="s">
        <v>149</v>
      </c>
      <c r="H107" s="178">
        <v>5</v>
      </c>
      <c r="I107" s="179">
        <v>0</v>
      </c>
      <c r="J107" s="180">
        <f t="shared" si="10"/>
        <v>0</v>
      </c>
      <c r="K107" s="324" t="s">
        <v>1516</v>
      </c>
      <c r="L107" s="40"/>
      <c r="M107" s="181" t="s">
        <v>5</v>
      </c>
      <c r="N107" s="182" t="s">
        <v>47</v>
      </c>
      <c r="O107" s="41"/>
      <c r="P107" s="183">
        <f t="shared" si="11"/>
        <v>0</v>
      </c>
      <c r="Q107" s="183">
        <v>0.00014</v>
      </c>
      <c r="R107" s="183">
        <f t="shared" si="12"/>
        <v>0.0006999999999999999</v>
      </c>
      <c r="S107" s="183">
        <v>0</v>
      </c>
      <c r="T107" s="184">
        <f t="shared" si="13"/>
        <v>0</v>
      </c>
      <c r="AR107" s="24" t="s">
        <v>301</v>
      </c>
      <c r="AT107" s="24" t="s">
        <v>148</v>
      </c>
      <c r="AU107" s="24" t="s">
        <v>85</v>
      </c>
      <c r="AY107" s="24" t="s">
        <v>144</v>
      </c>
      <c r="BE107" s="185">
        <f t="shared" si="14"/>
        <v>0</v>
      </c>
      <c r="BF107" s="185">
        <f t="shared" si="15"/>
        <v>0</v>
      </c>
      <c r="BG107" s="185">
        <f t="shared" si="16"/>
        <v>0</v>
      </c>
      <c r="BH107" s="185">
        <f t="shared" si="17"/>
        <v>0</v>
      </c>
      <c r="BI107" s="185">
        <f t="shared" si="18"/>
        <v>0</v>
      </c>
      <c r="BJ107" s="24" t="s">
        <v>23</v>
      </c>
      <c r="BK107" s="185">
        <f t="shared" si="19"/>
        <v>0</v>
      </c>
      <c r="BL107" s="24" t="s">
        <v>301</v>
      </c>
      <c r="BM107" s="24" t="s">
        <v>675</v>
      </c>
    </row>
    <row r="108" spans="2:65" s="1" customFormat="1" ht="22.5" customHeight="1">
      <c r="B108" s="173"/>
      <c r="C108" s="174" t="s">
        <v>155</v>
      </c>
      <c r="D108" s="174" t="s">
        <v>148</v>
      </c>
      <c r="E108" s="175" t="s">
        <v>676</v>
      </c>
      <c r="F108" s="176" t="s">
        <v>677</v>
      </c>
      <c r="G108" s="177" t="s">
        <v>149</v>
      </c>
      <c r="H108" s="178">
        <v>5</v>
      </c>
      <c r="I108" s="179">
        <v>0</v>
      </c>
      <c r="J108" s="180">
        <f t="shared" si="10"/>
        <v>0</v>
      </c>
      <c r="K108" s="324" t="s">
        <v>1516</v>
      </c>
      <c r="L108" s="40"/>
      <c r="M108" s="181" t="s">
        <v>5</v>
      </c>
      <c r="N108" s="182" t="s">
        <v>47</v>
      </c>
      <c r="O108" s="41"/>
      <c r="P108" s="183">
        <f t="shared" si="11"/>
        <v>0</v>
      </c>
      <c r="Q108" s="183">
        <v>0.00027</v>
      </c>
      <c r="R108" s="183">
        <f t="shared" si="12"/>
        <v>0.00135</v>
      </c>
      <c r="S108" s="183">
        <v>0</v>
      </c>
      <c r="T108" s="184">
        <f t="shared" si="13"/>
        <v>0</v>
      </c>
      <c r="AR108" s="24" t="s">
        <v>301</v>
      </c>
      <c r="AT108" s="24" t="s">
        <v>148</v>
      </c>
      <c r="AU108" s="24" t="s">
        <v>85</v>
      </c>
      <c r="AY108" s="24" t="s">
        <v>144</v>
      </c>
      <c r="BE108" s="185">
        <f t="shared" si="14"/>
        <v>0</v>
      </c>
      <c r="BF108" s="185">
        <f t="shared" si="15"/>
        <v>0</v>
      </c>
      <c r="BG108" s="185">
        <f t="shared" si="16"/>
        <v>0</v>
      </c>
      <c r="BH108" s="185">
        <f t="shared" si="17"/>
        <v>0</v>
      </c>
      <c r="BI108" s="185">
        <f t="shared" si="18"/>
        <v>0</v>
      </c>
      <c r="BJ108" s="24" t="s">
        <v>23</v>
      </c>
      <c r="BK108" s="185">
        <f t="shared" si="19"/>
        <v>0</v>
      </c>
      <c r="BL108" s="24" t="s">
        <v>301</v>
      </c>
      <c r="BM108" s="24" t="s">
        <v>678</v>
      </c>
    </row>
    <row r="109" spans="2:65" s="1" customFormat="1" ht="22.5" customHeight="1">
      <c r="B109" s="173"/>
      <c r="C109" s="174" t="s">
        <v>156</v>
      </c>
      <c r="D109" s="174" t="s">
        <v>148</v>
      </c>
      <c r="E109" s="175" t="s">
        <v>679</v>
      </c>
      <c r="F109" s="176" t="s">
        <v>680</v>
      </c>
      <c r="G109" s="177" t="s">
        <v>149</v>
      </c>
      <c r="H109" s="178">
        <v>5</v>
      </c>
      <c r="I109" s="179">
        <v>0</v>
      </c>
      <c r="J109" s="180">
        <f t="shared" si="10"/>
        <v>0</v>
      </c>
      <c r="K109" s="324" t="s">
        <v>1516</v>
      </c>
      <c r="L109" s="40"/>
      <c r="M109" s="181" t="s">
        <v>5</v>
      </c>
      <c r="N109" s="182" t="s">
        <v>47</v>
      </c>
      <c r="O109" s="41"/>
      <c r="P109" s="183">
        <f t="shared" si="11"/>
        <v>0</v>
      </c>
      <c r="Q109" s="183">
        <v>0.0004</v>
      </c>
      <c r="R109" s="183">
        <f t="shared" si="12"/>
        <v>0.002</v>
      </c>
      <c r="S109" s="183">
        <v>0</v>
      </c>
      <c r="T109" s="184">
        <f t="shared" si="13"/>
        <v>0</v>
      </c>
      <c r="AR109" s="24" t="s">
        <v>301</v>
      </c>
      <c r="AT109" s="24" t="s">
        <v>148</v>
      </c>
      <c r="AU109" s="24" t="s">
        <v>85</v>
      </c>
      <c r="AY109" s="24" t="s">
        <v>144</v>
      </c>
      <c r="BE109" s="185">
        <f t="shared" si="14"/>
        <v>0</v>
      </c>
      <c r="BF109" s="185">
        <f t="shared" si="15"/>
        <v>0</v>
      </c>
      <c r="BG109" s="185">
        <f t="shared" si="16"/>
        <v>0</v>
      </c>
      <c r="BH109" s="185">
        <f t="shared" si="17"/>
        <v>0</v>
      </c>
      <c r="BI109" s="185">
        <f t="shared" si="18"/>
        <v>0</v>
      </c>
      <c r="BJ109" s="24" t="s">
        <v>23</v>
      </c>
      <c r="BK109" s="185">
        <f t="shared" si="19"/>
        <v>0</v>
      </c>
      <c r="BL109" s="24" t="s">
        <v>301</v>
      </c>
      <c r="BM109" s="24" t="s">
        <v>681</v>
      </c>
    </row>
    <row r="110" spans="2:65" s="1" customFormat="1" ht="22.5" customHeight="1">
      <c r="B110" s="173"/>
      <c r="C110" s="174" t="s">
        <v>157</v>
      </c>
      <c r="D110" s="174" t="s">
        <v>148</v>
      </c>
      <c r="E110" s="175" t="s">
        <v>682</v>
      </c>
      <c r="F110" s="176" t="s">
        <v>683</v>
      </c>
      <c r="G110" s="177" t="s">
        <v>149</v>
      </c>
      <c r="H110" s="178">
        <v>1</v>
      </c>
      <c r="I110" s="179">
        <v>0</v>
      </c>
      <c r="J110" s="180">
        <f t="shared" si="10"/>
        <v>0</v>
      </c>
      <c r="K110" s="324" t="s">
        <v>1516</v>
      </c>
      <c r="L110" s="40"/>
      <c r="M110" s="181" t="s">
        <v>5</v>
      </c>
      <c r="N110" s="182" t="s">
        <v>47</v>
      </c>
      <c r="O110" s="41"/>
      <c r="P110" s="183">
        <f t="shared" si="11"/>
        <v>0</v>
      </c>
      <c r="Q110" s="183">
        <v>0.00057</v>
      </c>
      <c r="R110" s="183">
        <f t="shared" si="12"/>
        <v>0.00057</v>
      </c>
      <c r="S110" s="183">
        <v>0</v>
      </c>
      <c r="T110" s="184">
        <f t="shared" si="13"/>
        <v>0</v>
      </c>
      <c r="AR110" s="24" t="s">
        <v>301</v>
      </c>
      <c r="AT110" s="24" t="s">
        <v>148</v>
      </c>
      <c r="AU110" s="24" t="s">
        <v>85</v>
      </c>
      <c r="AY110" s="24" t="s">
        <v>144</v>
      </c>
      <c r="BE110" s="185">
        <f t="shared" si="14"/>
        <v>0</v>
      </c>
      <c r="BF110" s="185">
        <f t="shared" si="15"/>
        <v>0</v>
      </c>
      <c r="BG110" s="185">
        <f t="shared" si="16"/>
        <v>0</v>
      </c>
      <c r="BH110" s="185">
        <f t="shared" si="17"/>
        <v>0</v>
      </c>
      <c r="BI110" s="185">
        <f t="shared" si="18"/>
        <v>0</v>
      </c>
      <c r="BJ110" s="24" t="s">
        <v>23</v>
      </c>
      <c r="BK110" s="185">
        <f t="shared" si="19"/>
        <v>0</v>
      </c>
      <c r="BL110" s="24" t="s">
        <v>301</v>
      </c>
      <c r="BM110" s="24" t="s">
        <v>684</v>
      </c>
    </row>
    <row r="111" spans="2:65" s="1" customFormat="1" ht="22.5" customHeight="1">
      <c r="B111" s="173"/>
      <c r="C111" s="174" t="s">
        <v>160</v>
      </c>
      <c r="D111" s="174" t="s">
        <v>148</v>
      </c>
      <c r="E111" s="175" t="s">
        <v>685</v>
      </c>
      <c r="F111" s="176" t="s">
        <v>686</v>
      </c>
      <c r="G111" s="177" t="s">
        <v>149</v>
      </c>
      <c r="H111" s="178">
        <v>5</v>
      </c>
      <c r="I111" s="179">
        <v>0</v>
      </c>
      <c r="J111" s="180">
        <f t="shared" si="10"/>
        <v>0</v>
      </c>
      <c r="K111" s="324" t="s">
        <v>1516</v>
      </c>
      <c r="L111" s="40"/>
      <c r="M111" s="181" t="s">
        <v>5</v>
      </c>
      <c r="N111" s="182" t="s">
        <v>47</v>
      </c>
      <c r="O111" s="41"/>
      <c r="P111" s="183">
        <f t="shared" si="11"/>
        <v>0</v>
      </c>
      <c r="Q111" s="183">
        <v>0.00026</v>
      </c>
      <c r="R111" s="183">
        <f t="shared" si="12"/>
        <v>0.0013</v>
      </c>
      <c r="S111" s="183">
        <v>0</v>
      </c>
      <c r="T111" s="184">
        <f t="shared" si="13"/>
        <v>0</v>
      </c>
      <c r="AR111" s="24" t="s">
        <v>301</v>
      </c>
      <c r="AT111" s="24" t="s">
        <v>148</v>
      </c>
      <c r="AU111" s="24" t="s">
        <v>85</v>
      </c>
      <c r="AY111" s="24" t="s">
        <v>144</v>
      </c>
      <c r="BE111" s="185">
        <f t="shared" si="14"/>
        <v>0</v>
      </c>
      <c r="BF111" s="185">
        <f t="shared" si="15"/>
        <v>0</v>
      </c>
      <c r="BG111" s="185">
        <f t="shared" si="16"/>
        <v>0</v>
      </c>
      <c r="BH111" s="185">
        <f t="shared" si="17"/>
        <v>0</v>
      </c>
      <c r="BI111" s="185">
        <f t="shared" si="18"/>
        <v>0</v>
      </c>
      <c r="BJ111" s="24" t="s">
        <v>23</v>
      </c>
      <c r="BK111" s="185">
        <f t="shared" si="19"/>
        <v>0</v>
      </c>
      <c r="BL111" s="24" t="s">
        <v>301</v>
      </c>
      <c r="BM111" s="24" t="s">
        <v>687</v>
      </c>
    </row>
    <row r="112" spans="2:65" s="1" customFormat="1" ht="22.5" customHeight="1">
      <c r="B112" s="173"/>
      <c r="C112" s="174" t="s">
        <v>688</v>
      </c>
      <c r="D112" s="174" t="s">
        <v>148</v>
      </c>
      <c r="E112" s="175" t="s">
        <v>689</v>
      </c>
      <c r="F112" s="176" t="s">
        <v>690</v>
      </c>
      <c r="G112" s="177" t="s">
        <v>149</v>
      </c>
      <c r="H112" s="178">
        <v>1</v>
      </c>
      <c r="I112" s="179">
        <v>0</v>
      </c>
      <c r="J112" s="180">
        <f t="shared" si="10"/>
        <v>0</v>
      </c>
      <c r="K112" s="324" t="s">
        <v>1516</v>
      </c>
      <c r="L112" s="40"/>
      <c r="M112" s="181" t="s">
        <v>5</v>
      </c>
      <c r="N112" s="182" t="s">
        <v>47</v>
      </c>
      <c r="O112" s="41"/>
      <c r="P112" s="183">
        <f t="shared" si="11"/>
        <v>0</v>
      </c>
      <c r="Q112" s="183">
        <v>0.00022</v>
      </c>
      <c r="R112" s="183">
        <f t="shared" si="12"/>
        <v>0.00022</v>
      </c>
      <c r="S112" s="183">
        <v>0</v>
      </c>
      <c r="T112" s="184">
        <f t="shared" si="13"/>
        <v>0</v>
      </c>
      <c r="AR112" s="24" t="s">
        <v>301</v>
      </c>
      <c r="AT112" s="24" t="s">
        <v>148</v>
      </c>
      <c r="AU112" s="24" t="s">
        <v>85</v>
      </c>
      <c r="AY112" s="24" t="s">
        <v>144</v>
      </c>
      <c r="BE112" s="185">
        <f t="shared" si="14"/>
        <v>0</v>
      </c>
      <c r="BF112" s="185">
        <f t="shared" si="15"/>
        <v>0</v>
      </c>
      <c r="BG112" s="185">
        <f t="shared" si="16"/>
        <v>0</v>
      </c>
      <c r="BH112" s="185">
        <f t="shared" si="17"/>
        <v>0</v>
      </c>
      <c r="BI112" s="185">
        <f t="shared" si="18"/>
        <v>0</v>
      </c>
      <c r="BJ112" s="24" t="s">
        <v>23</v>
      </c>
      <c r="BK112" s="185">
        <f t="shared" si="19"/>
        <v>0</v>
      </c>
      <c r="BL112" s="24" t="s">
        <v>301</v>
      </c>
      <c r="BM112" s="24" t="s">
        <v>691</v>
      </c>
    </row>
    <row r="113" spans="2:65" s="1" customFormat="1" ht="31.5" customHeight="1">
      <c r="B113" s="173"/>
      <c r="C113" s="174" t="s">
        <v>692</v>
      </c>
      <c r="D113" s="174" t="s">
        <v>148</v>
      </c>
      <c r="E113" s="175" t="s">
        <v>693</v>
      </c>
      <c r="F113" s="176" t="s">
        <v>694</v>
      </c>
      <c r="G113" s="177" t="s">
        <v>158</v>
      </c>
      <c r="H113" s="178">
        <v>0.1</v>
      </c>
      <c r="I113" s="179">
        <v>0</v>
      </c>
      <c r="J113" s="180">
        <f t="shared" si="10"/>
        <v>0</v>
      </c>
      <c r="K113" s="324" t="s">
        <v>1516</v>
      </c>
      <c r="L113" s="40"/>
      <c r="M113" s="181" t="s">
        <v>5</v>
      </c>
      <c r="N113" s="182" t="s">
        <v>47</v>
      </c>
      <c r="O113" s="41"/>
      <c r="P113" s="183">
        <f t="shared" si="11"/>
        <v>0</v>
      </c>
      <c r="Q113" s="183">
        <v>0</v>
      </c>
      <c r="R113" s="183">
        <f t="shared" si="12"/>
        <v>0</v>
      </c>
      <c r="S113" s="183">
        <v>0</v>
      </c>
      <c r="T113" s="184">
        <f t="shared" si="13"/>
        <v>0</v>
      </c>
      <c r="AR113" s="24" t="s">
        <v>301</v>
      </c>
      <c r="AT113" s="24" t="s">
        <v>148</v>
      </c>
      <c r="AU113" s="24" t="s">
        <v>85</v>
      </c>
      <c r="AY113" s="24" t="s">
        <v>144</v>
      </c>
      <c r="BE113" s="185">
        <f t="shared" si="14"/>
        <v>0</v>
      </c>
      <c r="BF113" s="185">
        <f t="shared" si="15"/>
        <v>0</v>
      </c>
      <c r="BG113" s="185">
        <f t="shared" si="16"/>
        <v>0</v>
      </c>
      <c r="BH113" s="185">
        <f t="shared" si="17"/>
        <v>0</v>
      </c>
      <c r="BI113" s="185">
        <f t="shared" si="18"/>
        <v>0</v>
      </c>
      <c r="BJ113" s="24" t="s">
        <v>23</v>
      </c>
      <c r="BK113" s="185">
        <f t="shared" si="19"/>
        <v>0</v>
      </c>
      <c r="BL113" s="24" t="s">
        <v>301</v>
      </c>
      <c r="BM113" s="24" t="s">
        <v>695</v>
      </c>
    </row>
    <row r="114" spans="2:65" s="1" customFormat="1" ht="31.5" customHeight="1">
      <c r="B114" s="173"/>
      <c r="C114" s="174" t="s">
        <v>162</v>
      </c>
      <c r="D114" s="174" t="s">
        <v>148</v>
      </c>
      <c r="E114" s="175" t="s">
        <v>696</v>
      </c>
      <c r="F114" s="176" t="s">
        <v>697</v>
      </c>
      <c r="G114" s="177" t="s">
        <v>158</v>
      </c>
      <c r="H114" s="178">
        <v>0.1</v>
      </c>
      <c r="I114" s="179">
        <v>0</v>
      </c>
      <c r="J114" s="180">
        <f t="shared" si="10"/>
        <v>0</v>
      </c>
      <c r="K114" s="324" t="s">
        <v>1516</v>
      </c>
      <c r="L114" s="40"/>
      <c r="M114" s="181" t="s">
        <v>5</v>
      </c>
      <c r="N114" s="182" t="s">
        <v>47</v>
      </c>
      <c r="O114" s="41"/>
      <c r="P114" s="183">
        <f t="shared" si="11"/>
        <v>0</v>
      </c>
      <c r="Q114" s="183">
        <v>0</v>
      </c>
      <c r="R114" s="183">
        <f t="shared" si="12"/>
        <v>0</v>
      </c>
      <c r="S114" s="183">
        <v>0</v>
      </c>
      <c r="T114" s="184">
        <f t="shared" si="13"/>
        <v>0</v>
      </c>
      <c r="AR114" s="24" t="s">
        <v>301</v>
      </c>
      <c r="AT114" s="24" t="s">
        <v>148</v>
      </c>
      <c r="AU114" s="24" t="s">
        <v>85</v>
      </c>
      <c r="AY114" s="24" t="s">
        <v>144</v>
      </c>
      <c r="BE114" s="185">
        <f t="shared" si="14"/>
        <v>0</v>
      </c>
      <c r="BF114" s="185">
        <f t="shared" si="15"/>
        <v>0</v>
      </c>
      <c r="BG114" s="185">
        <f t="shared" si="16"/>
        <v>0</v>
      </c>
      <c r="BH114" s="185">
        <f t="shared" si="17"/>
        <v>0</v>
      </c>
      <c r="BI114" s="185">
        <f t="shared" si="18"/>
        <v>0</v>
      </c>
      <c r="BJ114" s="24" t="s">
        <v>23</v>
      </c>
      <c r="BK114" s="185">
        <f t="shared" si="19"/>
        <v>0</v>
      </c>
      <c r="BL114" s="24" t="s">
        <v>301</v>
      </c>
      <c r="BM114" s="24" t="s">
        <v>698</v>
      </c>
    </row>
    <row r="115" spans="2:63" s="10" customFormat="1" ht="29.85" customHeight="1">
      <c r="B115" s="159"/>
      <c r="D115" s="170" t="s">
        <v>75</v>
      </c>
      <c r="E115" s="171" t="s">
        <v>699</v>
      </c>
      <c r="F115" s="171" t="s">
        <v>700</v>
      </c>
      <c r="I115" s="162"/>
      <c r="J115" s="172">
        <f>BK115</f>
        <v>0</v>
      </c>
      <c r="L115" s="159"/>
      <c r="M115" s="164"/>
      <c r="N115" s="165"/>
      <c r="O115" s="165"/>
      <c r="P115" s="166">
        <f>SUM(P116:P122)</f>
        <v>0</v>
      </c>
      <c r="Q115" s="165"/>
      <c r="R115" s="166">
        <f>SUM(R116:R122)</f>
        <v>0.14832</v>
      </c>
      <c r="S115" s="165"/>
      <c r="T115" s="167">
        <f>SUM(T116:T122)</f>
        <v>0.12465000000000001</v>
      </c>
      <c r="AR115" s="160" t="s">
        <v>85</v>
      </c>
      <c r="AT115" s="168" t="s">
        <v>75</v>
      </c>
      <c r="AU115" s="168" t="s">
        <v>23</v>
      </c>
      <c r="AY115" s="160" t="s">
        <v>144</v>
      </c>
      <c r="BK115" s="169">
        <f>SUM(BK116:BK122)</f>
        <v>0</v>
      </c>
    </row>
    <row r="116" spans="2:65" s="1" customFormat="1" ht="22.5" customHeight="1">
      <c r="B116" s="173"/>
      <c r="C116" s="174" t="s">
        <v>701</v>
      </c>
      <c r="D116" s="174" t="s">
        <v>148</v>
      </c>
      <c r="E116" s="175" t="s">
        <v>702</v>
      </c>
      <c r="F116" s="176" t="s">
        <v>703</v>
      </c>
      <c r="G116" s="177" t="s">
        <v>149</v>
      </c>
      <c r="H116" s="178">
        <v>5</v>
      </c>
      <c r="I116" s="179">
        <v>0</v>
      </c>
      <c r="J116" s="180">
        <f aca="true" t="shared" si="20" ref="J116:J122">ROUND(I116*H116,2)</f>
        <v>0</v>
      </c>
      <c r="K116" s="324" t="s">
        <v>1516</v>
      </c>
      <c r="L116" s="40"/>
      <c r="M116" s="181" t="s">
        <v>5</v>
      </c>
      <c r="N116" s="182" t="s">
        <v>47</v>
      </c>
      <c r="O116" s="41"/>
      <c r="P116" s="183">
        <f aca="true" t="shared" si="21" ref="P116:P122">O116*H116</f>
        <v>0</v>
      </c>
      <c r="Q116" s="183">
        <v>8E-05</v>
      </c>
      <c r="R116" s="183">
        <f aca="true" t="shared" si="22" ref="R116:R122">Q116*H116</f>
        <v>0.0004</v>
      </c>
      <c r="S116" s="183">
        <v>0.02493</v>
      </c>
      <c r="T116" s="184">
        <f aca="true" t="shared" si="23" ref="T116:T122">S116*H116</f>
        <v>0.12465000000000001</v>
      </c>
      <c r="AR116" s="24" t="s">
        <v>301</v>
      </c>
      <c r="AT116" s="24" t="s">
        <v>148</v>
      </c>
      <c r="AU116" s="24" t="s">
        <v>85</v>
      </c>
      <c r="AY116" s="24" t="s">
        <v>144</v>
      </c>
      <c r="BE116" s="185">
        <f aca="true" t="shared" si="24" ref="BE116:BE122">IF(N116="základní",J116,0)</f>
        <v>0</v>
      </c>
      <c r="BF116" s="185">
        <f aca="true" t="shared" si="25" ref="BF116:BF122">IF(N116="snížená",J116,0)</f>
        <v>0</v>
      </c>
      <c r="BG116" s="185">
        <f aca="true" t="shared" si="26" ref="BG116:BG122">IF(N116="zákl. přenesená",J116,0)</f>
        <v>0</v>
      </c>
      <c r="BH116" s="185">
        <f aca="true" t="shared" si="27" ref="BH116:BH122">IF(N116="sníž. přenesená",J116,0)</f>
        <v>0</v>
      </c>
      <c r="BI116" s="185">
        <f aca="true" t="shared" si="28" ref="BI116:BI122">IF(N116="nulová",J116,0)</f>
        <v>0</v>
      </c>
      <c r="BJ116" s="24" t="s">
        <v>23</v>
      </c>
      <c r="BK116" s="185">
        <f aca="true" t="shared" si="29" ref="BK116:BK122">ROUND(I116*H116,2)</f>
        <v>0</v>
      </c>
      <c r="BL116" s="24" t="s">
        <v>301</v>
      </c>
      <c r="BM116" s="24" t="s">
        <v>704</v>
      </c>
    </row>
    <row r="117" spans="2:65" s="1" customFormat="1" ht="31.5" customHeight="1">
      <c r="B117" s="173"/>
      <c r="C117" s="174" t="s">
        <v>163</v>
      </c>
      <c r="D117" s="174" t="s">
        <v>148</v>
      </c>
      <c r="E117" s="175" t="s">
        <v>705</v>
      </c>
      <c r="F117" s="176" t="s">
        <v>706</v>
      </c>
      <c r="G117" s="177" t="s">
        <v>149</v>
      </c>
      <c r="H117" s="178">
        <v>4</v>
      </c>
      <c r="I117" s="179">
        <v>0</v>
      </c>
      <c r="J117" s="180">
        <f t="shared" si="20"/>
        <v>0</v>
      </c>
      <c r="K117" s="324" t="s">
        <v>1516</v>
      </c>
      <c r="L117" s="40"/>
      <c r="M117" s="181" t="s">
        <v>5</v>
      </c>
      <c r="N117" s="182" t="s">
        <v>47</v>
      </c>
      <c r="O117" s="41"/>
      <c r="P117" s="183">
        <f t="shared" si="21"/>
        <v>0</v>
      </c>
      <c r="Q117" s="183">
        <v>0.02828</v>
      </c>
      <c r="R117" s="183">
        <f t="shared" si="22"/>
        <v>0.11312</v>
      </c>
      <c r="S117" s="183">
        <v>0</v>
      </c>
      <c r="T117" s="184">
        <f t="shared" si="23"/>
        <v>0</v>
      </c>
      <c r="AR117" s="24" t="s">
        <v>301</v>
      </c>
      <c r="AT117" s="24" t="s">
        <v>148</v>
      </c>
      <c r="AU117" s="24" t="s">
        <v>85</v>
      </c>
      <c r="AY117" s="24" t="s">
        <v>144</v>
      </c>
      <c r="BE117" s="185">
        <f t="shared" si="24"/>
        <v>0</v>
      </c>
      <c r="BF117" s="185">
        <f t="shared" si="25"/>
        <v>0</v>
      </c>
      <c r="BG117" s="185">
        <f t="shared" si="26"/>
        <v>0</v>
      </c>
      <c r="BH117" s="185">
        <f t="shared" si="27"/>
        <v>0</v>
      </c>
      <c r="BI117" s="185">
        <f t="shared" si="28"/>
        <v>0</v>
      </c>
      <c r="BJ117" s="24" t="s">
        <v>23</v>
      </c>
      <c r="BK117" s="185">
        <f t="shared" si="29"/>
        <v>0</v>
      </c>
      <c r="BL117" s="24" t="s">
        <v>301</v>
      </c>
      <c r="BM117" s="24" t="s">
        <v>707</v>
      </c>
    </row>
    <row r="118" spans="2:65" s="1" customFormat="1" ht="31.5" customHeight="1">
      <c r="B118" s="173"/>
      <c r="C118" s="174" t="s">
        <v>165</v>
      </c>
      <c r="D118" s="174" t="s">
        <v>148</v>
      </c>
      <c r="E118" s="175" t="s">
        <v>708</v>
      </c>
      <c r="F118" s="176" t="s">
        <v>709</v>
      </c>
      <c r="G118" s="177" t="s">
        <v>149</v>
      </c>
      <c r="H118" s="178">
        <v>1</v>
      </c>
      <c r="I118" s="179">
        <v>0</v>
      </c>
      <c r="J118" s="180">
        <f t="shared" si="20"/>
        <v>0</v>
      </c>
      <c r="K118" s="324" t="s">
        <v>1516</v>
      </c>
      <c r="L118" s="40"/>
      <c r="M118" s="181" t="s">
        <v>5</v>
      </c>
      <c r="N118" s="182" t="s">
        <v>47</v>
      </c>
      <c r="O118" s="41"/>
      <c r="P118" s="183">
        <f t="shared" si="21"/>
        <v>0</v>
      </c>
      <c r="Q118" s="183">
        <v>0.0348</v>
      </c>
      <c r="R118" s="183">
        <f t="shared" si="22"/>
        <v>0.0348</v>
      </c>
      <c r="S118" s="183">
        <v>0</v>
      </c>
      <c r="T118" s="184">
        <f t="shared" si="23"/>
        <v>0</v>
      </c>
      <c r="AR118" s="24" t="s">
        <v>301</v>
      </c>
      <c r="AT118" s="24" t="s">
        <v>148</v>
      </c>
      <c r="AU118" s="24" t="s">
        <v>85</v>
      </c>
      <c r="AY118" s="24" t="s">
        <v>144</v>
      </c>
      <c r="BE118" s="185">
        <f t="shared" si="24"/>
        <v>0</v>
      </c>
      <c r="BF118" s="185">
        <f t="shared" si="25"/>
        <v>0</v>
      </c>
      <c r="BG118" s="185">
        <f t="shared" si="26"/>
        <v>0</v>
      </c>
      <c r="BH118" s="185">
        <f t="shared" si="27"/>
        <v>0</v>
      </c>
      <c r="BI118" s="185">
        <f t="shared" si="28"/>
        <v>0</v>
      </c>
      <c r="BJ118" s="24" t="s">
        <v>23</v>
      </c>
      <c r="BK118" s="185">
        <f t="shared" si="29"/>
        <v>0</v>
      </c>
      <c r="BL118" s="24" t="s">
        <v>301</v>
      </c>
      <c r="BM118" s="24" t="s">
        <v>710</v>
      </c>
    </row>
    <row r="119" spans="2:65" s="1" customFormat="1" ht="31.5" customHeight="1">
      <c r="B119" s="173"/>
      <c r="C119" s="174" t="s">
        <v>711</v>
      </c>
      <c r="D119" s="174" t="s">
        <v>148</v>
      </c>
      <c r="E119" s="175" t="s">
        <v>712</v>
      </c>
      <c r="F119" s="176" t="s">
        <v>713</v>
      </c>
      <c r="G119" s="177" t="s">
        <v>158</v>
      </c>
      <c r="H119" s="178">
        <v>0.1</v>
      </c>
      <c r="I119" s="179">
        <v>0</v>
      </c>
      <c r="J119" s="180">
        <f t="shared" si="20"/>
        <v>0</v>
      </c>
      <c r="K119" s="324" t="s">
        <v>1516</v>
      </c>
      <c r="L119" s="40"/>
      <c r="M119" s="181" t="s">
        <v>5</v>
      </c>
      <c r="N119" s="182" t="s">
        <v>47</v>
      </c>
      <c r="O119" s="41"/>
      <c r="P119" s="183">
        <f t="shared" si="21"/>
        <v>0</v>
      </c>
      <c r="Q119" s="183">
        <v>0</v>
      </c>
      <c r="R119" s="183">
        <f t="shared" si="22"/>
        <v>0</v>
      </c>
      <c r="S119" s="183">
        <v>0</v>
      </c>
      <c r="T119" s="184">
        <f t="shared" si="23"/>
        <v>0</v>
      </c>
      <c r="AR119" s="24" t="s">
        <v>301</v>
      </c>
      <c r="AT119" s="24" t="s">
        <v>148</v>
      </c>
      <c r="AU119" s="24" t="s">
        <v>85</v>
      </c>
      <c r="AY119" s="24" t="s">
        <v>144</v>
      </c>
      <c r="BE119" s="185">
        <f t="shared" si="24"/>
        <v>0</v>
      </c>
      <c r="BF119" s="185">
        <f t="shared" si="25"/>
        <v>0</v>
      </c>
      <c r="BG119" s="185">
        <f t="shared" si="26"/>
        <v>0</v>
      </c>
      <c r="BH119" s="185">
        <f t="shared" si="27"/>
        <v>0</v>
      </c>
      <c r="BI119" s="185">
        <f t="shared" si="28"/>
        <v>0</v>
      </c>
      <c r="BJ119" s="24" t="s">
        <v>23</v>
      </c>
      <c r="BK119" s="185">
        <f t="shared" si="29"/>
        <v>0</v>
      </c>
      <c r="BL119" s="24" t="s">
        <v>301</v>
      </c>
      <c r="BM119" s="24" t="s">
        <v>714</v>
      </c>
    </row>
    <row r="120" spans="2:65" s="1" customFormat="1" ht="22.5" customHeight="1">
      <c r="B120" s="173"/>
      <c r="C120" s="174" t="s">
        <v>715</v>
      </c>
      <c r="D120" s="174" t="s">
        <v>148</v>
      </c>
      <c r="E120" s="175" t="s">
        <v>716</v>
      </c>
      <c r="F120" s="176" t="s">
        <v>717</v>
      </c>
      <c r="G120" s="177" t="s">
        <v>589</v>
      </c>
      <c r="H120" s="178">
        <v>10</v>
      </c>
      <c r="I120" s="179">
        <v>0</v>
      </c>
      <c r="J120" s="180">
        <f t="shared" si="20"/>
        <v>0</v>
      </c>
      <c r="K120" s="324" t="s">
        <v>1516</v>
      </c>
      <c r="L120" s="40"/>
      <c r="M120" s="181" t="s">
        <v>5</v>
      </c>
      <c r="N120" s="182" t="s">
        <v>47</v>
      </c>
      <c r="O120" s="41"/>
      <c r="P120" s="183">
        <f t="shared" si="21"/>
        <v>0</v>
      </c>
      <c r="Q120" s="183">
        <v>0</v>
      </c>
      <c r="R120" s="183">
        <f t="shared" si="22"/>
        <v>0</v>
      </c>
      <c r="S120" s="183">
        <v>0</v>
      </c>
      <c r="T120" s="184">
        <f t="shared" si="23"/>
        <v>0</v>
      </c>
      <c r="AR120" s="24" t="s">
        <v>301</v>
      </c>
      <c r="AT120" s="24" t="s">
        <v>148</v>
      </c>
      <c r="AU120" s="24" t="s">
        <v>85</v>
      </c>
      <c r="AY120" s="24" t="s">
        <v>144</v>
      </c>
      <c r="BE120" s="185">
        <f t="shared" si="24"/>
        <v>0</v>
      </c>
      <c r="BF120" s="185">
        <f t="shared" si="25"/>
        <v>0</v>
      </c>
      <c r="BG120" s="185">
        <f t="shared" si="26"/>
        <v>0</v>
      </c>
      <c r="BH120" s="185">
        <f t="shared" si="27"/>
        <v>0</v>
      </c>
      <c r="BI120" s="185">
        <f t="shared" si="28"/>
        <v>0</v>
      </c>
      <c r="BJ120" s="24" t="s">
        <v>23</v>
      </c>
      <c r="BK120" s="185">
        <f t="shared" si="29"/>
        <v>0</v>
      </c>
      <c r="BL120" s="24" t="s">
        <v>301</v>
      </c>
      <c r="BM120" s="24" t="s">
        <v>718</v>
      </c>
    </row>
    <row r="121" spans="2:65" s="1" customFormat="1" ht="31.5" customHeight="1">
      <c r="B121" s="173"/>
      <c r="C121" s="174" t="s">
        <v>719</v>
      </c>
      <c r="D121" s="174" t="s">
        <v>148</v>
      </c>
      <c r="E121" s="175" t="s">
        <v>720</v>
      </c>
      <c r="F121" s="176" t="s">
        <v>721</v>
      </c>
      <c r="G121" s="177" t="s">
        <v>158</v>
      </c>
      <c r="H121" s="178">
        <v>0.1</v>
      </c>
      <c r="I121" s="179">
        <v>0</v>
      </c>
      <c r="J121" s="180">
        <f t="shared" si="20"/>
        <v>0</v>
      </c>
      <c r="K121" s="324" t="s">
        <v>1516</v>
      </c>
      <c r="L121" s="40"/>
      <c r="M121" s="181" t="s">
        <v>5</v>
      </c>
      <c r="N121" s="182" t="s">
        <v>47</v>
      </c>
      <c r="O121" s="41"/>
      <c r="P121" s="183">
        <f t="shared" si="21"/>
        <v>0</v>
      </c>
      <c r="Q121" s="183">
        <v>0</v>
      </c>
      <c r="R121" s="183">
        <f t="shared" si="22"/>
        <v>0</v>
      </c>
      <c r="S121" s="183">
        <v>0</v>
      </c>
      <c r="T121" s="184">
        <f t="shared" si="23"/>
        <v>0</v>
      </c>
      <c r="AR121" s="24" t="s">
        <v>301</v>
      </c>
      <c r="AT121" s="24" t="s">
        <v>148</v>
      </c>
      <c r="AU121" s="24" t="s">
        <v>85</v>
      </c>
      <c r="AY121" s="24" t="s">
        <v>144</v>
      </c>
      <c r="BE121" s="185">
        <f t="shared" si="24"/>
        <v>0</v>
      </c>
      <c r="BF121" s="185">
        <f t="shared" si="25"/>
        <v>0</v>
      </c>
      <c r="BG121" s="185">
        <f t="shared" si="26"/>
        <v>0</v>
      </c>
      <c r="BH121" s="185">
        <f t="shared" si="27"/>
        <v>0</v>
      </c>
      <c r="BI121" s="185">
        <f t="shared" si="28"/>
        <v>0</v>
      </c>
      <c r="BJ121" s="24" t="s">
        <v>23</v>
      </c>
      <c r="BK121" s="185">
        <f t="shared" si="29"/>
        <v>0</v>
      </c>
      <c r="BL121" s="24" t="s">
        <v>301</v>
      </c>
      <c r="BM121" s="24" t="s">
        <v>722</v>
      </c>
    </row>
    <row r="122" spans="2:65" s="1" customFormat="1" ht="44.25" customHeight="1">
      <c r="B122" s="173"/>
      <c r="C122" s="174" t="s">
        <v>723</v>
      </c>
      <c r="D122" s="174" t="s">
        <v>148</v>
      </c>
      <c r="E122" s="175" t="s">
        <v>724</v>
      </c>
      <c r="F122" s="176" t="s">
        <v>725</v>
      </c>
      <c r="G122" s="177" t="s">
        <v>158</v>
      </c>
      <c r="H122" s="178">
        <v>0.12</v>
      </c>
      <c r="I122" s="179">
        <v>0</v>
      </c>
      <c r="J122" s="180">
        <f t="shared" si="20"/>
        <v>0</v>
      </c>
      <c r="K122" s="324" t="s">
        <v>1516</v>
      </c>
      <c r="L122" s="40"/>
      <c r="M122" s="181" t="s">
        <v>5</v>
      </c>
      <c r="N122" s="182" t="s">
        <v>47</v>
      </c>
      <c r="O122" s="41"/>
      <c r="P122" s="183">
        <f t="shared" si="21"/>
        <v>0</v>
      </c>
      <c r="Q122" s="183">
        <v>0</v>
      </c>
      <c r="R122" s="183">
        <f t="shared" si="22"/>
        <v>0</v>
      </c>
      <c r="S122" s="183">
        <v>0</v>
      </c>
      <c r="T122" s="184">
        <f t="shared" si="23"/>
        <v>0</v>
      </c>
      <c r="AR122" s="24" t="s">
        <v>301</v>
      </c>
      <c r="AT122" s="24" t="s">
        <v>148</v>
      </c>
      <c r="AU122" s="24" t="s">
        <v>85</v>
      </c>
      <c r="AY122" s="24" t="s">
        <v>144</v>
      </c>
      <c r="BE122" s="185">
        <f t="shared" si="24"/>
        <v>0</v>
      </c>
      <c r="BF122" s="185">
        <f t="shared" si="25"/>
        <v>0</v>
      </c>
      <c r="BG122" s="185">
        <f t="shared" si="26"/>
        <v>0</v>
      </c>
      <c r="BH122" s="185">
        <f t="shared" si="27"/>
        <v>0</v>
      </c>
      <c r="BI122" s="185">
        <f t="shared" si="28"/>
        <v>0</v>
      </c>
      <c r="BJ122" s="24" t="s">
        <v>23</v>
      </c>
      <c r="BK122" s="185">
        <f t="shared" si="29"/>
        <v>0</v>
      </c>
      <c r="BL122" s="24" t="s">
        <v>301</v>
      </c>
      <c r="BM122" s="24" t="s">
        <v>726</v>
      </c>
    </row>
    <row r="123" spans="2:63" s="10" customFormat="1" ht="37.35" customHeight="1">
      <c r="B123" s="159"/>
      <c r="D123" s="170" t="s">
        <v>75</v>
      </c>
      <c r="E123" s="237" t="s">
        <v>569</v>
      </c>
      <c r="F123" s="237" t="s">
        <v>570</v>
      </c>
      <c r="I123" s="162"/>
      <c r="J123" s="238">
        <f>BK123</f>
        <v>0</v>
      </c>
      <c r="L123" s="159"/>
      <c r="M123" s="164"/>
      <c r="N123" s="165"/>
      <c r="O123" s="165"/>
      <c r="P123" s="166">
        <f>P124</f>
        <v>0</v>
      </c>
      <c r="Q123" s="165"/>
      <c r="R123" s="166">
        <f>R124</f>
        <v>0</v>
      </c>
      <c r="S123" s="165"/>
      <c r="T123" s="167">
        <f>T124</f>
        <v>0</v>
      </c>
      <c r="AR123" s="160" t="s">
        <v>571</v>
      </c>
      <c r="AT123" s="168" t="s">
        <v>75</v>
      </c>
      <c r="AU123" s="168" t="s">
        <v>76</v>
      </c>
      <c r="AY123" s="160" t="s">
        <v>144</v>
      </c>
      <c r="BK123" s="169">
        <f>BK124</f>
        <v>0</v>
      </c>
    </row>
    <row r="124" spans="2:65" s="1" customFormat="1" ht="31.5" customHeight="1">
      <c r="B124" s="173"/>
      <c r="C124" s="174" t="s">
        <v>727</v>
      </c>
      <c r="D124" s="174" t="s">
        <v>148</v>
      </c>
      <c r="E124" s="175" t="s">
        <v>728</v>
      </c>
      <c r="F124" s="176" t="s">
        <v>729</v>
      </c>
      <c r="G124" s="177" t="s">
        <v>575</v>
      </c>
      <c r="H124" s="239">
        <v>6.8</v>
      </c>
      <c r="I124" s="179">
        <v>0</v>
      </c>
      <c r="J124" s="180">
        <f>ROUND(I124*H124,2)</f>
        <v>0</v>
      </c>
      <c r="K124" s="324" t="s">
        <v>1516</v>
      </c>
      <c r="L124" s="40"/>
      <c r="M124" s="181" t="s">
        <v>5</v>
      </c>
      <c r="N124" s="240" t="s">
        <v>47</v>
      </c>
      <c r="O124" s="241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576</v>
      </c>
      <c r="AT124" s="24" t="s">
        <v>148</v>
      </c>
      <c r="AU124" s="24" t="s">
        <v>23</v>
      </c>
      <c r="AY124" s="24" t="s">
        <v>144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4" t="s">
        <v>23</v>
      </c>
      <c r="BK124" s="185">
        <f>ROUND(I124*H124,2)</f>
        <v>0</v>
      </c>
      <c r="BL124" s="24" t="s">
        <v>576</v>
      </c>
      <c r="BM124" s="24" t="s">
        <v>730</v>
      </c>
    </row>
    <row r="125" spans="2:12" s="1" customFormat="1" ht="6.9" customHeight="1">
      <c r="B125" s="55"/>
      <c r="C125" s="56"/>
      <c r="D125" s="56"/>
      <c r="E125" s="56"/>
      <c r="F125" s="56"/>
      <c r="G125" s="56"/>
      <c r="H125" s="56"/>
      <c r="I125" s="126"/>
      <c r="J125" s="56"/>
      <c r="K125" s="56"/>
      <c r="L125" s="40"/>
    </row>
  </sheetData>
  <autoFilter ref="C80:K124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3" activePane="bottomLeft" state="frozen"/>
      <selection pane="bottomLeft" activeCell="J7" sqref="J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9"/>
      <c r="C1" s="99"/>
      <c r="D1" s="100" t="s">
        <v>1</v>
      </c>
      <c r="E1" s="99"/>
      <c r="F1" s="101" t="s">
        <v>97</v>
      </c>
      <c r="G1" s="371" t="s">
        <v>98</v>
      </c>
      <c r="H1" s="371"/>
      <c r="I1" s="102"/>
      <c r="J1" s="101" t="s">
        <v>99</v>
      </c>
      <c r="K1" s="100" t="s">
        <v>100</v>
      </c>
      <c r="L1" s="101" t="s">
        <v>101</v>
      </c>
      <c r="M1" s="101"/>
      <c r="N1" s="101"/>
      <c r="O1" s="101"/>
      <c r="P1" s="101"/>
      <c r="Q1" s="101"/>
      <c r="R1" s="101"/>
      <c r="S1" s="101"/>
      <c r="T1" s="10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90</v>
      </c>
    </row>
    <row r="3" spans="2:46" ht="6.9" customHeight="1">
      <c r="B3" s="25"/>
      <c r="C3" s="26"/>
      <c r="D3" s="26"/>
      <c r="E3" s="26"/>
      <c r="F3" s="26"/>
      <c r="G3" s="26"/>
      <c r="H3" s="26"/>
      <c r="I3" s="103"/>
      <c r="J3" s="26"/>
      <c r="K3" s="27"/>
      <c r="AT3" s="24" t="s">
        <v>85</v>
      </c>
    </row>
    <row r="4" spans="2:46" ht="36.9" customHeight="1">
      <c r="B4" s="28"/>
      <c r="C4" s="29"/>
      <c r="D4" s="30" t="s">
        <v>102</v>
      </c>
      <c r="E4" s="29"/>
      <c r="F4" s="29"/>
      <c r="G4" s="29"/>
      <c r="H4" s="29"/>
      <c r="I4" s="104"/>
      <c r="J4" s="29"/>
      <c r="K4" s="31"/>
      <c r="M4" s="32" t="s">
        <v>13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04"/>
      <c r="J5" s="29"/>
      <c r="K5" s="31"/>
    </row>
    <row r="6" spans="2:11" ht="13.2">
      <c r="B6" s="28"/>
      <c r="C6" s="29"/>
      <c r="D6" s="37" t="s">
        <v>19</v>
      </c>
      <c r="E6" s="29"/>
      <c r="F6" s="29"/>
      <c r="G6" s="29"/>
      <c r="H6" s="29"/>
      <c r="I6" s="104"/>
      <c r="J6" s="29"/>
      <c r="K6" s="31"/>
    </row>
    <row r="7" spans="2:11" ht="22.5" customHeight="1">
      <c r="B7" s="28"/>
      <c r="C7" s="29"/>
      <c r="D7" s="29"/>
      <c r="E7" s="372" t="str">
        <f>'Rekapitulace stavby'!K6</f>
        <v>ZŠ Kamenná stezka - infrastruktura pro výuku klíčových kompetencí v oblasti technických oborů II. - m.č. 07,08</v>
      </c>
      <c r="F7" s="373"/>
      <c r="G7" s="373"/>
      <c r="H7" s="373"/>
      <c r="I7" s="104"/>
      <c r="J7" s="29"/>
      <c r="K7" s="31"/>
    </row>
    <row r="8" spans="2:11" s="1" customFormat="1" ht="13.2">
      <c r="B8" s="40"/>
      <c r="C8" s="41"/>
      <c r="D8" s="37" t="s">
        <v>103</v>
      </c>
      <c r="E8" s="41"/>
      <c r="F8" s="41"/>
      <c r="G8" s="41"/>
      <c r="H8" s="41"/>
      <c r="I8" s="105"/>
      <c r="J8" s="41"/>
      <c r="K8" s="44"/>
    </row>
    <row r="9" spans="2:11" s="1" customFormat="1" ht="36.9" customHeight="1">
      <c r="B9" s="40"/>
      <c r="C9" s="41"/>
      <c r="D9" s="41"/>
      <c r="E9" s="374" t="s">
        <v>1456</v>
      </c>
      <c r="F9" s="375"/>
      <c r="G9" s="375"/>
      <c r="H9" s="37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" customHeight="1">
      <c r="B11" s="40"/>
      <c r="C11" s="41"/>
      <c r="D11" s="37" t="s">
        <v>21</v>
      </c>
      <c r="E11" s="41"/>
      <c r="F11" s="35" t="s">
        <v>5</v>
      </c>
      <c r="G11" s="41"/>
      <c r="H11" s="41"/>
      <c r="I11" s="106" t="s">
        <v>22</v>
      </c>
      <c r="J11" s="35" t="s">
        <v>5</v>
      </c>
      <c r="K11" s="44"/>
    </row>
    <row r="12" spans="2:11" s="1" customFormat="1" ht="14.4" customHeight="1">
      <c r="B12" s="40"/>
      <c r="C12" s="41"/>
      <c r="D12" s="37" t="s">
        <v>24</v>
      </c>
      <c r="E12" s="41"/>
      <c r="F12" s="35" t="s">
        <v>25</v>
      </c>
      <c r="G12" s="41"/>
      <c r="H12" s="41"/>
      <c r="I12" s="106" t="s">
        <v>26</v>
      </c>
      <c r="J12" s="107">
        <v>45358</v>
      </c>
      <c r="K12" s="44"/>
    </row>
    <row r="13" spans="2:11" s="1" customFormat="1" ht="10.9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" customHeight="1">
      <c r="B14" s="40"/>
      <c r="C14" s="41"/>
      <c r="D14" s="37" t="s">
        <v>29</v>
      </c>
      <c r="E14" s="41"/>
      <c r="F14" s="41"/>
      <c r="G14" s="41"/>
      <c r="H14" s="41"/>
      <c r="I14" s="106" t="s">
        <v>30</v>
      </c>
      <c r="J14" s="35" t="s">
        <v>31</v>
      </c>
      <c r="K14" s="44"/>
    </row>
    <row r="15" spans="2:11" s="1" customFormat="1" ht="18" customHeight="1">
      <c r="B15" s="40"/>
      <c r="C15" s="41"/>
      <c r="D15" s="41"/>
      <c r="E15" s="35" t="s">
        <v>32</v>
      </c>
      <c r="F15" s="41"/>
      <c r="G15" s="41"/>
      <c r="H15" s="41"/>
      <c r="I15" s="106" t="s">
        <v>33</v>
      </c>
      <c r="J15" s="35" t="s">
        <v>34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" customHeight="1">
      <c r="B17" s="40"/>
      <c r="C17" s="41"/>
      <c r="D17" s="37" t="s">
        <v>35</v>
      </c>
      <c r="E17" s="41"/>
      <c r="F17" s="41"/>
      <c r="G17" s="41"/>
      <c r="H17" s="41"/>
      <c r="I17" s="106" t="s">
        <v>30</v>
      </c>
      <c r="J17" s="35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5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33</v>
      </c>
      <c r="J18" s="35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" customHeight="1">
      <c r="B20" s="40"/>
      <c r="C20" s="41"/>
      <c r="D20" s="37" t="s">
        <v>37</v>
      </c>
      <c r="E20" s="41"/>
      <c r="F20" s="41"/>
      <c r="G20" s="41"/>
      <c r="H20" s="41"/>
      <c r="I20" s="106" t="s">
        <v>30</v>
      </c>
      <c r="J20" s="35"/>
      <c r="K20" s="44"/>
    </row>
    <row r="21" spans="2:11" s="1" customFormat="1" ht="18" customHeight="1">
      <c r="B21" s="40"/>
      <c r="C21" s="41"/>
      <c r="D21" s="41"/>
      <c r="E21" s="35"/>
      <c r="F21" s="41"/>
      <c r="G21" s="41"/>
      <c r="H21" s="41"/>
      <c r="I21" s="106" t="s">
        <v>33</v>
      </c>
      <c r="J21" s="35"/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" customHeight="1">
      <c r="B23" s="40"/>
      <c r="C23" s="41"/>
      <c r="D23" s="37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38" t="s">
        <v>5</v>
      </c>
      <c r="F24" s="338"/>
      <c r="G24" s="338"/>
      <c r="H24" s="338"/>
      <c r="I24" s="110"/>
      <c r="J24" s="109"/>
      <c r="K24" s="111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ROUND(J78,2)</f>
        <v>0</v>
      </c>
      <c r="K27" s="44"/>
    </row>
    <row r="28" spans="2:11" s="1" customFormat="1" ht="6.9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17">
        <f>ROUND(SUM(BE78:BE91),2)</f>
        <v>0</v>
      </c>
      <c r="G30" s="41"/>
      <c r="H30" s="41"/>
      <c r="I30" s="118">
        <v>0.21</v>
      </c>
      <c r="J30" s="117">
        <f>ROUND(ROUND((SUM(BE78:BE91)),2)*I30,2)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17">
        <f>ROUND(SUM(BF78:BF91),2)</f>
        <v>0</v>
      </c>
      <c r="G31" s="41"/>
      <c r="H31" s="41"/>
      <c r="I31" s="118">
        <v>0.12</v>
      </c>
      <c r="J31" s="117">
        <f>ROUND(ROUND((SUM(BF78:BF91)),2)*I31,2)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17">
        <f>ROUND(SUM(BG78:BG91),2)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17">
        <f>ROUND(SUM(BH78:BH91),2)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17">
        <f>ROUND(SUM(BI78:BI91),2)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" customHeight="1">
      <c r="B42" s="40"/>
      <c r="C42" s="30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" customHeight="1">
      <c r="B44" s="40"/>
      <c r="C44" s="37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72" t="str">
        <f>E7</f>
        <v>ZŠ Kamenná stezka - infrastruktura pro výuku klíčových kompetencí v oblasti technických oborů II. - m.č. 07,08</v>
      </c>
      <c r="F45" s="373"/>
      <c r="G45" s="373"/>
      <c r="H45" s="373"/>
      <c r="I45" s="105"/>
      <c r="J45" s="41"/>
      <c r="K45" s="44"/>
    </row>
    <row r="46" spans="2:11" s="1" customFormat="1" ht="14.4" customHeight="1">
      <c r="B46" s="40"/>
      <c r="C46" s="37" t="s">
        <v>103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74" t="str">
        <f>E9</f>
        <v xml:space="preserve">2016042-03-1 - VZT - 0.07 a 0.08 </v>
      </c>
      <c r="F47" s="375"/>
      <c r="G47" s="375"/>
      <c r="H47" s="375"/>
      <c r="I47" s="105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7" t="s">
        <v>24</v>
      </c>
      <c r="D49" s="41"/>
      <c r="E49" s="41"/>
      <c r="F49" s="35" t="str">
        <f>F12</f>
        <v>Kamenná stezka č.p. 40, Kutná Hora, p.č. 2466/1</v>
      </c>
      <c r="G49" s="41"/>
      <c r="H49" s="41"/>
      <c r="I49" s="106" t="s">
        <v>26</v>
      </c>
      <c r="J49" s="107">
        <v>45358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2">
      <c r="B51" s="40"/>
      <c r="C51" s="37" t="s">
        <v>29</v>
      </c>
      <c r="D51" s="41"/>
      <c r="E51" s="41"/>
      <c r="F51" s="35" t="str">
        <f>E15</f>
        <v>Město Kutná Hora</v>
      </c>
      <c r="G51" s="41"/>
      <c r="H51" s="41"/>
      <c r="I51" s="106" t="s">
        <v>37</v>
      </c>
      <c r="J51" s="35">
        <f>E21</f>
        <v>0</v>
      </c>
      <c r="K51" s="44"/>
    </row>
    <row r="52" spans="2:11" s="1" customFormat="1" ht="14.4" customHeight="1">
      <c r="B52" s="40"/>
      <c r="C52" s="37" t="s">
        <v>35</v>
      </c>
      <c r="D52" s="41"/>
      <c r="E52" s="41"/>
      <c r="F52" s="35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105</v>
      </c>
      <c r="D54" s="119"/>
      <c r="E54" s="119"/>
      <c r="F54" s="119"/>
      <c r="G54" s="119"/>
      <c r="H54" s="119"/>
      <c r="I54" s="130"/>
      <c r="J54" s="131" t="s">
        <v>106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107</v>
      </c>
      <c r="D56" s="41"/>
      <c r="E56" s="41"/>
      <c r="F56" s="41"/>
      <c r="G56" s="41"/>
      <c r="H56" s="41"/>
      <c r="I56" s="105"/>
      <c r="J56" s="115">
        <f>J78</f>
        <v>0</v>
      </c>
      <c r="K56" s="44"/>
      <c r="AU56" s="24" t="s">
        <v>108</v>
      </c>
    </row>
    <row r="57" spans="2:11" s="7" customFormat="1" ht="24.9" customHeight="1">
      <c r="B57" s="134"/>
      <c r="C57" s="135"/>
      <c r="D57" s="136" t="s">
        <v>116</v>
      </c>
      <c r="E57" s="137"/>
      <c r="F57" s="137"/>
      <c r="G57" s="137"/>
      <c r="H57" s="137"/>
      <c r="I57" s="138"/>
      <c r="J57" s="139">
        <f>J79</f>
        <v>0</v>
      </c>
      <c r="K57" s="140"/>
    </row>
    <row r="58" spans="2:11" s="8" customFormat="1" ht="19.95" customHeight="1">
      <c r="B58" s="141"/>
      <c r="C58" s="142"/>
      <c r="D58" s="143" t="s">
        <v>731</v>
      </c>
      <c r="E58" s="144"/>
      <c r="F58" s="144"/>
      <c r="G58" s="144"/>
      <c r="H58" s="144"/>
      <c r="I58" s="145"/>
      <c r="J58" s="146">
        <f>J80</f>
        <v>0</v>
      </c>
      <c r="K58" s="147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11" s="1" customFormat="1" ht="6.9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12" s="1" customFormat="1" ht="6.9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12" s="1" customFormat="1" ht="36.9" customHeight="1">
      <c r="B65" s="40"/>
      <c r="C65" s="60" t="s">
        <v>128</v>
      </c>
      <c r="L65" s="40"/>
    </row>
    <row r="66" spans="2:12" s="1" customFormat="1" ht="6.9" customHeight="1">
      <c r="B66" s="40"/>
      <c r="L66" s="40"/>
    </row>
    <row r="67" spans="2:12" s="1" customFormat="1" ht="14.4" customHeight="1">
      <c r="B67" s="40"/>
      <c r="C67" s="62" t="s">
        <v>19</v>
      </c>
      <c r="L67" s="40"/>
    </row>
    <row r="68" spans="2:12" s="1" customFormat="1" ht="22.5" customHeight="1">
      <c r="B68" s="40"/>
      <c r="E68" s="368" t="str">
        <f>E7</f>
        <v>ZŠ Kamenná stezka - infrastruktura pro výuku klíčových kompetencí v oblasti technických oborů II. - m.č. 07,08</v>
      </c>
      <c r="F68" s="369"/>
      <c r="G68" s="369"/>
      <c r="H68" s="369"/>
      <c r="L68" s="40"/>
    </row>
    <row r="69" spans="2:12" s="1" customFormat="1" ht="14.4" customHeight="1">
      <c r="B69" s="40"/>
      <c r="C69" s="62" t="s">
        <v>103</v>
      </c>
      <c r="L69" s="40"/>
    </row>
    <row r="70" spans="2:12" s="1" customFormat="1" ht="23.25" customHeight="1">
      <c r="B70" s="40"/>
      <c r="E70" s="349" t="str">
        <f>E9</f>
        <v xml:space="preserve">2016042-03-1 - VZT - 0.07 a 0.08 </v>
      </c>
      <c r="F70" s="370"/>
      <c r="G70" s="370"/>
      <c r="H70" s="370"/>
      <c r="L70" s="40"/>
    </row>
    <row r="71" spans="2:12" s="1" customFormat="1" ht="6.9" customHeight="1">
      <c r="B71" s="40"/>
      <c r="L71" s="40"/>
    </row>
    <row r="72" spans="2:12" s="1" customFormat="1" ht="18" customHeight="1">
      <c r="B72" s="40"/>
      <c r="C72" s="62" t="s">
        <v>24</v>
      </c>
      <c r="F72" s="148" t="str">
        <f>F12</f>
        <v>Kamenná stezka č.p. 40, Kutná Hora, p.č. 2466/1</v>
      </c>
      <c r="I72" s="149" t="s">
        <v>26</v>
      </c>
      <c r="J72" s="66">
        <v>45358</v>
      </c>
      <c r="L72" s="40"/>
    </row>
    <row r="73" spans="2:12" s="1" customFormat="1" ht="6.9" customHeight="1">
      <c r="B73" s="40"/>
      <c r="L73" s="40"/>
    </row>
    <row r="74" spans="2:12" s="1" customFormat="1" ht="13.2">
      <c r="B74" s="40"/>
      <c r="C74" s="62" t="s">
        <v>29</v>
      </c>
      <c r="F74" s="148" t="str">
        <f>E15</f>
        <v>Město Kutná Hora</v>
      </c>
      <c r="I74" s="149" t="s">
        <v>37</v>
      </c>
      <c r="J74" s="148">
        <f>E21</f>
        <v>0</v>
      </c>
      <c r="L74" s="40"/>
    </row>
    <row r="75" spans="2:12" s="1" customFormat="1" ht="14.4" customHeight="1">
      <c r="B75" s="40"/>
      <c r="C75" s="62" t="s">
        <v>35</v>
      </c>
      <c r="F75" s="148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0"/>
      <c r="C77" s="151" t="s">
        <v>129</v>
      </c>
      <c r="D77" s="152" t="s">
        <v>61</v>
      </c>
      <c r="E77" s="152" t="s">
        <v>57</v>
      </c>
      <c r="F77" s="152" t="s">
        <v>130</v>
      </c>
      <c r="G77" s="152" t="s">
        <v>131</v>
      </c>
      <c r="H77" s="152" t="s">
        <v>132</v>
      </c>
      <c r="I77" s="153" t="s">
        <v>133</v>
      </c>
      <c r="J77" s="152" t="s">
        <v>106</v>
      </c>
      <c r="K77" s="154" t="s">
        <v>134</v>
      </c>
      <c r="L77" s="150"/>
      <c r="M77" s="72" t="s">
        <v>135</v>
      </c>
      <c r="N77" s="73" t="s">
        <v>46</v>
      </c>
      <c r="O77" s="73" t="s">
        <v>136</v>
      </c>
      <c r="P77" s="73" t="s">
        <v>137</v>
      </c>
      <c r="Q77" s="73" t="s">
        <v>138</v>
      </c>
      <c r="R77" s="73" t="s">
        <v>139</v>
      </c>
      <c r="S77" s="73" t="s">
        <v>140</v>
      </c>
      <c r="T77" s="74" t="s">
        <v>141</v>
      </c>
    </row>
    <row r="78" spans="2:63" s="1" customFormat="1" ht="29.25" customHeight="1">
      <c r="B78" s="40"/>
      <c r="C78" s="76" t="s">
        <v>107</v>
      </c>
      <c r="J78" s="155">
        <f>BK78</f>
        <v>0</v>
      </c>
      <c r="L78" s="40"/>
      <c r="M78" s="75"/>
      <c r="N78" s="67"/>
      <c r="O78" s="67"/>
      <c r="P78" s="156">
        <f>P79</f>
        <v>0</v>
      </c>
      <c r="Q78" s="67"/>
      <c r="R78" s="156">
        <f>R79</f>
        <v>0</v>
      </c>
      <c r="S78" s="67"/>
      <c r="T78" s="157">
        <f>T79</f>
        <v>0</v>
      </c>
      <c r="AT78" s="24" t="s">
        <v>75</v>
      </c>
      <c r="AU78" s="24" t="s">
        <v>108</v>
      </c>
      <c r="BK78" s="158">
        <f>BK79</f>
        <v>0</v>
      </c>
    </row>
    <row r="79" spans="2:63" s="10" customFormat="1" ht="37.35" customHeight="1">
      <c r="B79" s="159"/>
      <c r="D79" s="160" t="s">
        <v>75</v>
      </c>
      <c r="E79" s="161" t="s">
        <v>334</v>
      </c>
      <c r="F79" s="161" t="s">
        <v>335</v>
      </c>
      <c r="I79" s="162"/>
      <c r="J79" s="163">
        <f>BK79</f>
        <v>0</v>
      </c>
      <c r="L79" s="159"/>
      <c r="M79" s="164"/>
      <c r="N79" s="165"/>
      <c r="O79" s="165"/>
      <c r="P79" s="166">
        <f>P80</f>
        <v>0</v>
      </c>
      <c r="Q79" s="165"/>
      <c r="R79" s="166">
        <f>R80</f>
        <v>0</v>
      </c>
      <c r="S79" s="165"/>
      <c r="T79" s="167">
        <f>T80</f>
        <v>0</v>
      </c>
      <c r="AR79" s="160" t="s">
        <v>85</v>
      </c>
      <c r="AT79" s="168" t="s">
        <v>75</v>
      </c>
      <c r="AU79" s="168" t="s">
        <v>76</v>
      </c>
      <c r="AY79" s="160" t="s">
        <v>144</v>
      </c>
      <c r="BK79" s="169">
        <f>BK80</f>
        <v>0</v>
      </c>
    </row>
    <row r="80" spans="2:63" s="10" customFormat="1" ht="19.95" customHeight="1">
      <c r="B80" s="159"/>
      <c r="D80" s="170" t="s">
        <v>75</v>
      </c>
      <c r="E80" s="171" t="s">
        <v>732</v>
      </c>
      <c r="F80" s="171" t="s">
        <v>733</v>
      </c>
      <c r="I80" s="162"/>
      <c r="J80" s="172">
        <f>BK80</f>
        <v>0</v>
      </c>
      <c r="L80" s="159"/>
      <c r="M80" s="164"/>
      <c r="N80" s="165"/>
      <c r="O80" s="165"/>
      <c r="P80" s="166">
        <f>SUM(P81:P91)</f>
        <v>0</v>
      </c>
      <c r="Q80" s="165"/>
      <c r="R80" s="166">
        <f>SUM(R81:R91)</f>
        <v>0</v>
      </c>
      <c r="S80" s="165"/>
      <c r="T80" s="167">
        <f>SUM(T81:T91)</f>
        <v>0</v>
      </c>
      <c r="AR80" s="160" t="s">
        <v>85</v>
      </c>
      <c r="AT80" s="168" t="s">
        <v>75</v>
      </c>
      <c r="AU80" s="168" t="s">
        <v>23</v>
      </c>
      <c r="AY80" s="160" t="s">
        <v>144</v>
      </c>
      <c r="BK80" s="169">
        <f>SUM(BK81:BK91)</f>
        <v>0</v>
      </c>
    </row>
    <row r="81" spans="2:65" s="1" customFormat="1" ht="44.25" customHeight="1">
      <c r="B81" s="173"/>
      <c r="C81" s="174" t="s">
        <v>23</v>
      </c>
      <c r="D81" s="174" t="s">
        <v>148</v>
      </c>
      <c r="E81" s="175" t="s">
        <v>734</v>
      </c>
      <c r="F81" s="176" t="s">
        <v>735</v>
      </c>
      <c r="G81" s="177" t="s">
        <v>736</v>
      </c>
      <c r="H81" s="178">
        <v>1</v>
      </c>
      <c r="I81" s="179"/>
      <c r="J81" s="180">
        <f aca="true" t="shared" si="0" ref="J81:J91">ROUND(I81*H81,2)</f>
        <v>0</v>
      </c>
      <c r="K81" s="324" t="s">
        <v>1516</v>
      </c>
      <c r="L81" s="40"/>
      <c r="M81" s="181" t="s">
        <v>5</v>
      </c>
      <c r="N81" s="182" t="s">
        <v>47</v>
      </c>
      <c r="O81" s="41"/>
      <c r="P81" s="183">
        <f aca="true" t="shared" si="1" ref="P81:P91">O81*H81</f>
        <v>0</v>
      </c>
      <c r="Q81" s="183">
        <v>0</v>
      </c>
      <c r="R81" s="183">
        <f aca="true" t="shared" si="2" ref="R81:R91">Q81*H81</f>
        <v>0</v>
      </c>
      <c r="S81" s="183">
        <v>0</v>
      </c>
      <c r="T81" s="184">
        <f aca="true" t="shared" si="3" ref="T81:T91">S81*H81</f>
        <v>0</v>
      </c>
      <c r="AR81" s="24" t="s">
        <v>150</v>
      </c>
      <c r="AT81" s="24" t="s">
        <v>148</v>
      </c>
      <c r="AU81" s="24" t="s">
        <v>85</v>
      </c>
      <c r="AY81" s="24" t="s">
        <v>144</v>
      </c>
      <c r="BE81" s="185">
        <f aca="true" t="shared" si="4" ref="BE81:BE91">IF(N81="základní",J81,0)</f>
        <v>0</v>
      </c>
      <c r="BF81" s="185">
        <f aca="true" t="shared" si="5" ref="BF81:BF91">IF(N81="snížená",J81,0)</f>
        <v>0</v>
      </c>
      <c r="BG81" s="185">
        <f aca="true" t="shared" si="6" ref="BG81:BG91">IF(N81="zákl. přenesená",J81,0)</f>
        <v>0</v>
      </c>
      <c r="BH81" s="185">
        <f aca="true" t="shared" si="7" ref="BH81:BH91">IF(N81="sníž. přenesená",J81,0)</f>
        <v>0</v>
      </c>
      <c r="BI81" s="185">
        <f aca="true" t="shared" si="8" ref="BI81:BI91">IF(N81="nulová",J81,0)</f>
        <v>0</v>
      </c>
      <c r="BJ81" s="24" t="s">
        <v>23</v>
      </c>
      <c r="BK81" s="185">
        <f aca="true" t="shared" si="9" ref="BK81:BK91">ROUND(I81*H81,2)</f>
        <v>0</v>
      </c>
      <c r="BL81" s="24" t="s">
        <v>150</v>
      </c>
      <c r="BM81" s="24" t="s">
        <v>737</v>
      </c>
    </row>
    <row r="82" spans="2:65" s="1" customFormat="1" ht="22.5" customHeight="1">
      <c r="B82" s="173"/>
      <c r="C82" s="174" t="s">
        <v>85</v>
      </c>
      <c r="D82" s="174" t="s">
        <v>148</v>
      </c>
      <c r="E82" s="175" t="s">
        <v>738</v>
      </c>
      <c r="F82" s="176" t="s">
        <v>739</v>
      </c>
      <c r="G82" s="177" t="s">
        <v>736</v>
      </c>
      <c r="H82" s="178">
        <v>1</v>
      </c>
      <c r="I82" s="179"/>
      <c r="J82" s="180">
        <f t="shared" si="0"/>
        <v>0</v>
      </c>
      <c r="K82" s="176" t="s">
        <v>389</v>
      </c>
      <c r="L82" s="40"/>
      <c r="M82" s="181" t="s">
        <v>5</v>
      </c>
      <c r="N82" s="182" t="s">
        <v>47</v>
      </c>
      <c r="O82" s="41"/>
      <c r="P82" s="183">
        <f t="shared" si="1"/>
        <v>0</v>
      </c>
      <c r="Q82" s="183">
        <v>0</v>
      </c>
      <c r="R82" s="183">
        <f t="shared" si="2"/>
        <v>0</v>
      </c>
      <c r="S82" s="183">
        <v>0</v>
      </c>
      <c r="T82" s="184">
        <f t="shared" si="3"/>
        <v>0</v>
      </c>
      <c r="AR82" s="24" t="s">
        <v>150</v>
      </c>
      <c r="AT82" s="24" t="s">
        <v>148</v>
      </c>
      <c r="AU82" s="24" t="s">
        <v>85</v>
      </c>
      <c r="AY82" s="24" t="s">
        <v>144</v>
      </c>
      <c r="BE82" s="185">
        <f t="shared" si="4"/>
        <v>0</v>
      </c>
      <c r="BF82" s="185">
        <f t="shared" si="5"/>
        <v>0</v>
      </c>
      <c r="BG82" s="185">
        <f t="shared" si="6"/>
        <v>0</v>
      </c>
      <c r="BH82" s="185">
        <f t="shared" si="7"/>
        <v>0</v>
      </c>
      <c r="BI82" s="185">
        <f t="shared" si="8"/>
        <v>0</v>
      </c>
      <c r="BJ82" s="24" t="s">
        <v>23</v>
      </c>
      <c r="BK82" s="185">
        <f t="shared" si="9"/>
        <v>0</v>
      </c>
      <c r="BL82" s="24" t="s">
        <v>150</v>
      </c>
      <c r="BM82" s="24" t="s">
        <v>740</v>
      </c>
    </row>
    <row r="83" spans="2:65" s="1" customFormat="1" ht="22.5" customHeight="1">
      <c r="B83" s="173"/>
      <c r="C83" s="174" t="s">
        <v>145</v>
      </c>
      <c r="D83" s="174" t="s">
        <v>148</v>
      </c>
      <c r="E83" s="175" t="s">
        <v>741</v>
      </c>
      <c r="F83" s="176" t="s">
        <v>742</v>
      </c>
      <c r="G83" s="177" t="s">
        <v>736</v>
      </c>
      <c r="H83" s="178">
        <v>1</v>
      </c>
      <c r="I83" s="179"/>
      <c r="J83" s="180">
        <f t="shared" si="0"/>
        <v>0</v>
      </c>
      <c r="K83" s="176" t="s">
        <v>389</v>
      </c>
      <c r="L83" s="40"/>
      <c r="M83" s="181" t="s">
        <v>5</v>
      </c>
      <c r="N83" s="182" t="s">
        <v>47</v>
      </c>
      <c r="O83" s="41"/>
      <c r="P83" s="183">
        <f t="shared" si="1"/>
        <v>0</v>
      </c>
      <c r="Q83" s="183">
        <v>0</v>
      </c>
      <c r="R83" s="183">
        <f t="shared" si="2"/>
        <v>0</v>
      </c>
      <c r="S83" s="183">
        <v>0</v>
      </c>
      <c r="T83" s="184">
        <f t="shared" si="3"/>
        <v>0</v>
      </c>
      <c r="AR83" s="24" t="s">
        <v>150</v>
      </c>
      <c r="AT83" s="24" t="s">
        <v>148</v>
      </c>
      <c r="AU83" s="24" t="s">
        <v>85</v>
      </c>
      <c r="AY83" s="24" t="s">
        <v>144</v>
      </c>
      <c r="BE83" s="185">
        <f t="shared" si="4"/>
        <v>0</v>
      </c>
      <c r="BF83" s="185">
        <f t="shared" si="5"/>
        <v>0</v>
      </c>
      <c r="BG83" s="185">
        <f t="shared" si="6"/>
        <v>0</v>
      </c>
      <c r="BH83" s="185">
        <f t="shared" si="7"/>
        <v>0</v>
      </c>
      <c r="BI83" s="185">
        <f t="shared" si="8"/>
        <v>0</v>
      </c>
      <c r="BJ83" s="24" t="s">
        <v>23</v>
      </c>
      <c r="BK83" s="185">
        <f t="shared" si="9"/>
        <v>0</v>
      </c>
      <c r="BL83" s="24" t="s">
        <v>150</v>
      </c>
      <c r="BM83" s="24" t="s">
        <v>743</v>
      </c>
    </row>
    <row r="84" spans="2:65" s="1" customFormat="1" ht="31.5" customHeight="1">
      <c r="B84" s="173"/>
      <c r="C84" s="174" t="s">
        <v>150</v>
      </c>
      <c r="D84" s="174" t="s">
        <v>148</v>
      </c>
      <c r="E84" s="175" t="s">
        <v>744</v>
      </c>
      <c r="F84" s="176" t="s">
        <v>745</v>
      </c>
      <c r="G84" s="177" t="s">
        <v>746</v>
      </c>
      <c r="H84" s="178">
        <v>12</v>
      </c>
      <c r="I84" s="179"/>
      <c r="J84" s="180">
        <f t="shared" si="0"/>
        <v>0</v>
      </c>
      <c r="K84" s="176" t="s">
        <v>389</v>
      </c>
      <c r="L84" s="40"/>
      <c r="M84" s="181" t="s">
        <v>5</v>
      </c>
      <c r="N84" s="182" t="s">
        <v>47</v>
      </c>
      <c r="O84" s="41"/>
      <c r="P84" s="183">
        <f t="shared" si="1"/>
        <v>0</v>
      </c>
      <c r="Q84" s="183">
        <v>0</v>
      </c>
      <c r="R84" s="183">
        <f t="shared" si="2"/>
        <v>0</v>
      </c>
      <c r="S84" s="183">
        <v>0</v>
      </c>
      <c r="T84" s="184">
        <f t="shared" si="3"/>
        <v>0</v>
      </c>
      <c r="AR84" s="24" t="s">
        <v>150</v>
      </c>
      <c r="AT84" s="24" t="s">
        <v>148</v>
      </c>
      <c r="AU84" s="24" t="s">
        <v>85</v>
      </c>
      <c r="AY84" s="24" t="s">
        <v>144</v>
      </c>
      <c r="BE84" s="185">
        <f t="shared" si="4"/>
        <v>0</v>
      </c>
      <c r="BF84" s="185">
        <f t="shared" si="5"/>
        <v>0</v>
      </c>
      <c r="BG84" s="185">
        <f t="shared" si="6"/>
        <v>0</v>
      </c>
      <c r="BH84" s="185">
        <f t="shared" si="7"/>
        <v>0</v>
      </c>
      <c r="BI84" s="185">
        <f t="shared" si="8"/>
        <v>0</v>
      </c>
      <c r="BJ84" s="24" t="s">
        <v>23</v>
      </c>
      <c r="BK84" s="185">
        <f t="shared" si="9"/>
        <v>0</v>
      </c>
      <c r="BL84" s="24" t="s">
        <v>150</v>
      </c>
      <c r="BM84" s="24" t="s">
        <v>747</v>
      </c>
    </row>
    <row r="85" spans="2:65" s="1" customFormat="1" ht="22.5" customHeight="1">
      <c r="B85" s="173"/>
      <c r="C85" s="174" t="s">
        <v>571</v>
      </c>
      <c r="D85" s="174" t="s">
        <v>148</v>
      </c>
      <c r="E85" s="175" t="s">
        <v>748</v>
      </c>
      <c r="F85" s="176" t="s">
        <v>749</v>
      </c>
      <c r="G85" s="177" t="s">
        <v>736</v>
      </c>
      <c r="H85" s="178">
        <v>1</v>
      </c>
      <c r="I85" s="179"/>
      <c r="J85" s="180">
        <f t="shared" si="0"/>
        <v>0</v>
      </c>
      <c r="K85" s="176" t="s">
        <v>389</v>
      </c>
      <c r="L85" s="40"/>
      <c r="M85" s="181" t="s">
        <v>5</v>
      </c>
      <c r="N85" s="182" t="s">
        <v>47</v>
      </c>
      <c r="O85" s="41"/>
      <c r="P85" s="183">
        <f t="shared" si="1"/>
        <v>0</v>
      </c>
      <c r="Q85" s="183">
        <v>0</v>
      </c>
      <c r="R85" s="183">
        <f t="shared" si="2"/>
        <v>0</v>
      </c>
      <c r="S85" s="183">
        <v>0</v>
      </c>
      <c r="T85" s="184">
        <f t="shared" si="3"/>
        <v>0</v>
      </c>
      <c r="AR85" s="24" t="s">
        <v>150</v>
      </c>
      <c r="AT85" s="24" t="s">
        <v>148</v>
      </c>
      <c r="AU85" s="24" t="s">
        <v>85</v>
      </c>
      <c r="AY85" s="24" t="s">
        <v>144</v>
      </c>
      <c r="BE85" s="185">
        <f t="shared" si="4"/>
        <v>0</v>
      </c>
      <c r="BF85" s="185">
        <f t="shared" si="5"/>
        <v>0</v>
      </c>
      <c r="BG85" s="185">
        <f t="shared" si="6"/>
        <v>0</v>
      </c>
      <c r="BH85" s="185">
        <f t="shared" si="7"/>
        <v>0</v>
      </c>
      <c r="BI85" s="185">
        <f t="shared" si="8"/>
        <v>0</v>
      </c>
      <c r="BJ85" s="24" t="s">
        <v>23</v>
      </c>
      <c r="BK85" s="185">
        <f t="shared" si="9"/>
        <v>0</v>
      </c>
      <c r="BL85" s="24" t="s">
        <v>150</v>
      </c>
      <c r="BM85" s="24" t="s">
        <v>750</v>
      </c>
    </row>
    <row r="86" spans="2:65" s="1" customFormat="1" ht="31.5" customHeight="1">
      <c r="B86" s="173"/>
      <c r="C86" s="174" t="s">
        <v>168</v>
      </c>
      <c r="D86" s="174" t="s">
        <v>148</v>
      </c>
      <c r="E86" s="175" t="s">
        <v>751</v>
      </c>
      <c r="F86" s="176" t="s">
        <v>752</v>
      </c>
      <c r="G86" s="177" t="s">
        <v>736</v>
      </c>
      <c r="H86" s="178">
        <v>1</v>
      </c>
      <c r="I86" s="179"/>
      <c r="J86" s="180">
        <f t="shared" si="0"/>
        <v>0</v>
      </c>
      <c r="K86" s="176" t="s">
        <v>389</v>
      </c>
      <c r="L86" s="40"/>
      <c r="M86" s="181" t="s">
        <v>5</v>
      </c>
      <c r="N86" s="182" t="s">
        <v>47</v>
      </c>
      <c r="O86" s="41"/>
      <c r="P86" s="183">
        <f t="shared" si="1"/>
        <v>0</v>
      </c>
      <c r="Q86" s="183">
        <v>0</v>
      </c>
      <c r="R86" s="183">
        <f t="shared" si="2"/>
        <v>0</v>
      </c>
      <c r="S86" s="183">
        <v>0</v>
      </c>
      <c r="T86" s="184">
        <f t="shared" si="3"/>
        <v>0</v>
      </c>
      <c r="AR86" s="24" t="s">
        <v>150</v>
      </c>
      <c r="AT86" s="24" t="s">
        <v>148</v>
      </c>
      <c r="AU86" s="24" t="s">
        <v>85</v>
      </c>
      <c r="AY86" s="24" t="s">
        <v>144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24" t="s">
        <v>23</v>
      </c>
      <c r="BK86" s="185">
        <f t="shared" si="9"/>
        <v>0</v>
      </c>
      <c r="BL86" s="24" t="s">
        <v>150</v>
      </c>
      <c r="BM86" s="24" t="s">
        <v>753</v>
      </c>
    </row>
    <row r="87" spans="2:65" s="1" customFormat="1" ht="22.5" customHeight="1">
      <c r="B87" s="173"/>
      <c r="C87" s="174" t="s">
        <v>614</v>
      </c>
      <c r="D87" s="174" t="s">
        <v>148</v>
      </c>
      <c r="E87" s="175" t="s">
        <v>754</v>
      </c>
      <c r="F87" s="176" t="s">
        <v>755</v>
      </c>
      <c r="G87" s="177" t="s">
        <v>746</v>
      </c>
      <c r="H87" s="178">
        <v>10</v>
      </c>
      <c r="I87" s="179"/>
      <c r="J87" s="180">
        <f t="shared" si="0"/>
        <v>0</v>
      </c>
      <c r="K87" s="176" t="s">
        <v>389</v>
      </c>
      <c r="L87" s="40"/>
      <c r="M87" s="181" t="s">
        <v>5</v>
      </c>
      <c r="N87" s="182" t="s">
        <v>47</v>
      </c>
      <c r="O87" s="41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AR87" s="24" t="s">
        <v>150</v>
      </c>
      <c r="AT87" s="24" t="s">
        <v>148</v>
      </c>
      <c r="AU87" s="24" t="s">
        <v>85</v>
      </c>
      <c r="AY87" s="24" t="s">
        <v>144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24" t="s">
        <v>23</v>
      </c>
      <c r="BK87" s="185">
        <f t="shared" si="9"/>
        <v>0</v>
      </c>
      <c r="BL87" s="24" t="s">
        <v>150</v>
      </c>
      <c r="BM87" s="24" t="s">
        <v>756</v>
      </c>
    </row>
    <row r="88" spans="2:65" s="1" customFormat="1" ht="31.5" customHeight="1">
      <c r="B88" s="173"/>
      <c r="C88" s="174" t="s">
        <v>154</v>
      </c>
      <c r="D88" s="174" t="s">
        <v>148</v>
      </c>
      <c r="E88" s="175" t="s">
        <v>757</v>
      </c>
      <c r="F88" s="176" t="s">
        <v>758</v>
      </c>
      <c r="G88" s="177" t="s">
        <v>746</v>
      </c>
      <c r="H88" s="178">
        <v>24</v>
      </c>
      <c r="I88" s="179"/>
      <c r="J88" s="180">
        <f t="shared" si="0"/>
        <v>0</v>
      </c>
      <c r="K88" s="176" t="s">
        <v>389</v>
      </c>
      <c r="L88" s="40"/>
      <c r="M88" s="181" t="s">
        <v>5</v>
      </c>
      <c r="N88" s="182" t="s">
        <v>47</v>
      </c>
      <c r="O88" s="41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AR88" s="24" t="s">
        <v>150</v>
      </c>
      <c r="AT88" s="24" t="s">
        <v>148</v>
      </c>
      <c r="AU88" s="24" t="s">
        <v>85</v>
      </c>
      <c r="AY88" s="24" t="s">
        <v>144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24" t="s">
        <v>23</v>
      </c>
      <c r="BK88" s="185">
        <f t="shared" si="9"/>
        <v>0</v>
      </c>
      <c r="BL88" s="24" t="s">
        <v>150</v>
      </c>
      <c r="BM88" s="24" t="s">
        <v>759</v>
      </c>
    </row>
    <row r="89" spans="2:65" s="1" customFormat="1" ht="22.5" customHeight="1">
      <c r="B89" s="173"/>
      <c r="C89" s="174" t="s">
        <v>244</v>
      </c>
      <c r="D89" s="174" t="s">
        <v>148</v>
      </c>
      <c r="E89" s="175" t="s">
        <v>760</v>
      </c>
      <c r="F89" s="176" t="s">
        <v>761</v>
      </c>
      <c r="G89" s="177" t="s">
        <v>589</v>
      </c>
      <c r="H89" s="178">
        <v>32</v>
      </c>
      <c r="I89" s="179"/>
      <c r="J89" s="180">
        <f t="shared" si="0"/>
        <v>0</v>
      </c>
      <c r="K89" s="176" t="s">
        <v>389</v>
      </c>
      <c r="L89" s="40"/>
      <c r="M89" s="181" t="s">
        <v>5</v>
      </c>
      <c r="N89" s="182" t="s">
        <v>47</v>
      </c>
      <c r="O89" s="41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AR89" s="24" t="s">
        <v>150</v>
      </c>
      <c r="AT89" s="24" t="s">
        <v>148</v>
      </c>
      <c r="AU89" s="24" t="s">
        <v>85</v>
      </c>
      <c r="AY89" s="24" t="s">
        <v>144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24" t="s">
        <v>23</v>
      </c>
      <c r="BK89" s="185">
        <f t="shared" si="9"/>
        <v>0</v>
      </c>
      <c r="BL89" s="24" t="s">
        <v>150</v>
      </c>
      <c r="BM89" s="24" t="s">
        <v>762</v>
      </c>
    </row>
    <row r="90" spans="2:65" s="1" customFormat="1" ht="22.5" customHeight="1">
      <c r="B90" s="173"/>
      <c r="C90" s="174" t="s">
        <v>27</v>
      </c>
      <c r="D90" s="174" t="s">
        <v>148</v>
      </c>
      <c r="E90" s="175" t="s">
        <v>763</v>
      </c>
      <c r="F90" s="176" t="s">
        <v>764</v>
      </c>
      <c r="G90" s="177" t="s">
        <v>589</v>
      </c>
      <c r="H90" s="178">
        <v>15</v>
      </c>
      <c r="I90" s="179"/>
      <c r="J90" s="180">
        <f t="shared" si="0"/>
        <v>0</v>
      </c>
      <c r="K90" s="176" t="s">
        <v>389</v>
      </c>
      <c r="L90" s="40"/>
      <c r="M90" s="181" t="s">
        <v>5</v>
      </c>
      <c r="N90" s="182" t="s">
        <v>47</v>
      </c>
      <c r="O90" s="41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AR90" s="24" t="s">
        <v>150</v>
      </c>
      <c r="AT90" s="24" t="s">
        <v>148</v>
      </c>
      <c r="AU90" s="24" t="s">
        <v>85</v>
      </c>
      <c r="AY90" s="24" t="s">
        <v>144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24" t="s">
        <v>23</v>
      </c>
      <c r="BK90" s="185">
        <f t="shared" si="9"/>
        <v>0</v>
      </c>
      <c r="BL90" s="24" t="s">
        <v>150</v>
      </c>
      <c r="BM90" s="24" t="s">
        <v>765</v>
      </c>
    </row>
    <row r="91" spans="2:65" s="1" customFormat="1" ht="22.5" customHeight="1">
      <c r="B91" s="173"/>
      <c r="C91" s="174" t="s">
        <v>627</v>
      </c>
      <c r="D91" s="174" t="s">
        <v>148</v>
      </c>
      <c r="E91" s="175" t="s">
        <v>766</v>
      </c>
      <c r="F91" s="176" t="s">
        <v>767</v>
      </c>
      <c r="G91" s="177" t="s">
        <v>580</v>
      </c>
      <c r="H91" s="178">
        <v>1</v>
      </c>
      <c r="I91" s="179"/>
      <c r="J91" s="180">
        <f t="shared" si="0"/>
        <v>0</v>
      </c>
      <c r="K91" s="324" t="s">
        <v>1516</v>
      </c>
      <c r="L91" s="40"/>
      <c r="M91" s="181" t="s">
        <v>5</v>
      </c>
      <c r="N91" s="240" t="s">
        <v>47</v>
      </c>
      <c r="O91" s="241"/>
      <c r="P91" s="242">
        <f t="shared" si="1"/>
        <v>0</v>
      </c>
      <c r="Q91" s="242">
        <v>0</v>
      </c>
      <c r="R91" s="242">
        <f t="shared" si="2"/>
        <v>0</v>
      </c>
      <c r="S91" s="242">
        <v>0</v>
      </c>
      <c r="T91" s="243">
        <f t="shared" si="3"/>
        <v>0</v>
      </c>
      <c r="AR91" s="24" t="s">
        <v>150</v>
      </c>
      <c r="AT91" s="24" t="s">
        <v>148</v>
      </c>
      <c r="AU91" s="24" t="s">
        <v>85</v>
      </c>
      <c r="AY91" s="24" t="s">
        <v>144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24" t="s">
        <v>23</v>
      </c>
      <c r="BK91" s="185">
        <f t="shared" si="9"/>
        <v>0</v>
      </c>
      <c r="BL91" s="24" t="s">
        <v>150</v>
      </c>
      <c r="BM91" s="24" t="s">
        <v>768</v>
      </c>
    </row>
    <row r="92" spans="2:12" s="1" customFormat="1" ht="6.9" customHeight="1">
      <c r="B92" s="55"/>
      <c r="C92" s="56"/>
      <c r="D92" s="56"/>
      <c r="E92" s="56"/>
      <c r="F92" s="56"/>
      <c r="G92" s="56"/>
      <c r="H92" s="56"/>
      <c r="I92" s="126"/>
      <c r="J92" s="56"/>
      <c r="K92" s="56"/>
      <c r="L92" s="40"/>
    </row>
  </sheetData>
  <autoFilter ref="C77:K9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7"/>
  <sheetViews>
    <sheetView showGridLines="0" workbookViewId="0" topLeftCell="A1">
      <pane ySplit="1" topLeftCell="A2" activePane="bottomLeft" state="frozen"/>
      <selection pane="bottomLeft" activeCell="I208" sqref="I2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9"/>
      <c r="C1" s="99"/>
      <c r="D1" s="100" t="s">
        <v>1</v>
      </c>
      <c r="E1" s="99"/>
      <c r="F1" s="101" t="s">
        <v>97</v>
      </c>
      <c r="G1" s="371" t="s">
        <v>98</v>
      </c>
      <c r="H1" s="371"/>
      <c r="I1" s="102"/>
      <c r="J1" s="101" t="s">
        <v>99</v>
      </c>
      <c r="K1" s="100" t="s">
        <v>100</v>
      </c>
      <c r="L1" s="101" t="s">
        <v>101</v>
      </c>
      <c r="M1" s="101"/>
      <c r="N1" s="101"/>
      <c r="O1" s="101"/>
      <c r="P1" s="101"/>
      <c r="Q1" s="101"/>
      <c r="R1" s="101"/>
      <c r="S1" s="101"/>
      <c r="T1" s="10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93</v>
      </c>
    </row>
    <row r="3" spans="2:46" ht="6.9" customHeight="1">
      <c r="B3" s="25"/>
      <c r="C3" s="26"/>
      <c r="D3" s="26"/>
      <c r="E3" s="26"/>
      <c r="F3" s="26"/>
      <c r="G3" s="26"/>
      <c r="H3" s="26"/>
      <c r="I3" s="103"/>
      <c r="J3" s="26"/>
      <c r="K3" s="27"/>
      <c r="AT3" s="24" t="s">
        <v>85</v>
      </c>
    </row>
    <row r="4" spans="2:46" ht="36.9" customHeight="1">
      <c r="B4" s="28"/>
      <c r="C4" s="29"/>
      <c r="D4" s="30" t="s">
        <v>102</v>
      </c>
      <c r="E4" s="29"/>
      <c r="F4" s="29"/>
      <c r="G4" s="29"/>
      <c r="H4" s="29"/>
      <c r="I4" s="104"/>
      <c r="J4" s="29"/>
      <c r="K4" s="31"/>
      <c r="M4" s="32" t="s">
        <v>13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04"/>
      <c r="J5" s="29"/>
      <c r="K5" s="31"/>
    </row>
    <row r="6" spans="2:11" ht="13.2">
      <c r="B6" s="28"/>
      <c r="C6" s="29"/>
      <c r="D6" s="37" t="s">
        <v>19</v>
      </c>
      <c r="E6" s="29"/>
      <c r="F6" s="29"/>
      <c r="G6" s="29"/>
      <c r="H6" s="29"/>
      <c r="I6" s="104"/>
      <c r="J6" s="29"/>
      <c r="K6" s="31"/>
    </row>
    <row r="7" spans="2:11" ht="22.5" customHeight="1">
      <c r="B7" s="28"/>
      <c r="C7" s="29"/>
      <c r="D7" s="29"/>
      <c r="E7" s="372" t="str">
        <f>'Rekapitulace stavby'!K6</f>
        <v>ZŠ Kamenná stezka - infrastruktura pro výuku klíčových kompetencí v oblasti technických oborů II. - m.č. 07,08</v>
      </c>
      <c r="F7" s="373"/>
      <c r="G7" s="373"/>
      <c r="H7" s="373"/>
      <c r="I7" s="104"/>
      <c r="J7" s="29"/>
      <c r="K7" s="31"/>
    </row>
    <row r="8" spans="2:11" s="1" customFormat="1" ht="13.2">
      <c r="B8" s="40"/>
      <c r="C8" s="41"/>
      <c r="D8" s="37" t="s">
        <v>103</v>
      </c>
      <c r="E8" s="41"/>
      <c r="F8" s="41"/>
      <c r="G8" s="41"/>
      <c r="H8" s="41"/>
      <c r="I8" s="105"/>
      <c r="J8" s="41"/>
      <c r="K8" s="44"/>
    </row>
    <row r="9" spans="2:11" s="1" customFormat="1" ht="36.9" customHeight="1">
      <c r="B9" s="40"/>
      <c r="C9" s="41"/>
      <c r="D9" s="41"/>
      <c r="E9" s="374" t="s">
        <v>1453</v>
      </c>
      <c r="F9" s="375"/>
      <c r="G9" s="375"/>
      <c r="H9" s="37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" customHeight="1">
      <c r="B11" s="40"/>
      <c r="C11" s="41"/>
      <c r="D11" s="37" t="s">
        <v>21</v>
      </c>
      <c r="E11" s="41"/>
      <c r="F11" s="35" t="s">
        <v>5</v>
      </c>
      <c r="G11" s="41"/>
      <c r="H11" s="41"/>
      <c r="I11" s="106" t="s">
        <v>22</v>
      </c>
      <c r="J11" s="35" t="s">
        <v>5</v>
      </c>
      <c r="K11" s="44"/>
    </row>
    <row r="12" spans="2:11" s="1" customFormat="1" ht="14.4" customHeight="1">
      <c r="B12" s="40"/>
      <c r="C12" s="41"/>
      <c r="D12" s="37" t="s">
        <v>24</v>
      </c>
      <c r="E12" s="41"/>
      <c r="F12" s="35" t="s">
        <v>25</v>
      </c>
      <c r="G12" s="41"/>
      <c r="H12" s="41"/>
      <c r="I12" s="106" t="s">
        <v>26</v>
      </c>
      <c r="J12" s="107">
        <v>45358</v>
      </c>
      <c r="K12" s="44"/>
    </row>
    <row r="13" spans="2:11" s="1" customFormat="1" ht="10.9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" customHeight="1">
      <c r="B14" s="40"/>
      <c r="C14" s="41"/>
      <c r="D14" s="37" t="s">
        <v>29</v>
      </c>
      <c r="E14" s="41"/>
      <c r="F14" s="41"/>
      <c r="G14" s="41"/>
      <c r="H14" s="41"/>
      <c r="I14" s="106" t="s">
        <v>30</v>
      </c>
      <c r="J14" s="35" t="s">
        <v>31</v>
      </c>
      <c r="K14" s="44"/>
    </row>
    <row r="15" spans="2:11" s="1" customFormat="1" ht="18" customHeight="1">
      <c r="B15" s="40"/>
      <c r="C15" s="41"/>
      <c r="D15" s="41"/>
      <c r="E15" s="35" t="s">
        <v>32</v>
      </c>
      <c r="F15" s="41"/>
      <c r="G15" s="41"/>
      <c r="H15" s="41"/>
      <c r="I15" s="106" t="s">
        <v>33</v>
      </c>
      <c r="J15" s="35" t="s">
        <v>34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" customHeight="1">
      <c r="B17" s="40"/>
      <c r="C17" s="41"/>
      <c r="D17" s="37" t="s">
        <v>35</v>
      </c>
      <c r="E17" s="41"/>
      <c r="F17" s="41"/>
      <c r="G17" s="41"/>
      <c r="H17" s="41"/>
      <c r="I17" s="106" t="s">
        <v>30</v>
      </c>
      <c r="J17" s="35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5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33</v>
      </c>
      <c r="J18" s="35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" customHeight="1">
      <c r="B20" s="40"/>
      <c r="C20" s="41"/>
      <c r="D20" s="37" t="s">
        <v>37</v>
      </c>
      <c r="E20" s="41"/>
      <c r="F20" s="41"/>
      <c r="G20" s="41"/>
      <c r="H20" s="41"/>
      <c r="I20" s="106" t="s">
        <v>30</v>
      </c>
      <c r="J20" s="35"/>
      <c r="K20" s="44"/>
    </row>
    <row r="21" spans="2:11" s="1" customFormat="1" ht="18" customHeight="1">
      <c r="B21" s="40"/>
      <c r="C21" s="41"/>
      <c r="D21" s="41"/>
      <c r="E21" s="35"/>
      <c r="F21" s="41"/>
      <c r="G21" s="41"/>
      <c r="H21" s="41"/>
      <c r="I21" s="106" t="s">
        <v>33</v>
      </c>
      <c r="J21" s="35"/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" customHeight="1">
      <c r="B23" s="40"/>
      <c r="C23" s="41"/>
      <c r="D23" s="37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38" t="s">
        <v>5</v>
      </c>
      <c r="F24" s="338"/>
      <c r="G24" s="338"/>
      <c r="H24" s="338"/>
      <c r="I24" s="110"/>
      <c r="J24" s="109"/>
      <c r="K24" s="111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ROUND(J83,2)</f>
        <v>0</v>
      </c>
      <c r="K27" s="44"/>
    </row>
    <row r="28" spans="2:11" s="1" customFormat="1" ht="6.9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17">
        <f>ROUND(SUM(BE83:BE206),2)</f>
        <v>0</v>
      </c>
      <c r="G30" s="41"/>
      <c r="H30" s="41"/>
      <c r="I30" s="118">
        <v>0.21</v>
      </c>
      <c r="J30" s="117">
        <f>ROUND(ROUND((SUM(BE83:BE206)),2)*I30,2)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17">
        <f>ROUND(SUM(BF83:BF206),2)</f>
        <v>0</v>
      </c>
      <c r="G31" s="41"/>
      <c r="H31" s="41"/>
      <c r="I31" s="118">
        <v>0.15</v>
      </c>
      <c r="J31" s="117">
        <f>ROUND(ROUND((SUM(BF83:BF206)),2)*I31,2)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17">
        <f>ROUND(SUM(BG83:BG206),2)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17">
        <f>ROUND(SUM(BH83:BH206),2)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17">
        <f>ROUND(SUM(BI83:BI206),2)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" customHeight="1">
      <c r="B42" s="40"/>
      <c r="C42" s="30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" customHeight="1">
      <c r="B44" s="40"/>
      <c r="C44" s="37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72" t="str">
        <f>E7</f>
        <v>ZŠ Kamenná stezka - infrastruktura pro výuku klíčových kompetencí v oblasti technických oborů II. - m.č. 07,08</v>
      </c>
      <c r="F45" s="373"/>
      <c r="G45" s="373"/>
      <c r="H45" s="373"/>
      <c r="I45" s="105"/>
      <c r="J45" s="41"/>
      <c r="K45" s="44"/>
    </row>
    <row r="46" spans="2:11" s="1" customFormat="1" ht="14.4" customHeight="1">
      <c r="B46" s="40"/>
      <c r="C46" s="37" t="s">
        <v>103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74" t="str">
        <f>E9</f>
        <v xml:space="preserve">2016042-04-1 - Elektro - míst. 0.07 a 0.08 </v>
      </c>
      <c r="F47" s="375"/>
      <c r="G47" s="375"/>
      <c r="H47" s="375"/>
      <c r="I47" s="105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7" t="s">
        <v>24</v>
      </c>
      <c r="D49" s="41"/>
      <c r="E49" s="41"/>
      <c r="F49" s="35" t="str">
        <f>F12</f>
        <v>Kamenná stezka č.p. 40, Kutná Hora, p.č. 2466/1</v>
      </c>
      <c r="G49" s="41"/>
      <c r="H49" s="41"/>
      <c r="I49" s="106" t="s">
        <v>26</v>
      </c>
      <c r="J49" s="107">
        <f>IF(J12="","",J12)</f>
        <v>45358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2">
      <c r="B51" s="40"/>
      <c r="C51" s="37" t="s">
        <v>29</v>
      </c>
      <c r="D51" s="41"/>
      <c r="E51" s="41"/>
      <c r="F51" s="35" t="str">
        <f>E15</f>
        <v>Město Kutná Hora</v>
      </c>
      <c r="G51" s="41"/>
      <c r="H51" s="41"/>
      <c r="I51" s="106" t="s">
        <v>37</v>
      </c>
      <c r="J51" s="35">
        <f>E21</f>
        <v>0</v>
      </c>
      <c r="K51" s="44"/>
    </row>
    <row r="52" spans="2:11" s="1" customFormat="1" ht="14.4" customHeight="1">
      <c r="B52" s="40"/>
      <c r="C52" s="37" t="s">
        <v>35</v>
      </c>
      <c r="D52" s="41"/>
      <c r="E52" s="41"/>
      <c r="F52" s="35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105</v>
      </c>
      <c r="D54" s="119"/>
      <c r="E54" s="119"/>
      <c r="F54" s="119"/>
      <c r="G54" s="119"/>
      <c r="H54" s="119"/>
      <c r="I54" s="130"/>
      <c r="J54" s="131" t="s">
        <v>106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107</v>
      </c>
      <c r="D56" s="41"/>
      <c r="E56" s="41"/>
      <c r="F56" s="41"/>
      <c r="G56" s="41"/>
      <c r="H56" s="41"/>
      <c r="I56" s="105"/>
      <c r="J56" s="115">
        <f>J83</f>
        <v>0</v>
      </c>
      <c r="K56" s="44"/>
      <c r="AU56" s="24" t="s">
        <v>108</v>
      </c>
    </row>
    <row r="57" spans="2:11" s="7" customFormat="1" ht="24.9" customHeight="1">
      <c r="B57" s="134"/>
      <c r="C57" s="135"/>
      <c r="D57" s="136" t="s">
        <v>769</v>
      </c>
      <c r="E57" s="137"/>
      <c r="F57" s="137"/>
      <c r="G57" s="137"/>
      <c r="H57" s="137"/>
      <c r="I57" s="138"/>
      <c r="J57" s="139">
        <f>J84</f>
        <v>0</v>
      </c>
      <c r="K57" s="140"/>
    </row>
    <row r="58" spans="2:11" s="8" customFormat="1" ht="19.95" customHeight="1">
      <c r="B58" s="141"/>
      <c r="C58" s="142"/>
      <c r="D58" s="143" t="s">
        <v>770</v>
      </c>
      <c r="E58" s="144"/>
      <c r="F58" s="144"/>
      <c r="G58" s="144"/>
      <c r="H58" s="144"/>
      <c r="I58" s="145"/>
      <c r="J58" s="146">
        <f>J85</f>
        <v>0</v>
      </c>
      <c r="K58" s="147"/>
    </row>
    <row r="59" spans="2:11" s="8" customFormat="1" ht="19.95" customHeight="1">
      <c r="B59" s="141"/>
      <c r="C59" s="142"/>
      <c r="D59" s="143" t="s">
        <v>771</v>
      </c>
      <c r="E59" s="144"/>
      <c r="F59" s="144"/>
      <c r="G59" s="144"/>
      <c r="H59" s="144"/>
      <c r="I59" s="145"/>
      <c r="J59" s="146">
        <f>J125</f>
        <v>0</v>
      </c>
      <c r="K59" s="147"/>
    </row>
    <row r="60" spans="2:11" s="8" customFormat="1" ht="19.95" customHeight="1">
      <c r="B60" s="141"/>
      <c r="C60" s="142"/>
      <c r="D60" s="143" t="s">
        <v>772</v>
      </c>
      <c r="E60" s="144"/>
      <c r="F60" s="144"/>
      <c r="G60" s="144"/>
      <c r="H60" s="144"/>
      <c r="I60" s="145"/>
      <c r="J60" s="146">
        <f>J141</f>
        <v>0</v>
      </c>
      <c r="K60" s="147"/>
    </row>
    <row r="61" spans="2:11" s="8" customFormat="1" ht="19.95" customHeight="1">
      <c r="B61" s="141"/>
      <c r="C61" s="142"/>
      <c r="D61" s="143" t="s">
        <v>773</v>
      </c>
      <c r="E61" s="144"/>
      <c r="F61" s="144"/>
      <c r="G61" s="144"/>
      <c r="H61" s="144"/>
      <c r="I61" s="145"/>
      <c r="J61" s="146">
        <f>J154</f>
        <v>0</v>
      </c>
      <c r="K61" s="147"/>
    </row>
    <row r="62" spans="2:11" s="8" customFormat="1" ht="19.95" customHeight="1">
      <c r="B62" s="141"/>
      <c r="C62" s="142"/>
      <c r="D62" s="143" t="s">
        <v>774</v>
      </c>
      <c r="E62" s="144"/>
      <c r="F62" s="144"/>
      <c r="G62" s="144"/>
      <c r="H62" s="144"/>
      <c r="I62" s="145"/>
      <c r="J62" s="146">
        <f>J182</f>
        <v>0</v>
      </c>
      <c r="K62" s="147"/>
    </row>
    <row r="63" spans="2:11" s="7" customFormat="1" ht="24.9" customHeight="1">
      <c r="B63" s="134"/>
      <c r="C63" s="135"/>
      <c r="D63" s="136" t="s">
        <v>775</v>
      </c>
      <c r="E63" s="137"/>
      <c r="F63" s="137"/>
      <c r="G63" s="137"/>
      <c r="H63" s="137"/>
      <c r="I63" s="138"/>
      <c r="J63" s="139">
        <f>J204</f>
        <v>0</v>
      </c>
      <c r="K63" s="140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05"/>
      <c r="J64" s="41"/>
      <c r="K64" s="44"/>
    </row>
    <row r="65" spans="2:11" s="1" customFormat="1" ht="6.9" customHeight="1">
      <c r="B65" s="55"/>
      <c r="C65" s="56"/>
      <c r="D65" s="56"/>
      <c r="E65" s="56"/>
      <c r="F65" s="56"/>
      <c r="G65" s="56"/>
      <c r="H65" s="56"/>
      <c r="I65" s="126"/>
      <c r="J65" s="56"/>
      <c r="K65" s="57"/>
    </row>
    <row r="69" spans="2:12" s="1" customFormat="1" ht="6.9" customHeight="1">
      <c r="B69" s="58"/>
      <c r="C69" s="59"/>
      <c r="D69" s="59"/>
      <c r="E69" s="59"/>
      <c r="F69" s="59"/>
      <c r="G69" s="59"/>
      <c r="H69" s="59"/>
      <c r="I69" s="127"/>
      <c r="J69" s="59"/>
      <c r="K69" s="59"/>
      <c r="L69" s="40"/>
    </row>
    <row r="70" spans="2:12" s="1" customFormat="1" ht="36.9" customHeight="1">
      <c r="B70" s="40"/>
      <c r="C70" s="60" t="s">
        <v>128</v>
      </c>
      <c r="L70" s="40"/>
    </row>
    <row r="71" spans="2:12" s="1" customFormat="1" ht="6.9" customHeight="1">
      <c r="B71" s="40"/>
      <c r="L71" s="40"/>
    </row>
    <row r="72" spans="2:12" s="1" customFormat="1" ht="14.4" customHeight="1">
      <c r="B72" s="40"/>
      <c r="C72" s="62" t="s">
        <v>19</v>
      </c>
      <c r="L72" s="40"/>
    </row>
    <row r="73" spans="2:12" s="1" customFormat="1" ht="22.5" customHeight="1">
      <c r="B73" s="40"/>
      <c r="E73" s="368" t="str">
        <f>E7</f>
        <v>ZŠ Kamenná stezka - infrastruktura pro výuku klíčových kompetencí v oblasti technických oborů II. - m.č. 07,08</v>
      </c>
      <c r="F73" s="369"/>
      <c r="G73" s="369"/>
      <c r="H73" s="369"/>
      <c r="L73" s="40"/>
    </row>
    <row r="74" spans="2:12" s="1" customFormat="1" ht="14.4" customHeight="1">
      <c r="B74" s="40"/>
      <c r="C74" s="62" t="s">
        <v>103</v>
      </c>
      <c r="L74" s="40"/>
    </row>
    <row r="75" spans="2:12" s="1" customFormat="1" ht="23.25" customHeight="1">
      <c r="B75" s="40"/>
      <c r="E75" s="349" t="str">
        <f>E9</f>
        <v xml:space="preserve">2016042-04-1 - Elektro - míst. 0.07 a 0.08 </v>
      </c>
      <c r="F75" s="370"/>
      <c r="G75" s="370"/>
      <c r="H75" s="370"/>
      <c r="L75" s="40"/>
    </row>
    <row r="76" spans="2:12" s="1" customFormat="1" ht="6.9" customHeight="1">
      <c r="B76" s="40"/>
      <c r="L76" s="40"/>
    </row>
    <row r="77" spans="2:12" s="1" customFormat="1" ht="18" customHeight="1">
      <c r="B77" s="40"/>
      <c r="C77" s="62" t="s">
        <v>24</v>
      </c>
      <c r="F77" s="148" t="str">
        <f>F12</f>
        <v>Kamenná stezka č.p. 40, Kutná Hora, p.č. 2466/1</v>
      </c>
      <c r="I77" s="149" t="s">
        <v>26</v>
      </c>
      <c r="J77" s="66">
        <f>IF(J12="","",J12)</f>
        <v>45358</v>
      </c>
      <c r="L77" s="40"/>
    </row>
    <row r="78" spans="2:12" s="1" customFormat="1" ht="6.9" customHeight="1">
      <c r="B78" s="40"/>
      <c r="L78" s="40"/>
    </row>
    <row r="79" spans="2:12" s="1" customFormat="1" ht="13.2">
      <c r="B79" s="40"/>
      <c r="C79" s="62" t="s">
        <v>29</v>
      </c>
      <c r="F79" s="148" t="str">
        <f>E15</f>
        <v>Město Kutná Hora</v>
      </c>
      <c r="I79" s="149" t="s">
        <v>37</v>
      </c>
      <c r="J79" s="148">
        <f>E21</f>
        <v>0</v>
      </c>
      <c r="L79" s="40"/>
    </row>
    <row r="80" spans="2:12" s="1" customFormat="1" ht="14.4" customHeight="1">
      <c r="B80" s="40"/>
      <c r="C80" s="62" t="s">
        <v>35</v>
      </c>
      <c r="F80" s="148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9" customFormat="1" ht="29.25" customHeight="1">
      <c r="B82" s="150"/>
      <c r="C82" s="151" t="s">
        <v>129</v>
      </c>
      <c r="D82" s="152" t="s">
        <v>61</v>
      </c>
      <c r="E82" s="152" t="s">
        <v>57</v>
      </c>
      <c r="F82" s="152" t="s">
        <v>130</v>
      </c>
      <c r="G82" s="152" t="s">
        <v>131</v>
      </c>
      <c r="H82" s="152" t="s">
        <v>132</v>
      </c>
      <c r="I82" s="153" t="s">
        <v>133</v>
      </c>
      <c r="J82" s="152" t="s">
        <v>106</v>
      </c>
      <c r="K82" s="154" t="s">
        <v>134</v>
      </c>
      <c r="L82" s="150"/>
      <c r="M82" s="72" t="s">
        <v>135</v>
      </c>
      <c r="N82" s="73" t="s">
        <v>46</v>
      </c>
      <c r="O82" s="73" t="s">
        <v>136</v>
      </c>
      <c r="P82" s="73" t="s">
        <v>137</v>
      </c>
      <c r="Q82" s="73" t="s">
        <v>138</v>
      </c>
      <c r="R82" s="73" t="s">
        <v>139</v>
      </c>
      <c r="S82" s="73" t="s">
        <v>140</v>
      </c>
      <c r="T82" s="74" t="s">
        <v>141</v>
      </c>
    </row>
    <row r="83" spans="2:63" s="1" customFormat="1" ht="29.25" customHeight="1">
      <c r="B83" s="40"/>
      <c r="C83" s="76" t="s">
        <v>107</v>
      </c>
      <c r="J83" s="155">
        <f>BK83</f>
        <v>0</v>
      </c>
      <c r="L83" s="40"/>
      <c r="M83" s="75"/>
      <c r="N83" s="67"/>
      <c r="O83" s="67"/>
      <c r="P83" s="156">
        <f>P84+P204</f>
        <v>0</v>
      </c>
      <c r="Q83" s="67"/>
      <c r="R83" s="156">
        <f>R84+R204</f>
        <v>0.07775000000000001</v>
      </c>
      <c r="S83" s="67"/>
      <c r="T83" s="157">
        <f>T84+T204</f>
        <v>0.7969999999999999</v>
      </c>
      <c r="AT83" s="24" t="s">
        <v>75</v>
      </c>
      <c r="AU83" s="24" t="s">
        <v>108</v>
      </c>
      <c r="BK83" s="158">
        <f>BK84+BK204</f>
        <v>0</v>
      </c>
    </row>
    <row r="84" spans="2:63" s="10" customFormat="1" ht="37.35" customHeight="1">
      <c r="B84" s="159"/>
      <c r="D84" s="160" t="s">
        <v>75</v>
      </c>
      <c r="E84" s="161" t="s">
        <v>153</v>
      </c>
      <c r="F84" s="161" t="s">
        <v>776</v>
      </c>
      <c r="I84" s="162"/>
      <c r="J84" s="163">
        <f>BK84</f>
        <v>0</v>
      </c>
      <c r="L84" s="159"/>
      <c r="M84" s="164"/>
      <c r="N84" s="165"/>
      <c r="O84" s="165"/>
      <c r="P84" s="166">
        <f>P85+P125+P141+P154+P182</f>
        <v>0</v>
      </c>
      <c r="Q84" s="165"/>
      <c r="R84" s="166">
        <f>R85+R125+R141+R154+R182</f>
        <v>0.07775000000000001</v>
      </c>
      <c r="S84" s="165"/>
      <c r="T84" s="167">
        <f>T85+T125+T141+T154+T182</f>
        <v>0.7969999999999999</v>
      </c>
      <c r="AR84" s="160" t="s">
        <v>145</v>
      </c>
      <c r="AT84" s="168" t="s">
        <v>75</v>
      </c>
      <c r="AU84" s="168" t="s">
        <v>76</v>
      </c>
      <c r="AY84" s="160" t="s">
        <v>144</v>
      </c>
      <c r="BK84" s="169">
        <f>BK85+BK125+BK141+BK154+BK182</f>
        <v>0</v>
      </c>
    </row>
    <row r="85" spans="2:63" s="10" customFormat="1" ht="19.95" customHeight="1">
      <c r="B85" s="159"/>
      <c r="D85" s="170" t="s">
        <v>75</v>
      </c>
      <c r="E85" s="171" t="s">
        <v>777</v>
      </c>
      <c r="F85" s="171" t="s">
        <v>778</v>
      </c>
      <c r="I85" s="162"/>
      <c r="J85" s="172">
        <f>BK85</f>
        <v>0</v>
      </c>
      <c r="L85" s="159"/>
      <c r="M85" s="164"/>
      <c r="N85" s="165"/>
      <c r="O85" s="165"/>
      <c r="P85" s="166">
        <f>SUM(P86:P124)</f>
        <v>0</v>
      </c>
      <c r="Q85" s="165"/>
      <c r="R85" s="166">
        <f>SUM(R86:R124)</f>
        <v>0</v>
      </c>
      <c r="S85" s="165"/>
      <c r="T85" s="167">
        <f>SUM(T86:T124)</f>
        <v>0</v>
      </c>
      <c r="AR85" s="160" t="s">
        <v>145</v>
      </c>
      <c r="AT85" s="168" t="s">
        <v>75</v>
      </c>
      <c r="AU85" s="168" t="s">
        <v>23</v>
      </c>
      <c r="AY85" s="160" t="s">
        <v>144</v>
      </c>
      <c r="BK85" s="169">
        <f>SUM(BK86:BK124)</f>
        <v>0</v>
      </c>
    </row>
    <row r="86" spans="2:65" s="1" customFormat="1" ht="22.5" customHeight="1">
      <c r="B86" s="173"/>
      <c r="C86" s="174" t="s">
        <v>23</v>
      </c>
      <c r="D86" s="174" t="s">
        <v>148</v>
      </c>
      <c r="E86" s="175" t="s">
        <v>779</v>
      </c>
      <c r="F86" s="176" t="s">
        <v>780</v>
      </c>
      <c r="G86" s="177" t="s">
        <v>186</v>
      </c>
      <c r="H86" s="178">
        <v>20</v>
      </c>
      <c r="I86" s="179">
        <v>0</v>
      </c>
      <c r="J86" s="180">
        <f aca="true" t="shared" si="0" ref="J86:J124">ROUND(I86*H86,2)</f>
        <v>0</v>
      </c>
      <c r="K86" s="324" t="s">
        <v>1516</v>
      </c>
      <c r="L86" s="40"/>
      <c r="M86" s="181" t="s">
        <v>5</v>
      </c>
      <c r="N86" s="182" t="s">
        <v>47</v>
      </c>
      <c r="O86" s="41"/>
      <c r="P86" s="183">
        <f aca="true" t="shared" si="1" ref="P86:P124">O86*H86</f>
        <v>0</v>
      </c>
      <c r="Q86" s="183">
        <v>0</v>
      </c>
      <c r="R86" s="183">
        <f aca="true" t="shared" si="2" ref="R86:R124">Q86*H86</f>
        <v>0</v>
      </c>
      <c r="S86" s="183">
        <v>0</v>
      </c>
      <c r="T86" s="184">
        <f aca="true" t="shared" si="3" ref="T86:T124">S86*H86</f>
        <v>0</v>
      </c>
      <c r="AR86" s="24" t="s">
        <v>250</v>
      </c>
      <c r="AT86" s="24" t="s">
        <v>148</v>
      </c>
      <c r="AU86" s="24" t="s">
        <v>85</v>
      </c>
      <c r="AY86" s="24" t="s">
        <v>144</v>
      </c>
      <c r="BE86" s="185">
        <f aca="true" t="shared" si="4" ref="BE86:BE124">IF(N86="základní",J86,0)</f>
        <v>0</v>
      </c>
      <c r="BF86" s="185">
        <f aca="true" t="shared" si="5" ref="BF86:BF124">IF(N86="snížená",J86,0)</f>
        <v>0</v>
      </c>
      <c r="BG86" s="185">
        <f aca="true" t="shared" si="6" ref="BG86:BG124">IF(N86="zákl. přenesená",J86,0)</f>
        <v>0</v>
      </c>
      <c r="BH86" s="185">
        <f aca="true" t="shared" si="7" ref="BH86:BH124">IF(N86="sníž. přenesená",J86,0)</f>
        <v>0</v>
      </c>
      <c r="BI86" s="185">
        <f aca="true" t="shared" si="8" ref="BI86:BI124">IF(N86="nulová",J86,0)</f>
        <v>0</v>
      </c>
      <c r="BJ86" s="24" t="s">
        <v>23</v>
      </c>
      <c r="BK86" s="185">
        <f aca="true" t="shared" si="9" ref="BK86:BK124">ROUND(I86*H86,2)</f>
        <v>0</v>
      </c>
      <c r="BL86" s="24" t="s">
        <v>250</v>
      </c>
      <c r="BM86" s="24" t="s">
        <v>782</v>
      </c>
    </row>
    <row r="87" spans="2:65" s="1" customFormat="1" ht="22.5" customHeight="1">
      <c r="B87" s="173"/>
      <c r="C87" s="174" t="s">
        <v>85</v>
      </c>
      <c r="D87" s="174" t="s">
        <v>148</v>
      </c>
      <c r="E87" s="175" t="s">
        <v>783</v>
      </c>
      <c r="F87" s="176" t="s">
        <v>784</v>
      </c>
      <c r="G87" s="177" t="s">
        <v>186</v>
      </c>
      <c r="H87" s="178">
        <v>40</v>
      </c>
      <c r="I87" s="179">
        <v>0</v>
      </c>
      <c r="J87" s="180">
        <f t="shared" si="0"/>
        <v>0</v>
      </c>
      <c r="K87" s="324" t="s">
        <v>1516</v>
      </c>
      <c r="L87" s="40"/>
      <c r="M87" s="181" t="s">
        <v>5</v>
      </c>
      <c r="N87" s="182" t="s">
        <v>47</v>
      </c>
      <c r="O87" s="41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AR87" s="24" t="s">
        <v>250</v>
      </c>
      <c r="AT87" s="24" t="s">
        <v>148</v>
      </c>
      <c r="AU87" s="24" t="s">
        <v>85</v>
      </c>
      <c r="AY87" s="24" t="s">
        <v>144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24" t="s">
        <v>23</v>
      </c>
      <c r="BK87" s="185">
        <f t="shared" si="9"/>
        <v>0</v>
      </c>
      <c r="BL87" s="24" t="s">
        <v>250</v>
      </c>
      <c r="BM87" s="24" t="s">
        <v>785</v>
      </c>
    </row>
    <row r="88" spans="2:65" s="1" customFormat="1" ht="22.5" customHeight="1">
      <c r="B88" s="173"/>
      <c r="C88" s="174" t="s">
        <v>145</v>
      </c>
      <c r="D88" s="174" t="s">
        <v>148</v>
      </c>
      <c r="E88" s="175" t="s">
        <v>786</v>
      </c>
      <c r="F88" s="176" t="s">
        <v>787</v>
      </c>
      <c r="G88" s="177" t="s">
        <v>186</v>
      </c>
      <c r="H88" s="178">
        <v>10</v>
      </c>
      <c r="I88" s="179">
        <v>0</v>
      </c>
      <c r="J88" s="180">
        <f t="shared" si="0"/>
        <v>0</v>
      </c>
      <c r="K88" s="324" t="s">
        <v>1516</v>
      </c>
      <c r="L88" s="40"/>
      <c r="M88" s="181" t="s">
        <v>5</v>
      </c>
      <c r="N88" s="182" t="s">
        <v>47</v>
      </c>
      <c r="O88" s="41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AR88" s="24" t="s">
        <v>250</v>
      </c>
      <c r="AT88" s="24" t="s">
        <v>148</v>
      </c>
      <c r="AU88" s="24" t="s">
        <v>85</v>
      </c>
      <c r="AY88" s="24" t="s">
        <v>144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24" t="s">
        <v>23</v>
      </c>
      <c r="BK88" s="185">
        <f t="shared" si="9"/>
        <v>0</v>
      </c>
      <c r="BL88" s="24" t="s">
        <v>250</v>
      </c>
      <c r="BM88" s="24" t="s">
        <v>788</v>
      </c>
    </row>
    <row r="89" spans="2:65" s="1" customFormat="1" ht="22.5" customHeight="1">
      <c r="B89" s="173"/>
      <c r="C89" s="174" t="s">
        <v>150</v>
      </c>
      <c r="D89" s="174" t="s">
        <v>148</v>
      </c>
      <c r="E89" s="175" t="s">
        <v>789</v>
      </c>
      <c r="F89" s="176" t="s">
        <v>790</v>
      </c>
      <c r="G89" s="177" t="s">
        <v>186</v>
      </c>
      <c r="H89" s="178">
        <v>20</v>
      </c>
      <c r="I89" s="179">
        <v>0</v>
      </c>
      <c r="J89" s="180">
        <f t="shared" si="0"/>
        <v>0</v>
      </c>
      <c r="K89" s="324" t="s">
        <v>1516</v>
      </c>
      <c r="L89" s="40"/>
      <c r="M89" s="181" t="s">
        <v>5</v>
      </c>
      <c r="N89" s="182" t="s">
        <v>47</v>
      </c>
      <c r="O89" s="41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AR89" s="24" t="s">
        <v>250</v>
      </c>
      <c r="AT89" s="24" t="s">
        <v>148</v>
      </c>
      <c r="AU89" s="24" t="s">
        <v>85</v>
      </c>
      <c r="AY89" s="24" t="s">
        <v>144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24" t="s">
        <v>23</v>
      </c>
      <c r="BK89" s="185">
        <f t="shared" si="9"/>
        <v>0</v>
      </c>
      <c r="BL89" s="24" t="s">
        <v>250</v>
      </c>
      <c r="BM89" s="24" t="s">
        <v>791</v>
      </c>
    </row>
    <row r="90" spans="2:65" s="1" customFormat="1" ht="22.5" customHeight="1">
      <c r="B90" s="173"/>
      <c r="C90" s="174" t="s">
        <v>571</v>
      </c>
      <c r="D90" s="174" t="s">
        <v>148</v>
      </c>
      <c r="E90" s="175" t="s">
        <v>792</v>
      </c>
      <c r="F90" s="176" t="s">
        <v>793</v>
      </c>
      <c r="G90" s="177" t="s">
        <v>736</v>
      </c>
      <c r="H90" s="178">
        <v>1</v>
      </c>
      <c r="I90" s="179">
        <v>0</v>
      </c>
      <c r="J90" s="180">
        <f t="shared" si="0"/>
        <v>0</v>
      </c>
      <c r="K90" s="324" t="s">
        <v>1516</v>
      </c>
      <c r="L90" s="40"/>
      <c r="M90" s="181" t="s">
        <v>5</v>
      </c>
      <c r="N90" s="182" t="s">
        <v>47</v>
      </c>
      <c r="O90" s="41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AR90" s="24" t="s">
        <v>250</v>
      </c>
      <c r="AT90" s="24" t="s">
        <v>148</v>
      </c>
      <c r="AU90" s="24" t="s">
        <v>85</v>
      </c>
      <c r="AY90" s="24" t="s">
        <v>144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24" t="s">
        <v>23</v>
      </c>
      <c r="BK90" s="185">
        <f t="shared" si="9"/>
        <v>0</v>
      </c>
      <c r="BL90" s="24" t="s">
        <v>250</v>
      </c>
      <c r="BM90" s="24" t="s">
        <v>794</v>
      </c>
    </row>
    <row r="91" spans="2:65" s="1" customFormat="1" ht="22.5" customHeight="1">
      <c r="B91" s="173"/>
      <c r="C91" s="174" t="s">
        <v>168</v>
      </c>
      <c r="D91" s="174" t="s">
        <v>148</v>
      </c>
      <c r="E91" s="175" t="s">
        <v>795</v>
      </c>
      <c r="F91" s="176" t="s">
        <v>796</v>
      </c>
      <c r="G91" s="177" t="s">
        <v>736</v>
      </c>
      <c r="H91" s="178">
        <v>28</v>
      </c>
      <c r="I91" s="179">
        <v>0</v>
      </c>
      <c r="J91" s="180">
        <f t="shared" si="0"/>
        <v>0</v>
      </c>
      <c r="K91" s="176" t="s">
        <v>781</v>
      </c>
      <c r="L91" s="40"/>
      <c r="M91" s="181" t="s">
        <v>5</v>
      </c>
      <c r="N91" s="182" t="s">
        <v>47</v>
      </c>
      <c r="O91" s="41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24" t="s">
        <v>250</v>
      </c>
      <c r="AT91" s="24" t="s">
        <v>148</v>
      </c>
      <c r="AU91" s="24" t="s">
        <v>85</v>
      </c>
      <c r="AY91" s="24" t="s">
        <v>144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24" t="s">
        <v>23</v>
      </c>
      <c r="BK91" s="185">
        <f t="shared" si="9"/>
        <v>0</v>
      </c>
      <c r="BL91" s="24" t="s">
        <v>250</v>
      </c>
      <c r="BM91" s="24" t="s">
        <v>797</v>
      </c>
    </row>
    <row r="92" spans="2:65" s="1" customFormat="1" ht="22.5" customHeight="1">
      <c r="B92" s="173"/>
      <c r="C92" s="174" t="s">
        <v>614</v>
      </c>
      <c r="D92" s="174" t="s">
        <v>148</v>
      </c>
      <c r="E92" s="175" t="s">
        <v>798</v>
      </c>
      <c r="F92" s="176" t="s">
        <v>799</v>
      </c>
      <c r="G92" s="177" t="s">
        <v>736</v>
      </c>
      <c r="H92" s="178">
        <v>48</v>
      </c>
      <c r="I92" s="179">
        <v>0</v>
      </c>
      <c r="J92" s="180">
        <f t="shared" si="0"/>
        <v>0</v>
      </c>
      <c r="K92" s="176" t="s">
        <v>781</v>
      </c>
      <c r="L92" s="40"/>
      <c r="M92" s="181" t="s">
        <v>5</v>
      </c>
      <c r="N92" s="182" t="s">
        <v>47</v>
      </c>
      <c r="O92" s="41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24" t="s">
        <v>250</v>
      </c>
      <c r="AT92" s="24" t="s">
        <v>148</v>
      </c>
      <c r="AU92" s="24" t="s">
        <v>85</v>
      </c>
      <c r="AY92" s="24" t="s">
        <v>144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24" t="s">
        <v>23</v>
      </c>
      <c r="BK92" s="185">
        <f t="shared" si="9"/>
        <v>0</v>
      </c>
      <c r="BL92" s="24" t="s">
        <v>250</v>
      </c>
      <c r="BM92" s="24" t="s">
        <v>800</v>
      </c>
    </row>
    <row r="93" spans="2:65" s="1" customFormat="1" ht="22.5" customHeight="1">
      <c r="B93" s="173"/>
      <c r="C93" s="174" t="s">
        <v>154</v>
      </c>
      <c r="D93" s="174" t="s">
        <v>148</v>
      </c>
      <c r="E93" s="175" t="s">
        <v>801</v>
      </c>
      <c r="F93" s="176" t="s">
        <v>802</v>
      </c>
      <c r="G93" s="177" t="s">
        <v>736</v>
      </c>
      <c r="H93" s="178">
        <v>24</v>
      </c>
      <c r="I93" s="179">
        <v>0</v>
      </c>
      <c r="J93" s="180">
        <f t="shared" si="0"/>
        <v>0</v>
      </c>
      <c r="K93" s="176" t="s">
        <v>781</v>
      </c>
      <c r="L93" s="40"/>
      <c r="M93" s="181" t="s">
        <v>5</v>
      </c>
      <c r="N93" s="182" t="s">
        <v>47</v>
      </c>
      <c r="O93" s="41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24" t="s">
        <v>250</v>
      </c>
      <c r="AT93" s="24" t="s">
        <v>148</v>
      </c>
      <c r="AU93" s="24" t="s">
        <v>85</v>
      </c>
      <c r="AY93" s="24" t="s">
        <v>144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24" t="s">
        <v>23</v>
      </c>
      <c r="BK93" s="185">
        <f t="shared" si="9"/>
        <v>0</v>
      </c>
      <c r="BL93" s="24" t="s">
        <v>250</v>
      </c>
      <c r="BM93" s="24" t="s">
        <v>803</v>
      </c>
    </row>
    <row r="94" spans="2:65" s="1" customFormat="1" ht="22.5" customHeight="1">
      <c r="B94" s="173"/>
      <c r="C94" s="174" t="s">
        <v>244</v>
      </c>
      <c r="D94" s="174" t="s">
        <v>148</v>
      </c>
      <c r="E94" s="175" t="s">
        <v>804</v>
      </c>
      <c r="F94" s="176" t="s">
        <v>805</v>
      </c>
      <c r="G94" s="177" t="s">
        <v>736</v>
      </c>
      <c r="H94" s="178">
        <v>12</v>
      </c>
      <c r="I94" s="179">
        <v>0</v>
      </c>
      <c r="J94" s="180">
        <f t="shared" si="0"/>
        <v>0</v>
      </c>
      <c r="K94" s="176" t="s">
        <v>781</v>
      </c>
      <c r="L94" s="40"/>
      <c r="M94" s="181" t="s">
        <v>5</v>
      </c>
      <c r="N94" s="182" t="s">
        <v>47</v>
      </c>
      <c r="O94" s="41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24" t="s">
        <v>250</v>
      </c>
      <c r="AT94" s="24" t="s">
        <v>148</v>
      </c>
      <c r="AU94" s="24" t="s">
        <v>85</v>
      </c>
      <c r="AY94" s="24" t="s">
        <v>144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24" t="s">
        <v>23</v>
      </c>
      <c r="BK94" s="185">
        <f t="shared" si="9"/>
        <v>0</v>
      </c>
      <c r="BL94" s="24" t="s">
        <v>250</v>
      </c>
      <c r="BM94" s="24" t="s">
        <v>806</v>
      </c>
    </row>
    <row r="95" spans="2:65" s="1" customFormat="1" ht="22.5" customHeight="1">
      <c r="B95" s="173"/>
      <c r="C95" s="174" t="s">
        <v>27</v>
      </c>
      <c r="D95" s="174" t="s">
        <v>148</v>
      </c>
      <c r="E95" s="175" t="s">
        <v>807</v>
      </c>
      <c r="F95" s="176" t="s">
        <v>808</v>
      </c>
      <c r="G95" s="177" t="s">
        <v>736</v>
      </c>
      <c r="H95" s="178">
        <v>4</v>
      </c>
      <c r="I95" s="179">
        <v>0</v>
      </c>
      <c r="J95" s="180">
        <f t="shared" si="0"/>
        <v>0</v>
      </c>
      <c r="K95" s="176" t="s">
        <v>781</v>
      </c>
      <c r="L95" s="40"/>
      <c r="M95" s="181" t="s">
        <v>5</v>
      </c>
      <c r="N95" s="182" t="s">
        <v>47</v>
      </c>
      <c r="O95" s="41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24" t="s">
        <v>250</v>
      </c>
      <c r="AT95" s="24" t="s">
        <v>148</v>
      </c>
      <c r="AU95" s="24" t="s">
        <v>85</v>
      </c>
      <c r="AY95" s="24" t="s">
        <v>144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24" t="s">
        <v>23</v>
      </c>
      <c r="BK95" s="185">
        <f t="shared" si="9"/>
        <v>0</v>
      </c>
      <c r="BL95" s="24" t="s">
        <v>250</v>
      </c>
      <c r="BM95" s="24" t="s">
        <v>809</v>
      </c>
    </row>
    <row r="96" spans="2:65" s="1" customFormat="1" ht="22.5" customHeight="1">
      <c r="B96" s="173"/>
      <c r="C96" s="174" t="s">
        <v>627</v>
      </c>
      <c r="D96" s="174" t="s">
        <v>148</v>
      </c>
      <c r="E96" s="175" t="s">
        <v>810</v>
      </c>
      <c r="F96" s="176" t="s">
        <v>811</v>
      </c>
      <c r="G96" s="177" t="s">
        <v>736</v>
      </c>
      <c r="H96" s="178">
        <v>6</v>
      </c>
      <c r="I96" s="179">
        <v>0</v>
      </c>
      <c r="J96" s="180">
        <f t="shared" si="0"/>
        <v>0</v>
      </c>
      <c r="K96" s="176" t="s">
        <v>781</v>
      </c>
      <c r="L96" s="40"/>
      <c r="M96" s="181" t="s">
        <v>5</v>
      </c>
      <c r="N96" s="182" t="s">
        <v>47</v>
      </c>
      <c r="O96" s="41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24" t="s">
        <v>250</v>
      </c>
      <c r="AT96" s="24" t="s">
        <v>148</v>
      </c>
      <c r="AU96" s="24" t="s">
        <v>85</v>
      </c>
      <c r="AY96" s="24" t="s">
        <v>144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24" t="s">
        <v>23</v>
      </c>
      <c r="BK96" s="185">
        <f t="shared" si="9"/>
        <v>0</v>
      </c>
      <c r="BL96" s="24" t="s">
        <v>250</v>
      </c>
      <c r="BM96" s="24" t="s">
        <v>812</v>
      </c>
    </row>
    <row r="97" spans="2:65" s="1" customFormat="1" ht="22.5" customHeight="1">
      <c r="B97" s="173"/>
      <c r="C97" s="174" t="s">
        <v>631</v>
      </c>
      <c r="D97" s="174" t="s">
        <v>148</v>
      </c>
      <c r="E97" s="175" t="s">
        <v>813</v>
      </c>
      <c r="F97" s="176" t="s">
        <v>814</v>
      </c>
      <c r="G97" s="177" t="s">
        <v>736</v>
      </c>
      <c r="H97" s="178">
        <v>6</v>
      </c>
      <c r="I97" s="179">
        <v>0</v>
      </c>
      <c r="J97" s="180">
        <f t="shared" si="0"/>
        <v>0</v>
      </c>
      <c r="K97" s="176" t="s">
        <v>781</v>
      </c>
      <c r="L97" s="40"/>
      <c r="M97" s="181" t="s">
        <v>5</v>
      </c>
      <c r="N97" s="182" t="s">
        <v>47</v>
      </c>
      <c r="O97" s="41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24" t="s">
        <v>250</v>
      </c>
      <c r="AT97" s="24" t="s">
        <v>148</v>
      </c>
      <c r="AU97" s="24" t="s">
        <v>85</v>
      </c>
      <c r="AY97" s="24" t="s">
        <v>144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24" t="s">
        <v>23</v>
      </c>
      <c r="BK97" s="185">
        <f t="shared" si="9"/>
        <v>0</v>
      </c>
      <c r="BL97" s="24" t="s">
        <v>250</v>
      </c>
      <c r="BM97" s="24" t="s">
        <v>815</v>
      </c>
    </row>
    <row r="98" spans="2:65" s="1" customFormat="1" ht="22.5" customHeight="1">
      <c r="B98" s="173"/>
      <c r="C98" s="174" t="s">
        <v>635</v>
      </c>
      <c r="D98" s="174" t="s">
        <v>148</v>
      </c>
      <c r="E98" s="175" t="s">
        <v>816</v>
      </c>
      <c r="F98" s="176" t="s">
        <v>817</v>
      </c>
      <c r="G98" s="177" t="s">
        <v>736</v>
      </c>
      <c r="H98" s="178">
        <v>1</v>
      </c>
      <c r="I98" s="179">
        <v>0</v>
      </c>
      <c r="J98" s="180">
        <f t="shared" si="0"/>
        <v>0</v>
      </c>
      <c r="K98" s="176" t="s">
        <v>781</v>
      </c>
      <c r="L98" s="40"/>
      <c r="M98" s="181" t="s">
        <v>5</v>
      </c>
      <c r="N98" s="182" t="s">
        <v>47</v>
      </c>
      <c r="O98" s="41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AR98" s="24" t="s">
        <v>250</v>
      </c>
      <c r="AT98" s="24" t="s">
        <v>148</v>
      </c>
      <c r="AU98" s="24" t="s">
        <v>85</v>
      </c>
      <c r="AY98" s="24" t="s">
        <v>144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24" t="s">
        <v>23</v>
      </c>
      <c r="BK98" s="185">
        <f t="shared" si="9"/>
        <v>0</v>
      </c>
      <c r="BL98" s="24" t="s">
        <v>250</v>
      </c>
      <c r="BM98" s="24" t="s">
        <v>818</v>
      </c>
    </row>
    <row r="99" spans="2:65" s="1" customFormat="1" ht="22.5" customHeight="1">
      <c r="B99" s="173"/>
      <c r="C99" s="174" t="s">
        <v>639</v>
      </c>
      <c r="D99" s="174" t="s">
        <v>148</v>
      </c>
      <c r="E99" s="175" t="s">
        <v>819</v>
      </c>
      <c r="F99" s="176" t="s">
        <v>820</v>
      </c>
      <c r="G99" s="177" t="s">
        <v>736</v>
      </c>
      <c r="H99" s="178">
        <v>1</v>
      </c>
      <c r="I99" s="179">
        <v>0</v>
      </c>
      <c r="J99" s="180">
        <f t="shared" si="0"/>
        <v>0</v>
      </c>
      <c r="K99" s="176" t="s">
        <v>781</v>
      </c>
      <c r="L99" s="40"/>
      <c r="M99" s="181" t="s">
        <v>5</v>
      </c>
      <c r="N99" s="182" t="s">
        <v>47</v>
      </c>
      <c r="O99" s="41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AR99" s="24" t="s">
        <v>250</v>
      </c>
      <c r="AT99" s="24" t="s">
        <v>148</v>
      </c>
      <c r="AU99" s="24" t="s">
        <v>85</v>
      </c>
      <c r="AY99" s="24" t="s">
        <v>144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24" t="s">
        <v>23</v>
      </c>
      <c r="BK99" s="185">
        <f t="shared" si="9"/>
        <v>0</v>
      </c>
      <c r="BL99" s="24" t="s">
        <v>250</v>
      </c>
      <c r="BM99" s="24" t="s">
        <v>821</v>
      </c>
    </row>
    <row r="100" spans="2:65" s="1" customFormat="1" ht="22.5" customHeight="1">
      <c r="B100" s="173"/>
      <c r="C100" s="174" t="s">
        <v>11</v>
      </c>
      <c r="D100" s="174" t="s">
        <v>148</v>
      </c>
      <c r="E100" s="175" t="s">
        <v>822</v>
      </c>
      <c r="F100" s="176" t="s">
        <v>823</v>
      </c>
      <c r="G100" s="177" t="s">
        <v>736</v>
      </c>
      <c r="H100" s="178">
        <v>0</v>
      </c>
      <c r="I100" s="179">
        <v>0</v>
      </c>
      <c r="J100" s="180">
        <f t="shared" si="0"/>
        <v>0</v>
      </c>
      <c r="K100" s="176" t="s">
        <v>781</v>
      </c>
      <c r="L100" s="40"/>
      <c r="M100" s="181" t="s">
        <v>5</v>
      </c>
      <c r="N100" s="182" t="s">
        <v>47</v>
      </c>
      <c r="O100" s="41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AR100" s="24" t="s">
        <v>250</v>
      </c>
      <c r="AT100" s="24" t="s">
        <v>148</v>
      </c>
      <c r="AU100" s="24" t="s">
        <v>85</v>
      </c>
      <c r="AY100" s="24" t="s">
        <v>144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24" t="s">
        <v>23</v>
      </c>
      <c r="BK100" s="185">
        <f t="shared" si="9"/>
        <v>0</v>
      </c>
      <c r="BL100" s="24" t="s">
        <v>250</v>
      </c>
      <c r="BM100" s="24" t="s">
        <v>824</v>
      </c>
    </row>
    <row r="101" spans="2:65" s="1" customFormat="1" ht="22.5" customHeight="1">
      <c r="B101" s="173"/>
      <c r="C101" s="174" t="s">
        <v>301</v>
      </c>
      <c r="D101" s="174" t="s">
        <v>148</v>
      </c>
      <c r="E101" s="175" t="s">
        <v>825</v>
      </c>
      <c r="F101" s="176" t="s">
        <v>826</v>
      </c>
      <c r="G101" s="177" t="s">
        <v>736</v>
      </c>
      <c r="H101" s="178">
        <v>2</v>
      </c>
      <c r="I101" s="179">
        <v>0</v>
      </c>
      <c r="J101" s="180">
        <f t="shared" si="0"/>
        <v>0</v>
      </c>
      <c r="K101" s="176" t="s">
        <v>781</v>
      </c>
      <c r="L101" s="40"/>
      <c r="M101" s="181" t="s">
        <v>5</v>
      </c>
      <c r="N101" s="182" t="s">
        <v>47</v>
      </c>
      <c r="O101" s="41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AR101" s="24" t="s">
        <v>250</v>
      </c>
      <c r="AT101" s="24" t="s">
        <v>148</v>
      </c>
      <c r="AU101" s="24" t="s">
        <v>85</v>
      </c>
      <c r="AY101" s="24" t="s">
        <v>144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24" t="s">
        <v>23</v>
      </c>
      <c r="BK101" s="185">
        <f t="shared" si="9"/>
        <v>0</v>
      </c>
      <c r="BL101" s="24" t="s">
        <v>250</v>
      </c>
      <c r="BM101" s="24" t="s">
        <v>827</v>
      </c>
    </row>
    <row r="102" spans="2:65" s="1" customFormat="1" ht="22.5" customHeight="1">
      <c r="B102" s="173"/>
      <c r="C102" s="174" t="s">
        <v>649</v>
      </c>
      <c r="D102" s="174" t="s">
        <v>148</v>
      </c>
      <c r="E102" s="175" t="s">
        <v>828</v>
      </c>
      <c r="F102" s="176" t="s">
        <v>829</v>
      </c>
      <c r="G102" s="177" t="s">
        <v>736</v>
      </c>
      <c r="H102" s="178">
        <v>4</v>
      </c>
      <c r="I102" s="179">
        <v>0</v>
      </c>
      <c r="J102" s="180">
        <f t="shared" si="0"/>
        <v>0</v>
      </c>
      <c r="K102" s="176" t="s">
        <v>781</v>
      </c>
      <c r="L102" s="40"/>
      <c r="M102" s="181" t="s">
        <v>5</v>
      </c>
      <c r="N102" s="182" t="s">
        <v>47</v>
      </c>
      <c r="O102" s="41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AR102" s="24" t="s">
        <v>250</v>
      </c>
      <c r="AT102" s="24" t="s">
        <v>148</v>
      </c>
      <c r="AU102" s="24" t="s">
        <v>85</v>
      </c>
      <c r="AY102" s="24" t="s">
        <v>144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24" t="s">
        <v>23</v>
      </c>
      <c r="BK102" s="185">
        <f t="shared" si="9"/>
        <v>0</v>
      </c>
      <c r="BL102" s="24" t="s">
        <v>250</v>
      </c>
      <c r="BM102" s="24" t="s">
        <v>830</v>
      </c>
    </row>
    <row r="103" spans="2:65" s="1" customFormat="1" ht="22.5" customHeight="1">
      <c r="B103" s="173"/>
      <c r="C103" s="174" t="s">
        <v>653</v>
      </c>
      <c r="D103" s="174" t="s">
        <v>148</v>
      </c>
      <c r="E103" s="175" t="s">
        <v>831</v>
      </c>
      <c r="F103" s="176" t="s">
        <v>832</v>
      </c>
      <c r="G103" s="177" t="s">
        <v>736</v>
      </c>
      <c r="H103" s="178">
        <v>12</v>
      </c>
      <c r="I103" s="179">
        <v>0</v>
      </c>
      <c r="J103" s="180">
        <f t="shared" si="0"/>
        <v>0</v>
      </c>
      <c r="K103" s="176" t="s">
        <v>781</v>
      </c>
      <c r="L103" s="40"/>
      <c r="M103" s="181" t="s">
        <v>5</v>
      </c>
      <c r="N103" s="182" t="s">
        <v>47</v>
      </c>
      <c r="O103" s="41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AR103" s="24" t="s">
        <v>250</v>
      </c>
      <c r="AT103" s="24" t="s">
        <v>148</v>
      </c>
      <c r="AU103" s="24" t="s">
        <v>85</v>
      </c>
      <c r="AY103" s="24" t="s">
        <v>144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24" t="s">
        <v>23</v>
      </c>
      <c r="BK103" s="185">
        <f t="shared" si="9"/>
        <v>0</v>
      </c>
      <c r="BL103" s="24" t="s">
        <v>250</v>
      </c>
      <c r="BM103" s="24" t="s">
        <v>833</v>
      </c>
    </row>
    <row r="104" spans="2:65" s="1" customFormat="1" ht="22.5" customHeight="1">
      <c r="B104" s="173"/>
      <c r="C104" s="174" t="s">
        <v>657</v>
      </c>
      <c r="D104" s="174" t="s">
        <v>148</v>
      </c>
      <c r="E104" s="175" t="s">
        <v>834</v>
      </c>
      <c r="F104" s="176" t="s">
        <v>835</v>
      </c>
      <c r="G104" s="177" t="s">
        <v>186</v>
      </c>
      <c r="H104" s="178">
        <v>25</v>
      </c>
      <c r="I104" s="179">
        <v>0</v>
      </c>
      <c r="J104" s="180">
        <f t="shared" si="0"/>
        <v>0</v>
      </c>
      <c r="K104" s="176" t="s">
        <v>781</v>
      </c>
      <c r="L104" s="40"/>
      <c r="M104" s="181" t="s">
        <v>5</v>
      </c>
      <c r="N104" s="182" t="s">
        <v>47</v>
      </c>
      <c r="O104" s="41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AR104" s="24" t="s">
        <v>250</v>
      </c>
      <c r="AT104" s="24" t="s">
        <v>148</v>
      </c>
      <c r="AU104" s="24" t="s">
        <v>85</v>
      </c>
      <c r="AY104" s="24" t="s">
        <v>144</v>
      </c>
      <c r="BE104" s="185">
        <f t="shared" si="4"/>
        <v>0</v>
      </c>
      <c r="BF104" s="185">
        <f t="shared" si="5"/>
        <v>0</v>
      </c>
      <c r="BG104" s="185">
        <f t="shared" si="6"/>
        <v>0</v>
      </c>
      <c r="BH104" s="185">
        <f t="shared" si="7"/>
        <v>0</v>
      </c>
      <c r="BI104" s="185">
        <f t="shared" si="8"/>
        <v>0</v>
      </c>
      <c r="BJ104" s="24" t="s">
        <v>23</v>
      </c>
      <c r="BK104" s="185">
        <f t="shared" si="9"/>
        <v>0</v>
      </c>
      <c r="BL104" s="24" t="s">
        <v>250</v>
      </c>
      <c r="BM104" s="24" t="s">
        <v>836</v>
      </c>
    </row>
    <row r="105" spans="2:65" s="1" customFormat="1" ht="22.5" customHeight="1">
      <c r="B105" s="173"/>
      <c r="C105" s="174" t="s">
        <v>661</v>
      </c>
      <c r="D105" s="174" t="s">
        <v>148</v>
      </c>
      <c r="E105" s="175" t="s">
        <v>837</v>
      </c>
      <c r="F105" s="176" t="s">
        <v>838</v>
      </c>
      <c r="G105" s="177" t="s">
        <v>186</v>
      </c>
      <c r="H105" s="178">
        <v>10</v>
      </c>
      <c r="I105" s="179">
        <v>0</v>
      </c>
      <c r="J105" s="180">
        <f t="shared" si="0"/>
        <v>0</v>
      </c>
      <c r="K105" s="176" t="s">
        <v>781</v>
      </c>
      <c r="L105" s="40"/>
      <c r="M105" s="181" t="s">
        <v>5</v>
      </c>
      <c r="N105" s="182" t="s">
        <v>47</v>
      </c>
      <c r="O105" s="41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AR105" s="24" t="s">
        <v>250</v>
      </c>
      <c r="AT105" s="24" t="s">
        <v>148</v>
      </c>
      <c r="AU105" s="24" t="s">
        <v>85</v>
      </c>
      <c r="AY105" s="24" t="s">
        <v>144</v>
      </c>
      <c r="BE105" s="185">
        <f t="shared" si="4"/>
        <v>0</v>
      </c>
      <c r="BF105" s="185">
        <f t="shared" si="5"/>
        <v>0</v>
      </c>
      <c r="BG105" s="185">
        <f t="shared" si="6"/>
        <v>0</v>
      </c>
      <c r="BH105" s="185">
        <f t="shared" si="7"/>
        <v>0</v>
      </c>
      <c r="BI105" s="185">
        <f t="shared" si="8"/>
        <v>0</v>
      </c>
      <c r="BJ105" s="24" t="s">
        <v>23</v>
      </c>
      <c r="BK105" s="185">
        <f t="shared" si="9"/>
        <v>0</v>
      </c>
      <c r="BL105" s="24" t="s">
        <v>250</v>
      </c>
      <c r="BM105" s="24" t="s">
        <v>839</v>
      </c>
    </row>
    <row r="106" spans="2:65" s="1" customFormat="1" ht="22.5" customHeight="1">
      <c r="B106" s="173"/>
      <c r="C106" s="174" t="s">
        <v>10</v>
      </c>
      <c r="D106" s="174" t="s">
        <v>148</v>
      </c>
      <c r="E106" s="175" t="s">
        <v>840</v>
      </c>
      <c r="F106" s="176" t="s">
        <v>841</v>
      </c>
      <c r="G106" s="177" t="s">
        <v>186</v>
      </c>
      <c r="H106" s="178">
        <v>15</v>
      </c>
      <c r="I106" s="179">
        <v>0</v>
      </c>
      <c r="J106" s="180">
        <f t="shared" si="0"/>
        <v>0</v>
      </c>
      <c r="K106" s="176" t="s">
        <v>781</v>
      </c>
      <c r="L106" s="40"/>
      <c r="M106" s="181" t="s">
        <v>5</v>
      </c>
      <c r="N106" s="182" t="s">
        <v>47</v>
      </c>
      <c r="O106" s="41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AR106" s="24" t="s">
        <v>250</v>
      </c>
      <c r="AT106" s="24" t="s">
        <v>148</v>
      </c>
      <c r="AU106" s="24" t="s">
        <v>85</v>
      </c>
      <c r="AY106" s="24" t="s">
        <v>144</v>
      </c>
      <c r="BE106" s="185">
        <f t="shared" si="4"/>
        <v>0</v>
      </c>
      <c r="BF106" s="185">
        <f t="shared" si="5"/>
        <v>0</v>
      </c>
      <c r="BG106" s="185">
        <f t="shared" si="6"/>
        <v>0</v>
      </c>
      <c r="BH106" s="185">
        <f t="shared" si="7"/>
        <v>0</v>
      </c>
      <c r="BI106" s="185">
        <f t="shared" si="8"/>
        <v>0</v>
      </c>
      <c r="BJ106" s="24" t="s">
        <v>23</v>
      </c>
      <c r="BK106" s="185">
        <f t="shared" si="9"/>
        <v>0</v>
      </c>
      <c r="BL106" s="24" t="s">
        <v>250</v>
      </c>
      <c r="BM106" s="24" t="s">
        <v>842</v>
      </c>
    </row>
    <row r="107" spans="2:65" s="1" customFormat="1" ht="22.5" customHeight="1">
      <c r="B107" s="173"/>
      <c r="C107" s="174" t="s">
        <v>147</v>
      </c>
      <c r="D107" s="174" t="s">
        <v>148</v>
      </c>
      <c r="E107" s="175" t="s">
        <v>843</v>
      </c>
      <c r="F107" s="176" t="s">
        <v>844</v>
      </c>
      <c r="G107" s="177" t="s">
        <v>186</v>
      </c>
      <c r="H107" s="178">
        <v>110</v>
      </c>
      <c r="I107" s="179">
        <v>0</v>
      </c>
      <c r="J107" s="180">
        <f t="shared" si="0"/>
        <v>0</v>
      </c>
      <c r="K107" s="176" t="s">
        <v>781</v>
      </c>
      <c r="L107" s="40"/>
      <c r="M107" s="181" t="s">
        <v>5</v>
      </c>
      <c r="N107" s="182" t="s">
        <v>47</v>
      </c>
      <c r="O107" s="41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AR107" s="24" t="s">
        <v>250</v>
      </c>
      <c r="AT107" s="24" t="s">
        <v>148</v>
      </c>
      <c r="AU107" s="24" t="s">
        <v>85</v>
      </c>
      <c r="AY107" s="24" t="s">
        <v>144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24" t="s">
        <v>23</v>
      </c>
      <c r="BK107" s="185">
        <f t="shared" si="9"/>
        <v>0</v>
      </c>
      <c r="BL107" s="24" t="s">
        <v>250</v>
      </c>
      <c r="BM107" s="24" t="s">
        <v>845</v>
      </c>
    </row>
    <row r="108" spans="2:65" s="1" customFormat="1" ht="22.5" customHeight="1">
      <c r="B108" s="173"/>
      <c r="C108" s="174" t="s">
        <v>152</v>
      </c>
      <c r="D108" s="174" t="s">
        <v>148</v>
      </c>
      <c r="E108" s="175" t="s">
        <v>846</v>
      </c>
      <c r="F108" s="176" t="s">
        <v>847</v>
      </c>
      <c r="G108" s="177" t="s">
        <v>186</v>
      </c>
      <c r="H108" s="178">
        <v>90</v>
      </c>
      <c r="I108" s="179">
        <v>0</v>
      </c>
      <c r="J108" s="180">
        <f t="shared" si="0"/>
        <v>0</v>
      </c>
      <c r="K108" s="176" t="s">
        <v>781</v>
      </c>
      <c r="L108" s="40"/>
      <c r="M108" s="181" t="s">
        <v>5</v>
      </c>
      <c r="N108" s="182" t="s">
        <v>47</v>
      </c>
      <c r="O108" s="41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AR108" s="24" t="s">
        <v>250</v>
      </c>
      <c r="AT108" s="24" t="s">
        <v>148</v>
      </c>
      <c r="AU108" s="24" t="s">
        <v>85</v>
      </c>
      <c r="AY108" s="24" t="s">
        <v>144</v>
      </c>
      <c r="BE108" s="185">
        <f t="shared" si="4"/>
        <v>0</v>
      </c>
      <c r="BF108" s="185">
        <f t="shared" si="5"/>
        <v>0</v>
      </c>
      <c r="BG108" s="185">
        <f t="shared" si="6"/>
        <v>0</v>
      </c>
      <c r="BH108" s="185">
        <f t="shared" si="7"/>
        <v>0</v>
      </c>
      <c r="BI108" s="185">
        <f t="shared" si="8"/>
        <v>0</v>
      </c>
      <c r="BJ108" s="24" t="s">
        <v>23</v>
      </c>
      <c r="BK108" s="185">
        <f t="shared" si="9"/>
        <v>0</v>
      </c>
      <c r="BL108" s="24" t="s">
        <v>250</v>
      </c>
      <c r="BM108" s="24" t="s">
        <v>848</v>
      </c>
    </row>
    <row r="109" spans="2:65" s="1" customFormat="1" ht="22.5" customHeight="1">
      <c r="B109" s="173"/>
      <c r="C109" s="174" t="s">
        <v>155</v>
      </c>
      <c r="D109" s="174" t="s">
        <v>148</v>
      </c>
      <c r="E109" s="175" t="s">
        <v>849</v>
      </c>
      <c r="F109" s="176" t="s">
        <v>850</v>
      </c>
      <c r="G109" s="177" t="s">
        <v>186</v>
      </c>
      <c r="H109" s="178">
        <v>10</v>
      </c>
      <c r="I109" s="179">
        <v>0</v>
      </c>
      <c r="J109" s="180">
        <f t="shared" si="0"/>
        <v>0</v>
      </c>
      <c r="K109" s="176" t="s">
        <v>781</v>
      </c>
      <c r="L109" s="40"/>
      <c r="M109" s="181" t="s">
        <v>5</v>
      </c>
      <c r="N109" s="182" t="s">
        <v>47</v>
      </c>
      <c r="O109" s="41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AR109" s="24" t="s">
        <v>250</v>
      </c>
      <c r="AT109" s="24" t="s">
        <v>148</v>
      </c>
      <c r="AU109" s="24" t="s">
        <v>85</v>
      </c>
      <c r="AY109" s="24" t="s">
        <v>144</v>
      </c>
      <c r="BE109" s="185">
        <f t="shared" si="4"/>
        <v>0</v>
      </c>
      <c r="BF109" s="185">
        <f t="shared" si="5"/>
        <v>0</v>
      </c>
      <c r="BG109" s="185">
        <f t="shared" si="6"/>
        <v>0</v>
      </c>
      <c r="BH109" s="185">
        <f t="shared" si="7"/>
        <v>0</v>
      </c>
      <c r="BI109" s="185">
        <f t="shared" si="8"/>
        <v>0</v>
      </c>
      <c r="BJ109" s="24" t="s">
        <v>23</v>
      </c>
      <c r="BK109" s="185">
        <f t="shared" si="9"/>
        <v>0</v>
      </c>
      <c r="BL109" s="24" t="s">
        <v>250</v>
      </c>
      <c r="BM109" s="24" t="s">
        <v>851</v>
      </c>
    </row>
    <row r="110" spans="2:65" s="1" customFormat="1" ht="22.5" customHeight="1">
      <c r="B110" s="173"/>
      <c r="C110" s="174" t="s">
        <v>156</v>
      </c>
      <c r="D110" s="174" t="s">
        <v>148</v>
      </c>
      <c r="E110" s="175" t="s">
        <v>852</v>
      </c>
      <c r="F110" s="176" t="s">
        <v>853</v>
      </c>
      <c r="G110" s="177" t="s">
        <v>186</v>
      </c>
      <c r="H110" s="178">
        <v>12</v>
      </c>
      <c r="I110" s="179">
        <v>0</v>
      </c>
      <c r="J110" s="180">
        <f t="shared" si="0"/>
        <v>0</v>
      </c>
      <c r="K110" s="176" t="s">
        <v>781</v>
      </c>
      <c r="L110" s="40"/>
      <c r="M110" s="181" t="s">
        <v>5</v>
      </c>
      <c r="N110" s="182" t="s">
        <v>47</v>
      </c>
      <c r="O110" s="41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AR110" s="24" t="s">
        <v>250</v>
      </c>
      <c r="AT110" s="24" t="s">
        <v>148</v>
      </c>
      <c r="AU110" s="24" t="s">
        <v>85</v>
      </c>
      <c r="AY110" s="24" t="s">
        <v>144</v>
      </c>
      <c r="BE110" s="185">
        <f t="shared" si="4"/>
        <v>0</v>
      </c>
      <c r="BF110" s="185">
        <f t="shared" si="5"/>
        <v>0</v>
      </c>
      <c r="BG110" s="185">
        <f t="shared" si="6"/>
        <v>0</v>
      </c>
      <c r="BH110" s="185">
        <f t="shared" si="7"/>
        <v>0</v>
      </c>
      <c r="BI110" s="185">
        <f t="shared" si="8"/>
        <v>0</v>
      </c>
      <c r="BJ110" s="24" t="s">
        <v>23</v>
      </c>
      <c r="BK110" s="185">
        <f t="shared" si="9"/>
        <v>0</v>
      </c>
      <c r="BL110" s="24" t="s">
        <v>250</v>
      </c>
      <c r="BM110" s="24" t="s">
        <v>854</v>
      </c>
    </row>
    <row r="111" spans="2:65" s="1" customFormat="1" ht="22.5" customHeight="1">
      <c r="B111" s="173"/>
      <c r="C111" s="174" t="s">
        <v>157</v>
      </c>
      <c r="D111" s="174" t="s">
        <v>148</v>
      </c>
      <c r="E111" s="175" t="s">
        <v>855</v>
      </c>
      <c r="F111" s="176" t="s">
        <v>856</v>
      </c>
      <c r="G111" s="177" t="s">
        <v>186</v>
      </c>
      <c r="H111" s="178">
        <v>8</v>
      </c>
      <c r="I111" s="179">
        <v>0</v>
      </c>
      <c r="J111" s="180">
        <f t="shared" si="0"/>
        <v>0</v>
      </c>
      <c r="K111" s="176" t="s">
        <v>781</v>
      </c>
      <c r="L111" s="40"/>
      <c r="M111" s="181" t="s">
        <v>5</v>
      </c>
      <c r="N111" s="182" t="s">
        <v>47</v>
      </c>
      <c r="O111" s="41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4">
        <f t="shared" si="3"/>
        <v>0</v>
      </c>
      <c r="AR111" s="24" t="s">
        <v>250</v>
      </c>
      <c r="AT111" s="24" t="s">
        <v>148</v>
      </c>
      <c r="AU111" s="24" t="s">
        <v>85</v>
      </c>
      <c r="AY111" s="24" t="s">
        <v>144</v>
      </c>
      <c r="BE111" s="185">
        <f t="shared" si="4"/>
        <v>0</v>
      </c>
      <c r="BF111" s="185">
        <f t="shared" si="5"/>
        <v>0</v>
      </c>
      <c r="BG111" s="185">
        <f t="shared" si="6"/>
        <v>0</v>
      </c>
      <c r="BH111" s="185">
        <f t="shared" si="7"/>
        <v>0</v>
      </c>
      <c r="BI111" s="185">
        <f t="shared" si="8"/>
        <v>0</v>
      </c>
      <c r="BJ111" s="24" t="s">
        <v>23</v>
      </c>
      <c r="BK111" s="185">
        <f t="shared" si="9"/>
        <v>0</v>
      </c>
      <c r="BL111" s="24" t="s">
        <v>250</v>
      </c>
      <c r="BM111" s="24" t="s">
        <v>857</v>
      </c>
    </row>
    <row r="112" spans="2:65" s="1" customFormat="1" ht="22.5" customHeight="1">
      <c r="B112" s="173"/>
      <c r="C112" s="174" t="s">
        <v>160</v>
      </c>
      <c r="D112" s="174" t="s">
        <v>148</v>
      </c>
      <c r="E112" s="175" t="s">
        <v>858</v>
      </c>
      <c r="F112" s="176" t="s">
        <v>859</v>
      </c>
      <c r="G112" s="177" t="s">
        <v>186</v>
      </c>
      <c r="H112" s="178">
        <v>4</v>
      </c>
      <c r="I112" s="179">
        <v>0</v>
      </c>
      <c r="J112" s="180">
        <f t="shared" si="0"/>
        <v>0</v>
      </c>
      <c r="K112" s="176" t="s">
        <v>781</v>
      </c>
      <c r="L112" s="40"/>
      <c r="M112" s="181" t="s">
        <v>5</v>
      </c>
      <c r="N112" s="182" t="s">
        <v>47</v>
      </c>
      <c r="O112" s="41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AR112" s="24" t="s">
        <v>250</v>
      </c>
      <c r="AT112" s="24" t="s">
        <v>148</v>
      </c>
      <c r="AU112" s="24" t="s">
        <v>85</v>
      </c>
      <c r="AY112" s="24" t="s">
        <v>144</v>
      </c>
      <c r="BE112" s="185">
        <f t="shared" si="4"/>
        <v>0</v>
      </c>
      <c r="BF112" s="185">
        <f t="shared" si="5"/>
        <v>0</v>
      </c>
      <c r="BG112" s="185">
        <f t="shared" si="6"/>
        <v>0</v>
      </c>
      <c r="BH112" s="185">
        <f t="shared" si="7"/>
        <v>0</v>
      </c>
      <c r="BI112" s="185">
        <f t="shared" si="8"/>
        <v>0</v>
      </c>
      <c r="BJ112" s="24" t="s">
        <v>23</v>
      </c>
      <c r="BK112" s="185">
        <f t="shared" si="9"/>
        <v>0</v>
      </c>
      <c r="BL112" s="24" t="s">
        <v>250</v>
      </c>
      <c r="BM112" s="24" t="s">
        <v>860</v>
      </c>
    </row>
    <row r="113" spans="2:65" s="1" customFormat="1" ht="22.5" customHeight="1">
      <c r="B113" s="173"/>
      <c r="C113" s="174" t="s">
        <v>688</v>
      </c>
      <c r="D113" s="174" t="s">
        <v>148</v>
      </c>
      <c r="E113" s="175" t="s">
        <v>861</v>
      </c>
      <c r="F113" s="176" t="s">
        <v>862</v>
      </c>
      <c r="G113" s="177" t="s">
        <v>186</v>
      </c>
      <c r="H113" s="178">
        <v>15</v>
      </c>
      <c r="I113" s="179">
        <v>0</v>
      </c>
      <c r="J113" s="180">
        <f t="shared" si="0"/>
        <v>0</v>
      </c>
      <c r="K113" s="176" t="s">
        <v>781</v>
      </c>
      <c r="L113" s="40"/>
      <c r="M113" s="181" t="s">
        <v>5</v>
      </c>
      <c r="N113" s="182" t="s">
        <v>47</v>
      </c>
      <c r="O113" s="41"/>
      <c r="P113" s="183">
        <f t="shared" si="1"/>
        <v>0</v>
      </c>
      <c r="Q113" s="183">
        <v>0</v>
      </c>
      <c r="R113" s="183">
        <f t="shared" si="2"/>
        <v>0</v>
      </c>
      <c r="S113" s="183">
        <v>0</v>
      </c>
      <c r="T113" s="184">
        <f t="shared" si="3"/>
        <v>0</v>
      </c>
      <c r="AR113" s="24" t="s">
        <v>250</v>
      </c>
      <c r="AT113" s="24" t="s">
        <v>148</v>
      </c>
      <c r="AU113" s="24" t="s">
        <v>85</v>
      </c>
      <c r="AY113" s="24" t="s">
        <v>144</v>
      </c>
      <c r="BE113" s="185">
        <f t="shared" si="4"/>
        <v>0</v>
      </c>
      <c r="BF113" s="185">
        <f t="shared" si="5"/>
        <v>0</v>
      </c>
      <c r="BG113" s="185">
        <f t="shared" si="6"/>
        <v>0</v>
      </c>
      <c r="BH113" s="185">
        <f t="shared" si="7"/>
        <v>0</v>
      </c>
      <c r="BI113" s="185">
        <f t="shared" si="8"/>
        <v>0</v>
      </c>
      <c r="BJ113" s="24" t="s">
        <v>23</v>
      </c>
      <c r="BK113" s="185">
        <f t="shared" si="9"/>
        <v>0</v>
      </c>
      <c r="BL113" s="24" t="s">
        <v>250</v>
      </c>
      <c r="BM113" s="24" t="s">
        <v>863</v>
      </c>
    </row>
    <row r="114" spans="2:65" s="1" customFormat="1" ht="22.5" customHeight="1">
      <c r="B114" s="173"/>
      <c r="C114" s="174" t="s">
        <v>692</v>
      </c>
      <c r="D114" s="174" t="s">
        <v>148</v>
      </c>
      <c r="E114" s="175" t="s">
        <v>864</v>
      </c>
      <c r="F114" s="176" t="s">
        <v>865</v>
      </c>
      <c r="G114" s="177" t="s">
        <v>186</v>
      </c>
      <c r="H114" s="178">
        <v>10</v>
      </c>
      <c r="I114" s="179">
        <v>0</v>
      </c>
      <c r="J114" s="180">
        <f t="shared" si="0"/>
        <v>0</v>
      </c>
      <c r="K114" s="324" t="s">
        <v>1516</v>
      </c>
      <c r="L114" s="40"/>
      <c r="M114" s="181" t="s">
        <v>5</v>
      </c>
      <c r="N114" s="182" t="s">
        <v>47</v>
      </c>
      <c r="O114" s="41"/>
      <c r="P114" s="183">
        <f t="shared" si="1"/>
        <v>0</v>
      </c>
      <c r="Q114" s="183">
        <v>0</v>
      </c>
      <c r="R114" s="183">
        <f t="shared" si="2"/>
        <v>0</v>
      </c>
      <c r="S114" s="183">
        <v>0</v>
      </c>
      <c r="T114" s="184">
        <f t="shared" si="3"/>
        <v>0</v>
      </c>
      <c r="AR114" s="24" t="s">
        <v>250</v>
      </c>
      <c r="AT114" s="24" t="s">
        <v>148</v>
      </c>
      <c r="AU114" s="24" t="s">
        <v>85</v>
      </c>
      <c r="AY114" s="24" t="s">
        <v>144</v>
      </c>
      <c r="BE114" s="185">
        <f t="shared" si="4"/>
        <v>0</v>
      </c>
      <c r="BF114" s="185">
        <f t="shared" si="5"/>
        <v>0</v>
      </c>
      <c r="BG114" s="185">
        <f t="shared" si="6"/>
        <v>0</v>
      </c>
      <c r="BH114" s="185">
        <f t="shared" si="7"/>
        <v>0</v>
      </c>
      <c r="BI114" s="185">
        <f t="shared" si="8"/>
        <v>0</v>
      </c>
      <c r="BJ114" s="24" t="s">
        <v>23</v>
      </c>
      <c r="BK114" s="185">
        <f t="shared" si="9"/>
        <v>0</v>
      </c>
      <c r="BL114" s="24" t="s">
        <v>250</v>
      </c>
      <c r="BM114" s="24" t="s">
        <v>866</v>
      </c>
    </row>
    <row r="115" spans="2:65" s="1" customFormat="1" ht="22.5" customHeight="1">
      <c r="B115" s="173"/>
      <c r="C115" s="174" t="s">
        <v>162</v>
      </c>
      <c r="D115" s="174" t="s">
        <v>148</v>
      </c>
      <c r="E115" s="175" t="s">
        <v>867</v>
      </c>
      <c r="F115" s="176" t="s">
        <v>868</v>
      </c>
      <c r="G115" s="177" t="s">
        <v>186</v>
      </c>
      <c r="H115" s="178">
        <v>110</v>
      </c>
      <c r="I115" s="179">
        <v>0</v>
      </c>
      <c r="J115" s="180">
        <f t="shared" si="0"/>
        <v>0</v>
      </c>
      <c r="K115" s="324" t="s">
        <v>1516</v>
      </c>
      <c r="L115" s="40"/>
      <c r="M115" s="181" t="s">
        <v>5</v>
      </c>
      <c r="N115" s="182" t="s">
        <v>47</v>
      </c>
      <c r="O115" s="41"/>
      <c r="P115" s="183">
        <f t="shared" si="1"/>
        <v>0</v>
      </c>
      <c r="Q115" s="183">
        <v>0</v>
      </c>
      <c r="R115" s="183">
        <f t="shared" si="2"/>
        <v>0</v>
      </c>
      <c r="S115" s="183">
        <v>0</v>
      </c>
      <c r="T115" s="184">
        <f t="shared" si="3"/>
        <v>0</v>
      </c>
      <c r="AR115" s="24" t="s">
        <v>250</v>
      </c>
      <c r="AT115" s="24" t="s">
        <v>148</v>
      </c>
      <c r="AU115" s="24" t="s">
        <v>85</v>
      </c>
      <c r="AY115" s="24" t="s">
        <v>144</v>
      </c>
      <c r="BE115" s="185">
        <f t="shared" si="4"/>
        <v>0</v>
      </c>
      <c r="BF115" s="185">
        <f t="shared" si="5"/>
        <v>0</v>
      </c>
      <c r="BG115" s="185">
        <f t="shared" si="6"/>
        <v>0</v>
      </c>
      <c r="BH115" s="185">
        <f t="shared" si="7"/>
        <v>0</v>
      </c>
      <c r="BI115" s="185">
        <f t="shared" si="8"/>
        <v>0</v>
      </c>
      <c r="BJ115" s="24" t="s">
        <v>23</v>
      </c>
      <c r="BK115" s="185">
        <f t="shared" si="9"/>
        <v>0</v>
      </c>
      <c r="BL115" s="24" t="s">
        <v>250</v>
      </c>
      <c r="BM115" s="24" t="s">
        <v>869</v>
      </c>
    </row>
    <row r="116" spans="2:65" s="1" customFormat="1" ht="22.5" customHeight="1">
      <c r="B116" s="173"/>
      <c r="C116" s="174" t="s">
        <v>701</v>
      </c>
      <c r="D116" s="174" t="s">
        <v>148</v>
      </c>
      <c r="E116" s="175" t="s">
        <v>870</v>
      </c>
      <c r="F116" s="176" t="s">
        <v>871</v>
      </c>
      <c r="G116" s="177" t="s">
        <v>736</v>
      </c>
      <c r="H116" s="178">
        <v>36</v>
      </c>
      <c r="I116" s="179">
        <v>0</v>
      </c>
      <c r="J116" s="180">
        <f t="shared" si="0"/>
        <v>0</v>
      </c>
      <c r="K116" s="324" t="s">
        <v>1516</v>
      </c>
      <c r="L116" s="40"/>
      <c r="M116" s="181" t="s">
        <v>5</v>
      </c>
      <c r="N116" s="182" t="s">
        <v>47</v>
      </c>
      <c r="O116" s="41"/>
      <c r="P116" s="183">
        <f t="shared" si="1"/>
        <v>0</v>
      </c>
      <c r="Q116" s="183">
        <v>0</v>
      </c>
      <c r="R116" s="183">
        <f t="shared" si="2"/>
        <v>0</v>
      </c>
      <c r="S116" s="183">
        <v>0</v>
      </c>
      <c r="T116" s="184">
        <f t="shared" si="3"/>
        <v>0</v>
      </c>
      <c r="AR116" s="24" t="s">
        <v>250</v>
      </c>
      <c r="AT116" s="24" t="s">
        <v>148</v>
      </c>
      <c r="AU116" s="24" t="s">
        <v>85</v>
      </c>
      <c r="AY116" s="24" t="s">
        <v>144</v>
      </c>
      <c r="BE116" s="185">
        <f t="shared" si="4"/>
        <v>0</v>
      </c>
      <c r="BF116" s="185">
        <f t="shared" si="5"/>
        <v>0</v>
      </c>
      <c r="BG116" s="185">
        <f t="shared" si="6"/>
        <v>0</v>
      </c>
      <c r="BH116" s="185">
        <f t="shared" si="7"/>
        <v>0</v>
      </c>
      <c r="BI116" s="185">
        <f t="shared" si="8"/>
        <v>0</v>
      </c>
      <c r="BJ116" s="24" t="s">
        <v>23</v>
      </c>
      <c r="BK116" s="185">
        <f t="shared" si="9"/>
        <v>0</v>
      </c>
      <c r="BL116" s="24" t="s">
        <v>250</v>
      </c>
      <c r="BM116" s="24" t="s">
        <v>872</v>
      </c>
    </row>
    <row r="117" spans="2:65" s="1" customFormat="1" ht="22.5" customHeight="1">
      <c r="B117" s="173"/>
      <c r="C117" s="174" t="s">
        <v>163</v>
      </c>
      <c r="D117" s="174" t="s">
        <v>148</v>
      </c>
      <c r="E117" s="175" t="s">
        <v>873</v>
      </c>
      <c r="F117" s="176" t="s">
        <v>874</v>
      </c>
      <c r="G117" s="177" t="s">
        <v>736</v>
      </c>
      <c r="H117" s="178">
        <v>1</v>
      </c>
      <c r="I117" s="179">
        <v>0</v>
      </c>
      <c r="J117" s="180">
        <f t="shared" si="0"/>
        <v>0</v>
      </c>
      <c r="K117" s="324" t="s">
        <v>1516</v>
      </c>
      <c r="L117" s="40"/>
      <c r="M117" s="181" t="s">
        <v>5</v>
      </c>
      <c r="N117" s="182" t="s">
        <v>47</v>
      </c>
      <c r="O117" s="41"/>
      <c r="P117" s="183">
        <f t="shared" si="1"/>
        <v>0</v>
      </c>
      <c r="Q117" s="183">
        <v>0</v>
      </c>
      <c r="R117" s="183">
        <f t="shared" si="2"/>
        <v>0</v>
      </c>
      <c r="S117" s="183">
        <v>0</v>
      </c>
      <c r="T117" s="184">
        <f t="shared" si="3"/>
        <v>0</v>
      </c>
      <c r="AR117" s="24" t="s">
        <v>250</v>
      </c>
      <c r="AT117" s="24" t="s">
        <v>148</v>
      </c>
      <c r="AU117" s="24" t="s">
        <v>85</v>
      </c>
      <c r="AY117" s="24" t="s">
        <v>144</v>
      </c>
      <c r="BE117" s="185">
        <f t="shared" si="4"/>
        <v>0</v>
      </c>
      <c r="BF117" s="185">
        <f t="shared" si="5"/>
        <v>0</v>
      </c>
      <c r="BG117" s="185">
        <f t="shared" si="6"/>
        <v>0</v>
      </c>
      <c r="BH117" s="185">
        <f t="shared" si="7"/>
        <v>0</v>
      </c>
      <c r="BI117" s="185">
        <f t="shared" si="8"/>
        <v>0</v>
      </c>
      <c r="BJ117" s="24" t="s">
        <v>23</v>
      </c>
      <c r="BK117" s="185">
        <f t="shared" si="9"/>
        <v>0</v>
      </c>
      <c r="BL117" s="24" t="s">
        <v>250</v>
      </c>
      <c r="BM117" s="24" t="s">
        <v>875</v>
      </c>
    </row>
    <row r="118" spans="2:65" s="1" customFormat="1" ht="22.5" customHeight="1">
      <c r="B118" s="173"/>
      <c r="C118" s="174" t="s">
        <v>165</v>
      </c>
      <c r="D118" s="174" t="s">
        <v>148</v>
      </c>
      <c r="E118" s="175" t="s">
        <v>876</v>
      </c>
      <c r="F118" s="176" t="s">
        <v>877</v>
      </c>
      <c r="G118" s="177" t="s">
        <v>736</v>
      </c>
      <c r="H118" s="178">
        <v>1</v>
      </c>
      <c r="I118" s="179">
        <v>0</v>
      </c>
      <c r="J118" s="180">
        <f t="shared" si="0"/>
        <v>0</v>
      </c>
      <c r="K118" s="324" t="s">
        <v>1516</v>
      </c>
      <c r="L118" s="40"/>
      <c r="M118" s="181" t="s">
        <v>5</v>
      </c>
      <c r="N118" s="182" t="s">
        <v>47</v>
      </c>
      <c r="O118" s="41"/>
      <c r="P118" s="183">
        <f t="shared" si="1"/>
        <v>0</v>
      </c>
      <c r="Q118" s="183">
        <v>0</v>
      </c>
      <c r="R118" s="183">
        <f t="shared" si="2"/>
        <v>0</v>
      </c>
      <c r="S118" s="183">
        <v>0</v>
      </c>
      <c r="T118" s="184">
        <f t="shared" si="3"/>
        <v>0</v>
      </c>
      <c r="AR118" s="24" t="s">
        <v>250</v>
      </c>
      <c r="AT118" s="24" t="s">
        <v>148</v>
      </c>
      <c r="AU118" s="24" t="s">
        <v>85</v>
      </c>
      <c r="AY118" s="24" t="s">
        <v>144</v>
      </c>
      <c r="BE118" s="185">
        <f t="shared" si="4"/>
        <v>0</v>
      </c>
      <c r="BF118" s="185">
        <f t="shared" si="5"/>
        <v>0</v>
      </c>
      <c r="BG118" s="185">
        <f t="shared" si="6"/>
        <v>0</v>
      </c>
      <c r="BH118" s="185">
        <f t="shared" si="7"/>
        <v>0</v>
      </c>
      <c r="BI118" s="185">
        <f t="shared" si="8"/>
        <v>0</v>
      </c>
      <c r="BJ118" s="24" t="s">
        <v>23</v>
      </c>
      <c r="BK118" s="185">
        <f t="shared" si="9"/>
        <v>0</v>
      </c>
      <c r="BL118" s="24" t="s">
        <v>250</v>
      </c>
      <c r="BM118" s="24" t="s">
        <v>878</v>
      </c>
    </row>
    <row r="119" spans="2:65" s="1" customFormat="1" ht="22.5" customHeight="1">
      <c r="B119" s="173"/>
      <c r="C119" s="174" t="s">
        <v>711</v>
      </c>
      <c r="D119" s="174" t="s">
        <v>148</v>
      </c>
      <c r="E119" s="175" t="s">
        <v>879</v>
      </c>
      <c r="F119" s="176" t="s">
        <v>880</v>
      </c>
      <c r="G119" s="177" t="s">
        <v>736</v>
      </c>
      <c r="H119" s="178">
        <v>20</v>
      </c>
      <c r="I119" s="179">
        <v>0</v>
      </c>
      <c r="J119" s="180">
        <f t="shared" si="0"/>
        <v>0</v>
      </c>
      <c r="K119" s="324" t="s">
        <v>1516</v>
      </c>
      <c r="L119" s="40"/>
      <c r="M119" s="181" t="s">
        <v>5</v>
      </c>
      <c r="N119" s="182" t="s">
        <v>47</v>
      </c>
      <c r="O119" s="41"/>
      <c r="P119" s="183">
        <f t="shared" si="1"/>
        <v>0</v>
      </c>
      <c r="Q119" s="183">
        <v>0</v>
      </c>
      <c r="R119" s="183">
        <f t="shared" si="2"/>
        <v>0</v>
      </c>
      <c r="S119" s="183">
        <v>0</v>
      </c>
      <c r="T119" s="184">
        <f t="shared" si="3"/>
        <v>0</v>
      </c>
      <c r="AR119" s="24" t="s">
        <v>250</v>
      </c>
      <c r="AT119" s="24" t="s">
        <v>148</v>
      </c>
      <c r="AU119" s="24" t="s">
        <v>85</v>
      </c>
      <c r="AY119" s="24" t="s">
        <v>144</v>
      </c>
      <c r="BE119" s="185">
        <f t="shared" si="4"/>
        <v>0</v>
      </c>
      <c r="BF119" s="185">
        <f t="shared" si="5"/>
        <v>0</v>
      </c>
      <c r="BG119" s="185">
        <f t="shared" si="6"/>
        <v>0</v>
      </c>
      <c r="BH119" s="185">
        <f t="shared" si="7"/>
        <v>0</v>
      </c>
      <c r="BI119" s="185">
        <f t="shared" si="8"/>
        <v>0</v>
      </c>
      <c r="BJ119" s="24" t="s">
        <v>23</v>
      </c>
      <c r="BK119" s="185">
        <f t="shared" si="9"/>
        <v>0</v>
      </c>
      <c r="BL119" s="24" t="s">
        <v>250</v>
      </c>
      <c r="BM119" s="24" t="s">
        <v>881</v>
      </c>
    </row>
    <row r="120" spans="2:65" s="1" customFormat="1" ht="22.5" customHeight="1">
      <c r="B120" s="173"/>
      <c r="C120" s="174" t="s">
        <v>715</v>
      </c>
      <c r="D120" s="174" t="s">
        <v>148</v>
      </c>
      <c r="E120" s="175" t="s">
        <v>882</v>
      </c>
      <c r="F120" s="176" t="s">
        <v>883</v>
      </c>
      <c r="G120" s="177" t="s">
        <v>736</v>
      </c>
      <c r="H120" s="178">
        <v>1</v>
      </c>
      <c r="I120" s="179">
        <v>0</v>
      </c>
      <c r="J120" s="180">
        <f t="shared" si="0"/>
        <v>0</v>
      </c>
      <c r="K120" s="324" t="s">
        <v>1516</v>
      </c>
      <c r="L120" s="40"/>
      <c r="M120" s="181" t="s">
        <v>5</v>
      </c>
      <c r="N120" s="182" t="s">
        <v>47</v>
      </c>
      <c r="O120" s="41"/>
      <c r="P120" s="183">
        <f t="shared" si="1"/>
        <v>0</v>
      </c>
      <c r="Q120" s="183">
        <v>0</v>
      </c>
      <c r="R120" s="183">
        <f t="shared" si="2"/>
        <v>0</v>
      </c>
      <c r="S120" s="183">
        <v>0</v>
      </c>
      <c r="T120" s="184">
        <f t="shared" si="3"/>
        <v>0</v>
      </c>
      <c r="AR120" s="24" t="s">
        <v>250</v>
      </c>
      <c r="AT120" s="24" t="s">
        <v>148</v>
      </c>
      <c r="AU120" s="24" t="s">
        <v>85</v>
      </c>
      <c r="AY120" s="24" t="s">
        <v>144</v>
      </c>
      <c r="BE120" s="185">
        <f t="shared" si="4"/>
        <v>0</v>
      </c>
      <c r="BF120" s="185">
        <f t="shared" si="5"/>
        <v>0</v>
      </c>
      <c r="BG120" s="185">
        <f t="shared" si="6"/>
        <v>0</v>
      </c>
      <c r="BH120" s="185">
        <f t="shared" si="7"/>
        <v>0</v>
      </c>
      <c r="BI120" s="185">
        <f t="shared" si="8"/>
        <v>0</v>
      </c>
      <c r="BJ120" s="24" t="s">
        <v>23</v>
      </c>
      <c r="BK120" s="185">
        <f t="shared" si="9"/>
        <v>0</v>
      </c>
      <c r="BL120" s="24" t="s">
        <v>250</v>
      </c>
      <c r="BM120" s="24" t="s">
        <v>884</v>
      </c>
    </row>
    <row r="121" spans="2:65" s="1" customFormat="1" ht="22.5" customHeight="1">
      <c r="B121" s="173"/>
      <c r="C121" s="174" t="s">
        <v>719</v>
      </c>
      <c r="D121" s="174" t="s">
        <v>148</v>
      </c>
      <c r="E121" s="175" t="s">
        <v>885</v>
      </c>
      <c r="F121" s="176" t="s">
        <v>886</v>
      </c>
      <c r="G121" s="177" t="s">
        <v>736</v>
      </c>
      <c r="H121" s="178">
        <v>1</v>
      </c>
      <c r="I121" s="179">
        <v>0</v>
      </c>
      <c r="J121" s="180">
        <f t="shared" si="0"/>
        <v>0</v>
      </c>
      <c r="K121" s="324" t="s">
        <v>1516</v>
      </c>
      <c r="L121" s="40"/>
      <c r="M121" s="181" t="s">
        <v>5</v>
      </c>
      <c r="N121" s="182" t="s">
        <v>47</v>
      </c>
      <c r="O121" s="41"/>
      <c r="P121" s="183">
        <f t="shared" si="1"/>
        <v>0</v>
      </c>
      <c r="Q121" s="183">
        <v>0</v>
      </c>
      <c r="R121" s="183">
        <f t="shared" si="2"/>
        <v>0</v>
      </c>
      <c r="S121" s="183">
        <v>0</v>
      </c>
      <c r="T121" s="184">
        <f t="shared" si="3"/>
        <v>0</v>
      </c>
      <c r="AR121" s="24" t="s">
        <v>250</v>
      </c>
      <c r="AT121" s="24" t="s">
        <v>148</v>
      </c>
      <c r="AU121" s="24" t="s">
        <v>85</v>
      </c>
      <c r="AY121" s="24" t="s">
        <v>144</v>
      </c>
      <c r="BE121" s="185">
        <f t="shared" si="4"/>
        <v>0</v>
      </c>
      <c r="BF121" s="185">
        <f t="shared" si="5"/>
        <v>0</v>
      </c>
      <c r="BG121" s="185">
        <f t="shared" si="6"/>
        <v>0</v>
      </c>
      <c r="BH121" s="185">
        <f t="shared" si="7"/>
        <v>0</v>
      </c>
      <c r="BI121" s="185">
        <f t="shared" si="8"/>
        <v>0</v>
      </c>
      <c r="BJ121" s="24" t="s">
        <v>23</v>
      </c>
      <c r="BK121" s="185">
        <f t="shared" si="9"/>
        <v>0</v>
      </c>
      <c r="BL121" s="24" t="s">
        <v>250</v>
      </c>
      <c r="BM121" s="24" t="s">
        <v>887</v>
      </c>
    </row>
    <row r="122" spans="2:65" s="1" customFormat="1" ht="22.5" customHeight="1">
      <c r="B122" s="173"/>
      <c r="C122" s="174" t="s">
        <v>723</v>
      </c>
      <c r="D122" s="174" t="s">
        <v>148</v>
      </c>
      <c r="E122" s="175" t="s">
        <v>888</v>
      </c>
      <c r="F122" s="176" t="s">
        <v>889</v>
      </c>
      <c r="G122" s="177" t="s">
        <v>736</v>
      </c>
      <c r="H122" s="178">
        <v>1</v>
      </c>
      <c r="I122" s="179">
        <v>0</v>
      </c>
      <c r="J122" s="180">
        <f t="shared" si="0"/>
        <v>0</v>
      </c>
      <c r="K122" s="324" t="s">
        <v>1516</v>
      </c>
      <c r="L122" s="40"/>
      <c r="M122" s="181" t="s">
        <v>5</v>
      </c>
      <c r="N122" s="182" t="s">
        <v>47</v>
      </c>
      <c r="O122" s="41"/>
      <c r="P122" s="183">
        <f t="shared" si="1"/>
        <v>0</v>
      </c>
      <c r="Q122" s="183">
        <v>0</v>
      </c>
      <c r="R122" s="183">
        <f t="shared" si="2"/>
        <v>0</v>
      </c>
      <c r="S122" s="183">
        <v>0</v>
      </c>
      <c r="T122" s="184">
        <f t="shared" si="3"/>
        <v>0</v>
      </c>
      <c r="AR122" s="24" t="s">
        <v>250</v>
      </c>
      <c r="AT122" s="24" t="s">
        <v>148</v>
      </c>
      <c r="AU122" s="24" t="s">
        <v>85</v>
      </c>
      <c r="AY122" s="24" t="s">
        <v>144</v>
      </c>
      <c r="BE122" s="185">
        <f t="shared" si="4"/>
        <v>0</v>
      </c>
      <c r="BF122" s="185">
        <f t="shared" si="5"/>
        <v>0</v>
      </c>
      <c r="BG122" s="185">
        <f t="shared" si="6"/>
        <v>0</v>
      </c>
      <c r="BH122" s="185">
        <f t="shared" si="7"/>
        <v>0</v>
      </c>
      <c r="BI122" s="185">
        <f t="shared" si="8"/>
        <v>0</v>
      </c>
      <c r="BJ122" s="24" t="s">
        <v>23</v>
      </c>
      <c r="BK122" s="185">
        <f t="shared" si="9"/>
        <v>0</v>
      </c>
      <c r="BL122" s="24" t="s">
        <v>250</v>
      </c>
      <c r="BM122" s="24" t="s">
        <v>890</v>
      </c>
    </row>
    <row r="123" spans="2:65" s="1" customFormat="1" ht="22.5" customHeight="1">
      <c r="B123" s="173"/>
      <c r="C123" s="174" t="s">
        <v>727</v>
      </c>
      <c r="D123" s="174" t="s">
        <v>148</v>
      </c>
      <c r="E123" s="175" t="s">
        <v>891</v>
      </c>
      <c r="F123" s="176" t="s">
        <v>892</v>
      </c>
      <c r="G123" s="177" t="s">
        <v>736</v>
      </c>
      <c r="H123" s="178">
        <v>1</v>
      </c>
      <c r="I123" s="179">
        <v>0</v>
      </c>
      <c r="J123" s="180">
        <f t="shared" si="0"/>
        <v>0</v>
      </c>
      <c r="K123" s="324" t="s">
        <v>1516</v>
      </c>
      <c r="L123" s="40"/>
      <c r="M123" s="181" t="s">
        <v>5</v>
      </c>
      <c r="N123" s="182" t="s">
        <v>47</v>
      </c>
      <c r="O123" s="41"/>
      <c r="P123" s="183">
        <f t="shared" si="1"/>
        <v>0</v>
      </c>
      <c r="Q123" s="183">
        <v>0</v>
      </c>
      <c r="R123" s="183">
        <f t="shared" si="2"/>
        <v>0</v>
      </c>
      <c r="S123" s="183">
        <v>0</v>
      </c>
      <c r="T123" s="184">
        <f t="shared" si="3"/>
        <v>0</v>
      </c>
      <c r="AR123" s="24" t="s">
        <v>250</v>
      </c>
      <c r="AT123" s="24" t="s">
        <v>148</v>
      </c>
      <c r="AU123" s="24" t="s">
        <v>85</v>
      </c>
      <c r="AY123" s="24" t="s">
        <v>144</v>
      </c>
      <c r="BE123" s="185">
        <f t="shared" si="4"/>
        <v>0</v>
      </c>
      <c r="BF123" s="185">
        <f t="shared" si="5"/>
        <v>0</v>
      </c>
      <c r="BG123" s="185">
        <f t="shared" si="6"/>
        <v>0</v>
      </c>
      <c r="BH123" s="185">
        <f t="shared" si="7"/>
        <v>0</v>
      </c>
      <c r="BI123" s="185">
        <f t="shared" si="8"/>
        <v>0</v>
      </c>
      <c r="BJ123" s="24" t="s">
        <v>23</v>
      </c>
      <c r="BK123" s="185">
        <f t="shared" si="9"/>
        <v>0</v>
      </c>
      <c r="BL123" s="24" t="s">
        <v>250</v>
      </c>
      <c r="BM123" s="24" t="s">
        <v>893</v>
      </c>
    </row>
    <row r="124" spans="2:65" s="1" customFormat="1" ht="22.5" customHeight="1">
      <c r="B124" s="173"/>
      <c r="C124" s="174" t="s">
        <v>894</v>
      </c>
      <c r="D124" s="174" t="s">
        <v>148</v>
      </c>
      <c r="E124" s="175" t="s">
        <v>895</v>
      </c>
      <c r="F124" s="176" t="s">
        <v>896</v>
      </c>
      <c r="G124" s="177" t="s">
        <v>736</v>
      </c>
      <c r="H124" s="178">
        <v>0</v>
      </c>
      <c r="I124" s="179">
        <v>0</v>
      </c>
      <c r="J124" s="180">
        <f t="shared" si="0"/>
        <v>0</v>
      </c>
      <c r="K124" s="324" t="s">
        <v>1516</v>
      </c>
      <c r="L124" s="40"/>
      <c r="M124" s="181" t="s">
        <v>5</v>
      </c>
      <c r="N124" s="182" t="s">
        <v>47</v>
      </c>
      <c r="O124" s="41"/>
      <c r="P124" s="183">
        <f t="shared" si="1"/>
        <v>0</v>
      </c>
      <c r="Q124" s="183">
        <v>0</v>
      </c>
      <c r="R124" s="183">
        <f t="shared" si="2"/>
        <v>0</v>
      </c>
      <c r="S124" s="183">
        <v>0</v>
      </c>
      <c r="T124" s="184">
        <f t="shared" si="3"/>
        <v>0</v>
      </c>
      <c r="AR124" s="24" t="s">
        <v>250</v>
      </c>
      <c r="AT124" s="24" t="s">
        <v>148</v>
      </c>
      <c r="AU124" s="24" t="s">
        <v>85</v>
      </c>
      <c r="AY124" s="24" t="s">
        <v>144</v>
      </c>
      <c r="BE124" s="185">
        <f t="shared" si="4"/>
        <v>0</v>
      </c>
      <c r="BF124" s="185">
        <f t="shared" si="5"/>
        <v>0</v>
      </c>
      <c r="BG124" s="185">
        <f t="shared" si="6"/>
        <v>0</v>
      </c>
      <c r="BH124" s="185">
        <f t="shared" si="7"/>
        <v>0</v>
      </c>
      <c r="BI124" s="185">
        <f t="shared" si="8"/>
        <v>0</v>
      </c>
      <c r="BJ124" s="24" t="s">
        <v>23</v>
      </c>
      <c r="BK124" s="185">
        <f t="shared" si="9"/>
        <v>0</v>
      </c>
      <c r="BL124" s="24" t="s">
        <v>250</v>
      </c>
      <c r="BM124" s="24" t="s">
        <v>897</v>
      </c>
    </row>
    <row r="125" spans="2:63" s="10" customFormat="1" ht="29.85" customHeight="1">
      <c r="B125" s="159"/>
      <c r="D125" s="170" t="s">
        <v>75</v>
      </c>
      <c r="E125" s="171" t="s">
        <v>898</v>
      </c>
      <c r="F125" s="171" t="s">
        <v>899</v>
      </c>
      <c r="I125" s="162"/>
      <c r="J125" s="172">
        <f>BK125</f>
        <v>0</v>
      </c>
      <c r="L125" s="159"/>
      <c r="M125" s="164"/>
      <c r="N125" s="165"/>
      <c r="O125" s="165"/>
      <c r="P125" s="166">
        <f>SUM(P126:P140)</f>
        <v>0</v>
      </c>
      <c r="Q125" s="165"/>
      <c r="R125" s="166">
        <f>SUM(R126:R140)</f>
        <v>0</v>
      </c>
      <c r="S125" s="165"/>
      <c r="T125" s="167">
        <f>SUM(T126:T140)</f>
        <v>0</v>
      </c>
      <c r="AR125" s="160" t="s">
        <v>145</v>
      </c>
      <c r="AT125" s="168" t="s">
        <v>75</v>
      </c>
      <c r="AU125" s="168" t="s">
        <v>23</v>
      </c>
      <c r="AY125" s="160" t="s">
        <v>144</v>
      </c>
      <c r="BK125" s="169">
        <f>SUM(BK126:BK140)</f>
        <v>0</v>
      </c>
    </row>
    <row r="126" spans="2:65" s="1" customFormat="1" ht="22.5" customHeight="1">
      <c r="B126" s="173"/>
      <c r="C126" s="174" t="s">
        <v>170</v>
      </c>
      <c r="D126" s="174" t="s">
        <v>148</v>
      </c>
      <c r="E126" s="175" t="s">
        <v>901</v>
      </c>
      <c r="F126" s="176" t="s">
        <v>902</v>
      </c>
      <c r="G126" s="177" t="s">
        <v>736</v>
      </c>
      <c r="H126" s="178">
        <v>1</v>
      </c>
      <c r="I126" s="179">
        <v>0</v>
      </c>
      <c r="J126" s="180">
        <f aca="true" t="shared" si="10" ref="J126:J140">ROUND(I126*H126,2)</f>
        <v>0</v>
      </c>
      <c r="K126" s="324" t="s">
        <v>1516</v>
      </c>
      <c r="L126" s="40"/>
      <c r="M126" s="181" t="s">
        <v>5</v>
      </c>
      <c r="N126" s="182" t="s">
        <v>47</v>
      </c>
      <c r="O126" s="41"/>
      <c r="P126" s="183">
        <f aca="true" t="shared" si="11" ref="P126:P140">O126*H126</f>
        <v>0</v>
      </c>
      <c r="Q126" s="183">
        <v>0</v>
      </c>
      <c r="R126" s="183">
        <f aca="true" t="shared" si="12" ref="R126:R140">Q126*H126</f>
        <v>0</v>
      </c>
      <c r="S126" s="183">
        <v>0</v>
      </c>
      <c r="T126" s="184">
        <f aca="true" t="shared" si="13" ref="T126:T140">S126*H126</f>
        <v>0</v>
      </c>
      <c r="AR126" s="24" t="s">
        <v>250</v>
      </c>
      <c r="AT126" s="24" t="s">
        <v>148</v>
      </c>
      <c r="AU126" s="24" t="s">
        <v>85</v>
      </c>
      <c r="AY126" s="24" t="s">
        <v>144</v>
      </c>
      <c r="BE126" s="185">
        <f aca="true" t="shared" si="14" ref="BE126:BE140">IF(N126="základní",J126,0)</f>
        <v>0</v>
      </c>
      <c r="BF126" s="185">
        <f aca="true" t="shared" si="15" ref="BF126:BF140">IF(N126="snížená",J126,0)</f>
        <v>0</v>
      </c>
      <c r="BG126" s="185">
        <f aca="true" t="shared" si="16" ref="BG126:BG140">IF(N126="zákl. přenesená",J126,0)</f>
        <v>0</v>
      </c>
      <c r="BH126" s="185">
        <f aca="true" t="shared" si="17" ref="BH126:BH140">IF(N126="sníž. přenesená",J126,0)</f>
        <v>0</v>
      </c>
      <c r="BI126" s="185">
        <f aca="true" t="shared" si="18" ref="BI126:BI140">IF(N126="nulová",J126,0)</f>
        <v>0</v>
      </c>
      <c r="BJ126" s="24" t="s">
        <v>23</v>
      </c>
      <c r="BK126" s="185">
        <f aca="true" t="shared" si="19" ref="BK126:BK140">ROUND(I126*H126,2)</f>
        <v>0</v>
      </c>
      <c r="BL126" s="24" t="s">
        <v>250</v>
      </c>
      <c r="BM126" s="24" t="s">
        <v>903</v>
      </c>
    </row>
    <row r="127" spans="2:65" s="1" customFormat="1" ht="22.5" customHeight="1">
      <c r="B127" s="173"/>
      <c r="C127" s="174" t="s">
        <v>183</v>
      </c>
      <c r="D127" s="174" t="s">
        <v>148</v>
      </c>
      <c r="E127" s="175" t="s">
        <v>904</v>
      </c>
      <c r="F127" s="176" t="s">
        <v>905</v>
      </c>
      <c r="G127" s="177" t="s">
        <v>736</v>
      </c>
      <c r="H127" s="178">
        <v>10</v>
      </c>
      <c r="I127" s="179">
        <v>0</v>
      </c>
      <c r="J127" s="180">
        <f t="shared" si="10"/>
        <v>0</v>
      </c>
      <c r="K127" s="324" t="s">
        <v>1516</v>
      </c>
      <c r="L127" s="40"/>
      <c r="M127" s="181" t="s">
        <v>5</v>
      </c>
      <c r="N127" s="182" t="s">
        <v>47</v>
      </c>
      <c r="O127" s="41"/>
      <c r="P127" s="183">
        <f t="shared" si="11"/>
        <v>0</v>
      </c>
      <c r="Q127" s="183">
        <v>0</v>
      </c>
      <c r="R127" s="183">
        <f t="shared" si="12"/>
        <v>0</v>
      </c>
      <c r="S127" s="183">
        <v>0</v>
      </c>
      <c r="T127" s="184">
        <f t="shared" si="13"/>
        <v>0</v>
      </c>
      <c r="AR127" s="24" t="s">
        <v>250</v>
      </c>
      <c r="AT127" s="24" t="s">
        <v>148</v>
      </c>
      <c r="AU127" s="24" t="s">
        <v>85</v>
      </c>
      <c r="AY127" s="24" t="s">
        <v>144</v>
      </c>
      <c r="BE127" s="185">
        <f t="shared" si="14"/>
        <v>0</v>
      </c>
      <c r="BF127" s="185">
        <f t="shared" si="15"/>
        <v>0</v>
      </c>
      <c r="BG127" s="185">
        <f t="shared" si="16"/>
        <v>0</v>
      </c>
      <c r="BH127" s="185">
        <f t="shared" si="17"/>
        <v>0</v>
      </c>
      <c r="BI127" s="185">
        <f t="shared" si="18"/>
        <v>0</v>
      </c>
      <c r="BJ127" s="24" t="s">
        <v>23</v>
      </c>
      <c r="BK127" s="185">
        <f t="shared" si="19"/>
        <v>0</v>
      </c>
      <c r="BL127" s="24" t="s">
        <v>250</v>
      </c>
      <c r="BM127" s="24" t="s">
        <v>906</v>
      </c>
    </row>
    <row r="128" spans="2:65" s="1" customFormat="1" ht="22.5" customHeight="1">
      <c r="B128" s="173"/>
      <c r="C128" s="174" t="s">
        <v>188</v>
      </c>
      <c r="D128" s="174" t="s">
        <v>148</v>
      </c>
      <c r="E128" s="175" t="s">
        <v>907</v>
      </c>
      <c r="F128" s="176" t="s">
        <v>908</v>
      </c>
      <c r="G128" s="177" t="s">
        <v>736</v>
      </c>
      <c r="H128" s="178">
        <v>16</v>
      </c>
      <c r="I128" s="179">
        <v>0</v>
      </c>
      <c r="J128" s="180">
        <f t="shared" si="10"/>
        <v>0</v>
      </c>
      <c r="K128" s="324" t="s">
        <v>1516</v>
      </c>
      <c r="L128" s="40"/>
      <c r="M128" s="181" t="s">
        <v>5</v>
      </c>
      <c r="N128" s="182" t="s">
        <v>47</v>
      </c>
      <c r="O128" s="41"/>
      <c r="P128" s="183">
        <f t="shared" si="11"/>
        <v>0</v>
      </c>
      <c r="Q128" s="183">
        <v>0</v>
      </c>
      <c r="R128" s="183">
        <f t="shared" si="12"/>
        <v>0</v>
      </c>
      <c r="S128" s="183">
        <v>0</v>
      </c>
      <c r="T128" s="184">
        <f t="shared" si="13"/>
        <v>0</v>
      </c>
      <c r="AR128" s="24" t="s">
        <v>250</v>
      </c>
      <c r="AT128" s="24" t="s">
        <v>148</v>
      </c>
      <c r="AU128" s="24" t="s">
        <v>85</v>
      </c>
      <c r="AY128" s="24" t="s">
        <v>144</v>
      </c>
      <c r="BE128" s="185">
        <f t="shared" si="14"/>
        <v>0</v>
      </c>
      <c r="BF128" s="185">
        <f t="shared" si="15"/>
        <v>0</v>
      </c>
      <c r="BG128" s="185">
        <f t="shared" si="16"/>
        <v>0</v>
      </c>
      <c r="BH128" s="185">
        <f t="shared" si="17"/>
        <v>0</v>
      </c>
      <c r="BI128" s="185">
        <f t="shared" si="18"/>
        <v>0</v>
      </c>
      <c r="BJ128" s="24" t="s">
        <v>23</v>
      </c>
      <c r="BK128" s="185">
        <f t="shared" si="19"/>
        <v>0</v>
      </c>
      <c r="BL128" s="24" t="s">
        <v>250</v>
      </c>
      <c r="BM128" s="24" t="s">
        <v>909</v>
      </c>
    </row>
    <row r="129" spans="2:65" s="1" customFormat="1" ht="22.5" customHeight="1">
      <c r="B129" s="173"/>
      <c r="C129" s="174" t="s">
        <v>910</v>
      </c>
      <c r="D129" s="174" t="s">
        <v>148</v>
      </c>
      <c r="E129" s="175" t="s">
        <v>911</v>
      </c>
      <c r="F129" s="176" t="s">
        <v>912</v>
      </c>
      <c r="G129" s="177" t="s">
        <v>736</v>
      </c>
      <c r="H129" s="178">
        <v>6</v>
      </c>
      <c r="I129" s="179">
        <v>0</v>
      </c>
      <c r="J129" s="180">
        <f t="shared" si="10"/>
        <v>0</v>
      </c>
      <c r="K129" s="324" t="s">
        <v>1516</v>
      </c>
      <c r="L129" s="40"/>
      <c r="M129" s="181" t="s">
        <v>5</v>
      </c>
      <c r="N129" s="182" t="s">
        <v>47</v>
      </c>
      <c r="O129" s="41"/>
      <c r="P129" s="183">
        <f t="shared" si="11"/>
        <v>0</v>
      </c>
      <c r="Q129" s="183">
        <v>0</v>
      </c>
      <c r="R129" s="183">
        <f t="shared" si="12"/>
        <v>0</v>
      </c>
      <c r="S129" s="183">
        <v>0</v>
      </c>
      <c r="T129" s="184">
        <f t="shared" si="13"/>
        <v>0</v>
      </c>
      <c r="AR129" s="24" t="s">
        <v>250</v>
      </c>
      <c r="AT129" s="24" t="s">
        <v>148</v>
      </c>
      <c r="AU129" s="24" t="s">
        <v>85</v>
      </c>
      <c r="AY129" s="24" t="s">
        <v>144</v>
      </c>
      <c r="BE129" s="185">
        <f t="shared" si="14"/>
        <v>0</v>
      </c>
      <c r="BF129" s="185">
        <f t="shared" si="15"/>
        <v>0</v>
      </c>
      <c r="BG129" s="185">
        <f t="shared" si="16"/>
        <v>0</v>
      </c>
      <c r="BH129" s="185">
        <f t="shared" si="17"/>
        <v>0</v>
      </c>
      <c r="BI129" s="185">
        <f t="shared" si="18"/>
        <v>0</v>
      </c>
      <c r="BJ129" s="24" t="s">
        <v>23</v>
      </c>
      <c r="BK129" s="185">
        <f t="shared" si="19"/>
        <v>0</v>
      </c>
      <c r="BL129" s="24" t="s">
        <v>250</v>
      </c>
      <c r="BM129" s="24" t="s">
        <v>913</v>
      </c>
    </row>
    <row r="130" spans="2:65" s="1" customFormat="1" ht="22.5" customHeight="1">
      <c r="B130" s="173"/>
      <c r="C130" s="174" t="s">
        <v>192</v>
      </c>
      <c r="D130" s="174" t="s">
        <v>148</v>
      </c>
      <c r="E130" s="175" t="s">
        <v>914</v>
      </c>
      <c r="F130" s="176" t="s">
        <v>915</v>
      </c>
      <c r="G130" s="177" t="s">
        <v>736</v>
      </c>
      <c r="H130" s="178">
        <v>2</v>
      </c>
      <c r="I130" s="179">
        <v>0</v>
      </c>
      <c r="J130" s="180">
        <f t="shared" si="10"/>
        <v>0</v>
      </c>
      <c r="K130" s="324" t="s">
        <v>1516</v>
      </c>
      <c r="L130" s="40"/>
      <c r="M130" s="181" t="s">
        <v>5</v>
      </c>
      <c r="N130" s="182" t="s">
        <v>47</v>
      </c>
      <c r="O130" s="41"/>
      <c r="P130" s="183">
        <f t="shared" si="11"/>
        <v>0</v>
      </c>
      <c r="Q130" s="183">
        <v>0</v>
      </c>
      <c r="R130" s="183">
        <f t="shared" si="12"/>
        <v>0</v>
      </c>
      <c r="S130" s="183">
        <v>0</v>
      </c>
      <c r="T130" s="184">
        <f t="shared" si="13"/>
        <v>0</v>
      </c>
      <c r="AR130" s="24" t="s">
        <v>250</v>
      </c>
      <c r="AT130" s="24" t="s">
        <v>148</v>
      </c>
      <c r="AU130" s="24" t="s">
        <v>85</v>
      </c>
      <c r="AY130" s="24" t="s">
        <v>144</v>
      </c>
      <c r="BE130" s="185">
        <f t="shared" si="14"/>
        <v>0</v>
      </c>
      <c r="BF130" s="185">
        <f t="shared" si="15"/>
        <v>0</v>
      </c>
      <c r="BG130" s="185">
        <f t="shared" si="16"/>
        <v>0</v>
      </c>
      <c r="BH130" s="185">
        <f t="shared" si="17"/>
        <v>0</v>
      </c>
      <c r="BI130" s="185">
        <f t="shared" si="18"/>
        <v>0</v>
      </c>
      <c r="BJ130" s="24" t="s">
        <v>23</v>
      </c>
      <c r="BK130" s="185">
        <f t="shared" si="19"/>
        <v>0</v>
      </c>
      <c r="BL130" s="24" t="s">
        <v>250</v>
      </c>
      <c r="BM130" s="24" t="s">
        <v>916</v>
      </c>
    </row>
    <row r="131" spans="2:65" s="1" customFormat="1" ht="22.5" customHeight="1">
      <c r="B131" s="173"/>
      <c r="C131" s="174" t="s">
        <v>197</v>
      </c>
      <c r="D131" s="174" t="s">
        <v>148</v>
      </c>
      <c r="E131" s="175" t="s">
        <v>917</v>
      </c>
      <c r="F131" s="176" t="s">
        <v>918</v>
      </c>
      <c r="G131" s="177" t="s">
        <v>736</v>
      </c>
      <c r="H131" s="178">
        <v>2</v>
      </c>
      <c r="I131" s="179">
        <v>0</v>
      </c>
      <c r="J131" s="180">
        <f t="shared" si="10"/>
        <v>0</v>
      </c>
      <c r="K131" s="176" t="s">
        <v>389</v>
      </c>
      <c r="L131" s="40"/>
      <c r="M131" s="181" t="s">
        <v>5</v>
      </c>
      <c r="N131" s="182" t="s">
        <v>47</v>
      </c>
      <c r="O131" s="41"/>
      <c r="P131" s="183">
        <f t="shared" si="11"/>
        <v>0</v>
      </c>
      <c r="Q131" s="183">
        <v>0</v>
      </c>
      <c r="R131" s="183">
        <f t="shared" si="12"/>
        <v>0</v>
      </c>
      <c r="S131" s="183">
        <v>0</v>
      </c>
      <c r="T131" s="184">
        <f t="shared" si="13"/>
        <v>0</v>
      </c>
      <c r="AR131" s="24" t="s">
        <v>250</v>
      </c>
      <c r="AT131" s="24" t="s">
        <v>148</v>
      </c>
      <c r="AU131" s="24" t="s">
        <v>85</v>
      </c>
      <c r="AY131" s="24" t="s">
        <v>144</v>
      </c>
      <c r="BE131" s="185">
        <f t="shared" si="14"/>
        <v>0</v>
      </c>
      <c r="BF131" s="185">
        <f t="shared" si="15"/>
        <v>0</v>
      </c>
      <c r="BG131" s="185">
        <f t="shared" si="16"/>
        <v>0</v>
      </c>
      <c r="BH131" s="185">
        <f t="shared" si="17"/>
        <v>0</v>
      </c>
      <c r="BI131" s="185">
        <f t="shared" si="18"/>
        <v>0</v>
      </c>
      <c r="BJ131" s="24" t="s">
        <v>23</v>
      </c>
      <c r="BK131" s="185">
        <f t="shared" si="19"/>
        <v>0</v>
      </c>
      <c r="BL131" s="24" t="s">
        <v>250</v>
      </c>
      <c r="BM131" s="24" t="s">
        <v>919</v>
      </c>
    </row>
    <row r="132" spans="2:65" s="1" customFormat="1" ht="22.5" customHeight="1">
      <c r="B132" s="173"/>
      <c r="C132" s="174" t="s">
        <v>202</v>
      </c>
      <c r="D132" s="174" t="s">
        <v>148</v>
      </c>
      <c r="E132" s="175" t="s">
        <v>920</v>
      </c>
      <c r="F132" s="176" t="s">
        <v>921</v>
      </c>
      <c r="G132" s="177" t="s">
        <v>736</v>
      </c>
      <c r="H132" s="178">
        <v>10</v>
      </c>
      <c r="I132" s="179">
        <v>0</v>
      </c>
      <c r="J132" s="180">
        <f t="shared" si="10"/>
        <v>0</v>
      </c>
      <c r="K132" s="176" t="s">
        <v>389</v>
      </c>
      <c r="L132" s="40"/>
      <c r="M132" s="181" t="s">
        <v>5</v>
      </c>
      <c r="N132" s="182" t="s">
        <v>47</v>
      </c>
      <c r="O132" s="41"/>
      <c r="P132" s="183">
        <f t="shared" si="11"/>
        <v>0</v>
      </c>
      <c r="Q132" s="183">
        <v>0</v>
      </c>
      <c r="R132" s="183">
        <f t="shared" si="12"/>
        <v>0</v>
      </c>
      <c r="S132" s="183">
        <v>0</v>
      </c>
      <c r="T132" s="184">
        <f t="shared" si="13"/>
        <v>0</v>
      </c>
      <c r="AR132" s="24" t="s">
        <v>250</v>
      </c>
      <c r="AT132" s="24" t="s">
        <v>148</v>
      </c>
      <c r="AU132" s="24" t="s">
        <v>85</v>
      </c>
      <c r="AY132" s="24" t="s">
        <v>144</v>
      </c>
      <c r="BE132" s="185">
        <f t="shared" si="14"/>
        <v>0</v>
      </c>
      <c r="BF132" s="185">
        <f t="shared" si="15"/>
        <v>0</v>
      </c>
      <c r="BG132" s="185">
        <f t="shared" si="16"/>
        <v>0</v>
      </c>
      <c r="BH132" s="185">
        <f t="shared" si="17"/>
        <v>0</v>
      </c>
      <c r="BI132" s="185">
        <f t="shared" si="18"/>
        <v>0</v>
      </c>
      <c r="BJ132" s="24" t="s">
        <v>23</v>
      </c>
      <c r="BK132" s="185">
        <f t="shared" si="19"/>
        <v>0</v>
      </c>
      <c r="BL132" s="24" t="s">
        <v>250</v>
      </c>
      <c r="BM132" s="24" t="s">
        <v>922</v>
      </c>
    </row>
    <row r="133" spans="2:65" s="1" customFormat="1" ht="22.5" customHeight="1">
      <c r="B133" s="173"/>
      <c r="C133" s="174" t="s">
        <v>207</v>
      </c>
      <c r="D133" s="174" t="s">
        <v>148</v>
      </c>
      <c r="E133" s="175" t="s">
        <v>923</v>
      </c>
      <c r="F133" s="176" t="s">
        <v>924</v>
      </c>
      <c r="G133" s="177" t="s">
        <v>736</v>
      </c>
      <c r="H133" s="178">
        <v>6</v>
      </c>
      <c r="I133" s="179">
        <v>0</v>
      </c>
      <c r="J133" s="180">
        <f t="shared" si="10"/>
        <v>0</v>
      </c>
      <c r="K133" s="176" t="s">
        <v>389</v>
      </c>
      <c r="L133" s="40"/>
      <c r="M133" s="181" t="s">
        <v>5</v>
      </c>
      <c r="N133" s="182" t="s">
        <v>47</v>
      </c>
      <c r="O133" s="41"/>
      <c r="P133" s="183">
        <f t="shared" si="11"/>
        <v>0</v>
      </c>
      <c r="Q133" s="183">
        <v>0</v>
      </c>
      <c r="R133" s="183">
        <f t="shared" si="12"/>
        <v>0</v>
      </c>
      <c r="S133" s="183">
        <v>0</v>
      </c>
      <c r="T133" s="184">
        <f t="shared" si="13"/>
        <v>0</v>
      </c>
      <c r="AR133" s="24" t="s">
        <v>250</v>
      </c>
      <c r="AT133" s="24" t="s">
        <v>148</v>
      </c>
      <c r="AU133" s="24" t="s">
        <v>85</v>
      </c>
      <c r="AY133" s="24" t="s">
        <v>144</v>
      </c>
      <c r="BE133" s="185">
        <f t="shared" si="14"/>
        <v>0</v>
      </c>
      <c r="BF133" s="185">
        <f t="shared" si="15"/>
        <v>0</v>
      </c>
      <c r="BG133" s="185">
        <f t="shared" si="16"/>
        <v>0</v>
      </c>
      <c r="BH133" s="185">
        <f t="shared" si="17"/>
        <v>0</v>
      </c>
      <c r="BI133" s="185">
        <f t="shared" si="18"/>
        <v>0</v>
      </c>
      <c r="BJ133" s="24" t="s">
        <v>23</v>
      </c>
      <c r="BK133" s="185">
        <f t="shared" si="19"/>
        <v>0</v>
      </c>
      <c r="BL133" s="24" t="s">
        <v>250</v>
      </c>
      <c r="BM133" s="24" t="s">
        <v>925</v>
      </c>
    </row>
    <row r="134" spans="2:65" s="1" customFormat="1" ht="22.5" customHeight="1">
      <c r="B134" s="173"/>
      <c r="C134" s="174" t="s">
        <v>926</v>
      </c>
      <c r="D134" s="174" t="s">
        <v>148</v>
      </c>
      <c r="E134" s="175" t="s">
        <v>927</v>
      </c>
      <c r="F134" s="176" t="s">
        <v>928</v>
      </c>
      <c r="G134" s="177" t="s">
        <v>186</v>
      </c>
      <c r="H134" s="178">
        <v>1</v>
      </c>
      <c r="I134" s="179">
        <v>0</v>
      </c>
      <c r="J134" s="180">
        <f t="shared" si="10"/>
        <v>0</v>
      </c>
      <c r="K134" s="176" t="s">
        <v>389</v>
      </c>
      <c r="L134" s="40"/>
      <c r="M134" s="181" t="s">
        <v>5</v>
      </c>
      <c r="N134" s="182" t="s">
        <v>47</v>
      </c>
      <c r="O134" s="41"/>
      <c r="P134" s="183">
        <f t="shared" si="11"/>
        <v>0</v>
      </c>
      <c r="Q134" s="183">
        <v>0</v>
      </c>
      <c r="R134" s="183">
        <f t="shared" si="12"/>
        <v>0</v>
      </c>
      <c r="S134" s="183">
        <v>0</v>
      </c>
      <c r="T134" s="184">
        <f t="shared" si="13"/>
        <v>0</v>
      </c>
      <c r="AR134" s="24" t="s">
        <v>250</v>
      </c>
      <c r="AT134" s="24" t="s">
        <v>148</v>
      </c>
      <c r="AU134" s="24" t="s">
        <v>85</v>
      </c>
      <c r="AY134" s="24" t="s">
        <v>144</v>
      </c>
      <c r="BE134" s="185">
        <f t="shared" si="14"/>
        <v>0</v>
      </c>
      <c r="BF134" s="185">
        <f t="shared" si="15"/>
        <v>0</v>
      </c>
      <c r="BG134" s="185">
        <f t="shared" si="16"/>
        <v>0</v>
      </c>
      <c r="BH134" s="185">
        <f t="shared" si="17"/>
        <v>0</v>
      </c>
      <c r="BI134" s="185">
        <f t="shared" si="18"/>
        <v>0</v>
      </c>
      <c r="BJ134" s="24" t="s">
        <v>23</v>
      </c>
      <c r="BK134" s="185">
        <f t="shared" si="19"/>
        <v>0</v>
      </c>
      <c r="BL134" s="24" t="s">
        <v>250</v>
      </c>
      <c r="BM134" s="24" t="s">
        <v>929</v>
      </c>
    </row>
    <row r="135" spans="2:65" s="1" customFormat="1" ht="22.5" customHeight="1">
      <c r="B135" s="173"/>
      <c r="C135" s="174" t="s">
        <v>930</v>
      </c>
      <c r="D135" s="174" t="s">
        <v>148</v>
      </c>
      <c r="E135" s="175" t="s">
        <v>931</v>
      </c>
      <c r="F135" s="176" t="s">
        <v>932</v>
      </c>
      <c r="G135" s="177" t="s">
        <v>736</v>
      </c>
      <c r="H135" s="178">
        <v>1</v>
      </c>
      <c r="I135" s="179">
        <v>0</v>
      </c>
      <c r="J135" s="180">
        <f t="shared" si="10"/>
        <v>0</v>
      </c>
      <c r="K135" s="176" t="s">
        <v>389</v>
      </c>
      <c r="L135" s="40"/>
      <c r="M135" s="181" t="s">
        <v>5</v>
      </c>
      <c r="N135" s="182" t="s">
        <v>47</v>
      </c>
      <c r="O135" s="41"/>
      <c r="P135" s="183">
        <f t="shared" si="11"/>
        <v>0</v>
      </c>
      <c r="Q135" s="183">
        <v>0</v>
      </c>
      <c r="R135" s="183">
        <f t="shared" si="12"/>
        <v>0</v>
      </c>
      <c r="S135" s="183">
        <v>0</v>
      </c>
      <c r="T135" s="184">
        <f t="shared" si="13"/>
        <v>0</v>
      </c>
      <c r="AR135" s="24" t="s">
        <v>250</v>
      </c>
      <c r="AT135" s="24" t="s">
        <v>148</v>
      </c>
      <c r="AU135" s="24" t="s">
        <v>85</v>
      </c>
      <c r="AY135" s="24" t="s">
        <v>144</v>
      </c>
      <c r="BE135" s="185">
        <f t="shared" si="14"/>
        <v>0</v>
      </c>
      <c r="BF135" s="185">
        <f t="shared" si="15"/>
        <v>0</v>
      </c>
      <c r="BG135" s="185">
        <f t="shared" si="16"/>
        <v>0</v>
      </c>
      <c r="BH135" s="185">
        <f t="shared" si="17"/>
        <v>0</v>
      </c>
      <c r="BI135" s="185">
        <f t="shared" si="18"/>
        <v>0</v>
      </c>
      <c r="BJ135" s="24" t="s">
        <v>23</v>
      </c>
      <c r="BK135" s="185">
        <f t="shared" si="19"/>
        <v>0</v>
      </c>
      <c r="BL135" s="24" t="s">
        <v>250</v>
      </c>
      <c r="BM135" s="24" t="s">
        <v>933</v>
      </c>
    </row>
    <row r="136" spans="2:65" s="1" customFormat="1" ht="22.5" customHeight="1">
      <c r="B136" s="173"/>
      <c r="C136" s="174" t="s">
        <v>212</v>
      </c>
      <c r="D136" s="174" t="s">
        <v>148</v>
      </c>
      <c r="E136" s="175" t="s">
        <v>934</v>
      </c>
      <c r="F136" s="176" t="s">
        <v>935</v>
      </c>
      <c r="G136" s="177" t="s">
        <v>736</v>
      </c>
      <c r="H136" s="178">
        <v>1</v>
      </c>
      <c r="I136" s="179">
        <v>0</v>
      </c>
      <c r="J136" s="180">
        <f t="shared" si="10"/>
        <v>0</v>
      </c>
      <c r="K136" s="176" t="s">
        <v>389</v>
      </c>
      <c r="L136" s="40"/>
      <c r="M136" s="181" t="s">
        <v>5</v>
      </c>
      <c r="N136" s="182" t="s">
        <v>47</v>
      </c>
      <c r="O136" s="41"/>
      <c r="P136" s="183">
        <f t="shared" si="11"/>
        <v>0</v>
      </c>
      <c r="Q136" s="183">
        <v>0</v>
      </c>
      <c r="R136" s="183">
        <f t="shared" si="12"/>
        <v>0</v>
      </c>
      <c r="S136" s="183">
        <v>0</v>
      </c>
      <c r="T136" s="184">
        <f t="shared" si="13"/>
        <v>0</v>
      </c>
      <c r="AR136" s="24" t="s">
        <v>250</v>
      </c>
      <c r="AT136" s="24" t="s">
        <v>148</v>
      </c>
      <c r="AU136" s="24" t="s">
        <v>85</v>
      </c>
      <c r="AY136" s="24" t="s">
        <v>144</v>
      </c>
      <c r="BE136" s="185">
        <f t="shared" si="14"/>
        <v>0</v>
      </c>
      <c r="BF136" s="185">
        <f t="shared" si="15"/>
        <v>0</v>
      </c>
      <c r="BG136" s="185">
        <f t="shared" si="16"/>
        <v>0</v>
      </c>
      <c r="BH136" s="185">
        <f t="shared" si="17"/>
        <v>0</v>
      </c>
      <c r="BI136" s="185">
        <f t="shared" si="18"/>
        <v>0</v>
      </c>
      <c r="BJ136" s="24" t="s">
        <v>23</v>
      </c>
      <c r="BK136" s="185">
        <f t="shared" si="19"/>
        <v>0</v>
      </c>
      <c r="BL136" s="24" t="s">
        <v>250</v>
      </c>
      <c r="BM136" s="24" t="s">
        <v>936</v>
      </c>
    </row>
    <row r="137" spans="2:65" s="1" customFormat="1" ht="22.5" customHeight="1">
      <c r="B137" s="173"/>
      <c r="C137" s="174" t="s">
        <v>937</v>
      </c>
      <c r="D137" s="174" t="s">
        <v>148</v>
      </c>
      <c r="E137" s="175" t="s">
        <v>938</v>
      </c>
      <c r="F137" s="176" t="s">
        <v>939</v>
      </c>
      <c r="G137" s="177" t="s">
        <v>736</v>
      </c>
      <c r="H137" s="178">
        <v>1</v>
      </c>
      <c r="I137" s="179">
        <v>0</v>
      </c>
      <c r="J137" s="180">
        <f t="shared" si="10"/>
        <v>0</v>
      </c>
      <c r="K137" s="176" t="s">
        <v>389</v>
      </c>
      <c r="L137" s="40"/>
      <c r="M137" s="181" t="s">
        <v>5</v>
      </c>
      <c r="N137" s="182" t="s">
        <v>47</v>
      </c>
      <c r="O137" s="41"/>
      <c r="P137" s="183">
        <f t="shared" si="11"/>
        <v>0</v>
      </c>
      <c r="Q137" s="183">
        <v>0</v>
      </c>
      <c r="R137" s="183">
        <f t="shared" si="12"/>
        <v>0</v>
      </c>
      <c r="S137" s="183">
        <v>0</v>
      </c>
      <c r="T137" s="184">
        <f t="shared" si="13"/>
        <v>0</v>
      </c>
      <c r="AR137" s="24" t="s">
        <v>250</v>
      </c>
      <c r="AT137" s="24" t="s">
        <v>148</v>
      </c>
      <c r="AU137" s="24" t="s">
        <v>85</v>
      </c>
      <c r="AY137" s="24" t="s">
        <v>144</v>
      </c>
      <c r="BE137" s="185">
        <f t="shared" si="14"/>
        <v>0</v>
      </c>
      <c r="BF137" s="185">
        <f t="shared" si="15"/>
        <v>0</v>
      </c>
      <c r="BG137" s="185">
        <f t="shared" si="16"/>
        <v>0</v>
      </c>
      <c r="BH137" s="185">
        <f t="shared" si="17"/>
        <v>0</v>
      </c>
      <c r="BI137" s="185">
        <f t="shared" si="18"/>
        <v>0</v>
      </c>
      <c r="BJ137" s="24" t="s">
        <v>23</v>
      </c>
      <c r="BK137" s="185">
        <f t="shared" si="19"/>
        <v>0</v>
      </c>
      <c r="BL137" s="24" t="s">
        <v>250</v>
      </c>
      <c r="BM137" s="24" t="s">
        <v>940</v>
      </c>
    </row>
    <row r="138" spans="2:65" s="1" customFormat="1" ht="22.5" customHeight="1">
      <c r="B138" s="173"/>
      <c r="C138" s="174" t="s">
        <v>216</v>
      </c>
      <c r="D138" s="174" t="s">
        <v>148</v>
      </c>
      <c r="E138" s="175" t="s">
        <v>941</v>
      </c>
      <c r="F138" s="176" t="s">
        <v>942</v>
      </c>
      <c r="G138" s="177" t="s">
        <v>943</v>
      </c>
      <c r="H138" s="178">
        <v>1</v>
      </c>
      <c r="I138" s="179">
        <v>0</v>
      </c>
      <c r="J138" s="180">
        <f t="shared" si="10"/>
        <v>0</v>
      </c>
      <c r="K138" s="324" t="s">
        <v>1516</v>
      </c>
      <c r="L138" s="40"/>
      <c r="M138" s="181" t="s">
        <v>5</v>
      </c>
      <c r="N138" s="182" t="s">
        <v>47</v>
      </c>
      <c r="O138" s="41"/>
      <c r="P138" s="183">
        <f t="shared" si="11"/>
        <v>0</v>
      </c>
      <c r="Q138" s="183">
        <v>0</v>
      </c>
      <c r="R138" s="183">
        <f t="shared" si="12"/>
        <v>0</v>
      </c>
      <c r="S138" s="183">
        <v>0</v>
      </c>
      <c r="T138" s="184">
        <f t="shared" si="13"/>
        <v>0</v>
      </c>
      <c r="AR138" s="24" t="s">
        <v>250</v>
      </c>
      <c r="AT138" s="24" t="s">
        <v>148</v>
      </c>
      <c r="AU138" s="24" t="s">
        <v>85</v>
      </c>
      <c r="AY138" s="24" t="s">
        <v>144</v>
      </c>
      <c r="BE138" s="185">
        <f t="shared" si="14"/>
        <v>0</v>
      </c>
      <c r="BF138" s="185">
        <f t="shared" si="15"/>
        <v>0</v>
      </c>
      <c r="BG138" s="185">
        <f t="shared" si="16"/>
        <v>0</v>
      </c>
      <c r="BH138" s="185">
        <f t="shared" si="17"/>
        <v>0</v>
      </c>
      <c r="BI138" s="185">
        <f t="shared" si="18"/>
        <v>0</v>
      </c>
      <c r="BJ138" s="24" t="s">
        <v>23</v>
      </c>
      <c r="BK138" s="185">
        <f t="shared" si="19"/>
        <v>0</v>
      </c>
      <c r="BL138" s="24" t="s">
        <v>250</v>
      </c>
      <c r="BM138" s="24" t="s">
        <v>944</v>
      </c>
    </row>
    <row r="139" spans="2:65" s="1" customFormat="1" ht="22.5" customHeight="1">
      <c r="B139" s="173"/>
      <c r="C139" s="174" t="s">
        <v>222</v>
      </c>
      <c r="D139" s="174" t="s">
        <v>148</v>
      </c>
      <c r="E139" s="175" t="s">
        <v>945</v>
      </c>
      <c r="F139" s="176" t="s">
        <v>946</v>
      </c>
      <c r="G139" s="177" t="s">
        <v>943</v>
      </c>
      <c r="H139" s="178">
        <v>4</v>
      </c>
      <c r="I139" s="179">
        <v>0</v>
      </c>
      <c r="J139" s="180">
        <f t="shared" si="10"/>
        <v>0</v>
      </c>
      <c r="K139" s="324" t="s">
        <v>1516</v>
      </c>
      <c r="L139" s="40"/>
      <c r="M139" s="181" t="s">
        <v>5</v>
      </c>
      <c r="N139" s="182" t="s">
        <v>47</v>
      </c>
      <c r="O139" s="41"/>
      <c r="P139" s="183">
        <f t="shared" si="11"/>
        <v>0</v>
      </c>
      <c r="Q139" s="183">
        <v>0</v>
      </c>
      <c r="R139" s="183">
        <f t="shared" si="12"/>
        <v>0</v>
      </c>
      <c r="S139" s="183">
        <v>0</v>
      </c>
      <c r="T139" s="184">
        <f t="shared" si="13"/>
        <v>0</v>
      </c>
      <c r="AR139" s="24" t="s">
        <v>250</v>
      </c>
      <c r="AT139" s="24" t="s">
        <v>148</v>
      </c>
      <c r="AU139" s="24" t="s">
        <v>85</v>
      </c>
      <c r="AY139" s="24" t="s">
        <v>144</v>
      </c>
      <c r="BE139" s="185">
        <f t="shared" si="14"/>
        <v>0</v>
      </c>
      <c r="BF139" s="185">
        <f t="shared" si="15"/>
        <v>0</v>
      </c>
      <c r="BG139" s="185">
        <f t="shared" si="16"/>
        <v>0</v>
      </c>
      <c r="BH139" s="185">
        <f t="shared" si="17"/>
        <v>0</v>
      </c>
      <c r="BI139" s="185">
        <f t="shared" si="18"/>
        <v>0</v>
      </c>
      <c r="BJ139" s="24" t="s">
        <v>23</v>
      </c>
      <c r="BK139" s="185">
        <f t="shared" si="19"/>
        <v>0</v>
      </c>
      <c r="BL139" s="24" t="s">
        <v>250</v>
      </c>
      <c r="BM139" s="24" t="s">
        <v>947</v>
      </c>
    </row>
    <row r="140" spans="2:65" s="1" customFormat="1" ht="22.5" customHeight="1">
      <c r="B140" s="173"/>
      <c r="C140" s="174" t="s">
        <v>948</v>
      </c>
      <c r="D140" s="174" t="s">
        <v>148</v>
      </c>
      <c r="E140" s="175" t="s">
        <v>949</v>
      </c>
      <c r="F140" s="176" t="s">
        <v>950</v>
      </c>
      <c r="G140" s="177" t="s">
        <v>951</v>
      </c>
      <c r="H140" s="178">
        <v>2</v>
      </c>
      <c r="I140" s="179">
        <v>0</v>
      </c>
      <c r="J140" s="180">
        <f t="shared" si="10"/>
        <v>0</v>
      </c>
      <c r="K140" s="324" t="s">
        <v>1516</v>
      </c>
      <c r="L140" s="40"/>
      <c r="M140" s="181" t="s">
        <v>5</v>
      </c>
      <c r="N140" s="182" t="s">
        <v>47</v>
      </c>
      <c r="O140" s="41"/>
      <c r="P140" s="183">
        <f t="shared" si="11"/>
        <v>0</v>
      </c>
      <c r="Q140" s="183">
        <v>0</v>
      </c>
      <c r="R140" s="183">
        <f t="shared" si="12"/>
        <v>0</v>
      </c>
      <c r="S140" s="183">
        <v>0</v>
      </c>
      <c r="T140" s="184">
        <f t="shared" si="13"/>
        <v>0</v>
      </c>
      <c r="AR140" s="24" t="s">
        <v>250</v>
      </c>
      <c r="AT140" s="24" t="s">
        <v>148</v>
      </c>
      <c r="AU140" s="24" t="s">
        <v>85</v>
      </c>
      <c r="AY140" s="24" t="s">
        <v>144</v>
      </c>
      <c r="BE140" s="185">
        <f t="shared" si="14"/>
        <v>0</v>
      </c>
      <c r="BF140" s="185">
        <f t="shared" si="15"/>
        <v>0</v>
      </c>
      <c r="BG140" s="185">
        <f t="shared" si="16"/>
        <v>0</v>
      </c>
      <c r="BH140" s="185">
        <f t="shared" si="17"/>
        <v>0</v>
      </c>
      <c r="BI140" s="185">
        <f t="shared" si="18"/>
        <v>0</v>
      </c>
      <c r="BJ140" s="24" t="s">
        <v>23</v>
      </c>
      <c r="BK140" s="185">
        <f t="shared" si="19"/>
        <v>0</v>
      </c>
      <c r="BL140" s="24" t="s">
        <v>250</v>
      </c>
      <c r="BM140" s="24" t="s">
        <v>952</v>
      </c>
    </row>
    <row r="141" spans="2:63" s="10" customFormat="1" ht="29.85" customHeight="1">
      <c r="B141" s="159"/>
      <c r="D141" s="170" t="s">
        <v>75</v>
      </c>
      <c r="E141" s="171" t="s">
        <v>953</v>
      </c>
      <c r="F141" s="171" t="s">
        <v>954</v>
      </c>
      <c r="I141" s="162"/>
      <c r="J141" s="172">
        <f>BK141</f>
        <v>0</v>
      </c>
      <c r="L141" s="159"/>
      <c r="M141" s="164"/>
      <c r="N141" s="165"/>
      <c r="O141" s="165"/>
      <c r="P141" s="166">
        <f>SUM(P142:P153)</f>
        <v>0</v>
      </c>
      <c r="Q141" s="165"/>
      <c r="R141" s="166">
        <f>SUM(R142:R153)</f>
        <v>0</v>
      </c>
      <c r="S141" s="165"/>
      <c r="T141" s="167">
        <f>SUM(T142:T153)</f>
        <v>0</v>
      </c>
      <c r="AR141" s="160" t="s">
        <v>145</v>
      </c>
      <c r="AT141" s="168" t="s">
        <v>75</v>
      </c>
      <c r="AU141" s="168" t="s">
        <v>23</v>
      </c>
      <c r="AY141" s="160" t="s">
        <v>144</v>
      </c>
      <c r="BK141" s="169">
        <f>SUM(BK142:BK153)</f>
        <v>0</v>
      </c>
    </row>
    <row r="142" spans="2:65" s="1" customFormat="1" ht="22.5" customHeight="1">
      <c r="B142" s="173"/>
      <c r="C142" s="205" t="s">
        <v>226</v>
      </c>
      <c r="D142" s="205" t="s">
        <v>153</v>
      </c>
      <c r="E142" s="206" t="s">
        <v>955</v>
      </c>
      <c r="F142" s="207" t="s">
        <v>956</v>
      </c>
      <c r="G142" s="208" t="s">
        <v>186</v>
      </c>
      <c r="H142" s="209">
        <v>12</v>
      </c>
      <c r="I142" s="210">
        <v>0</v>
      </c>
      <c r="J142" s="211">
        <f aca="true" t="shared" si="20" ref="J142:J153">ROUND(I142*H142,2)</f>
        <v>0</v>
      </c>
      <c r="K142" s="324" t="s">
        <v>1516</v>
      </c>
      <c r="L142" s="212"/>
      <c r="M142" s="213" t="s">
        <v>5</v>
      </c>
      <c r="N142" s="214" t="s">
        <v>47</v>
      </c>
      <c r="O142" s="41"/>
      <c r="P142" s="183">
        <f aca="true" t="shared" si="21" ref="P142:P153">O142*H142</f>
        <v>0</v>
      </c>
      <c r="Q142" s="183">
        <v>0</v>
      </c>
      <c r="R142" s="183">
        <f aca="true" t="shared" si="22" ref="R142:R153">Q142*H142</f>
        <v>0</v>
      </c>
      <c r="S142" s="183">
        <v>0</v>
      </c>
      <c r="T142" s="184">
        <f aca="true" t="shared" si="23" ref="T142:T153">S142*H142</f>
        <v>0</v>
      </c>
      <c r="AR142" s="24" t="s">
        <v>957</v>
      </c>
      <c r="AT142" s="24" t="s">
        <v>153</v>
      </c>
      <c r="AU142" s="24" t="s">
        <v>85</v>
      </c>
      <c r="AY142" s="24" t="s">
        <v>144</v>
      </c>
      <c r="BE142" s="185">
        <f aca="true" t="shared" si="24" ref="BE142:BE153">IF(N142="základní",J142,0)</f>
        <v>0</v>
      </c>
      <c r="BF142" s="185">
        <f aca="true" t="shared" si="25" ref="BF142:BF153">IF(N142="snížená",J142,0)</f>
        <v>0</v>
      </c>
      <c r="BG142" s="185">
        <f aca="true" t="shared" si="26" ref="BG142:BG153">IF(N142="zákl. přenesená",J142,0)</f>
        <v>0</v>
      </c>
      <c r="BH142" s="185">
        <f aca="true" t="shared" si="27" ref="BH142:BH153">IF(N142="sníž. přenesená",J142,0)</f>
        <v>0</v>
      </c>
      <c r="BI142" s="185">
        <f aca="true" t="shared" si="28" ref="BI142:BI153">IF(N142="nulová",J142,0)</f>
        <v>0</v>
      </c>
      <c r="BJ142" s="24" t="s">
        <v>23</v>
      </c>
      <c r="BK142" s="185">
        <f aca="true" t="shared" si="29" ref="BK142:BK153">ROUND(I142*H142,2)</f>
        <v>0</v>
      </c>
      <c r="BL142" s="24" t="s">
        <v>250</v>
      </c>
      <c r="BM142" s="24" t="s">
        <v>958</v>
      </c>
    </row>
    <row r="143" spans="2:65" s="1" customFormat="1" ht="22.5" customHeight="1">
      <c r="B143" s="173"/>
      <c r="C143" s="205" t="s">
        <v>233</v>
      </c>
      <c r="D143" s="205" t="s">
        <v>153</v>
      </c>
      <c r="E143" s="206" t="s">
        <v>959</v>
      </c>
      <c r="F143" s="207" t="s">
        <v>960</v>
      </c>
      <c r="G143" s="208" t="s">
        <v>186</v>
      </c>
      <c r="H143" s="209">
        <v>110</v>
      </c>
      <c r="I143" s="210">
        <v>0</v>
      </c>
      <c r="J143" s="211">
        <f t="shared" si="20"/>
        <v>0</v>
      </c>
      <c r="K143" s="324" t="s">
        <v>1516</v>
      </c>
      <c r="L143" s="212"/>
      <c r="M143" s="213" t="s">
        <v>5</v>
      </c>
      <c r="N143" s="214" t="s">
        <v>47</v>
      </c>
      <c r="O143" s="41"/>
      <c r="P143" s="183">
        <f t="shared" si="21"/>
        <v>0</v>
      </c>
      <c r="Q143" s="183">
        <v>0</v>
      </c>
      <c r="R143" s="183">
        <f t="shared" si="22"/>
        <v>0</v>
      </c>
      <c r="S143" s="183">
        <v>0</v>
      </c>
      <c r="T143" s="184">
        <f t="shared" si="23"/>
        <v>0</v>
      </c>
      <c r="AR143" s="24" t="s">
        <v>957</v>
      </c>
      <c r="AT143" s="24" t="s">
        <v>153</v>
      </c>
      <c r="AU143" s="24" t="s">
        <v>85</v>
      </c>
      <c r="AY143" s="24" t="s">
        <v>144</v>
      </c>
      <c r="BE143" s="185">
        <f t="shared" si="24"/>
        <v>0</v>
      </c>
      <c r="BF143" s="185">
        <f t="shared" si="25"/>
        <v>0</v>
      </c>
      <c r="BG143" s="185">
        <f t="shared" si="26"/>
        <v>0</v>
      </c>
      <c r="BH143" s="185">
        <f t="shared" si="27"/>
        <v>0</v>
      </c>
      <c r="BI143" s="185">
        <f t="shared" si="28"/>
        <v>0</v>
      </c>
      <c r="BJ143" s="24" t="s">
        <v>23</v>
      </c>
      <c r="BK143" s="185">
        <f t="shared" si="29"/>
        <v>0</v>
      </c>
      <c r="BL143" s="24" t="s">
        <v>250</v>
      </c>
      <c r="BM143" s="24" t="s">
        <v>961</v>
      </c>
    </row>
    <row r="144" spans="2:65" s="1" customFormat="1" ht="22.5" customHeight="1">
      <c r="B144" s="173"/>
      <c r="C144" s="205" t="s">
        <v>234</v>
      </c>
      <c r="D144" s="205" t="s">
        <v>153</v>
      </c>
      <c r="E144" s="206" t="s">
        <v>962</v>
      </c>
      <c r="F144" s="207" t="s">
        <v>963</v>
      </c>
      <c r="G144" s="208" t="s">
        <v>186</v>
      </c>
      <c r="H144" s="209">
        <v>20</v>
      </c>
      <c r="I144" s="210">
        <v>0</v>
      </c>
      <c r="J144" s="211">
        <f t="shared" si="20"/>
        <v>0</v>
      </c>
      <c r="K144" s="324" t="s">
        <v>1516</v>
      </c>
      <c r="L144" s="212"/>
      <c r="M144" s="213" t="s">
        <v>5</v>
      </c>
      <c r="N144" s="214" t="s">
        <v>47</v>
      </c>
      <c r="O144" s="41"/>
      <c r="P144" s="183">
        <f t="shared" si="21"/>
        <v>0</v>
      </c>
      <c r="Q144" s="183">
        <v>0</v>
      </c>
      <c r="R144" s="183">
        <f t="shared" si="22"/>
        <v>0</v>
      </c>
      <c r="S144" s="183">
        <v>0</v>
      </c>
      <c r="T144" s="184">
        <f t="shared" si="23"/>
        <v>0</v>
      </c>
      <c r="AR144" s="24" t="s">
        <v>957</v>
      </c>
      <c r="AT144" s="24" t="s">
        <v>153</v>
      </c>
      <c r="AU144" s="24" t="s">
        <v>85</v>
      </c>
      <c r="AY144" s="24" t="s">
        <v>144</v>
      </c>
      <c r="BE144" s="185">
        <f t="shared" si="24"/>
        <v>0</v>
      </c>
      <c r="BF144" s="185">
        <f t="shared" si="25"/>
        <v>0</v>
      </c>
      <c r="BG144" s="185">
        <f t="shared" si="26"/>
        <v>0</v>
      </c>
      <c r="BH144" s="185">
        <f t="shared" si="27"/>
        <v>0</v>
      </c>
      <c r="BI144" s="185">
        <f t="shared" si="28"/>
        <v>0</v>
      </c>
      <c r="BJ144" s="24" t="s">
        <v>23</v>
      </c>
      <c r="BK144" s="185">
        <f t="shared" si="29"/>
        <v>0</v>
      </c>
      <c r="BL144" s="24" t="s">
        <v>250</v>
      </c>
      <c r="BM144" s="24" t="s">
        <v>964</v>
      </c>
    </row>
    <row r="145" spans="2:65" s="1" customFormat="1" ht="22.5" customHeight="1">
      <c r="B145" s="173"/>
      <c r="C145" s="205" t="s">
        <v>238</v>
      </c>
      <c r="D145" s="205" t="s">
        <v>153</v>
      </c>
      <c r="E145" s="206" t="s">
        <v>965</v>
      </c>
      <c r="F145" s="207" t="s">
        <v>966</v>
      </c>
      <c r="G145" s="208" t="s">
        <v>186</v>
      </c>
      <c r="H145" s="209">
        <v>15</v>
      </c>
      <c r="I145" s="210">
        <v>0</v>
      </c>
      <c r="J145" s="211">
        <f t="shared" si="20"/>
        <v>0</v>
      </c>
      <c r="K145" s="324" t="s">
        <v>1516</v>
      </c>
      <c r="L145" s="212"/>
      <c r="M145" s="213" t="s">
        <v>5</v>
      </c>
      <c r="N145" s="214" t="s">
        <v>47</v>
      </c>
      <c r="O145" s="41"/>
      <c r="P145" s="183">
        <f t="shared" si="21"/>
        <v>0</v>
      </c>
      <c r="Q145" s="183">
        <v>0</v>
      </c>
      <c r="R145" s="183">
        <f t="shared" si="22"/>
        <v>0</v>
      </c>
      <c r="S145" s="183">
        <v>0</v>
      </c>
      <c r="T145" s="184">
        <f t="shared" si="23"/>
        <v>0</v>
      </c>
      <c r="AR145" s="24" t="s">
        <v>957</v>
      </c>
      <c r="AT145" s="24" t="s">
        <v>153</v>
      </c>
      <c r="AU145" s="24" t="s">
        <v>85</v>
      </c>
      <c r="AY145" s="24" t="s">
        <v>144</v>
      </c>
      <c r="BE145" s="185">
        <f t="shared" si="24"/>
        <v>0</v>
      </c>
      <c r="BF145" s="185">
        <f t="shared" si="25"/>
        <v>0</v>
      </c>
      <c r="BG145" s="185">
        <f t="shared" si="26"/>
        <v>0</v>
      </c>
      <c r="BH145" s="185">
        <f t="shared" si="27"/>
        <v>0</v>
      </c>
      <c r="BI145" s="185">
        <f t="shared" si="28"/>
        <v>0</v>
      </c>
      <c r="BJ145" s="24" t="s">
        <v>23</v>
      </c>
      <c r="BK145" s="185">
        <f t="shared" si="29"/>
        <v>0</v>
      </c>
      <c r="BL145" s="24" t="s">
        <v>250</v>
      </c>
      <c r="BM145" s="24" t="s">
        <v>967</v>
      </c>
    </row>
    <row r="146" spans="2:65" s="1" customFormat="1" ht="22.5" customHeight="1">
      <c r="B146" s="173"/>
      <c r="C146" s="205" t="s">
        <v>242</v>
      </c>
      <c r="D146" s="205" t="s">
        <v>153</v>
      </c>
      <c r="E146" s="206" t="s">
        <v>968</v>
      </c>
      <c r="F146" s="207" t="s">
        <v>969</v>
      </c>
      <c r="G146" s="208" t="s">
        <v>186</v>
      </c>
      <c r="H146" s="209">
        <v>20</v>
      </c>
      <c r="I146" s="210">
        <v>0</v>
      </c>
      <c r="J146" s="211">
        <f t="shared" si="20"/>
        <v>0</v>
      </c>
      <c r="K146" s="324" t="s">
        <v>1516</v>
      </c>
      <c r="L146" s="212"/>
      <c r="M146" s="213" t="s">
        <v>5</v>
      </c>
      <c r="N146" s="214" t="s">
        <v>47</v>
      </c>
      <c r="O146" s="41"/>
      <c r="P146" s="183">
        <f t="shared" si="21"/>
        <v>0</v>
      </c>
      <c r="Q146" s="183">
        <v>0</v>
      </c>
      <c r="R146" s="183">
        <f t="shared" si="22"/>
        <v>0</v>
      </c>
      <c r="S146" s="183">
        <v>0</v>
      </c>
      <c r="T146" s="184">
        <f t="shared" si="23"/>
        <v>0</v>
      </c>
      <c r="AR146" s="24" t="s">
        <v>957</v>
      </c>
      <c r="AT146" s="24" t="s">
        <v>153</v>
      </c>
      <c r="AU146" s="24" t="s">
        <v>85</v>
      </c>
      <c r="AY146" s="24" t="s">
        <v>144</v>
      </c>
      <c r="BE146" s="185">
        <f t="shared" si="24"/>
        <v>0</v>
      </c>
      <c r="BF146" s="185">
        <f t="shared" si="25"/>
        <v>0</v>
      </c>
      <c r="BG146" s="185">
        <f t="shared" si="26"/>
        <v>0</v>
      </c>
      <c r="BH146" s="185">
        <f t="shared" si="27"/>
        <v>0</v>
      </c>
      <c r="BI146" s="185">
        <f t="shared" si="28"/>
        <v>0</v>
      </c>
      <c r="BJ146" s="24" t="s">
        <v>23</v>
      </c>
      <c r="BK146" s="185">
        <f t="shared" si="29"/>
        <v>0</v>
      </c>
      <c r="BL146" s="24" t="s">
        <v>250</v>
      </c>
      <c r="BM146" s="24" t="s">
        <v>970</v>
      </c>
    </row>
    <row r="147" spans="2:65" s="1" customFormat="1" ht="22.5" customHeight="1">
      <c r="B147" s="173"/>
      <c r="C147" s="205" t="s">
        <v>243</v>
      </c>
      <c r="D147" s="205" t="s">
        <v>153</v>
      </c>
      <c r="E147" s="206" t="s">
        <v>971</v>
      </c>
      <c r="F147" s="207" t="s">
        <v>972</v>
      </c>
      <c r="G147" s="208" t="s">
        <v>186</v>
      </c>
      <c r="H147" s="209">
        <v>10</v>
      </c>
      <c r="I147" s="210">
        <v>0</v>
      </c>
      <c r="J147" s="211">
        <f t="shared" si="20"/>
        <v>0</v>
      </c>
      <c r="K147" s="207" t="s">
        <v>781</v>
      </c>
      <c r="L147" s="212"/>
      <c r="M147" s="213" t="s">
        <v>5</v>
      </c>
      <c r="N147" s="214" t="s">
        <v>47</v>
      </c>
      <c r="O147" s="41"/>
      <c r="P147" s="183">
        <f t="shared" si="21"/>
        <v>0</v>
      </c>
      <c r="Q147" s="183">
        <v>0</v>
      </c>
      <c r="R147" s="183">
        <f t="shared" si="22"/>
        <v>0</v>
      </c>
      <c r="S147" s="183">
        <v>0</v>
      </c>
      <c r="T147" s="184">
        <f t="shared" si="23"/>
        <v>0</v>
      </c>
      <c r="AR147" s="24" t="s">
        <v>957</v>
      </c>
      <c r="AT147" s="24" t="s">
        <v>153</v>
      </c>
      <c r="AU147" s="24" t="s">
        <v>85</v>
      </c>
      <c r="AY147" s="24" t="s">
        <v>144</v>
      </c>
      <c r="BE147" s="185">
        <f t="shared" si="24"/>
        <v>0</v>
      </c>
      <c r="BF147" s="185">
        <f t="shared" si="25"/>
        <v>0</v>
      </c>
      <c r="BG147" s="185">
        <f t="shared" si="26"/>
        <v>0</v>
      </c>
      <c r="BH147" s="185">
        <f t="shared" si="27"/>
        <v>0</v>
      </c>
      <c r="BI147" s="185">
        <f t="shared" si="28"/>
        <v>0</v>
      </c>
      <c r="BJ147" s="24" t="s">
        <v>23</v>
      </c>
      <c r="BK147" s="185">
        <f t="shared" si="29"/>
        <v>0</v>
      </c>
      <c r="BL147" s="24" t="s">
        <v>250</v>
      </c>
      <c r="BM147" s="24" t="s">
        <v>973</v>
      </c>
    </row>
    <row r="148" spans="2:65" s="1" customFormat="1" ht="22.5" customHeight="1">
      <c r="B148" s="173"/>
      <c r="C148" s="205" t="s">
        <v>246</v>
      </c>
      <c r="D148" s="205" t="s">
        <v>153</v>
      </c>
      <c r="E148" s="206" t="s">
        <v>974</v>
      </c>
      <c r="F148" s="207" t="s">
        <v>975</v>
      </c>
      <c r="G148" s="208" t="s">
        <v>186</v>
      </c>
      <c r="H148" s="209">
        <v>15</v>
      </c>
      <c r="I148" s="210">
        <v>0</v>
      </c>
      <c r="J148" s="211">
        <f t="shared" si="20"/>
        <v>0</v>
      </c>
      <c r="K148" s="207" t="s">
        <v>781</v>
      </c>
      <c r="L148" s="212"/>
      <c r="M148" s="213" t="s">
        <v>5</v>
      </c>
      <c r="N148" s="214" t="s">
        <v>47</v>
      </c>
      <c r="O148" s="41"/>
      <c r="P148" s="183">
        <f t="shared" si="21"/>
        <v>0</v>
      </c>
      <c r="Q148" s="183">
        <v>0</v>
      </c>
      <c r="R148" s="183">
        <f t="shared" si="22"/>
        <v>0</v>
      </c>
      <c r="S148" s="183">
        <v>0</v>
      </c>
      <c r="T148" s="184">
        <f t="shared" si="23"/>
        <v>0</v>
      </c>
      <c r="AR148" s="24" t="s">
        <v>957</v>
      </c>
      <c r="AT148" s="24" t="s">
        <v>153</v>
      </c>
      <c r="AU148" s="24" t="s">
        <v>85</v>
      </c>
      <c r="AY148" s="24" t="s">
        <v>144</v>
      </c>
      <c r="BE148" s="185">
        <f t="shared" si="24"/>
        <v>0</v>
      </c>
      <c r="BF148" s="185">
        <f t="shared" si="25"/>
        <v>0</v>
      </c>
      <c r="BG148" s="185">
        <f t="shared" si="26"/>
        <v>0</v>
      </c>
      <c r="BH148" s="185">
        <f t="shared" si="27"/>
        <v>0</v>
      </c>
      <c r="BI148" s="185">
        <f t="shared" si="28"/>
        <v>0</v>
      </c>
      <c r="BJ148" s="24" t="s">
        <v>23</v>
      </c>
      <c r="BK148" s="185">
        <f t="shared" si="29"/>
        <v>0</v>
      </c>
      <c r="BL148" s="24" t="s">
        <v>250</v>
      </c>
      <c r="BM148" s="24" t="s">
        <v>976</v>
      </c>
    </row>
    <row r="149" spans="2:65" s="1" customFormat="1" ht="22.5" customHeight="1">
      <c r="B149" s="173"/>
      <c r="C149" s="205" t="s">
        <v>250</v>
      </c>
      <c r="D149" s="205" t="s">
        <v>153</v>
      </c>
      <c r="E149" s="206" t="s">
        <v>977</v>
      </c>
      <c r="F149" s="207" t="s">
        <v>978</v>
      </c>
      <c r="G149" s="208" t="s">
        <v>186</v>
      </c>
      <c r="H149" s="209">
        <v>10</v>
      </c>
      <c r="I149" s="210">
        <v>0</v>
      </c>
      <c r="J149" s="211">
        <f t="shared" si="20"/>
        <v>0</v>
      </c>
      <c r="K149" s="207" t="s">
        <v>781</v>
      </c>
      <c r="L149" s="212"/>
      <c r="M149" s="213" t="s">
        <v>5</v>
      </c>
      <c r="N149" s="214" t="s">
        <v>47</v>
      </c>
      <c r="O149" s="41"/>
      <c r="P149" s="183">
        <f t="shared" si="21"/>
        <v>0</v>
      </c>
      <c r="Q149" s="183">
        <v>0</v>
      </c>
      <c r="R149" s="183">
        <f t="shared" si="22"/>
        <v>0</v>
      </c>
      <c r="S149" s="183">
        <v>0</v>
      </c>
      <c r="T149" s="184">
        <f t="shared" si="23"/>
        <v>0</v>
      </c>
      <c r="AR149" s="24" t="s">
        <v>957</v>
      </c>
      <c r="AT149" s="24" t="s">
        <v>153</v>
      </c>
      <c r="AU149" s="24" t="s">
        <v>85</v>
      </c>
      <c r="AY149" s="24" t="s">
        <v>144</v>
      </c>
      <c r="BE149" s="185">
        <f t="shared" si="24"/>
        <v>0</v>
      </c>
      <c r="BF149" s="185">
        <f t="shared" si="25"/>
        <v>0</v>
      </c>
      <c r="BG149" s="185">
        <f t="shared" si="26"/>
        <v>0</v>
      </c>
      <c r="BH149" s="185">
        <f t="shared" si="27"/>
        <v>0</v>
      </c>
      <c r="BI149" s="185">
        <f t="shared" si="28"/>
        <v>0</v>
      </c>
      <c r="BJ149" s="24" t="s">
        <v>23</v>
      </c>
      <c r="BK149" s="185">
        <f t="shared" si="29"/>
        <v>0</v>
      </c>
      <c r="BL149" s="24" t="s">
        <v>250</v>
      </c>
      <c r="BM149" s="24" t="s">
        <v>979</v>
      </c>
    </row>
    <row r="150" spans="2:65" s="1" customFormat="1" ht="22.5" customHeight="1">
      <c r="B150" s="173"/>
      <c r="C150" s="205" t="s">
        <v>980</v>
      </c>
      <c r="D150" s="205" t="s">
        <v>153</v>
      </c>
      <c r="E150" s="206" t="s">
        <v>981</v>
      </c>
      <c r="F150" s="207" t="s">
        <v>982</v>
      </c>
      <c r="G150" s="208" t="s">
        <v>186</v>
      </c>
      <c r="H150" s="209">
        <v>10</v>
      </c>
      <c r="I150" s="210">
        <v>0</v>
      </c>
      <c r="J150" s="211">
        <f t="shared" si="20"/>
        <v>0</v>
      </c>
      <c r="K150" s="207" t="s">
        <v>781</v>
      </c>
      <c r="L150" s="212"/>
      <c r="M150" s="213" t="s">
        <v>5</v>
      </c>
      <c r="N150" s="214" t="s">
        <v>47</v>
      </c>
      <c r="O150" s="41"/>
      <c r="P150" s="183">
        <f t="shared" si="21"/>
        <v>0</v>
      </c>
      <c r="Q150" s="183">
        <v>0</v>
      </c>
      <c r="R150" s="183">
        <f t="shared" si="22"/>
        <v>0</v>
      </c>
      <c r="S150" s="183">
        <v>0</v>
      </c>
      <c r="T150" s="184">
        <f t="shared" si="23"/>
        <v>0</v>
      </c>
      <c r="AR150" s="24" t="s">
        <v>957</v>
      </c>
      <c r="AT150" s="24" t="s">
        <v>153</v>
      </c>
      <c r="AU150" s="24" t="s">
        <v>85</v>
      </c>
      <c r="AY150" s="24" t="s">
        <v>144</v>
      </c>
      <c r="BE150" s="185">
        <f t="shared" si="24"/>
        <v>0</v>
      </c>
      <c r="BF150" s="185">
        <f t="shared" si="25"/>
        <v>0</v>
      </c>
      <c r="BG150" s="185">
        <f t="shared" si="26"/>
        <v>0</v>
      </c>
      <c r="BH150" s="185">
        <f t="shared" si="27"/>
        <v>0</v>
      </c>
      <c r="BI150" s="185">
        <f t="shared" si="28"/>
        <v>0</v>
      </c>
      <c r="BJ150" s="24" t="s">
        <v>23</v>
      </c>
      <c r="BK150" s="185">
        <f t="shared" si="29"/>
        <v>0</v>
      </c>
      <c r="BL150" s="24" t="s">
        <v>250</v>
      </c>
      <c r="BM150" s="24" t="s">
        <v>983</v>
      </c>
    </row>
    <row r="151" spans="2:65" s="1" customFormat="1" ht="22.5" customHeight="1">
      <c r="B151" s="173"/>
      <c r="C151" s="205" t="s">
        <v>254</v>
      </c>
      <c r="D151" s="205" t="s">
        <v>153</v>
      </c>
      <c r="E151" s="206" t="s">
        <v>984</v>
      </c>
      <c r="F151" s="207" t="s">
        <v>985</v>
      </c>
      <c r="G151" s="208" t="s">
        <v>186</v>
      </c>
      <c r="H151" s="209">
        <v>10</v>
      </c>
      <c r="I151" s="210">
        <v>0</v>
      </c>
      <c r="J151" s="211">
        <f t="shared" si="20"/>
        <v>0</v>
      </c>
      <c r="K151" s="207" t="s">
        <v>781</v>
      </c>
      <c r="L151" s="212"/>
      <c r="M151" s="213" t="s">
        <v>5</v>
      </c>
      <c r="N151" s="214" t="s">
        <v>47</v>
      </c>
      <c r="O151" s="41"/>
      <c r="P151" s="183">
        <f t="shared" si="21"/>
        <v>0</v>
      </c>
      <c r="Q151" s="183">
        <v>0</v>
      </c>
      <c r="R151" s="183">
        <f t="shared" si="22"/>
        <v>0</v>
      </c>
      <c r="S151" s="183">
        <v>0</v>
      </c>
      <c r="T151" s="184">
        <f t="shared" si="23"/>
        <v>0</v>
      </c>
      <c r="AR151" s="24" t="s">
        <v>957</v>
      </c>
      <c r="AT151" s="24" t="s">
        <v>153</v>
      </c>
      <c r="AU151" s="24" t="s">
        <v>85</v>
      </c>
      <c r="AY151" s="24" t="s">
        <v>144</v>
      </c>
      <c r="BE151" s="185">
        <f t="shared" si="24"/>
        <v>0</v>
      </c>
      <c r="BF151" s="185">
        <f t="shared" si="25"/>
        <v>0</v>
      </c>
      <c r="BG151" s="185">
        <f t="shared" si="26"/>
        <v>0</v>
      </c>
      <c r="BH151" s="185">
        <f t="shared" si="27"/>
        <v>0</v>
      </c>
      <c r="BI151" s="185">
        <f t="shared" si="28"/>
        <v>0</v>
      </c>
      <c r="BJ151" s="24" t="s">
        <v>23</v>
      </c>
      <c r="BK151" s="185">
        <f t="shared" si="29"/>
        <v>0</v>
      </c>
      <c r="BL151" s="24" t="s">
        <v>250</v>
      </c>
      <c r="BM151" s="24" t="s">
        <v>986</v>
      </c>
    </row>
    <row r="152" spans="2:65" s="1" customFormat="1" ht="22.5" customHeight="1">
      <c r="B152" s="173"/>
      <c r="C152" s="205" t="s">
        <v>255</v>
      </c>
      <c r="D152" s="205" t="s">
        <v>153</v>
      </c>
      <c r="E152" s="206" t="s">
        <v>987</v>
      </c>
      <c r="F152" s="207" t="s">
        <v>988</v>
      </c>
      <c r="G152" s="208" t="s">
        <v>186</v>
      </c>
      <c r="H152" s="209">
        <v>15</v>
      </c>
      <c r="I152" s="210">
        <v>0</v>
      </c>
      <c r="J152" s="211">
        <f t="shared" si="20"/>
        <v>0</v>
      </c>
      <c r="K152" s="207" t="s">
        <v>781</v>
      </c>
      <c r="L152" s="212"/>
      <c r="M152" s="213" t="s">
        <v>5</v>
      </c>
      <c r="N152" s="214" t="s">
        <v>47</v>
      </c>
      <c r="O152" s="41"/>
      <c r="P152" s="183">
        <f t="shared" si="21"/>
        <v>0</v>
      </c>
      <c r="Q152" s="183">
        <v>0</v>
      </c>
      <c r="R152" s="183">
        <f t="shared" si="22"/>
        <v>0</v>
      </c>
      <c r="S152" s="183">
        <v>0</v>
      </c>
      <c r="T152" s="184">
        <f t="shared" si="23"/>
        <v>0</v>
      </c>
      <c r="AR152" s="24" t="s">
        <v>957</v>
      </c>
      <c r="AT152" s="24" t="s">
        <v>153</v>
      </c>
      <c r="AU152" s="24" t="s">
        <v>85</v>
      </c>
      <c r="AY152" s="24" t="s">
        <v>144</v>
      </c>
      <c r="BE152" s="185">
        <f t="shared" si="24"/>
        <v>0</v>
      </c>
      <c r="BF152" s="185">
        <f t="shared" si="25"/>
        <v>0</v>
      </c>
      <c r="BG152" s="185">
        <f t="shared" si="26"/>
        <v>0</v>
      </c>
      <c r="BH152" s="185">
        <f t="shared" si="27"/>
        <v>0</v>
      </c>
      <c r="BI152" s="185">
        <f t="shared" si="28"/>
        <v>0</v>
      </c>
      <c r="BJ152" s="24" t="s">
        <v>23</v>
      </c>
      <c r="BK152" s="185">
        <f t="shared" si="29"/>
        <v>0</v>
      </c>
      <c r="BL152" s="24" t="s">
        <v>250</v>
      </c>
      <c r="BM152" s="24" t="s">
        <v>989</v>
      </c>
    </row>
    <row r="153" spans="2:65" s="1" customFormat="1" ht="22.5" customHeight="1">
      <c r="B153" s="173"/>
      <c r="C153" s="205" t="s">
        <v>990</v>
      </c>
      <c r="D153" s="205" t="s">
        <v>153</v>
      </c>
      <c r="E153" s="206" t="s">
        <v>991</v>
      </c>
      <c r="F153" s="207" t="s">
        <v>992</v>
      </c>
      <c r="G153" s="208" t="s">
        <v>186</v>
      </c>
      <c r="H153" s="209">
        <v>6</v>
      </c>
      <c r="I153" s="210">
        <v>0</v>
      </c>
      <c r="J153" s="211">
        <f t="shared" si="20"/>
        <v>0</v>
      </c>
      <c r="K153" s="207" t="s">
        <v>781</v>
      </c>
      <c r="L153" s="212"/>
      <c r="M153" s="213" t="s">
        <v>5</v>
      </c>
      <c r="N153" s="214" t="s">
        <v>47</v>
      </c>
      <c r="O153" s="41"/>
      <c r="P153" s="183">
        <f t="shared" si="21"/>
        <v>0</v>
      </c>
      <c r="Q153" s="183">
        <v>0</v>
      </c>
      <c r="R153" s="183">
        <f t="shared" si="22"/>
        <v>0</v>
      </c>
      <c r="S153" s="183">
        <v>0</v>
      </c>
      <c r="T153" s="184">
        <f t="shared" si="23"/>
        <v>0</v>
      </c>
      <c r="AR153" s="24" t="s">
        <v>957</v>
      </c>
      <c r="AT153" s="24" t="s">
        <v>153</v>
      </c>
      <c r="AU153" s="24" t="s">
        <v>85</v>
      </c>
      <c r="AY153" s="24" t="s">
        <v>144</v>
      </c>
      <c r="BE153" s="185">
        <f t="shared" si="24"/>
        <v>0</v>
      </c>
      <c r="BF153" s="185">
        <f t="shared" si="25"/>
        <v>0</v>
      </c>
      <c r="BG153" s="185">
        <f t="shared" si="26"/>
        <v>0</v>
      </c>
      <c r="BH153" s="185">
        <f t="shared" si="27"/>
        <v>0</v>
      </c>
      <c r="BI153" s="185">
        <f t="shared" si="28"/>
        <v>0</v>
      </c>
      <c r="BJ153" s="24" t="s">
        <v>23</v>
      </c>
      <c r="BK153" s="185">
        <f t="shared" si="29"/>
        <v>0</v>
      </c>
      <c r="BL153" s="24" t="s">
        <v>250</v>
      </c>
      <c r="BM153" s="24" t="s">
        <v>993</v>
      </c>
    </row>
    <row r="154" spans="2:63" s="10" customFormat="1" ht="29.85" customHeight="1">
      <c r="B154" s="159"/>
      <c r="D154" s="170" t="s">
        <v>75</v>
      </c>
      <c r="E154" s="171" t="s">
        <v>994</v>
      </c>
      <c r="F154" s="171" t="s">
        <v>995</v>
      </c>
      <c r="I154" s="162"/>
      <c r="J154" s="172">
        <f>BK154</f>
        <v>0</v>
      </c>
      <c r="L154" s="159"/>
      <c r="M154" s="164"/>
      <c r="N154" s="165"/>
      <c r="O154" s="165"/>
      <c r="P154" s="166">
        <f>SUM(P155:P181)</f>
        <v>0</v>
      </c>
      <c r="Q154" s="165"/>
      <c r="R154" s="166">
        <f>SUM(R155:R181)</f>
        <v>0</v>
      </c>
      <c r="S154" s="165"/>
      <c r="T154" s="167">
        <f>SUM(T155:T181)</f>
        <v>0</v>
      </c>
      <c r="AR154" s="160" t="s">
        <v>145</v>
      </c>
      <c r="AT154" s="168" t="s">
        <v>75</v>
      </c>
      <c r="AU154" s="168" t="s">
        <v>23</v>
      </c>
      <c r="AY154" s="160" t="s">
        <v>144</v>
      </c>
      <c r="BK154" s="169">
        <f>SUM(BK155:BK181)</f>
        <v>0</v>
      </c>
    </row>
    <row r="155" spans="2:65" s="1" customFormat="1" ht="22.5" customHeight="1">
      <c r="B155" s="173"/>
      <c r="C155" s="205" t="s">
        <v>996</v>
      </c>
      <c r="D155" s="205" t="s">
        <v>153</v>
      </c>
      <c r="E155" s="206" t="s">
        <v>997</v>
      </c>
      <c r="F155" s="207" t="s">
        <v>998</v>
      </c>
      <c r="G155" s="208" t="s">
        <v>736</v>
      </c>
      <c r="H155" s="209">
        <v>14</v>
      </c>
      <c r="I155" s="210">
        <v>0</v>
      </c>
      <c r="J155" s="211">
        <f aca="true" t="shared" si="30" ref="J155:J181">ROUND(I155*H155,2)</f>
        <v>0</v>
      </c>
      <c r="K155" s="324" t="s">
        <v>1516</v>
      </c>
      <c r="L155" s="212"/>
      <c r="M155" s="213" t="s">
        <v>5</v>
      </c>
      <c r="N155" s="214" t="s">
        <v>47</v>
      </c>
      <c r="O155" s="41"/>
      <c r="P155" s="183">
        <f aca="true" t="shared" si="31" ref="P155:P181">O155*H155</f>
        <v>0</v>
      </c>
      <c r="Q155" s="183">
        <v>0</v>
      </c>
      <c r="R155" s="183">
        <f aca="true" t="shared" si="32" ref="R155:R181">Q155*H155</f>
        <v>0</v>
      </c>
      <c r="S155" s="183">
        <v>0</v>
      </c>
      <c r="T155" s="184">
        <f aca="true" t="shared" si="33" ref="T155:T181">S155*H155</f>
        <v>0</v>
      </c>
      <c r="AR155" s="24" t="s">
        <v>957</v>
      </c>
      <c r="AT155" s="24" t="s">
        <v>153</v>
      </c>
      <c r="AU155" s="24" t="s">
        <v>85</v>
      </c>
      <c r="AY155" s="24" t="s">
        <v>144</v>
      </c>
      <c r="BE155" s="185">
        <f aca="true" t="shared" si="34" ref="BE155:BE181">IF(N155="základní",J155,0)</f>
        <v>0</v>
      </c>
      <c r="BF155" s="185">
        <f aca="true" t="shared" si="35" ref="BF155:BF181">IF(N155="snížená",J155,0)</f>
        <v>0</v>
      </c>
      <c r="BG155" s="185">
        <f aca="true" t="shared" si="36" ref="BG155:BG181">IF(N155="zákl. přenesená",J155,0)</f>
        <v>0</v>
      </c>
      <c r="BH155" s="185">
        <f aca="true" t="shared" si="37" ref="BH155:BH181">IF(N155="sníž. přenesená",J155,0)</f>
        <v>0</v>
      </c>
      <c r="BI155" s="185">
        <f aca="true" t="shared" si="38" ref="BI155:BI181">IF(N155="nulová",J155,0)</f>
        <v>0</v>
      </c>
      <c r="BJ155" s="24" t="s">
        <v>23</v>
      </c>
      <c r="BK155" s="185">
        <f aca="true" t="shared" si="39" ref="BK155:BK181">ROUND(I155*H155,2)</f>
        <v>0</v>
      </c>
      <c r="BL155" s="24" t="s">
        <v>250</v>
      </c>
      <c r="BM155" s="24" t="s">
        <v>999</v>
      </c>
    </row>
    <row r="156" spans="2:65" s="1" customFormat="1" ht="22.5" customHeight="1">
      <c r="B156" s="173"/>
      <c r="C156" s="205" t="s">
        <v>1000</v>
      </c>
      <c r="D156" s="205" t="s">
        <v>153</v>
      </c>
      <c r="E156" s="206" t="s">
        <v>1001</v>
      </c>
      <c r="F156" s="207" t="s">
        <v>1002</v>
      </c>
      <c r="G156" s="208" t="s">
        <v>736</v>
      </c>
      <c r="H156" s="209">
        <v>4</v>
      </c>
      <c r="I156" s="210">
        <v>0</v>
      </c>
      <c r="J156" s="211">
        <f t="shared" si="30"/>
        <v>0</v>
      </c>
      <c r="K156" s="324" t="s">
        <v>1516</v>
      </c>
      <c r="L156" s="212"/>
      <c r="M156" s="213" t="s">
        <v>5</v>
      </c>
      <c r="N156" s="214" t="s">
        <v>47</v>
      </c>
      <c r="O156" s="41"/>
      <c r="P156" s="183">
        <f t="shared" si="31"/>
        <v>0</v>
      </c>
      <c r="Q156" s="183">
        <v>0</v>
      </c>
      <c r="R156" s="183">
        <f t="shared" si="32"/>
        <v>0</v>
      </c>
      <c r="S156" s="183">
        <v>0</v>
      </c>
      <c r="T156" s="184">
        <f t="shared" si="33"/>
        <v>0</v>
      </c>
      <c r="AR156" s="24" t="s">
        <v>957</v>
      </c>
      <c r="AT156" s="24" t="s">
        <v>153</v>
      </c>
      <c r="AU156" s="24" t="s">
        <v>85</v>
      </c>
      <c r="AY156" s="24" t="s">
        <v>144</v>
      </c>
      <c r="BE156" s="185">
        <f t="shared" si="34"/>
        <v>0</v>
      </c>
      <c r="BF156" s="185">
        <f t="shared" si="35"/>
        <v>0</v>
      </c>
      <c r="BG156" s="185">
        <f t="shared" si="36"/>
        <v>0</v>
      </c>
      <c r="BH156" s="185">
        <f t="shared" si="37"/>
        <v>0</v>
      </c>
      <c r="BI156" s="185">
        <f t="shared" si="38"/>
        <v>0</v>
      </c>
      <c r="BJ156" s="24" t="s">
        <v>23</v>
      </c>
      <c r="BK156" s="185">
        <f t="shared" si="39"/>
        <v>0</v>
      </c>
      <c r="BL156" s="24" t="s">
        <v>250</v>
      </c>
      <c r="BM156" s="24" t="s">
        <v>1003</v>
      </c>
    </row>
    <row r="157" spans="2:65" s="1" customFormat="1" ht="22.5" customHeight="1">
      <c r="B157" s="173"/>
      <c r="C157" s="205" t="s">
        <v>259</v>
      </c>
      <c r="D157" s="205" t="s">
        <v>153</v>
      </c>
      <c r="E157" s="206" t="s">
        <v>1004</v>
      </c>
      <c r="F157" s="207" t="s">
        <v>1005</v>
      </c>
      <c r="G157" s="208" t="s">
        <v>736</v>
      </c>
      <c r="H157" s="209">
        <v>2</v>
      </c>
      <c r="I157" s="210">
        <v>0</v>
      </c>
      <c r="J157" s="211">
        <f t="shared" si="30"/>
        <v>0</v>
      </c>
      <c r="K157" s="324" t="s">
        <v>1516</v>
      </c>
      <c r="L157" s="212"/>
      <c r="M157" s="213" t="s">
        <v>5</v>
      </c>
      <c r="N157" s="214" t="s">
        <v>47</v>
      </c>
      <c r="O157" s="41"/>
      <c r="P157" s="183">
        <f t="shared" si="31"/>
        <v>0</v>
      </c>
      <c r="Q157" s="183">
        <v>0</v>
      </c>
      <c r="R157" s="183">
        <f t="shared" si="32"/>
        <v>0</v>
      </c>
      <c r="S157" s="183">
        <v>0</v>
      </c>
      <c r="T157" s="184">
        <f t="shared" si="33"/>
        <v>0</v>
      </c>
      <c r="AR157" s="24" t="s">
        <v>957</v>
      </c>
      <c r="AT157" s="24" t="s">
        <v>153</v>
      </c>
      <c r="AU157" s="24" t="s">
        <v>85</v>
      </c>
      <c r="AY157" s="24" t="s">
        <v>144</v>
      </c>
      <c r="BE157" s="185">
        <f t="shared" si="34"/>
        <v>0</v>
      </c>
      <c r="BF157" s="185">
        <f t="shared" si="35"/>
        <v>0</v>
      </c>
      <c r="BG157" s="185">
        <f t="shared" si="36"/>
        <v>0</v>
      </c>
      <c r="BH157" s="185">
        <f t="shared" si="37"/>
        <v>0</v>
      </c>
      <c r="BI157" s="185">
        <f t="shared" si="38"/>
        <v>0</v>
      </c>
      <c r="BJ157" s="24" t="s">
        <v>23</v>
      </c>
      <c r="BK157" s="185">
        <f t="shared" si="39"/>
        <v>0</v>
      </c>
      <c r="BL157" s="24" t="s">
        <v>250</v>
      </c>
      <c r="BM157" s="24" t="s">
        <v>1006</v>
      </c>
    </row>
    <row r="158" spans="2:65" s="1" customFormat="1" ht="22.5" customHeight="1">
      <c r="B158" s="173"/>
      <c r="C158" s="205" t="s">
        <v>1007</v>
      </c>
      <c r="D158" s="205" t="s">
        <v>153</v>
      </c>
      <c r="E158" s="206" t="s">
        <v>1008</v>
      </c>
      <c r="F158" s="207" t="s">
        <v>1009</v>
      </c>
      <c r="G158" s="208" t="s">
        <v>736</v>
      </c>
      <c r="H158" s="209">
        <v>1</v>
      </c>
      <c r="I158" s="210">
        <v>0</v>
      </c>
      <c r="J158" s="211">
        <f t="shared" si="30"/>
        <v>0</v>
      </c>
      <c r="K158" s="324" t="s">
        <v>1516</v>
      </c>
      <c r="L158" s="212"/>
      <c r="M158" s="213" t="s">
        <v>5</v>
      </c>
      <c r="N158" s="214" t="s">
        <v>47</v>
      </c>
      <c r="O158" s="41"/>
      <c r="P158" s="183">
        <f t="shared" si="31"/>
        <v>0</v>
      </c>
      <c r="Q158" s="183">
        <v>0</v>
      </c>
      <c r="R158" s="183">
        <f t="shared" si="32"/>
        <v>0</v>
      </c>
      <c r="S158" s="183">
        <v>0</v>
      </c>
      <c r="T158" s="184">
        <f t="shared" si="33"/>
        <v>0</v>
      </c>
      <c r="AR158" s="24" t="s">
        <v>957</v>
      </c>
      <c r="AT158" s="24" t="s">
        <v>153</v>
      </c>
      <c r="AU158" s="24" t="s">
        <v>85</v>
      </c>
      <c r="AY158" s="24" t="s">
        <v>144</v>
      </c>
      <c r="BE158" s="185">
        <f t="shared" si="34"/>
        <v>0</v>
      </c>
      <c r="BF158" s="185">
        <f t="shared" si="35"/>
        <v>0</v>
      </c>
      <c r="BG158" s="185">
        <f t="shared" si="36"/>
        <v>0</v>
      </c>
      <c r="BH158" s="185">
        <f t="shared" si="37"/>
        <v>0</v>
      </c>
      <c r="BI158" s="185">
        <f t="shared" si="38"/>
        <v>0</v>
      </c>
      <c r="BJ158" s="24" t="s">
        <v>23</v>
      </c>
      <c r="BK158" s="185">
        <f t="shared" si="39"/>
        <v>0</v>
      </c>
      <c r="BL158" s="24" t="s">
        <v>250</v>
      </c>
      <c r="BM158" s="24" t="s">
        <v>1010</v>
      </c>
    </row>
    <row r="159" spans="2:65" s="1" customFormat="1" ht="22.5" customHeight="1">
      <c r="B159" s="173"/>
      <c r="C159" s="205" t="s">
        <v>260</v>
      </c>
      <c r="D159" s="205" t="s">
        <v>153</v>
      </c>
      <c r="E159" s="206" t="s">
        <v>1011</v>
      </c>
      <c r="F159" s="207" t="s">
        <v>1012</v>
      </c>
      <c r="G159" s="208" t="s">
        <v>736</v>
      </c>
      <c r="H159" s="209">
        <v>1</v>
      </c>
      <c r="I159" s="210">
        <v>0</v>
      </c>
      <c r="J159" s="211">
        <f t="shared" si="30"/>
        <v>0</v>
      </c>
      <c r="K159" s="207" t="s">
        <v>389</v>
      </c>
      <c r="L159" s="212"/>
      <c r="M159" s="213" t="s">
        <v>5</v>
      </c>
      <c r="N159" s="214" t="s">
        <v>47</v>
      </c>
      <c r="O159" s="41"/>
      <c r="P159" s="183">
        <f t="shared" si="31"/>
        <v>0</v>
      </c>
      <c r="Q159" s="183">
        <v>0</v>
      </c>
      <c r="R159" s="183">
        <f t="shared" si="32"/>
        <v>0</v>
      </c>
      <c r="S159" s="183">
        <v>0</v>
      </c>
      <c r="T159" s="184">
        <f t="shared" si="33"/>
        <v>0</v>
      </c>
      <c r="AR159" s="24" t="s">
        <v>957</v>
      </c>
      <c r="AT159" s="24" t="s">
        <v>153</v>
      </c>
      <c r="AU159" s="24" t="s">
        <v>85</v>
      </c>
      <c r="AY159" s="24" t="s">
        <v>144</v>
      </c>
      <c r="BE159" s="185">
        <f t="shared" si="34"/>
        <v>0</v>
      </c>
      <c r="BF159" s="185">
        <f t="shared" si="35"/>
        <v>0</v>
      </c>
      <c r="BG159" s="185">
        <f t="shared" si="36"/>
        <v>0</v>
      </c>
      <c r="BH159" s="185">
        <f t="shared" si="37"/>
        <v>0</v>
      </c>
      <c r="BI159" s="185">
        <f t="shared" si="38"/>
        <v>0</v>
      </c>
      <c r="BJ159" s="24" t="s">
        <v>23</v>
      </c>
      <c r="BK159" s="185">
        <f t="shared" si="39"/>
        <v>0</v>
      </c>
      <c r="BL159" s="24" t="s">
        <v>250</v>
      </c>
      <c r="BM159" s="24" t="s">
        <v>1013</v>
      </c>
    </row>
    <row r="160" spans="2:65" s="1" customFormat="1" ht="22.5" customHeight="1">
      <c r="B160" s="173"/>
      <c r="C160" s="205" t="s">
        <v>1014</v>
      </c>
      <c r="D160" s="205" t="s">
        <v>153</v>
      </c>
      <c r="E160" s="206" t="s">
        <v>1015</v>
      </c>
      <c r="F160" s="207" t="s">
        <v>1016</v>
      </c>
      <c r="G160" s="208" t="s">
        <v>736</v>
      </c>
      <c r="H160" s="209">
        <v>28</v>
      </c>
      <c r="I160" s="210">
        <v>0</v>
      </c>
      <c r="J160" s="211">
        <f t="shared" si="30"/>
        <v>0</v>
      </c>
      <c r="K160" s="207" t="s">
        <v>389</v>
      </c>
      <c r="L160" s="212"/>
      <c r="M160" s="213" t="s">
        <v>5</v>
      </c>
      <c r="N160" s="214" t="s">
        <v>47</v>
      </c>
      <c r="O160" s="41"/>
      <c r="P160" s="183">
        <f t="shared" si="31"/>
        <v>0</v>
      </c>
      <c r="Q160" s="183">
        <v>0</v>
      </c>
      <c r="R160" s="183">
        <f t="shared" si="32"/>
        <v>0</v>
      </c>
      <c r="S160" s="183">
        <v>0</v>
      </c>
      <c r="T160" s="184">
        <f t="shared" si="33"/>
        <v>0</v>
      </c>
      <c r="AR160" s="24" t="s">
        <v>957</v>
      </c>
      <c r="AT160" s="24" t="s">
        <v>153</v>
      </c>
      <c r="AU160" s="24" t="s">
        <v>85</v>
      </c>
      <c r="AY160" s="24" t="s">
        <v>144</v>
      </c>
      <c r="BE160" s="185">
        <f t="shared" si="34"/>
        <v>0</v>
      </c>
      <c r="BF160" s="185">
        <f t="shared" si="35"/>
        <v>0</v>
      </c>
      <c r="BG160" s="185">
        <f t="shared" si="36"/>
        <v>0</v>
      </c>
      <c r="BH160" s="185">
        <f t="shared" si="37"/>
        <v>0</v>
      </c>
      <c r="BI160" s="185">
        <f t="shared" si="38"/>
        <v>0</v>
      </c>
      <c r="BJ160" s="24" t="s">
        <v>23</v>
      </c>
      <c r="BK160" s="185">
        <f t="shared" si="39"/>
        <v>0</v>
      </c>
      <c r="BL160" s="24" t="s">
        <v>250</v>
      </c>
      <c r="BM160" s="24" t="s">
        <v>1017</v>
      </c>
    </row>
    <row r="161" spans="2:65" s="1" customFormat="1" ht="22.5" customHeight="1">
      <c r="B161" s="173"/>
      <c r="C161" s="205" t="s">
        <v>264</v>
      </c>
      <c r="D161" s="205" t="s">
        <v>153</v>
      </c>
      <c r="E161" s="206" t="s">
        <v>1018</v>
      </c>
      <c r="F161" s="207" t="s">
        <v>1019</v>
      </c>
      <c r="G161" s="208" t="s">
        <v>736</v>
      </c>
      <c r="H161" s="209">
        <v>2</v>
      </c>
      <c r="I161" s="210">
        <v>0</v>
      </c>
      <c r="J161" s="211">
        <f t="shared" si="30"/>
        <v>0</v>
      </c>
      <c r="K161" s="207" t="s">
        <v>389</v>
      </c>
      <c r="L161" s="212"/>
      <c r="M161" s="213" t="s">
        <v>5</v>
      </c>
      <c r="N161" s="214" t="s">
        <v>47</v>
      </c>
      <c r="O161" s="41"/>
      <c r="P161" s="183">
        <f t="shared" si="31"/>
        <v>0</v>
      </c>
      <c r="Q161" s="183">
        <v>0</v>
      </c>
      <c r="R161" s="183">
        <f t="shared" si="32"/>
        <v>0</v>
      </c>
      <c r="S161" s="183">
        <v>0</v>
      </c>
      <c r="T161" s="184">
        <f t="shared" si="33"/>
        <v>0</v>
      </c>
      <c r="AR161" s="24" t="s">
        <v>957</v>
      </c>
      <c r="AT161" s="24" t="s">
        <v>153</v>
      </c>
      <c r="AU161" s="24" t="s">
        <v>85</v>
      </c>
      <c r="AY161" s="24" t="s">
        <v>144</v>
      </c>
      <c r="BE161" s="185">
        <f t="shared" si="34"/>
        <v>0</v>
      </c>
      <c r="BF161" s="185">
        <f t="shared" si="35"/>
        <v>0</v>
      </c>
      <c r="BG161" s="185">
        <f t="shared" si="36"/>
        <v>0</v>
      </c>
      <c r="BH161" s="185">
        <f t="shared" si="37"/>
        <v>0</v>
      </c>
      <c r="BI161" s="185">
        <f t="shared" si="38"/>
        <v>0</v>
      </c>
      <c r="BJ161" s="24" t="s">
        <v>23</v>
      </c>
      <c r="BK161" s="185">
        <f t="shared" si="39"/>
        <v>0</v>
      </c>
      <c r="BL161" s="24" t="s">
        <v>250</v>
      </c>
      <c r="BM161" s="24" t="s">
        <v>1020</v>
      </c>
    </row>
    <row r="162" spans="2:65" s="1" customFormat="1" ht="22.5" customHeight="1">
      <c r="B162" s="173"/>
      <c r="C162" s="205" t="s">
        <v>273</v>
      </c>
      <c r="D162" s="205" t="s">
        <v>153</v>
      </c>
      <c r="E162" s="206" t="s">
        <v>1021</v>
      </c>
      <c r="F162" s="207" t="s">
        <v>1022</v>
      </c>
      <c r="G162" s="208" t="s">
        <v>736</v>
      </c>
      <c r="H162" s="209">
        <v>1</v>
      </c>
      <c r="I162" s="210">
        <v>0</v>
      </c>
      <c r="J162" s="211">
        <f t="shared" si="30"/>
        <v>0</v>
      </c>
      <c r="K162" s="207" t="s">
        <v>389</v>
      </c>
      <c r="L162" s="212"/>
      <c r="M162" s="213" t="s">
        <v>5</v>
      </c>
      <c r="N162" s="214" t="s">
        <v>47</v>
      </c>
      <c r="O162" s="41"/>
      <c r="P162" s="183">
        <f t="shared" si="31"/>
        <v>0</v>
      </c>
      <c r="Q162" s="183">
        <v>0</v>
      </c>
      <c r="R162" s="183">
        <f t="shared" si="32"/>
        <v>0</v>
      </c>
      <c r="S162" s="183">
        <v>0</v>
      </c>
      <c r="T162" s="184">
        <f t="shared" si="33"/>
        <v>0</v>
      </c>
      <c r="AR162" s="24" t="s">
        <v>957</v>
      </c>
      <c r="AT162" s="24" t="s">
        <v>153</v>
      </c>
      <c r="AU162" s="24" t="s">
        <v>85</v>
      </c>
      <c r="AY162" s="24" t="s">
        <v>144</v>
      </c>
      <c r="BE162" s="185">
        <f t="shared" si="34"/>
        <v>0</v>
      </c>
      <c r="BF162" s="185">
        <f t="shared" si="35"/>
        <v>0</v>
      </c>
      <c r="BG162" s="185">
        <f t="shared" si="36"/>
        <v>0</v>
      </c>
      <c r="BH162" s="185">
        <f t="shared" si="37"/>
        <v>0</v>
      </c>
      <c r="BI162" s="185">
        <f t="shared" si="38"/>
        <v>0</v>
      </c>
      <c r="BJ162" s="24" t="s">
        <v>23</v>
      </c>
      <c r="BK162" s="185">
        <f t="shared" si="39"/>
        <v>0</v>
      </c>
      <c r="BL162" s="24" t="s">
        <v>250</v>
      </c>
      <c r="BM162" s="24" t="s">
        <v>1023</v>
      </c>
    </row>
    <row r="163" spans="2:65" s="1" customFormat="1" ht="22.5" customHeight="1">
      <c r="B163" s="173"/>
      <c r="C163" s="205" t="s">
        <v>1024</v>
      </c>
      <c r="D163" s="205" t="s">
        <v>153</v>
      </c>
      <c r="E163" s="206" t="s">
        <v>1025</v>
      </c>
      <c r="F163" s="207" t="s">
        <v>1026</v>
      </c>
      <c r="G163" s="208" t="s">
        <v>736</v>
      </c>
      <c r="H163" s="209">
        <v>1</v>
      </c>
      <c r="I163" s="210">
        <v>0</v>
      </c>
      <c r="J163" s="211">
        <f t="shared" si="30"/>
        <v>0</v>
      </c>
      <c r="K163" s="207" t="s">
        <v>389</v>
      </c>
      <c r="L163" s="212"/>
      <c r="M163" s="213" t="s">
        <v>5</v>
      </c>
      <c r="N163" s="214" t="s">
        <v>47</v>
      </c>
      <c r="O163" s="41"/>
      <c r="P163" s="183">
        <f t="shared" si="31"/>
        <v>0</v>
      </c>
      <c r="Q163" s="183">
        <v>0</v>
      </c>
      <c r="R163" s="183">
        <f t="shared" si="32"/>
        <v>0</v>
      </c>
      <c r="S163" s="183">
        <v>0</v>
      </c>
      <c r="T163" s="184">
        <f t="shared" si="33"/>
        <v>0</v>
      </c>
      <c r="AR163" s="24" t="s">
        <v>957</v>
      </c>
      <c r="AT163" s="24" t="s">
        <v>153</v>
      </c>
      <c r="AU163" s="24" t="s">
        <v>85</v>
      </c>
      <c r="AY163" s="24" t="s">
        <v>144</v>
      </c>
      <c r="BE163" s="185">
        <f t="shared" si="34"/>
        <v>0</v>
      </c>
      <c r="BF163" s="185">
        <f t="shared" si="35"/>
        <v>0</v>
      </c>
      <c r="BG163" s="185">
        <f t="shared" si="36"/>
        <v>0</v>
      </c>
      <c r="BH163" s="185">
        <f t="shared" si="37"/>
        <v>0</v>
      </c>
      <c r="BI163" s="185">
        <f t="shared" si="38"/>
        <v>0</v>
      </c>
      <c r="BJ163" s="24" t="s">
        <v>23</v>
      </c>
      <c r="BK163" s="185">
        <f t="shared" si="39"/>
        <v>0</v>
      </c>
      <c r="BL163" s="24" t="s">
        <v>250</v>
      </c>
      <c r="BM163" s="24" t="s">
        <v>1027</v>
      </c>
    </row>
    <row r="164" spans="2:65" s="1" customFormat="1" ht="22.5" customHeight="1">
      <c r="B164" s="173"/>
      <c r="C164" s="205" t="s">
        <v>1028</v>
      </c>
      <c r="D164" s="205" t="s">
        <v>153</v>
      </c>
      <c r="E164" s="206" t="s">
        <v>1029</v>
      </c>
      <c r="F164" s="207" t="s">
        <v>1030</v>
      </c>
      <c r="G164" s="208" t="s">
        <v>186</v>
      </c>
      <c r="H164" s="209">
        <v>6</v>
      </c>
      <c r="I164" s="210">
        <v>0</v>
      </c>
      <c r="J164" s="211">
        <f t="shared" si="30"/>
        <v>0</v>
      </c>
      <c r="K164" s="207" t="s">
        <v>781</v>
      </c>
      <c r="L164" s="212"/>
      <c r="M164" s="213" t="s">
        <v>5</v>
      </c>
      <c r="N164" s="214" t="s">
        <v>47</v>
      </c>
      <c r="O164" s="41"/>
      <c r="P164" s="183">
        <f t="shared" si="31"/>
        <v>0</v>
      </c>
      <c r="Q164" s="183">
        <v>0</v>
      </c>
      <c r="R164" s="183">
        <f t="shared" si="32"/>
        <v>0</v>
      </c>
      <c r="S164" s="183">
        <v>0</v>
      </c>
      <c r="T164" s="184">
        <f t="shared" si="33"/>
        <v>0</v>
      </c>
      <c r="AR164" s="24" t="s">
        <v>957</v>
      </c>
      <c r="AT164" s="24" t="s">
        <v>153</v>
      </c>
      <c r="AU164" s="24" t="s">
        <v>85</v>
      </c>
      <c r="AY164" s="24" t="s">
        <v>144</v>
      </c>
      <c r="BE164" s="185">
        <f t="shared" si="34"/>
        <v>0</v>
      </c>
      <c r="BF164" s="185">
        <f t="shared" si="35"/>
        <v>0</v>
      </c>
      <c r="BG164" s="185">
        <f t="shared" si="36"/>
        <v>0</v>
      </c>
      <c r="BH164" s="185">
        <f t="shared" si="37"/>
        <v>0</v>
      </c>
      <c r="BI164" s="185">
        <f t="shared" si="38"/>
        <v>0</v>
      </c>
      <c r="BJ164" s="24" t="s">
        <v>23</v>
      </c>
      <c r="BK164" s="185">
        <f t="shared" si="39"/>
        <v>0</v>
      </c>
      <c r="BL164" s="24" t="s">
        <v>250</v>
      </c>
      <c r="BM164" s="24" t="s">
        <v>1031</v>
      </c>
    </row>
    <row r="165" spans="2:65" s="1" customFormat="1" ht="22.5" customHeight="1">
      <c r="B165" s="173"/>
      <c r="C165" s="205" t="s">
        <v>281</v>
      </c>
      <c r="D165" s="205" t="s">
        <v>153</v>
      </c>
      <c r="E165" s="206" t="s">
        <v>1032</v>
      </c>
      <c r="F165" s="207" t="s">
        <v>1033</v>
      </c>
      <c r="G165" s="208" t="s">
        <v>186</v>
      </c>
      <c r="H165" s="209">
        <v>10</v>
      </c>
      <c r="I165" s="210">
        <v>0</v>
      </c>
      <c r="J165" s="211">
        <f t="shared" si="30"/>
        <v>0</v>
      </c>
      <c r="K165" s="207" t="s">
        <v>781</v>
      </c>
      <c r="L165" s="212"/>
      <c r="M165" s="213" t="s">
        <v>5</v>
      </c>
      <c r="N165" s="214" t="s">
        <v>47</v>
      </c>
      <c r="O165" s="41"/>
      <c r="P165" s="183">
        <f t="shared" si="31"/>
        <v>0</v>
      </c>
      <c r="Q165" s="183">
        <v>0</v>
      </c>
      <c r="R165" s="183">
        <f t="shared" si="32"/>
        <v>0</v>
      </c>
      <c r="S165" s="183">
        <v>0</v>
      </c>
      <c r="T165" s="184">
        <f t="shared" si="33"/>
        <v>0</v>
      </c>
      <c r="AR165" s="24" t="s">
        <v>957</v>
      </c>
      <c r="AT165" s="24" t="s">
        <v>153</v>
      </c>
      <c r="AU165" s="24" t="s">
        <v>85</v>
      </c>
      <c r="AY165" s="24" t="s">
        <v>144</v>
      </c>
      <c r="BE165" s="185">
        <f t="shared" si="34"/>
        <v>0</v>
      </c>
      <c r="BF165" s="185">
        <f t="shared" si="35"/>
        <v>0</v>
      </c>
      <c r="BG165" s="185">
        <f t="shared" si="36"/>
        <v>0</v>
      </c>
      <c r="BH165" s="185">
        <f t="shared" si="37"/>
        <v>0</v>
      </c>
      <c r="BI165" s="185">
        <f t="shared" si="38"/>
        <v>0</v>
      </c>
      <c r="BJ165" s="24" t="s">
        <v>23</v>
      </c>
      <c r="BK165" s="185">
        <f t="shared" si="39"/>
        <v>0</v>
      </c>
      <c r="BL165" s="24" t="s">
        <v>250</v>
      </c>
      <c r="BM165" s="24" t="s">
        <v>1034</v>
      </c>
    </row>
    <row r="166" spans="2:65" s="1" customFormat="1" ht="22.5" customHeight="1">
      <c r="B166" s="173"/>
      <c r="C166" s="205" t="s">
        <v>1035</v>
      </c>
      <c r="D166" s="205" t="s">
        <v>153</v>
      </c>
      <c r="E166" s="206" t="s">
        <v>1036</v>
      </c>
      <c r="F166" s="207" t="s">
        <v>1037</v>
      </c>
      <c r="G166" s="208" t="s">
        <v>186</v>
      </c>
      <c r="H166" s="209">
        <v>15</v>
      </c>
      <c r="I166" s="210">
        <v>0</v>
      </c>
      <c r="J166" s="211">
        <f t="shared" si="30"/>
        <v>0</v>
      </c>
      <c r="K166" s="207" t="s">
        <v>781</v>
      </c>
      <c r="L166" s="212"/>
      <c r="M166" s="213" t="s">
        <v>5</v>
      </c>
      <c r="N166" s="214" t="s">
        <v>47</v>
      </c>
      <c r="O166" s="41"/>
      <c r="P166" s="183">
        <f t="shared" si="31"/>
        <v>0</v>
      </c>
      <c r="Q166" s="183">
        <v>0</v>
      </c>
      <c r="R166" s="183">
        <f t="shared" si="32"/>
        <v>0</v>
      </c>
      <c r="S166" s="183">
        <v>0</v>
      </c>
      <c r="T166" s="184">
        <f t="shared" si="33"/>
        <v>0</v>
      </c>
      <c r="AR166" s="24" t="s">
        <v>957</v>
      </c>
      <c r="AT166" s="24" t="s">
        <v>153</v>
      </c>
      <c r="AU166" s="24" t="s">
        <v>85</v>
      </c>
      <c r="AY166" s="24" t="s">
        <v>144</v>
      </c>
      <c r="BE166" s="185">
        <f t="shared" si="34"/>
        <v>0</v>
      </c>
      <c r="BF166" s="185">
        <f t="shared" si="35"/>
        <v>0</v>
      </c>
      <c r="BG166" s="185">
        <f t="shared" si="36"/>
        <v>0</v>
      </c>
      <c r="BH166" s="185">
        <f t="shared" si="37"/>
        <v>0</v>
      </c>
      <c r="BI166" s="185">
        <f t="shared" si="38"/>
        <v>0</v>
      </c>
      <c r="BJ166" s="24" t="s">
        <v>23</v>
      </c>
      <c r="BK166" s="185">
        <f t="shared" si="39"/>
        <v>0</v>
      </c>
      <c r="BL166" s="24" t="s">
        <v>250</v>
      </c>
      <c r="BM166" s="24" t="s">
        <v>1038</v>
      </c>
    </row>
    <row r="167" spans="2:65" s="1" customFormat="1" ht="22.5" customHeight="1">
      <c r="B167" s="173"/>
      <c r="C167" s="205" t="s">
        <v>285</v>
      </c>
      <c r="D167" s="205" t="s">
        <v>153</v>
      </c>
      <c r="E167" s="206" t="s">
        <v>1039</v>
      </c>
      <c r="F167" s="207" t="s">
        <v>1040</v>
      </c>
      <c r="G167" s="208" t="s">
        <v>186</v>
      </c>
      <c r="H167" s="209">
        <v>6</v>
      </c>
      <c r="I167" s="210">
        <v>0</v>
      </c>
      <c r="J167" s="211">
        <f t="shared" si="30"/>
        <v>0</v>
      </c>
      <c r="K167" s="207" t="s">
        <v>781</v>
      </c>
      <c r="L167" s="212"/>
      <c r="M167" s="213" t="s">
        <v>5</v>
      </c>
      <c r="N167" s="214" t="s">
        <v>47</v>
      </c>
      <c r="O167" s="41"/>
      <c r="P167" s="183">
        <f t="shared" si="31"/>
        <v>0</v>
      </c>
      <c r="Q167" s="183">
        <v>0</v>
      </c>
      <c r="R167" s="183">
        <f t="shared" si="32"/>
        <v>0</v>
      </c>
      <c r="S167" s="183">
        <v>0</v>
      </c>
      <c r="T167" s="184">
        <f t="shared" si="33"/>
        <v>0</v>
      </c>
      <c r="AR167" s="24" t="s">
        <v>957</v>
      </c>
      <c r="AT167" s="24" t="s">
        <v>153</v>
      </c>
      <c r="AU167" s="24" t="s">
        <v>85</v>
      </c>
      <c r="AY167" s="24" t="s">
        <v>144</v>
      </c>
      <c r="BE167" s="185">
        <f t="shared" si="34"/>
        <v>0</v>
      </c>
      <c r="BF167" s="185">
        <f t="shared" si="35"/>
        <v>0</v>
      </c>
      <c r="BG167" s="185">
        <f t="shared" si="36"/>
        <v>0</v>
      </c>
      <c r="BH167" s="185">
        <f t="shared" si="37"/>
        <v>0</v>
      </c>
      <c r="BI167" s="185">
        <f t="shared" si="38"/>
        <v>0</v>
      </c>
      <c r="BJ167" s="24" t="s">
        <v>23</v>
      </c>
      <c r="BK167" s="185">
        <f t="shared" si="39"/>
        <v>0</v>
      </c>
      <c r="BL167" s="24" t="s">
        <v>250</v>
      </c>
      <c r="BM167" s="24" t="s">
        <v>1041</v>
      </c>
    </row>
    <row r="168" spans="2:65" s="1" customFormat="1" ht="22.5" customHeight="1">
      <c r="B168" s="173"/>
      <c r="C168" s="205" t="s">
        <v>1042</v>
      </c>
      <c r="D168" s="205" t="s">
        <v>153</v>
      </c>
      <c r="E168" s="206" t="s">
        <v>1043</v>
      </c>
      <c r="F168" s="207" t="s">
        <v>1044</v>
      </c>
      <c r="G168" s="208" t="s">
        <v>186</v>
      </c>
      <c r="H168" s="209">
        <v>2</v>
      </c>
      <c r="I168" s="210">
        <v>0</v>
      </c>
      <c r="J168" s="211">
        <f t="shared" si="30"/>
        <v>0</v>
      </c>
      <c r="K168" s="324" t="s">
        <v>1516</v>
      </c>
      <c r="L168" s="212"/>
      <c r="M168" s="213" t="s">
        <v>5</v>
      </c>
      <c r="N168" s="214" t="s">
        <v>47</v>
      </c>
      <c r="O168" s="41"/>
      <c r="P168" s="183">
        <f t="shared" si="31"/>
        <v>0</v>
      </c>
      <c r="Q168" s="183">
        <v>0</v>
      </c>
      <c r="R168" s="183">
        <f t="shared" si="32"/>
        <v>0</v>
      </c>
      <c r="S168" s="183">
        <v>0</v>
      </c>
      <c r="T168" s="184">
        <f t="shared" si="33"/>
        <v>0</v>
      </c>
      <c r="AR168" s="24" t="s">
        <v>957</v>
      </c>
      <c r="AT168" s="24" t="s">
        <v>153</v>
      </c>
      <c r="AU168" s="24" t="s">
        <v>85</v>
      </c>
      <c r="AY168" s="24" t="s">
        <v>144</v>
      </c>
      <c r="BE168" s="185">
        <f t="shared" si="34"/>
        <v>0</v>
      </c>
      <c r="BF168" s="185">
        <f t="shared" si="35"/>
        <v>0</v>
      </c>
      <c r="BG168" s="185">
        <f t="shared" si="36"/>
        <v>0</v>
      </c>
      <c r="BH168" s="185">
        <f t="shared" si="37"/>
        <v>0</v>
      </c>
      <c r="BI168" s="185">
        <f t="shared" si="38"/>
        <v>0</v>
      </c>
      <c r="BJ168" s="24" t="s">
        <v>23</v>
      </c>
      <c r="BK168" s="185">
        <f t="shared" si="39"/>
        <v>0</v>
      </c>
      <c r="BL168" s="24" t="s">
        <v>250</v>
      </c>
      <c r="BM168" s="24" t="s">
        <v>1045</v>
      </c>
    </row>
    <row r="169" spans="2:65" s="1" customFormat="1" ht="22.5" customHeight="1">
      <c r="B169" s="173"/>
      <c r="C169" s="205" t="s">
        <v>289</v>
      </c>
      <c r="D169" s="205" t="s">
        <v>153</v>
      </c>
      <c r="E169" s="206" t="s">
        <v>1046</v>
      </c>
      <c r="F169" s="207" t="s">
        <v>1047</v>
      </c>
      <c r="G169" s="208" t="s">
        <v>736</v>
      </c>
      <c r="H169" s="209">
        <v>15</v>
      </c>
      <c r="I169" s="210">
        <v>0</v>
      </c>
      <c r="J169" s="211">
        <f t="shared" si="30"/>
        <v>0</v>
      </c>
      <c r="K169" s="324" t="s">
        <v>1516</v>
      </c>
      <c r="L169" s="212"/>
      <c r="M169" s="213" t="s">
        <v>5</v>
      </c>
      <c r="N169" s="214" t="s">
        <v>47</v>
      </c>
      <c r="O169" s="41"/>
      <c r="P169" s="183">
        <f t="shared" si="31"/>
        <v>0</v>
      </c>
      <c r="Q169" s="183">
        <v>0</v>
      </c>
      <c r="R169" s="183">
        <f t="shared" si="32"/>
        <v>0</v>
      </c>
      <c r="S169" s="183">
        <v>0</v>
      </c>
      <c r="T169" s="184">
        <f t="shared" si="33"/>
        <v>0</v>
      </c>
      <c r="AR169" s="24" t="s">
        <v>957</v>
      </c>
      <c r="AT169" s="24" t="s">
        <v>153</v>
      </c>
      <c r="AU169" s="24" t="s">
        <v>85</v>
      </c>
      <c r="AY169" s="24" t="s">
        <v>144</v>
      </c>
      <c r="BE169" s="185">
        <f t="shared" si="34"/>
        <v>0</v>
      </c>
      <c r="BF169" s="185">
        <f t="shared" si="35"/>
        <v>0</v>
      </c>
      <c r="BG169" s="185">
        <f t="shared" si="36"/>
        <v>0</v>
      </c>
      <c r="BH169" s="185">
        <f t="shared" si="37"/>
        <v>0</v>
      </c>
      <c r="BI169" s="185">
        <f t="shared" si="38"/>
        <v>0</v>
      </c>
      <c r="BJ169" s="24" t="s">
        <v>23</v>
      </c>
      <c r="BK169" s="185">
        <f t="shared" si="39"/>
        <v>0</v>
      </c>
      <c r="BL169" s="24" t="s">
        <v>250</v>
      </c>
      <c r="BM169" s="24" t="s">
        <v>1048</v>
      </c>
    </row>
    <row r="170" spans="2:65" s="1" customFormat="1" ht="22.5" customHeight="1">
      <c r="B170" s="173"/>
      <c r="C170" s="205" t="s">
        <v>294</v>
      </c>
      <c r="D170" s="205" t="s">
        <v>153</v>
      </c>
      <c r="E170" s="206" t="s">
        <v>1049</v>
      </c>
      <c r="F170" s="207" t="s">
        <v>1050</v>
      </c>
      <c r="G170" s="208" t="s">
        <v>736</v>
      </c>
      <c r="H170" s="209">
        <v>1</v>
      </c>
      <c r="I170" s="210">
        <v>0</v>
      </c>
      <c r="J170" s="211">
        <f t="shared" si="30"/>
        <v>0</v>
      </c>
      <c r="K170" s="324" t="s">
        <v>1516</v>
      </c>
      <c r="L170" s="212"/>
      <c r="M170" s="213" t="s">
        <v>5</v>
      </c>
      <c r="N170" s="214" t="s">
        <v>47</v>
      </c>
      <c r="O170" s="41"/>
      <c r="P170" s="183">
        <f t="shared" si="31"/>
        <v>0</v>
      </c>
      <c r="Q170" s="183">
        <v>0</v>
      </c>
      <c r="R170" s="183">
        <f t="shared" si="32"/>
        <v>0</v>
      </c>
      <c r="S170" s="183">
        <v>0</v>
      </c>
      <c r="T170" s="184">
        <f t="shared" si="33"/>
        <v>0</v>
      </c>
      <c r="AR170" s="24" t="s">
        <v>957</v>
      </c>
      <c r="AT170" s="24" t="s">
        <v>153</v>
      </c>
      <c r="AU170" s="24" t="s">
        <v>85</v>
      </c>
      <c r="AY170" s="24" t="s">
        <v>144</v>
      </c>
      <c r="BE170" s="185">
        <f t="shared" si="34"/>
        <v>0</v>
      </c>
      <c r="BF170" s="185">
        <f t="shared" si="35"/>
        <v>0</v>
      </c>
      <c r="BG170" s="185">
        <f t="shared" si="36"/>
        <v>0</v>
      </c>
      <c r="BH170" s="185">
        <f t="shared" si="37"/>
        <v>0</v>
      </c>
      <c r="BI170" s="185">
        <f t="shared" si="38"/>
        <v>0</v>
      </c>
      <c r="BJ170" s="24" t="s">
        <v>23</v>
      </c>
      <c r="BK170" s="185">
        <f t="shared" si="39"/>
        <v>0</v>
      </c>
      <c r="BL170" s="24" t="s">
        <v>250</v>
      </c>
      <c r="BM170" s="24" t="s">
        <v>1051</v>
      </c>
    </row>
    <row r="171" spans="2:65" s="1" customFormat="1" ht="22.5" customHeight="1">
      <c r="B171" s="173"/>
      <c r="C171" s="205" t="s">
        <v>298</v>
      </c>
      <c r="D171" s="205" t="s">
        <v>153</v>
      </c>
      <c r="E171" s="206" t="s">
        <v>1052</v>
      </c>
      <c r="F171" s="207" t="s">
        <v>1053</v>
      </c>
      <c r="G171" s="208" t="s">
        <v>736</v>
      </c>
      <c r="H171" s="209">
        <v>10</v>
      </c>
      <c r="I171" s="210">
        <v>0</v>
      </c>
      <c r="J171" s="211">
        <f t="shared" si="30"/>
        <v>0</v>
      </c>
      <c r="K171" s="324" t="s">
        <v>1516</v>
      </c>
      <c r="L171" s="212"/>
      <c r="M171" s="213" t="s">
        <v>5</v>
      </c>
      <c r="N171" s="214" t="s">
        <v>47</v>
      </c>
      <c r="O171" s="41"/>
      <c r="P171" s="183">
        <f t="shared" si="31"/>
        <v>0</v>
      </c>
      <c r="Q171" s="183">
        <v>0</v>
      </c>
      <c r="R171" s="183">
        <f t="shared" si="32"/>
        <v>0</v>
      </c>
      <c r="S171" s="183">
        <v>0</v>
      </c>
      <c r="T171" s="184">
        <f t="shared" si="33"/>
        <v>0</v>
      </c>
      <c r="AR171" s="24" t="s">
        <v>957</v>
      </c>
      <c r="AT171" s="24" t="s">
        <v>153</v>
      </c>
      <c r="AU171" s="24" t="s">
        <v>85</v>
      </c>
      <c r="AY171" s="24" t="s">
        <v>144</v>
      </c>
      <c r="BE171" s="185">
        <f t="shared" si="34"/>
        <v>0</v>
      </c>
      <c r="BF171" s="185">
        <f t="shared" si="35"/>
        <v>0</v>
      </c>
      <c r="BG171" s="185">
        <f t="shared" si="36"/>
        <v>0</v>
      </c>
      <c r="BH171" s="185">
        <f t="shared" si="37"/>
        <v>0</v>
      </c>
      <c r="BI171" s="185">
        <f t="shared" si="38"/>
        <v>0</v>
      </c>
      <c r="BJ171" s="24" t="s">
        <v>23</v>
      </c>
      <c r="BK171" s="185">
        <f t="shared" si="39"/>
        <v>0</v>
      </c>
      <c r="BL171" s="24" t="s">
        <v>250</v>
      </c>
      <c r="BM171" s="24" t="s">
        <v>1054</v>
      </c>
    </row>
    <row r="172" spans="2:65" s="1" customFormat="1" ht="22.5" customHeight="1">
      <c r="B172" s="173"/>
      <c r="C172" s="205" t="s">
        <v>307</v>
      </c>
      <c r="D172" s="205" t="s">
        <v>153</v>
      </c>
      <c r="E172" s="206" t="s">
        <v>1055</v>
      </c>
      <c r="F172" s="207" t="s">
        <v>1056</v>
      </c>
      <c r="G172" s="208" t="s">
        <v>149</v>
      </c>
      <c r="H172" s="209">
        <v>2</v>
      </c>
      <c r="I172" s="210">
        <v>0</v>
      </c>
      <c r="J172" s="211">
        <f t="shared" si="30"/>
        <v>0</v>
      </c>
      <c r="K172" s="207" t="s">
        <v>389</v>
      </c>
      <c r="L172" s="212"/>
      <c r="M172" s="213" t="s">
        <v>5</v>
      </c>
      <c r="N172" s="214" t="s">
        <v>47</v>
      </c>
      <c r="O172" s="41"/>
      <c r="P172" s="183">
        <f t="shared" si="31"/>
        <v>0</v>
      </c>
      <c r="Q172" s="183">
        <v>0</v>
      </c>
      <c r="R172" s="183">
        <f t="shared" si="32"/>
        <v>0</v>
      </c>
      <c r="S172" s="183">
        <v>0</v>
      </c>
      <c r="T172" s="184">
        <f t="shared" si="33"/>
        <v>0</v>
      </c>
      <c r="AR172" s="24" t="s">
        <v>957</v>
      </c>
      <c r="AT172" s="24" t="s">
        <v>153</v>
      </c>
      <c r="AU172" s="24" t="s">
        <v>85</v>
      </c>
      <c r="AY172" s="24" t="s">
        <v>144</v>
      </c>
      <c r="BE172" s="185">
        <f t="shared" si="34"/>
        <v>0</v>
      </c>
      <c r="BF172" s="185">
        <f t="shared" si="35"/>
        <v>0</v>
      </c>
      <c r="BG172" s="185">
        <f t="shared" si="36"/>
        <v>0</v>
      </c>
      <c r="BH172" s="185">
        <f t="shared" si="37"/>
        <v>0</v>
      </c>
      <c r="BI172" s="185">
        <f t="shared" si="38"/>
        <v>0</v>
      </c>
      <c r="BJ172" s="24" t="s">
        <v>23</v>
      </c>
      <c r="BK172" s="185">
        <f t="shared" si="39"/>
        <v>0</v>
      </c>
      <c r="BL172" s="24" t="s">
        <v>250</v>
      </c>
      <c r="BM172" s="24" t="s">
        <v>1057</v>
      </c>
    </row>
    <row r="173" spans="2:65" s="1" customFormat="1" ht="22.5" customHeight="1">
      <c r="B173" s="173"/>
      <c r="C173" s="205" t="s">
        <v>311</v>
      </c>
      <c r="D173" s="205" t="s">
        <v>153</v>
      </c>
      <c r="E173" s="206" t="s">
        <v>1058</v>
      </c>
      <c r="F173" s="207" t="s">
        <v>1059</v>
      </c>
      <c r="G173" s="208" t="s">
        <v>149</v>
      </c>
      <c r="H173" s="209">
        <v>2</v>
      </c>
      <c r="I173" s="210">
        <v>0</v>
      </c>
      <c r="J173" s="211">
        <f t="shared" si="30"/>
        <v>0</v>
      </c>
      <c r="K173" s="207" t="s">
        <v>389</v>
      </c>
      <c r="L173" s="212"/>
      <c r="M173" s="213" t="s">
        <v>5</v>
      </c>
      <c r="N173" s="214" t="s">
        <v>47</v>
      </c>
      <c r="O173" s="41"/>
      <c r="P173" s="183">
        <f t="shared" si="31"/>
        <v>0</v>
      </c>
      <c r="Q173" s="183">
        <v>0</v>
      </c>
      <c r="R173" s="183">
        <f t="shared" si="32"/>
        <v>0</v>
      </c>
      <c r="S173" s="183">
        <v>0</v>
      </c>
      <c r="T173" s="184">
        <f t="shared" si="33"/>
        <v>0</v>
      </c>
      <c r="AR173" s="24" t="s">
        <v>957</v>
      </c>
      <c r="AT173" s="24" t="s">
        <v>153</v>
      </c>
      <c r="AU173" s="24" t="s">
        <v>85</v>
      </c>
      <c r="AY173" s="24" t="s">
        <v>144</v>
      </c>
      <c r="BE173" s="185">
        <f t="shared" si="34"/>
        <v>0</v>
      </c>
      <c r="BF173" s="185">
        <f t="shared" si="35"/>
        <v>0</v>
      </c>
      <c r="BG173" s="185">
        <f t="shared" si="36"/>
        <v>0</v>
      </c>
      <c r="BH173" s="185">
        <f t="shared" si="37"/>
        <v>0</v>
      </c>
      <c r="BI173" s="185">
        <f t="shared" si="38"/>
        <v>0</v>
      </c>
      <c r="BJ173" s="24" t="s">
        <v>23</v>
      </c>
      <c r="BK173" s="185">
        <f t="shared" si="39"/>
        <v>0</v>
      </c>
      <c r="BL173" s="24" t="s">
        <v>250</v>
      </c>
      <c r="BM173" s="24" t="s">
        <v>1060</v>
      </c>
    </row>
    <row r="174" spans="2:65" s="1" customFormat="1" ht="22.5" customHeight="1">
      <c r="B174" s="173"/>
      <c r="C174" s="205" t="s">
        <v>315</v>
      </c>
      <c r="D174" s="205" t="s">
        <v>153</v>
      </c>
      <c r="E174" s="206" t="s">
        <v>1061</v>
      </c>
      <c r="F174" s="207" t="s">
        <v>1062</v>
      </c>
      <c r="G174" s="208" t="s">
        <v>149</v>
      </c>
      <c r="H174" s="209">
        <v>2</v>
      </c>
      <c r="I174" s="210">
        <v>0</v>
      </c>
      <c r="J174" s="211">
        <f t="shared" si="30"/>
        <v>0</v>
      </c>
      <c r="K174" s="207" t="s">
        <v>389</v>
      </c>
      <c r="L174" s="212"/>
      <c r="M174" s="213" t="s">
        <v>5</v>
      </c>
      <c r="N174" s="214" t="s">
        <v>47</v>
      </c>
      <c r="O174" s="41"/>
      <c r="P174" s="183">
        <f t="shared" si="31"/>
        <v>0</v>
      </c>
      <c r="Q174" s="183">
        <v>0</v>
      </c>
      <c r="R174" s="183">
        <f t="shared" si="32"/>
        <v>0</v>
      </c>
      <c r="S174" s="183">
        <v>0</v>
      </c>
      <c r="T174" s="184">
        <f t="shared" si="33"/>
        <v>0</v>
      </c>
      <c r="AR174" s="24" t="s">
        <v>957</v>
      </c>
      <c r="AT174" s="24" t="s">
        <v>153</v>
      </c>
      <c r="AU174" s="24" t="s">
        <v>85</v>
      </c>
      <c r="AY174" s="24" t="s">
        <v>144</v>
      </c>
      <c r="BE174" s="185">
        <f t="shared" si="34"/>
        <v>0</v>
      </c>
      <c r="BF174" s="185">
        <f t="shared" si="35"/>
        <v>0</v>
      </c>
      <c r="BG174" s="185">
        <f t="shared" si="36"/>
        <v>0</v>
      </c>
      <c r="BH174" s="185">
        <f t="shared" si="37"/>
        <v>0</v>
      </c>
      <c r="BI174" s="185">
        <f t="shared" si="38"/>
        <v>0</v>
      </c>
      <c r="BJ174" s="24" t="s">
        <v>23</v>
      </c>
      <c r="BK174" s="185">
        <f t="shared" si="39"/>
        <v>0</v>
      </c>
      <c r="BL174" s="24" t="s">
        <v>250</v>
      </c>
      <c r="BM174" s="24" t="s">
        <v>1063</v>
      </c>
    </row>
    <row r="175" spans="2:65" s="1" customFormat="1" ht="22.5" customHeight="1">
      <c r="B175" s="173"/>
      <c r="C175" s="205" t="s">
        <v>1064</v>
      </c>
      <c r="D175" s="205" t="s">
        <v>153</v>
      </c>
      <c r="E175" s="206" t="s">
        <v>1065</v>
      </c>
      <c r="F175" s="207" t="s">
        <v>1066</v>
      </c>
      <c r="G175" s="208" t="s">
        <v>149</v>
      </c>
      <c r="H175" s="209">
        <v>2</v>
      </c>
      <c r="I175" s="210">
        <v>0</v>
      </c>
      <c r="J175" s="211">
        <f t="shared" si="30"/>
        <v>0</v>
      </c>
      <c r="K175" s="207" t="s">
        <v>389</v>
      </c>
      <c r="L175" s="212"/>
      <c r="M175" s="213" t="s">
        <v>5</v>
      </c>
      <c r="N175" s="214" t="s">
        <v>47</v>
      </c>
      <c r="O175" s="41"/>
      <c r="P175" s="183">
        <f t="shared" si="31"/>
        <v>0</v>
      </c>
      <c r="Q175" s="183">
        <v>0</v>
      </c>
      <c r="R175" s="183">
        <f t="shared" si="32"/>
        <v>0</v>
      </c>
      <c r="S175" s="183">
        <v>0</v>
      </c>
      <c r="T175" s="184">
        <f t="shared" si="33"/>
        <v>0</v>
      </c>
      <c r="AR175" s="24" t="s">
        <v>957</v>
      </c>
      <c r="AT175" s="24" t="s">
        <v>153</v>
      </c>
      <c r="AU175" s="24" t="s">
        <v>85</v>
      </c>
      <c r="AY175" s="24" t="s">
        <v>144</v>
      </c>
      <c r="BE175" s="185">
        <f t="shared" si="34"/>
        <v>0</v>
      </c>
      <c r="BF175" s="185">
        <f t="shared" si="35"/>
        <v>0</v>
      </c>
      <c r="BG175" s="185">
        <f t="shared" si="36"/>
        <v>0</v>
      </c>
      <c r="BH175" s="185">
        <f t="shared" si="37"/>
        <v>0</v>
      </c>
      <c r="BI175" s="185">
        <f t="shared" si="38"/>
        <v>0</v>
      </c>
      <c r="BJ175" s="24" t="s">
        <v>23</v>
      </c>
      <c r="BK175" s="185">
        <f t="shared" si="39"/>
        <v>0</v>
      </c>
      <c r="BL175" s="24" t="s">
        <v>250</v>
      </c>
      <c r="BM175" s="24" t="s">
        <v>1067</v>
      </c>
    </row>
    <row r="176" spans="2:65" s="1" customFormat="1" ht="22.5" customHeight="1">
      <c r="B176" s="173"/>
      <c r="C176" s="205" t="s">
        <v>320</v>
      </c>
      <c r="D176" s="205" t="s">
        <v>153</v>
      </c>
      <c r="E176" s="206" t="s">
        <v>1068</v>
      </c>
      <c r="F176" s="207" t="s">
        <v>1069</v>
      </c>
      <c r="G176" s="208" t="s">
        <v>149</v>
      </c>
      <c r="H176" s="209">
        <v>1</v>
      </c>
      <c r="I176" s="210">
        <v>0</v>
      </c>
      <c r="J176" s="211">
        <f t="shared" si="30"/>
        <v>0</v>
      </c>
      <c r="K176" s="207" t="s">
        <v>389</v>
      </c>
      <c r="L176" s="212"/>
      <c r="M176" s="213" t="s">
        <v>5</v>
      </c>
      <c r="N176" s="214" t="s">
        <v>47</v>
      </c>
      <c r="O176" s="41"/>
      <c r="P176" s="183">
        <f t="shared" si="31"/>
        <v>0</v>
      </c>
      <c r="Q176" s="183">
        <v>0</v>
      </c>
      <c r="R176" s="183">
        <f t="shared" si="32"/>
        <v>0</v>
      </c>
      <c r="S176" s="183">
        <v>0</v>
      </c>
      <c r="T176" s="184">
        <f t="shared" si="33"/>
        <v>0</v>
      </c>
      <c r="AR176" s="24" t="s">
        <v>957</v>
      </c>
      <c r="AT176" s="24" t="s">
        <v>153</v>
      </c>
      <c r="AU176" s="24" t="s">
        <v>85</v>
      </c>
      <c r="AY176" s="24" t="s">
        <v>144</v>
      </c>
      <c r="BE176" s="185">
        <f t="shared" si="34"/>
        <v>0</v>
      </c>
      <c r="BF176" s="185">
        <f t="shared" si="35"/>
        <v>0</v>
      </c>
      <c r="BG176" s="185">
        <f t="shared" si="36"/>
        <v>0</v>
      </c>
      <c r="BH176" s="185">
        <f t="shared" si="37"/>
        <v>0</v>
      </c>
      <c r="BI176" s="185">
        <f t="shared" si="38"/>
        <v>0</v>
      </c>
      <c r="BJ176" s="24" t="s">
        <v>23</v>
      </c>
      <c r="BK176" s="185">
        <f t="shared" si="39"/>
        <v>0</v>
      </c>
      <c r="BL176" s="24" t="s">
        <v>250</v>
      </c>
      <c r="BM176" s="24" t="s">
        <v>1070</v>
      </c>
    </row>
    <row r="177" spans="2:65" s="1" customFormat="1" ht="22.5" customHeight="1">
      <c r="B177" s="173"/>
      <c r="C177" s="205" t="s">
        <v>323</v>
      </c>
      <c r="D177" s="205" t="s">
        <v>153</v>
      </c>
      <c r="E177" s="206" t="s">
        <v>1071</v>
      </c>
      <c r="F177" s="207" t="s">
        <v>1072</v>
      </c>
      <c r="G177" s="208" t="s">
        <v>149</v>
      </c>
      <c r="H177" s="209">
        <v>1</v>
      </c>
      <c r="I177" s="210">
        <v>0</v>
      </c>
      <c r="J177" s="211">
        <f t="shared" si="30"/>
        <v>0</v>
      </c>
      <c r="K177" s="207" t="s">
        <v>389</v>
      </c>
      <c r="L177" s="212"/>
      <c r="M177" s="213" t="s">
        <v>5</v>
      </c>
      <c r="N177" s="214" t="s">
        <v>47</v>
      </c>
      <c r="O177" s="41"/>
      <c r="P177" s="183">
        <f t="shared" si="31"/>
        <v>0</v>
      </c>
      <c r="Q177" s="183">
        <v>0</v>
      </c>
      <c r="R177" s="183">
        <f t="shared" si="32"/>
        <v>0</v>
      </c>
      <c r="S177" s="183">
        <v>0</v>
      </c>
      <c r="T177" s="184">
        <f t="shared" si="33"/>
        <v>0</v>
      </c>
      <c r="AR177" s="24" t="s">
        <v>957</v>
      </c>
      <c r="AT177" s="24" t="s">
        <v>153</v>
      </c>
      <c r="AU177" s="24" t="s">
        <v>85</v>
      </c>
      <c r="AY177" s="24" t="s">
        <v>144</v>
      </c>
      <c r="BE177" s="185">
        <f t="shared" si="34"/>
        <v>0</v>
      </c>
      <c r="BF177" s="185">
        <f t="shared" si="35"/>
        <v>0</v>
      </c>
      <c r="BG177" s="185">
        <f t="shared" si="36"/>
        <v>0</v>
      </c>
      <c r="BH177" s="185">
        <f t="shared" si="37"/>
        <v>0</v>
      </c>
      <c r="BI177" s="185">
        <f t="shared" si="38"/>
        <v>0</v>
      </c>
      <c r="BJ177" s="24" t="s">
        <v>23</v>
      </c>
      <c r="BK177" s="185">
        <f t="shared" si="39"/>
        <v>0</v>
      </c>
      <c r="BL177" s="24" t="s">
        <v>250</v>
      </c>
      <c r="BM177" s="24" t="s">
        <v>1073</v>
      </c>
    </row>
    <row r="178" spans="2:65" s="1" customFormat="1" ht="22.5" customHeight="1">
      <c r="B178" s="173"/>
      <c r="C178" s="205" t="s">
        <v>324</v>
      </c>
      <c r="D178" s="205" t="s">
        <v>153</v>
      </c>
      <c r="E178" s="206" t="s">
        <v>1074</v>
      </c>
      <c r="F178" s="207" t="s">
        <v>1075</v>
      </c>
      <c r="G178" s="208" t="s">
        <v>149</v>
      </c>
      <c r="H178" s="209">
        <v>16</v>
      </c>
      <c r="I178" s="210">
        <v>0</v>
      </c>
      <c r="J178" s="211">
        <f t="shared" si="30"/>
        <v>0</v>
      </c>
      <c r="K178" s="207" t="s">
        <v>389</v>
      </c>
      <c r="L178" s="212"/>
      <c r="M178" s="213" t="s">
        <v>5</v>
      </c>
      <c r="N178" s="214" t="s">
        <v>47</v>
      </c>
      <c r="O178" s="41"/>
      <c r="P178" s="183">
        <f t="shared" si="31"/>
        <v>0</v>
      </c>
      <c r="Q178" s="183">
        <v>0</v>
      </c>
      <c r="R178" s="183">
        <f t="shared" si="32"/>
        <v>0</v>
      </c>
      <c r="S178" s="183">
        <v>0</v>
      </c>
      <c r="T178" s="184">
        <f t="shared" si="33"/>
        <v>0</v>
      </c>
      <c r="AR178" s="24" t="s">
        <v>957</v>
      </c>
      <c r="AT178" s="24" t="s">
        <v>153</v>
      </c>
      <c r="AU178" s="24" t="s">
        <v>85</v>
      </c>
      <c r="AY178" s="24" t="s">
        <v>144</v>
      </c>
      <c r="BE178" s="185">
        <f t="shared" si="34"/>
        <v>0</v>
      </c>
      <c r="BF178" s="185">
        <f t="shared" si="35"/>
        <v>0</v>
      </c>
      <c r="BG178" s="185">
        <f t="shared" si="36"/>
        <v>0</v>
      </c>
      <c r="BH178" s="185">
        <f t="shared" si="37"/>
        <v>0</v>
      </c>
      <c r="BI178" s="185">
        <f t="shared" si="38"/>
        <v>0</v>
      </c>
      <c r="BJ178" s="24" t="s">
        <v>23</v>
      </c>
      <c r="BK178" s="185">
        <f t="shared" si="39"/>
        <v>0</v>
      </c>
      <c r="BL178" s="24" t="s">
        <v>250</v>
      </c>
      <c r="BM178" s="24" t="s">
        <v>1076</v>
      </c>
    </row>
    <row r="179" spans="2:65" s="1" customFormat="1" ht="22.5" customHeight="1">
      <c r="B179" s="173"/>
      <c r="C179" s="205" t="s">
        <v>28</v>
      </c>
      <c r="D179" s="205" t="s">
        <v>153</v>
      </c>
      <c r="E179" s="206" t="s">
        <v>1077</v>
      </c>
      <c r="F179" s="207" t="s">
        <v>1078</v>
      </c>
      <c r="G179" s="208" t="s">
        <v>149</v>
      </c>
      <c r="H179" s="209">
        <v>1</v>
      </c>
      <c r="I179" s="210">
        <v>0</v>
      </c>
      <c r="J179" s="211">
        <f t="shared" si="30"/>
        <v>0</v>
      </c>
      <c r="K179" s="207" t="s">
        <v>389</v>
      </c>
      <c r="L179" s="212"/>
      <c r="M179" s="213" t="s">
        <v>5</v>
      </c>
      <c r="N179" s="214" t="s">
        <v>47</v>
      </c>
      <c r="O179" s="41"/>
      <c r="P179" s="183">
        <f t="shared" si="31"/>
        <v>0</v>
      </c>
      <c r="Q179" s="183">
        <v>0</v>
      </c>
      <c r="R179" s="183">
        <f t="shared" si="32"/>
        <v>0</v>
      </c>
      <c r="S179" s="183">
        <v>0</v>
      </c>
      <c r="T179" s="184">
        <f t="shared" si="33"/>
        <v>0</v>
      </c>
      <c r="AR179" s="24" t="s">
        <v>957</v>
      </c>
      <c r="AT179" s="24" t="s">
        <v>153</v>
      </c>
      <c r="AU179" s="24" t="s">
        <v>85</v>
      </c>
      <c r="AY179" s="24" t="s">
        <v>144</v>
      </c>
      <c r="BE179" s="185">
        <f t="shared" si="34"/>
        <v>0</v>
      </c>
      <c r="BF179" s="185">
        <f t="shared" si="35"/>
        <v>0</v>
      </c>
      <c r="BG179" s="185">
        <f t="shared" si="36"/>
        <v>0</v>
      </c>
      <c r="BH179" s="185">
        <f t="shared" si="37"/>
        <v>0</v>
      </c>
      <c r="BI179" s="185">
        <f t="shared" si="38"/>
        <v>0</v>
      </c>
      <c r="BJ179" s="24" t="s">
        <v>23</v>
      </c>
      <c r="BK179" s="185">
        <f t="shared" si="39"/>
        <v>0</v>
      </c>
      <c r="BL179" s="24" t="s">
        <v>250</v>
      </c>
      <c r="BM179" s="24" t="s">
        <v>1079</v>
      </c>
    </row>
    <row r="180" spans="2:65" s="1" customFormat="1" ht="22.5" customHeight="1">
      <c r="B180" s="173"/>
      <c r="C180" s="205" t="s">
        <v>1080</v>
      </c>
      <c r="D180" s="205" t="s">
        <v>153</v>
      </c>
      <c r="E180" s="206" t="s">
        <v>1081</v>
      </c>
      <c r="F180" s="207" t="s">
        <v>1082</v>
      </c>
      <c r="G180" s="208" t="s">
        <v>149</v>
      </c>
      <c r="H180" s="209">
        <v>16</v>
      </c>
      <c r="I180" s="210">
        <v>0</v>
      </c>
      <c r="J180" s="211">
        <f t="shared" si="30"/>
        <v>0</v>
      </c>
      <c r="K180" s="207" t="s">
        <v>389</v>
      </c>
      <c r="L180" s="212"/>
      <c r="M180" s="213" t="s">
        <v>5</v>
      </c>
      <c r="N180" s="214" t="s">
        <v>47</v>
      </c>
      <c r="O180" s="41"/>
      <c r="P180" s="183">
        <f t="shared" si="31"/>
        <v>0</v>
      </c>
      <c r="Q180" s="183">
        <v>0</v>
      </c>
      <c r="R180" s="183">
        <f t="shared" si="32"/>
        <v>0</v>
      </c>
      <c r="S180" s="183">
        <v>0</v>
      </c>
      <c r="T180" s="184">
        <f t="shared" si="33"/>
        <v>0</v>
      </c>
      <c r="AR180" s="24" t="s">
        <v>957</v>
      </c>
      <c r="AT180" s="24" t="s">
        <v>153</v>
      </c>
      <c r="AU180" s="24" t="s">
        <v>85</v>
      </c>
      <c r="AY180" s="24" t="s">
        <v>144</v>
      </c>
      <c r="BE180" s="185">
        <f t="shared" si="34"/>
        <v>0</v>
      </c>
      <c r="BF180" s="185">
        <f t="shared" si="35"/>
        <v>0</v>
      </c>
      <c r="BG180" s="185">
        <f t="shared" si="36"/>
        <v>0</v>
      </c>
      <c r="BH180" s="185">
        <f t="shared" si="37"/>
        <v>0</v>
      </c>
      <c r="BI180" s="185">
        <f t="shared" si="38"/>
        <v>0</v>
      </c>
      <c r="BJ180" s="24" t="s">
        <v>23</v>
      </c>
      <c r="BK180" s="185">
        <f t="shared" si="39"/>
        <v>0</v>
      </c>
      <c r="BL180" s="24" t="s">
        <v>250</v>
      </c>
      <c r="BM180" s="24" t="s">
        <v>1083</v>
      </c>
    </row>
    <row r="181" spans="2:65" s="1" customFormat="1" ht="22.5" customHeight="1">
      <c r="B181" s="173"/>
      <c r="C181" s="205" t="s">
        <v>330</v>
      </c>
      <c r="D181" s="205" t="s">
        <v>153</v>
      </c>
      <c r="E181" s="206" t="s">
        <v>1084</v>
      </c>
      <c r="F181" s="207" t="s">
        <v>1085</v>
      </c>
      <c r="G181" s="208" t="s">
        <v>149</v>
      </c>
      <c r="H181" s="209">
        <v>2</v>
      </c>
      <c r="I181" s="210">
        <v>0</v>
      </c>
      <c r="J181" s="211">
        <f t="shared" si="30"/>
        <v>0</v>
      </c>
      <c r="K181" s="207" t="s">
        <v>389</v>
      </c>
      <c r="L181" s="212"/>
      <c r="M181" s="213" t="s">
        <v>5</v>
      </c>
      <c r="N181" s="214" t="s">
        <v>47</v>
      </c>
      <c r="O181" s="41"/>
      <c r="P181" s="183">
        <f t="shared" si="31"/>
        <v>0</v>
      </c>
      <c r="Q181" s="183">
        <v>0</v>
      </c>
      <c r="R181" s="183">
        <f t="shared" si="32"/>
        <v>0</v>
      </c>
      <c r="S181" s="183">
        <v>0</v>
      </c>
      <c r="T181" s="184">
        <f t="shared" si="33"/>
        <v>0</v>
      </c>
      <c r="AR181" s="24" t="s">
        <v>957</v>
      </c>
      <c r="AT181" s="24" t="s">
        <v>153</v>
      </c>
      <c r="AU181" s="24" t="s">
        <v>85</v>
      </c>
      <c r="AY181" s="24" t="s">
        <v>144</v>
      </c>
      <c r="BE181" s="185">
        <f t="shared" si="34"/>
        <v>0</v>
      </c>
      <c r="BF181" s="185">
        <f t="shared" si="35"/>
        <v>0</v>
      </c>
      <c r="BG181" s="185">
        <f t="shared" si="36"/>
        <v>0</v>
      </c>
      <c r="BH181" s="185">
        <f t="shared" si="37"/>
        <v>0</v>
      </c>
      <c r="BI181" s="185">
        <f t="shared" si="38"/>
        <v>0</v>
      </c>
      <c r="BJ181" s="24" t="s">
        <v>23</v>
      </c>
      <c r="BK181" s="185">
        <f t="shared" si="39"/>
        <v>0</v>
      </c>
      <c r="BL181" s="24" t="s">
        <v>250</v>
      </c>
      <c r="BM181" s="24" t="s">
        <v>1086</v>
      </c>
    </row>
    <row r="182" spans="2:63" s="10" customFormat="1" ht="29.85" customHeight="1">
      <c r="B182" s="159"/>
      <c r="D182" s="170" t="s">
        <v>75</v>
      </c>
      <c r="E182" s="171" t="s">
        <v>1087</v>
      </c>
      <c r="F182" s="171" t="s">
        <v>1088</v>
      </c>
      <c r="I182" s="162"/>
      <c r="J182" s="172">
        <f>BK182</f>
        <v>0</v>
      </c>
      <c r="L182" s="159"/>
      <c r="M182" s="164"/>
      <c r="N182" s="165"/>
      <c r="O182" s="165"/>
      <c r="P182" s="166">
        <f>SUM(P183:P203)</f>
        <v>0</v>
      </c>
      <c r="Q182" s="165"/>
      <c r="R182" s="166">
        <f>SUM(R183:R203)</f>
        <v>0.07775000000000001</v>
      </c>
      <c r="S182" s="165"/>
      <c r="T182" s="167">
        <f>SUM(T183:T203)</f>
        <v>0.7969999999999999</v>
      </c>
      <c r="AR182" s="160" t="s">
        <v>145</v>
      </c>
      <c r="AT182" s="168" t="s">
        <v>75</v>
      </c>
      <c r="AU182" s="168" t="s">
        <v>23</v>
      </c>
      <c r="AY182" s="160" t="s">
        <v>144</v>
      </c>
      <c r="BK182" s="169">
        <f>SUM(BK183:BK203)</f>
        <v>0</v>
      </c>
    </row>
    <row r="183" spans="2:65" s="1" customFormat="1" ht="44.25" customHeight="1">
      <c r="B183" s="173"/>
      <c r="C183" s="174" t="s">
        <v>350</v>
      </c>
      <c r="D183" s="174" t="s">
        <v>148</v>
      </c>
      <c r="E183" s="175" t="s">
        <v>1089</v>
      </c>
      <c r="F183" s="176" t="s">
        <v>1090</v>
      </c>
      <c r="G183" s="177" t="s">
        <v>149</v>
      </c>
      <c r="H183" s="178">
        <v>8</v>
      </c>
      <c r="I183" s="179">
        <v>0</v>
      </c>
      <c r="J183" s="180">
        <f>ROUND(I183*H183,2)</f>
        <v>0</v>
      </c>
      <c r="K183" s="324" t="s">
        <v>1516</v>
      </c>
      <c r="L183" s="40"/>
      <c r="M183" s="181" t="s">
        <v>5</v>
      </c>
      <c r="N183" s="182" t="s">
        <v>47</v>
      </c>
      <c r="O183" s="41"/>
      <c r="P183" s="183">
        <f>O183*H183</f>
        <v>0</v>
      </c>
      <c r="Q183" s="183">
        <v>0</v>
      </c>
      <c r="R183" s="183">
        <f>Q183*H183</f>
        <v>0</v>
      </c>
      <c r="S183" s="183">
        <v>0.002</v>
      </c>
      <c r="T183" s="184">
        <f>S183*H183</f>
        <v>0.016</v>
      </c>
      <c r="AR183" s="24" t="s">
        <v>150</v>
      </c>
      <c r="AT183" s="24" t="s">
        <v>148</v>
      </c>
      <c r="AU183" s="24" t="s">
        <v>85</v>
      </c>
      <c r="AY183" s="24" t="s">
        <v>144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24" t="s">
        <v>23</v>
      </c>
      <c r="BK183" s="185">
        <f>ROUND(I183*H183,2)</f>
        <v>0</v>
      </c>
      <c r="BL183" s="24" t="s">
        <v>150</v>
      </c>
      <c r="BM183" s="24" t="s">
        <v>1091</v>
      </c>
    </row>
    <row r="184" spans="2:65" s="1" customFormat="1" ht="44.25" customHeight="1">
      <c r="B184" s="173"/>
      <c r="C184" s="174" t="s">
        <v>356</v>
      </c>
      <c r="D184" s="174" t="s">
        <v>148</v>
      </c>
      <c r="E184" s="175" t="s">
        <v>1092</v>
      </c>
      <c r="F184" s="176" t="s">
        <v>1093</v>
      </c>
      <c r="G184" s="177" t="s">
        <v>149</v>
      </c>
      <c r="H184" s="178">
        <v>4</v>
      </c>
      <c r="I184" s="179">
        <v>0</v>
      </c>
      <c r="J184" s="180">
        <f>ROUND(I184*H184,2)</f>
        <v>0</v>
      </c>
      <c r="K184" s="324" t="s">
        <v>1516</v>
      </c>
      <c r="L184" s="40"/>
      <c r="M184" s="181" t="s">
        <v>5</v>
      </c>
      <c r="N184" s="182" t="s">
        <v>47</v>
      </c>
      <c r="O184" s="41"/>
      <c r="P184" s="183">
        <f>O184*H184</f>
        <v>0</v>
      </c>
      <c r="Q184" s="183">
        <v>0</v>
      </c>
      <c r="R184" s="183">
        <f>Q184*H184</f>
        <v>0</v>
      </c>
      <c r="S184" s="183">
        <v>0.003</v>
      </c>
      <c r="T184" s="184">
        <f>S184*H184</f>
        <v>0.012</v>
      </c>
      <c r="AR184" s="24" t="s">
        <v>150</v>
      </c>
      <c r="AT184" s="24" t="s">
        <v>148</v>
      </c>
      <c r="AU184" s="24" t="s">
        <v>85</v>
      </c>
      <c r="AY184" s="24" t="s">
        <v>144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4" t="s">
        <v>23</v>
      </c>
      <c r="BK184" s="185">
        <f>ROUND(I184*H184,2)</f>
        <v>0</v>
      </c>
      <c r="BL184" s="24" t="s">
        <v>150</v>
      </c>
      <c r="BM184" s="24" t="s">
        <v>1094</v>
      </c>
    </row>
    <row r="185" spans="2:51" s="12" customFormat="1" ht="13.5">
      <c r="B185" s="195"/>
      <c r="D185" s="196" t="s">
        <v>151</v>
      </c>
      <c r="E185" s="197" t="s">
        <v>5</v>
      </c>
      <c r="F185" s="198" t="s">
        <v>1454</v>
      </c>
      <c r="H185" s="199">
        <v>4</v>
      </c>
      <c r="I185" s="200"/>
      <c r="L185" s="195"/>
      <c r="M185" s="201"/>
      <c r="N185" s="202"/>
      <c r="O185" s="202"/>
      <c r="P185" s="202"/>
      <c r="Q185" s="202"/>
      <c r="R185" s="202"/>
      <c r="S185" s="202"/>
      <c r="T185" s="203"/>
      <c r="AT185" s="204" t="s">
        <v>151</v>
      </c>
      <c r="AU185" s="204" t="s">
        <v>85</v>
      </c>
      <c r="AV185" s="12" t="s">
        <v>85</v>
      </c>
      <c r="AW185" s="12" t="s">
        <v>40</v>
      </c>
      <c r="AX185" s="12" t="s">
        <v>23</v>
      </c>
      <c r="AY185" s="204" t="s">
        <v>144</v>
      </c>
    </row>
    <row r="186" spans="2:65" s="1" customFormat="1" ht="44.25" customHeight="1">
      <c r="B186" s="173"/>
      <c r="C186" s="174" t="s">
        <v>361</v>
      </c>
      <c r="D186" s="174" t="s">
        <v>148</v>
      </c>
      <c r="E186" s="175" t="s">
        <v>1095</v>
      </c>
      <c r="F186" s="176" t="s">
        <v>1096</v>
      </c>
      <c r="G186" s="177" t="s">
        <v>149</v>
      </c>
      <c r="H186" s="178">
        <v>1</v>
      </c>
      <c r="I186" s="179">
        <v>0</v>
      </c>
      <c r="J186" s="180">
        <f aca="true" t="shared" si="40" ref="J186:J191">ROUND(I186*H186,2)</f>
        <v>0</v>
      </c>
      <c r="K186" s="324" t="s">
        <v>1516</v>
      </c>
      <c r="L186" s="40"/>
      <c r="M186" s="181" t="s">
        <v>5</v>
      </c>
      <c r="N186" s="182" t="s">
        <v>47</v>
      </c>
      <c r="O186" s="41"/>
      <c r="P186" s="183">
        <f aca="true" t="shared" si="41" ref="P186:P191">O186*H186</f>
        <v>0</v>
      </c>
      <c r="Q186" s="183">
        <v>0</v>
      </c>
      <c r="R186" s="183">
        <f aca="true" t="shared" si="42" ref="R186:R190">Q186*H186</f>
        <v>0</v>
      </c>
      <c r="S186" s="183">
        <v>0.149</v>
      </c>
      <c r="T186" s="184">
        <f aca="true" t="shared" si="43" ref="T186:T190">S186*H186</f>
        <v>0.149</v>
      </c>
      <c r="AR186" s="24" t="s">
        <v>150</v>
      </c>
      <c r="AT186" s="24" t="s">
        <v>148</v>
      </c>
      <c r="AU186" s="24" t="s">
        <v>85</v>
      </c>
      <c r="AY186" s="24" t="s">
        <v>144</v>
      </c>
      <c r="BE186" s="185">
        <f aca="true" t="shared" si="44" ref="BE186:BE190">IF(N186="základní",J186,0)</f>
        <v>0</v>
      </c>
      <c r="BF186" s="185">
        <f aca="true" t="shared" si="45" ref="BF186:BF190">IF(N186="snížená",J186,0)</f>
        <v>0</v>
      </c>
      <c r="BG186" s="185">
        <f aca="true" t="shared" si="46" ref="BG186:BG190">IF(N186="zákl. přenesená",J186,0)</f>
        <v>0</v>
      </c>
      <c r="BH186" s="185">
        <f aca="true" t="shared" si="47" ref="BH186:BH190">IF(N186="sníž. přenesená",J186,0)</f>
        <v>0</v>
      </c>
      <c r="BI186" s="185">
        <f aca="true" t="shared" si="48" ref="BI186:BI190">IF(N186="nulová",J186,0)</f>
        <v>0</v>
      </c>
      <c r="BJ186" s="24" t="s">
        <v>23</v>
      </c>
      <c r="BK186" s="185">
        <f aca="true" t="shared" si="49" ref="BK186:BK191">ROUND(I186*H186,2)</f>
        <v>0</v>
      </c>
      <c r="BL186" s="24" t="s">
        <v>150</v>
      </c>
      <c r="BM186" s="24" t="s">
        <v>1097</v>
      </c>
    </row>
    <row r="187" spans="2:65" s="1" customFormat="1" ht="22.5" customHeight="1">
      <c r="B187" s="173"/>
      <c r="C187" s="174" t="s">
        <v>367</v>
      </c>
      <c r="D187" s="174" t="s">
        <v>148</v>
      </c>
      <c r="E187" s="175" t="s">
        <v>1098</v>
      </c>
      <c r="F187" s="176" t="s">
        <v>1099</v>
      </c>
      <c r="G187" s="177" t="s">
        <v>186</v>
      </c>
      <c r="H187" s="178">
        <v>190</v>
      </c>
      <c r="I187" s="179">
        <v>0</v>
      </c>
      <c r="J187" s="180">
        <f t="shared" si="40"/>
        <v>0</v>
      </c>
      <c r="K187" s="324" t="s">
        <v>1516</v>
      </c>
      <c r="L187" s="40"/>
      <c r="M187" s="181" t="s">
        <v>5</v>
      </c>
      <c r="N187" s="182" t="s">
        <v>47</v>
      </c>
      <c r="O187" s="41"/>
      <c r="P187" s="183">
        <f t="shared" si="41"/>
        <v>0</v>
      </c>
      <c r="Q187" s="183">
        <v>0</v>
      </c>
      <c r="R187" s="183">
        <f t="shared" si="42"/>
        <v>0</v>
      </c>
      <c r="S187" s="183">
        <v>0.002</v>
      </c>
      <c r="T187" s="184">
        <f t="shared" si="43"/>
        <v>0.38</v>
      </c>
      <c r="AR187" s="24" t="s">
        <v>150</v>
      </c>
      <c r="AT187" s="24" t="s">
        <v>148</v>
      </c>
      <c r="AU187" s="24" t="s">
        <v>85</v>
      </c>
      <c r="AY187" s="24" t="s">
        <v>144</v>
      </c>
      <c r="BE187" s="185">
        <f t="shared" si="44"/>
        <v>0</v>
      </c>
      <c r="BF187" s="185">
        <f t="shared" si="45"/>
        <v>0</v>
      </c>
      <c r="BG187" s="185">
        <f t="shared" si="46"/>
        <v>0</v>
      </c>
      <c r="BH187" s="185">
        <f t="shared" si="47"/>
        <v>0</v>
      </c>
      <c r="BI187" s="185">
        <f t="shared" si="48"/>
        <v>0</v>
      </c>
      <c r="BJ187" s="24" t="s">
        <v>23</v>
      </c>
      <c r="BK187" s="185">
        <f t="shared" si="49"/>
        <v>0</v>
      </c>
      <c r="BL187" s="24" t="s">
        <v>150</v>
      </c>
      <c r="BM187" s="24" t="s">
        <v>1100</v>
      </c>
    </row>
    <row r="188" spans="2:65" s="1" customFormat="1" ht="31.5" customHeight="1">
      <c r="B188" s="173"/>
      <c r="C188" s="174" t="s">
        <v>371</v>
      </c>
      <c r="D188" s="174" t="s">
        <v>148</v>
      </c>
      <c r="E188" s="175" t="s">
        <v>1101</v>
      </c>
      <c r="F188" s="176" t="s">
        <v>1102</v>
      </c>
      <c r="G188" s="177" t="s">
        <v>186</v>
      </c>
      <c r="H188" s="178">
        <v>80</v>
      </c>
      <c r="I188" s="179">
        <v>0</v>
      </c>
      <c r="J188" s="180">
        <f t="shared" si="40"/>
        <v>0</v>
      </c>
      <c r="K188" s="324" t="s">
        <v>1516</v>
      </c>
      <c r="L188" s="40"/>
      <c r="M188" s="181" t="s">
        <v>5</v>
      </c>
      <c r="N188" s="182" t="s">
        <v>47</v>
      </c>
      <c r="O188" s="41"/>
      <c r="P188" s="183">
        <f t="shared" si="41"/>
        <v>0</v>
      </c>
      <c r="Q188" s="183">
        <v>0</v>
      </c>
      <c r="R188" s="183">
        <f t="shared" si="42"/>
        <v>0</v>
      </c>
      <c r="S188" s="183">
        <v>0.003</v>
      </c>
      <c r="T188" s="184">
        <f t="shared" si="43"/>
        <v>0.24</v>
      </c>
      <c r="AR188" s="24" t="s">
        <v>150</v>
      </c>
      <c r="AT188" s="24" t="s">
        <v>148</v>
      </c>
      <c r="AU188" s="24" t="s">
        <v>85</v>
      </c>
      <c r="AY188" s="24" t="s">
        <v>144</v>
      </c>
      <c r="BE188" s="185">
        <f t="shared" si="44"/>
        <v>0</v>
      </c>
      <c r="BF188" s="185">
        <f t="shared" si="45"/>
        <v>0</v>
      </c>
      <c r="BG188" s="185">
        <f t="shared" si="46"/>
        <v>0</v>
      </c>
      <c r="BH188" s="185">
        <f t="shared" si="47"/>
        <v>0</v>
      </c>
      <c r="BI188" s="185">
        <f t="shared" si="48"/>
        <v>0</v>
      </c>
      <c r="BJ188" s="24" t="s">
        <v>23</v>
      </c>
      <c r="BK188" s="185">
        <f t="shared" si="49"/>
        <v>0</v>
      </c>
      <c r="BL188" s="24" t="s">
        <v>150</v>
      </c>
      <c r="BM188" s="24" t="s">
        <v>1103</v>
      </c>
    </row>
    <row r="189" spans="2:65" s="1" customFormat="1" ht="31.5" customHeight="1">
      <c r="B189" s="173"/>
      <c r="C189" s="174" t="s">
        <v>375</v>
      </c>
      <c r="D189" s="174" t="s">
        <v>148</v>
      </c>
      <c r="E189" s="175" t="s">
        <v>1104</v>
      </c>
      <c r="F189" s="176" t="s">
        <v>1105</v>
      </c>
      <c r="G189" s="177" t="s">
        <v>149</v>
      </c>
      <c r="H189" s="178">
        <v>60</v>
      </c>
      <c r="I189" s="179">
        <v>0</v>
      </c>
      <c r="J189" s="180">
        <f t="shared" si="40"/>
        <v>0</v>
      </c>
      <c r="K189" s="324" t="s">
        <v>1516</v>
      </c>
      <c r="L189" s="40"/>
      <c r="M189" s="181" t="s">
        <v>5</v>
      </c>
      <c r="N189" s="182" t="s">
        <v>47</v>
      </c>
      <c r="O189" s="41"/>
      <c r="P189" s="183">
        <f t="shared" si="41"/>
        <v>0</v>
      </c>
      <c r="Q189" s="183">
        <v>0</v>
      </c>
      <c r="R189" s="183">
        <f t="shared" si="42"/>
        <v>0</v>
      </c>
      <c r="S189" s="183">
        <v>0</v>
      </c>
      <c r="T189" s="184">
        <f t="shared" si="43"/>
        <v>0</v>
      </c>
      <c r="AR189" s="24" t="s">
        <v>250</v>
      </c>
      <c r="AT189" s="24" t="s">
        <v>148</v>
      </c>
      <c r="AU189" s="24" t="s">
        <v>85</v>
      </c>
      <c r="AY189" s="24" t="s">
        <v>144</v>
      </c>
      <c r="BE189" s="185">
        <f t="shared" si="44"/>
        <v>0</v>
      </c>
      <c r="BF189" s="185">
        <f t="shared" si="45"/>
        <v>0</v>
      </c>
      <c r="BG189" s="185">
        <f t="shared" si="46"/>
        <v>0</v>
      </c>
      <c r="BH189" s="185">
        <f t="shared" si="47"/>
        <v>0</v>
      </c>
      <c r="BI189" s="185">
        <f t="shared" si="48"/>
        <v>0</v>
      </c>
      <c r="BJ189" s="24" t="s">
        <v>23</v>
      </c>
      <c r="BK189" s="185">
        <f t="shared" si="49"/>
        <v>0</v>
      </c>
      <c r="BL189" s="24" t="s">
        <v>250</v>
      </c>
      <c r="BM189" s="24" t="s">
        <v>1106</v>
      </c>
    </row>
    <row r="190" spans="2:65" s="1" customFormat="1" ht="44.25" customHeight="1">
      <c r="B190" s="173"/>
      <c r="C190" s="174" t="s">
        <v>376</v>
      </c>
      <c r="D190" s="174" t="s">
        <v>148</v>
      </c>
      <c r="E190" s="175" t="s">
        <v>1107</v>
      </c>
      <c r="F190" s="176" t="s">
        <v>1108</v>
      </c>
      <c r="G190" s="177" t="s">
        <v>149</v>
      </c>
      <c r="H190" s="178">
        <v>1</v>
      </c>
      <c r="I190" s="179">
        <v>0</v>
      </c>
      <c r="J190" s="180">
        <f t="shared" si="40"/>
        <v>0</v>
      </c>
      <c r="K190" s="324" t="s">
        <v>1516</v>
      </c>
      <c r="L190" s="40"/>
      <c r="M190" s="181" t="s">
        <v>5</v>
      </c>
      <c r="N190" s="182" t="s">
        <v>47</v>
      </c>
      <c r="O190" s="41"/>
      <c r="P190" s="183">
        <f t="shared" si="41"/>
        <v>0</v>
      </c>
      <c r="Q190" s="183">
        <v>0</v>
      </c>
      <c r="R190" s="183">
        <f t="shared" si="42"/>
        <v>0</v>
      </c>
      <c r="S190" s="183">
        <v>0</v>
      </c>
      <c r="T190" s="184">
        <f t="shared" si="43"/>
        <v>0</v>
      </c>
      <c r="AR190" s="24" t="s">
        <v>250</v>
      </c>
      <c r="AT190" s="24" t="s">
        <v>148</v>
      </c>
      <c r="AU190" s="24" t="s">
        <v>85</v>
      </c>
      <c r="AY190" s="24" t="s">
        <v>144</v>
      </c>
      <c r="BE190" s="185">
        <f t="shared" si="44"/>
        <v>0</v>
      </c>
      <c r="BF190" s="185">
        <f t="shared" si="45"/>
        <v>0</v>
      </c>
      <c r="BG190" s="185">
        <f t="shared" si="46"/>
        <v>0</v>
      </c>
      <c r="BH190" s="185">
        <f t="shared" si="47"/>
        <v>0</v>
      </c>
      <c r="BI190" s="185">
        <f t="shared" si="48"/>
        <v>0</v>
      </c>
      <c r="BJ190" s="24" t="s">
        <v>23</v>
      </c>
      <c r="BK190" s="185">
        <f t="shared" si="49"/>
        <v>0</v>
      </c>
      <c r="BL190" s="24" t="s">
        <v>250</v>
      </c>
      <c r="BM190" s="24" t="s">
        <v>1109</v>
      </c>
    </row>
    <row r="191" spans="2:63" s="11" customFormat="1" ht="13.5">
      <c r="B191" s="186"/>
      <c r="D191" s="187" t="s">
        <v>151</v>
      </c>
      <c r="E191" s="188" t="s">
        <v>5</v>
      </c>
      <c r="F191" s="189" t="s">
        <v>1110</v>
      </c>
      <c r="H191" s="190"/>
      <c r="I191" s="191"/>
      <c r="J191" s="11">
        <f t="shared" si="40"/>
        <v>0</v>
      </c>
      <c r="L191" s="186"/>
      <c r="M191" s="192"/>
      <c r="N191" s="193"/>
      <c r="O191" s="193"/>
      <c r="P191" s="193">
        <f t="shared" si="41"/>
        <v>0</v>
      </c>
      <c r="Q191" s="193"/>
      <c r="R191" s="193"/>
      <c r="S191" s="193"/>
      <c r="T191" s="194"/>
      <c r="AT191" s="190" t="s">
        <v>151</v>
      </c>
      <c r="AU191" s="190" t="s">
        <v>85</v>
      </c>
      <c r="AV191" s="11" t="s">
        <v>23</v>
      </c>
      <c r="AW191" s="11" t="s">
        <v>40</v>
      </c>
      <c r="AX191" s="11" t="s">
        <v>76</v>
      </c>
      <c r="AY191" s="190" t="s">
        <v>144</v>
      </c>
      <c r="BK191" s="11">
        <f t="shared" si="49"/>
        <v>0</v>
      </c>
    </row>
    <row r="192" spans="2:51" s="12" customFormat="1" ht="13.5">
      <c r="B192" s="195"/>
      <c r="D192" s="196" t="s">
        <v>151</v>
      </c>
      <c r="E192" s="197" t="s">
        <v>5</v>
      </c>
      <c r="F192" s="198" t="s">
        <v>1111</v>
      </c>
      <c r="H192" s="199">
        <v>0</v>
      </c>
      <c r="I192" s="200"/>
      <c r="L192" s="195"/>
      <c r="M192" s="201"/>
      <c r="N192" s="202"/>
      <c r="O192" s="202"/>
      <c r="P192" s="202"/>
      <c r="Q192" s="202"/>
      <c r="R192" s="202"/>
      <c r="S192" s="202"/>
      <c r="T192" s="203"/>
      <c r="AT192" s="204" t="s">
        <v>151</v>
      </c>
      <c r="AU192" s="204" t="s">
        <v>85</v>
      </c>
      <c r="AV192" s="12" t="s">
        <v>85</v>
      </c>
      <c r="AW192" s="12" t="s">
        <v>40</v>
      </c>
      <c r="AX192" s="12" t="s">
        <v>23</v>
      </c>
      <c r="AY192" s="204" t="s">
        <v>144</v>
      </c>
    </row>
    <row r="193" spans="2:65" s="1" customFormat="1" ht="31.5" customHeight="1">
      <c r="B193" s="173"/>
      <c r="C193" s="174" t="s">
        <v>377</v>
      </c>
      <c r="D193" s="174" t="s">
        <v>148</v>
      </c>
      <c r="E193" s="175" t="s">
        <v>1112</v>
      </c>
      <c r="F193" s="176" t="s">
        <v>1113</v>
      </c>
      <c r="G193" s="177" t="s">
        <v>149</v>
      </c>
      <c r="H193" s="178">
        <v>15</v>
      </c>
      <c r="I193" s="179">
        <v>0</v>
      </c>
      <c r="J193" s="180">
        <f aca="true" t="shared" si="50" ref="J193:J200">ROUND(I193*H193,2)</f>
        <v>0</v>
      </c>
      <c r="K193" s="324" t="s">
        <v>1516</v>
      </c>
      <c r="L193" s="40"/>
      <c r="M193" s="181" t="s">
        <v>5</v>
      </c>
      <c r="N193" s="182" t="s">
        <v>47</v>
      </c>
      <c r="O193" s="41"/>
      <c r="P193" s="183">
        <f aca="true" t="shared" si="51" ref="P193:P200">O193*H193</f>
        <v>0</v>
      </c>
      <c r="Q193" s="183">
        <v>0</v>
      </c>
      <c r="R193" s="183">
        <f aca="true" t="shared" si="52" ref="R193:R200">Q193*H193</f>
        <v>0</v>
      </c>
      <c r="S193" s="183">
        <v>0</v>
      </c>
      <c r="T193" s="184">
        <f aca="true" t="shared" si="53" ref="T193:T200">S193*H193</f>
        <v>0</v>
      </c>
      <c r="AR193" s="24" t="s">
        <v>250</v>
      </c>
      <c r="AT193" s="24" t="s">
        <v>148</v>
      </c>
      <c r="AU193" s="24" t="s">
        <v>85</v>
      </c>
      <c r="AY193" s="24" t="s">
        <v>144</v>
      </c>
      <c r="BE193" s="185">
        <f aca="true" t="shared" si="54" ref="BE193:BE200">IF(N193="základní",J193,0)</f>
        <v>0</v>
      </c>
      <c r="BF193" s="185">
        <f aca="true" t="shared" si="55" ref="BF193:BF200">IF(N193="snížená",J193,0)</f>
        <v>0</v>
      </c>
      <c r="BG193" s="185">
        <f aca="true" t="shared" si="56" ref="BG193:BG200">IF(N193="zákl. přenesená",J193,0)</f>
        <v>0</v>
      </c>
      <c r="BH193" s="185">
        <f aca="true" t="shared" si="57" ref="BH193:BH200">IF(N193="sníž. přenesená",J193,0)</f>
        <v>0</v>
      </c>
      <c r="BI193" s="185">
        <f aca="true" t="shared" si="58" ref="BI193:BI200">IF(N193="nulová",J193,0)</f>
        <v>0</v>
      </c>
      <c r="BJ193" s="24" t="s">
        <v>23</v>
      </c>
      <c r="BK193" s="185">
        <f aca="true" t="shared" si="59" ref="BK193:BK200">ROUND(I193*H193,2)</f>
        <v>0</v>
      </c>
      <c r="BL193" s="24" t="s">
        <v>250</v>
      </c>
      <c r="BM193" s="24" t="s">
        <v>1114</v>
      </c>
    </row>
    <row r="194" spans="2:65" s="1" customFormat="1" ht="31.5" customHeight="1">
      <c r="B194" s="173"/>
      <c r="C194" s="205" t="s">
        <v>381</v>
      </c>
      <c r="D194" s="205" t="s">
        <v>153</v>
      </c>
      <c r="E194" s="206" t="s">
        <v>1115</v>
      </c>
      <c r="F194" s="207" t="s">
        <v>1116</v>
      </c>
      <c r="G194" s="208" t="s">
        <v>1117</v>
      </c>
      <c r="H194" s="209">
        <v>0.1</v>
      </c>
      <c r="I194" s="210">
        <v>0</v>
      </c>
      <c r="J194" s="211">
        <f t="shared" si="50"/>
        <v>0</v>
      </c>
      <c r="K194" s="324" t="s">
        <v>1516</v>
      </c>
      <c r="L194" s="212"/>
      <c r="M194" s="213" t="s">
        <v>5</v>
      </c>
      <c r="N194" s="214" t="s">
        <v>47</v>
      </c>
      <c r="O194" s="41"/>
      <c r="P194" s="183">
        <f t="shared" si="51"/>
        <v>0</v>
      </c>
      <c r="Q194" s="183">
        <v>0.0015</v>
      </c>
      <c r="R194" s="183">
        <f t="shared" si="52"/>
        <v>0.00015000000000000001</v>
      </c>
      <c r="S194" s="183">
        <v>0</v>
      </c>
      <c r="T194" s="184">
        <f t="shared" si="53"/>
        <v>0</v>
      </c>
      <c r="AR194" s="24" t="s">
        <v>1118</v>
      </c>
      <c r="AT194" s="24" t="s">
        <v>153</v>
      </c>
      <c r="AU194" s="24" t="s">
        <v>85</v>
      </c>
      <c r="AY194" s="24" t="s">
        <v>144</v>
      </c>
      <c r="BE194" s="185">
        <f t="shared" si="54"/>
        <v>0</v>
      </c>
      <c r="BF194" s="185">
        <f t="shared" si="55"/>
        <v>0</v>
      </c>
      <c r="BG194" s="185">
        <f t="shared" si="56"/>
        <v>0</v>
      </c>
      <c r="BH194" s="185">
        <f t="shared" si="57"/>
        <v>0</v>
      </c>
      <c r="BI194" s="185">
        <f t="shared" si="58"/>
        <v>0</v>
      </c>
      <c r="BJ194" s="24" t="s">
        <v>23</v>
      </c>
      <c r="BK194" s="185">
        <f t="shared" si="59"/>
        <v>0</v>
      </c>
      <c r="BL194" s="24" t="s">
        <v>1118</v>
      </c>
      <c r="BM194" s="24" t="s">
        <v>1119</v>
      </c>
    </row>
    <row r="195" spans="2:65" s="1" customFormat="1" ht="31.5" customHeight="1">
      <c r="B195" s="173"/>
      <c r="C195" s="174" t="s">
        <v>387</v>
      </c>
      <c r="D195" s="174" t="s">
        <v>148</v>
      </c>
      <c r="E195" s="175" t="s">
        <v>1120</v>
      </c>
      <c r="F195" s="176" t="s">
        <v>1121</v>
      </c>
      <c r="G195" s="177" t="s">
        <v>149</v>
      </c>
      <c r="H195" s="178">
        <v>1</v>
      </c>
      <c r="I195" s="179">
        <v>0</v>
      </c>
      <c r="J195" s="180">
        <f t="shared" si="50"/>
        <v>0</v>
      </c>
      <c r="K195" s="324" t="s">
        <v>1516</v>
      </c>
      <c r="L195" s="40"/>
      <c r="M195" s="181" t="s">
        <v>5</v>
      </c>
      <c r="N195" s="182" t="s">
        <v>47</v>
      </c>
      <c r="O195" s="41"/>
      <c r="P195" s="183">
        <f t="shared" si="51"/>
        <v>0</v>
      </c>
      <c r="Q195" s="183">
        <v>0</v>
      </c>
      <c r="R195" s="183">
        <f t="shared" si="52"/>
        <v>0</v>
      </c>
      <c r="S195" s="183">
        <v>0</v>
      </c>
      <c r="T195" s="184">
        <f t="shared" si="53"/>
        <v>0</v>
      </c>
      <c r="AR195" s="24" t="s">
        <v>301</v>
      </c>
      <c r="AT195" s="24" t="s">
        <v>148</v>
      </c>
      <c r="AU195" s="24" t="s">
        <v>85</v>
      </c>
      <c r="AY195" s="24" t="s">
        <v>144</v>
      </c>
      <c r="BE195" s="185">
        <f t="shared" si="54"/>
        <v>0</v>
      </c>
      <c r="BF195" s="185">
        <f t="shared" si="55"/>
        <v>0</v>
      </c>
      <c r="BG195" s="185">
        <f t="shared" si="56"/>
        <v>0</v>
      </c>
      <c r="BH195" s="185">
        <f t="shared" si="57"/>
        <v>0</v>
      </c>
      <c r="BI195" s="185">
        <f t="shared" si="58"/>
        <v>0</v>
      </c>
      <c r="BJ195" s="24" t="s">
        <v>23</v>
      </c>
      <c r="BK195" s="185">
        <f t="shared" si="59"/>
        <v>0</v>
      </c>
      <c r="BL195" s="24" t="s">
        <v>301</v>
      </c>
      <c r="BM195" s="24" t="s">
        <v>1122</v>
      </c>
    </row>
    <row r="196" spans="2:65" s="1" customFormat="1" ht="31.5" customHeight="1">
      <c r="B196" s="173"/>
      <c r="C196" s="174" t="s">
        <v>1123</v>
      </c>
      <c r="D196" s="174" t="s">
        <v>148</v>
      </c>
      <c r="E196" s="175" t="s">
        <v>1124</v>
      </c>
      <c r="F196" s="176" t="s">
        <v>1125</v>
      </c>
      <c r="G196" s="177" t="s">
        <v>186</v>
      </c>
      <c r="H196" s="178">
        <v>40</v>
      </c>
      <c r="I196" s="179">
        <v>0</v>
      </c>
      <c r="J196" s="180">
        <f t="shared" si="50"/>
        <v>0</v>
      </c>
      <c r="K196" s="324" t="s">
        <v>1516</v>
      </c>
      <c r="L196" s="40"/>
      <c r="M196" s="181" t="s">
        <v>5</v>
      </c>
      <c r="N196" s="182" t="s">
        <v>47</v>
      </c>
      <c r="O196" s="41"/>
      <c r="P196" s="183">
        <f t="shared" si="51"/>
        <v>0</v>
      </c>
      <c r="Q196" s="183">
        <v>0.00026</v>
      </c>
      <c r="R196" s="183">
        <f t="shared" si="52"/>
        <v>0.0104</v>
      </c>
      <c r="S196" s="183">
        <v>0</v>
      </c>
      <c r="T196" s="184">
        <f t="shared" si="53"/>
        <v>0</v>
      </c>
      <c r="AR196" s="24" t="s">
        <v>250</v>
      </c>
      <c r="AT196" s="24" t="s">
        <v>148</v>
      </c>
      <c r="AU196" s="24" t="s">
        <v>85</v>
      </c>
      <c r="AY196" s="24" t="s">
        <v>144</v>
      </c>
      <c r="BE196" s="185">
        <f t="shared" si="54"/>
        <v>0</v>
      </c>
      <c r="BF196" s="185">
        <f t="shared" si="55"/>
        <v>0</v>
      </c>
      <c r="BG196" s="185">
        <f t="shared" si="56"/>
        <v>0</v>
      </c>
      <c r="BH196" s="185">
        <f t="shared" si="57"/>
        <v>0</v>
      </c>
      <c r="BI196" s="185">
        <f t="shared" si="58"/>
        <v>0</v>
      </c>
      <c r="BJ196" s="24" t="s">
        <v>23</v>
      </c>
      <c r="BK196" s="185">
        <f t="shared" si="59"/>
        <v>0</v>
      </c>
      <c r="BL196" s="24" t="s">
        <v>250</v>
      </c>
      <c r="BM196" s="24" t="s">
        <v>1126</v>
      </c>
    </row>
    <row r="197" spans="2:65" s="1" customFormat="1" ht="31.5" customHeight="1">
      <c r="B197" s="173"/>
      <c r="C197" s="174" t="s">
        <v>1127</v>
      </c>
      <c r="D197" s="174" t="s">
        <v>148</v>
      </c>
      <c r="E197" s="175" t="s">
        <v>1128</v>
      </c>
      <c r="F197" s="176" t="s">
        <v>1129</v>
      </c>
      <c r="G197" s="177" t="s">
        <v>186</v>
      </c>
      <c r="H197" s="178">
        <v>80</v>
      </c>
      <c r="I197" s="179">
        <v>0</v>
      </c>
      <c r="J197" s="180">
        <f t="shared" si="50"/>
        <v>0</v>
      </c>
      <c r="K197" s="324" t="s">
        <v>1516</v>
      </c>
      <c r="L197" s="40"/>
      <c r="M197" s="181" t="s">
        <v>5</v>
      </c>
      <c r="N197" s="182" t="s">
        <v>47</v>
      </c>
      <c r="O197" s="41"/>
      <c r="P197" s="183">
        <f t="shared" si="51"/>
        <v>0</v>
      </c>
      <c r="Q197" s="183">
        <v>0.00084</v>
      </c>
      <c r="R197" s="183">
        <f t="shared" si="52"/>
        <v>0.06720000000000001</v>
      </c>
      <c r="S197" s="183">
        <v>0</v>
      </c>
      <c r="T197" s="184">
        <f t="shared" si="53"/>
        <v>0</v>
      </c>
      <c r="AR197" s="24" t="s">
        <v>250</v>
      </c>
      <c r="AT197" s="24" t="s">
        <v>148</v>
      </c>
      <c r="AU197" s="24" t="s">
        <v>85</v>
      </c>
      <c r="AY197" s="24" t="s">
        <v>144</v>
      </c>
      <c r="BE197" s="185">
        <f t="shared" si="54"/>
        <v>0</v>
      </c>
      <c r="BF197" s="185">
        <f t="shared" si="55"/>
        <v>0</v>
      </c>
      <c r="BG197" s="185">
        <f t="shared" si="56"/>
        <v>0</v>
      </c>
      <c r="BH197" s="185">
        <f t="shared" si="57"/>
        <v>0</v>
      </c>
      <c r="BI197" s="185">
        <f t="shared" si="58"/>
        <v>0</v>
      </c>
      <c r="BJ197" s="24" t="s">
        <v>23</v>
      </c>
      <c r="BK197" s="185">
        <f t="shared" si="59"/>
        <v>0</v>
      </c>
      <c r="BL197" s="24" t="s">
        <v>250</v>
      </c>
      <c r="BM197" s="24" t="s">
        <v>1130</v>
      </c>
    </row>
    <row r="198" spans="2:65" s="1" customFormat="1" ht="31.5" customHeight="1">
      <c r="B198" s="173"/>
      <c r="C198" s="174" t="s">
        <v>391</v>
      </c>
      <c r="D198" s="174" t="s">
        <v>148</v>
      </c>
      <c r="E198" s="175" t="s">
        <v>308</v>
      </c>
      <c r="F198" s="176" t="s">
        <v>309</v>
      </c>
      <c r="G198" s="177" t="s">
        <v>158</v>
      </c>
      <c r="H198" s="178">
        <v>0.9</v>
      </c>
      <c r="I198" s="179">
        <v>0</v>
      </c>
      <c r="J198" s="180">
        <f t="shared" si="50"/>
        <v>0</v>
      </c>
      <c r="K198" s="324" t="s">
        <v>1516</v>
      </c>
      <c r="L198" s="40"/>
      <c r="M198" s="181" t="s">
        <v>5</v>
      </c>
      <c r="N198" s="182" t="s">
        <v>47</v>
      </c>
      <c r="O198" s="41"/>
      <c r="P198" s="183">
        <f t="shared" si="51"/>
        <v>0</v>
      </c>
      <c r="Q198" s="183">
        <v>0</v>
      </c>
      <c r="R198" s="183">
        <f t="shared" si="52"/>
        <v>0</v>
      </c>
      <c r="S198" s="183">
        <v>0</v>
      </c>
      <c r="T198" s="184">
        <f t="shared" si="53"/>
        <v>0</v>
      </c>
      <c r="AR198" s="24" t="s">
        <v>150</v>
      </c>
      <c r="AT198" s="24" t="s">
        <v>148</v>
      </c>
      <c r="AU198" s="24" t="s">
        <v>85</v>
      </c>
      <c r="AY198" s="24" t="s">
        <v>144</v>
      </c>
      <c r="BE198" s="185">
        <f t="shared" si="54"/>
        <v>0</v>
      </c>
      <c r="BF198" s="185">
        <f t="shared" si="55"/>
        <v>0</v>
      </c>
      <c r="BG198" s="185">
        <f t="shared" si="56"/>
        <v>0</v>
      </c>
      <c r="BH198" s="185">
        <f t="shared" si="57"/>
        <v>0</v>
      </c>
      <c r="BI198" s="185">
        <f t="shared" si="58"/>
        <v>0</v>
      </c>
      <c r="BJ198" s="24" t="s">
        <v>23</v>
      </c>
      <c r="BK198" s="185">
        <f t="shared" si="59"/>
        <v>0</v>
      </c>
      <c r="BL198" s="24" t="s">
        <v>150</v>
      </c>
      <c r="BM198" s="24" t="s">
        <v>1131</v>
      </c>
    </row>
    <row r="199" spans="2:65" s="1" customFormat="1" ht="31.5" customHeight="1">
      <c r="B199" s="173"/>
      <c r="C199" s="174" t="s">
        <v>394</v>
      </c>
      <c r="D199" s="174" t="s">
        <v>148</v>
      </c>
      <c r="E199" s="175" t="s">
        <v>312</v>
      </c>
      <c r="F199" s="176" t="s">
        <v>313</v>
      </c>
      <c r="G199" s="177" t="s">
        <v>158</v>
      </c>
      <c r="H199" s="178">
        <v>0.9</v>
      </c>
      <c r="I199" s="179">
        <v>0</v>
      </c>
      <c r="J199" s="180">
        <f t="shared" si="50"/>
        <v>0</v>
      </c>
      <c r="K199" s="324" t="s">
        <v>1516</v>
      </c>
      <c r="L199" s="40"/>
      <c r="M199" s="181" t="s">
        <v>5</v>
      </c>
      <c r="N199" s="182" t="s">
        <v>47</v>
      </c>
      <c r="O199" s="41"/>
      <c r="P199" s="183">
        <f t="shared" si="51"/>
        <v>0</v>
      </c>
      <c r="Q199" s="183">
        <v>0</v>
      </c>
      <c r="R199" s="183">
        <f t="shared" si="52"/>
        <v>0</v>
      </c>
      <c r="S199" s="183">
        <v>0</v>
      </c>
      <c r="T199" s="184">
        <f t="shared" si="53"/>
        <v>0</v>
      </c>
      <c r="AR199" s="24" t="s">
        <v>150</v>
      </c>
      <c r="AT199" s="24" t="s">
        <v>148</v>
      </c>
      <c r="AU199" s="24" t="s">
        <v>85</v>
      </c>
      <c r="AY199" s="24" t="s">
        <v>144</v>
      </c>
      <c r="BE199" s="185">
        <f t="shared" si="54"/>
        <v>0</v>
      </c>
      <c r="BF199" s="185">
        <f t="shared" si="55"/>
        <v>0</v>
      </c>
      <c r="BG199" s="185">
        <f t="shared" si="56"/>
        <v>0</v>
      </c>
      <c r="BH199" s="185">
        <f t="shared" si="57"/>
        <v>0</v>
      </c>
      <c r="BI199" s="185">
        <f t="shared" si="58"/>
        <v>0</v>
      </c>
      <c r="BJ199" s="24" t="s">
        <v>23</v>
      </c>
      <c r="BK199" s="185">
        <f t="shared" si="59"/>
        <v>0</v>
      </c>
      <c r="BL199" s="24" t="s">
        <v>150</v>
      </c>
      <c r="BM199" s="24" t="s">
        <v>1132</v>
      </c>
    </row>
    <row r="200" spans="2:65" s="1" customFormat="1" ht="31.5" customHeight="1">
      <c r="B200" s="173"/>
      <c r="C200" s="174" t="s">
        <v>397</v>
      </c>
      <c r="D200" s="174" t="s">
        <v>148</v>
      </c>
      <c r="E200" s="175" t="s">
        <v>316</v>
      </c>
      <c r="F200" s="176" t="s">
        <v>317</v>
      </c>
      <c r="G200" s="177" t="s">
        <v>158</v>
      </c>
      <c r="H200" s="178">
        <v>4.2</v>
      </c>
      <c r="I200" s="179">
        <v>0</v>
      </c>
      <c r="J200" s="180">
        <f t="shared" si="50"/>
        <v>0</v>
      </c>
      <c r="K200" s="324" t="s">
        <v>1516</v>
      </c>
      <c r="L200" s="40"/>
      <c r="M200" s="181" t="s">
        <v>5</v>
      </c>
      <c r="N200" s="182" t="s">
        <v>47</v>
      </c>
      <c r="O200" s="41"/>
      <c r="P200" s="183">
        <f t="shared" si="51"/>
        <v>0</v>
      </c>
      <c r="Q200" s="183">
        <v>0</v>
      </c>
      <c r="R200" s="183">
        <f t="shared" si="52"/>
        <v>0</v>
      </c>
      <c r="S200" s="183">
        <v>0</v>
      </c>
      <c r="T200" s="184">
        <f t="shared" si="53"/>
        <v>0</v>
      </c>
      <c r="AR200" s="24" t="s">
        <v>150</v>
      </c>
      <c r="AT200" s="24" t="s">
        <v>148</v>
      </c>
      <c r="AU200" s="24" t="s">
        <v>85</v>
      </c>
      <c r="AY200" s="24" t="s">
        <v>144</v>
      </c>
      <c r="BE200" s="185">
        <f t="shared" si="54"/>
        <v>0</v>
      </c>
      <c r="BF200" s="185">
        <f t="shared" si="55"/>
        <v>0</v>
      </c>
      <c r="BG200" s="185">
        <f t="shared" si="56"/>
        <v>0</v>
      </c>
      <c r="BH200" s="185">
        <f t="shared" si="57"/>
        <v>0</v>
      </c>
      <c r="BI200" s="185">
        <f t="shared" si="58"/>
        <v>0</v>
      </c>
      <c r="BJ200" s="24" t="s">
        <v>23</v>
      </c>
      <c r="BK200" s="185">
        <f t="shared" si="59"/>
        <v>0</v>
      </c>
      <c r="BL200" s="24" t="s">
        <v>150</v>
      </c>
      <c r="BM200" s="24" t="s">
        <v>1133</v>
      </c>
    </row>
    <row r="201" spans="2:51" s="11" customFormat="1" ht="13.5">
      <c r="B201" s="186"/>
      <c r="D201" s="187" t="s">
        <v>151</v>
      </c>
      <c r="E201" s="188" t="s">
        <v>5</v>
      </c>
      <c r="F201" s="189" t="s">
        <v>319</v>
      </c>
      <c r="H201" s="190" t="s">
        <v>5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90" t="s">
        <v>151</v>
      </c>
      <c r="AU201" s="190" t="s">
        <v>85</v>
      </c>
      <c r="AV201" s="11" t="s">
        <v>23</v>
      </c>
      <c r="AW201" s="11" t="s">
        <v>40</v>
      </c>
      <c r="AX201" s="11" t="s">
        <v>76</v>
      </c>
      <c r="AY201" s="190" t="s">
        <v>144</v>
      </c>
    </row>
    <row r="202" spans="2:51" s="12" customFormat="1" ht="13.5">
      <c r="B202" s="195"/>
      <c r="D202" s="196" t="s">
        <v>151</v>
      </c>
      <c r="E202" s="197" t="s">
        <v>5</v>
      </c>
      <c r="F202" s="198" t="s">
        <v>1455</v>
      </c>
      <c r="H202" s="199">
        <v>4.2</v>
      </c>
      <c r="I202" s="200"/>
      <c r="L202" s="195"/>
      <c r="M202" s="201"/>
      <c r="N202" s="202"/>
      <c r="O202" s="202"/>
      <c r="P202" s="202"/>
      <c r="Q202" s="202"/>
      <c r="R202" s="202"/>
      <c r="S202" s="202"/>
      <c r="T202" s="203"/>
      <c r="AT202" s="204" t="s">
        <v>151</v>
      </c>
      <c r="AU202" s="204" t="s">
        <v>85</v>
      </c>
      <c r="AV202" s="12" t="s">
        <v>85</v>
      </c>
      <c r="AW202" s="12" t="s">
        <v>40</v>
      </c>
      <c r="AX202" s="12" t="s">
        <v>23</v>
      </c>
      <c r="AY202" s="204" t="s">
        <v>144</v>
      </c>
    </row>
    <row r="203" spans="2:65" s="1" customFormat="1" ht="22.5" customHeight="1">
      <c r="B203" s="173"/>
      <c r="C203" s="174" t="s">
        <v>398</v>
      </c>
      <c r="D203" s="174" t="s">
        <v>148</v>
      </c>
      <c r="E203" s="175" t="s">
        <v>321</v>
      </c>
      <c r="F203" s="176" t="s">
        <v>322</v>
      </c>
      <c r="G203" s="177" t="s">
        <v>158</v>
      </c>
      <c r="H203" s="178">
        <v>0.7</v>
      </c>
      <c r="I203" s="179">
        <v>0</v>
      </c>
      <c r="J203" s="180">
        <f>ROUND(I203*H203,2)</f>
        <v>0</v>
      </c>
      <c r="K203" s="324" t="s">
        <v>1516</v>
      </c>
      <c r="L203" s="40"/>
      <c r="M203" s="181" t="s">
        <v>5</v>
      </c>
      <c r="N203" s="182" t="s">
        <v>47</v>
      </c>
      <c r="O203" s="41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AR203" s="24" t="s">
        <v>150</v>
      </c>
      <c r="AT203" s="24" t="s">
        <v>148</v>
      </c>
      <c r="AU203" s="24" t="s">
        <v>85</v>
      </c>
      <c r="AY203" s="24" t="s">
        <v>144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4" t="s">
        <v>23</v>
      </c>
      <c r="BK203" s="185">
        <f>ROUND(I203*H203,2)</f>
        <v>0</v>
      </c>
      <c r="BL203" s="24" t="s">
        <v>150</v>
      </c>
      <c r="BM203" s="24" t="s">
        <v>1134</v>
      </c>
    </row>
    <row r="204" spans="2:63" s="10" customFormat="1" ht="37.35" customHeight="1">
      <c r="B204" s="159"/>
      <c r="D204" s="170" t="s">
        <v>75</v>
      </c>
      <c r="E204" s="237" t="s">
        <v>1135</v>
      </c>
      <c r="F204" s="237" t="s">
        <v>1136</v>
      </c>
      <c r="I204" s="162"/>
      <c r="J204" s="238">
        <f>BK204</f>
        <v>0</v>
      </c>
      <c r="L204" s="159"/>
      <c r="M204" s="164"/>
      <c r="N204" s="165"/>
      <c r="O204" s="165"/>
      <c r="P204" s="166">
        <f>SUM(P205:P206)</f>
        <v>0</v>
      </c>
      <c r="Q204" s="165"/>
      <c r="R204" s="166">
        <f>SUM(R205:R206)</f>
        <v>0</v>
      </c>
      <c r="S204" s="165"/>
      <c r="T204" s="167">
        <f>SUM(T205:T206)</f>
        <v>0</v>
      </c>
      <c r="AR204" s="160" t="s">
        <v>150</v>
      </c>
      <c r="AT204" s="168" t="s">
        <v>75</v>
      </c>
      <c r="AU204" s="168" t="s">
        <v>76</v>
      </c>
      <c r="AY204" s="160" t="s">
        <v>144</v>
      </c>
      <c r="BK204" s="169">
        <f>SUM(BK205:BK206)</f>
        <v>0</v>
      </c>
    </row>
    <row r="205" spans="2:65" s="1" customFormat="1" ht="22.5" customHeight="1">
      <c r="B205" s="173"/>
      <c r="C205" s="174" t="s">
        <v>1137</v>
      </c>
      <c r="D205" s="174" t="s">
        <v>148</v>
      </c>
      <c r="E205" s="175" t="s">
        <v>1138</v>
      </c>
      <c r="F205" s="176" t="s">
        <v>1139</v>
      </c>
      <c r="G205" s="177" t="s">
        <v>149</v>
      </c>
      <c r="H205" s="178">
        <v>1</v>
      </c>
      <c r="I205" s="179">
        <v>0</v>
      </c>
      <c r="J205" s="180">
        <f>ROUND(I205*H205,2)</f>
        <v>0</v>
      </c>
      <c r="K205" s="324" t="s">
        <v>1516</v>
      </c>
      <c r="L205" s="40"/>
      <c r="M205" s="181" t="s">
        <v>5</v>
      </c>
      <c r="N205" s="182" t="s">
        <v>47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4" t="s">
        <v>1140</v>
      </c>
      <c r="AT205" s="24" t="s">
        <v>148</v>
      </c>
      <c r="AU205" s="24" t="s">
        <v>23</v>
      </c>
      <c r="AY205" s="24" t="s">
        <v>144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4" t="s">
        <v>23</v>
      </c>
      <c r="BK205" s="185">
        <f>ROUND(I205*H205,2)</f>
        <v>0</v>
      </c>
      <c r="BL205" s="24" t="s">
        <v>1140</v>
      </c>
      <c r="BM205" s="24" t="s">
        <v>1141</v>
      </c>
    </row>
    <row r="206" spans="2:65" s="1" customFormat="1" ht="31.5" customHeight="1">
      <c r="B206" s="173"/>
      <c r="C206" s="174" t="s">
        <v>402</v>
      </c>
      <c r="D206" s="174" t="s">
        <v>148</v>
      </c>
      <c r="E206" s="175" t="s">
        <v>1142</v>
      </c>
      <c r="F206" s="176" t="s">
        <v>1143</v>
      </c>
      <c r="G206" s="177" t="s">
        <v>575</v>
      </c>
      <c r="H206" s="239">
        <v>2</v>
      </c>
      <c r="I206" s="179">
        <v>0</v>
      </c>
      <c r="J206" s="180">
        <f>ROUND(I206*H206,2)</f>
        <v>0</v>
      </c>
      <c r="K206" s="324" t="s">
        <v>1516</v>
      </c>
      <c r="L206" s="40"/>
      <c r="M206" s="181" t="s">
        <v>5</v>
      </c>
      <c r="N206" s="240" t="s">
        <v>47</v>
      </c>
      <c r="O206" s="241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AR206" s="24" t="s">
        <v>576</v>
      </c>
      <c r="AT206" s="24" t="s">
        <v>148</v>
      </c>
      <c r="AU206" s="24" t="s">
        <v>23</v>
      </c>
      <c r="AY206" s="24" t="s">
        <v>144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4" t="s">
        <v>23</v>
      </c>
      <c r="BK206" s="185">
        <f>ROUND(I206*H206,2)</f>
        <v>0</v>
      </c>
      <c r="BL206" s="24" t="s">
        <v>576</v>
      </c>
      <c r="BM206" s="24" t="s">
        <v>1144</v>
      </c>
    </row>
    <row r="207" spans="2:12" s="1" customFormat="1" ht="6.9" customHeight="1">
      <c r="B207" s="55"/>
      <c r="C207" s="56"/>
      <c r="D207" s="56"/>
      <c r="E207" s="56"/>
      <c r="F207" s="56"/>
      <c r="G207" s="56"/>
      <c r="H207" s="56"/>
      <c r="I207" s="126"/>
      <c r="J207" s="56"/>
      <c r="K207" s="56"/>
      <c r="L207" s="40"/>
    </row>
  </sheetData>
  <autoFilter ref="C82:K206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workbookViewId="0" topLeftCell="A1">
      <pane ySplit="1" topLeftCell="A2" activePane="bottomLeft" state="frozen"/>
      <selection pane="bottomLeft" activeCell="I35" sqref="I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9"/>
      <c r="C1" s="99"/>
      <c r="D1" s="100" t="s">
        <v>1</v>
      </c>
      <c r="E1" s="99"/>
      <c r="F1" s="101" t="s">
        <v>97</v>
      </c>
      <c r="G1" s="371" t="s">
        <v>98</v>
      </c>
      <c r="H1" s="371"/>
      <c r="I1" s="102"/>
      <c r="J1" s="101" t="s">
        <v>99</v>
      </c>
      <c r="K1" s="100" t="s">
        <v>100</v>
      </c>
      <c r="L1" s="101" t="s">
        <v>101</v>
      </c>
      <c r="M1" s="101"/>
      <c r="N1" s="101"/>
      <c r="O1" s="101"/>
      <c r="P1" s="101"/>
      <c r="Q1" s="101"/>
      <c r="R1" s="101"/>
      <c r="S1" s="101"/>
      <c r="T1" s="10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96</v>
      </c>
    </row>
    <row r="3" spans="2:46" ht="6.9" customHeight="1">
      <c r="B3" s="25"/>
      <c r="C3" s="26"/>
      <c r="D3" s="26"/>
      <c r="E3" s="26"/>
      <c r="F3" s="26"/>
      <c r="G3" s="26"/>
      <c r="H3" s="26"/>
      <c r="I3" s="103"/>
      <c r="J3" s="26"/>
      <c r="K3" s="27"/>
      <c r="AT3" s="24" t="s">
        <v>85</v>
      </c>
    </row>
    <row r="4" spans="2:46" ht="36.9" customHeight="1">
      <c r="B4" s="28"/>
      <c r="C4" s="29"/>
      <c r="D4" s="30" t="s">
        <v>102</v>
      </c>
      <c r="E4" s="29"/>
      <c r="F4" s="29"/>
      <c r="G4" s="29"/>
      <c r="H4" s="29"/>
      <c r="I4" s="104"/>
      <c r="J4" s="29"/>
      <c r="K4" s="31"/>
      <c r="M4" s="32" t="s">
        <v>13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04"/>
      <c r="J5" s="29"/>
      <c r="K5" s="31"/>
    </row>
    <row r="6" spans="2:11" ht="13.2">
      <c r="B6" s="28"/>
      <c r="C6" s="29"/>
      <c r="D6" s="327" t="s">
        <v>19</v>
      </c>
      <c r="E6" s="29"/>
      <c r="F6" s="29"/>
      <c r="G6" s="29"/>
      <c r="H6" s="29"/>
      <c r="I6" s="104"/>
      <c r="J6" s="29"/>
      <c r="K6" s="31"/>
    </row>
    <row r="7" spans="2:35" ht="28.8" customHeight="1">
      <c r="B7" s="28"/>
      <c r="C7" s="29"/>
      <c r="D7" s="29"/>
      <c r="E7" s="335" t="s">
        <v>1519</v>
      </c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</row>
    <row r="8" spans="2:11" s="1" customFormat="1" ht="13.2">
      <c r="B8" s="40"/>
      <c r="C8" s="41"/>
      <c r="D8" s="37" t="s">
        <v>103</v>
      </c>
      <c r="E8" s="41"/>
      <c r="F8" s="41"/>
      <c r="G8" s="41"/>
      <c r="H8" s="41"/>
      <c r="I8" s="105"/>
      <c r="J8" s="41"/>
      <c r="K8" s="44"/>
    </row>
    <row r="9" spans="2:11" s="1" customFormat="1" ht="36.9" customHeight="1">
      <c r="B9" s="40"/>
      <c r="C9" s="41"/>
      <c r="D9" s="41"/>
      <c r="E9" s="374" t="s">
        <v>1452</v>
      </c>
      <c r="F9" s="375"/>
      <c r="G9" s="375"/>
      <c r="H9" s="375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" customHeight="1">
      <c r="B11" s="40"/>
      <c r="C11" s="41"/>
      <c r="D11" s="37" t="s">
        <v>21</v>
      </c>
      <c r="E11" s="41"/>
      <c r="F11" s="35" t="s">
        <v>5</v>
      </c>
      <c r="G11" s="41"/>
      <c r="H11" s="41"/>
      <c r="I11" s="106" t="s">
        <v>22</v>
      </c>
      <c r="J11" s="35" t="s">
        <v>5</v>
      </c>
      <c r="K11" s="44"/>
    </row>
    <row r="12" spans="2:11" s="1" customFormat="1" ht="14.4" customHeight="1">
      <c r="B12" s="40"/>
      <c r="C12" s="41"/>
      <c r="D12" s="37" t="s">
        <v>24</v>
      </c>
      <c r="E12" s="41"/>
      <c r="F12" s="35" t="s">
        <v>25</v>
      </c>
      <c r="G12" s="41"/>
      <c r="H12" s="41"/>
      <c r="I12" s="106" t="s">
        <v>26</v>
      </c>
      <c r="J12" s="107">
        <v>45357</v>
      </c>
      <c r="K12" s="44"/>
    </row>
    <row r="13" spans="2:11" s="1" customFormat="1" ht="10.95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" customHeight="1">
      <c r="B14" s="40"/>
      <c r="C14" s="41"/>
      <c r="D14" s="37" t="s">
        <v>29</v>
      </c>
      <c r="E14" s="41"/>
      <c r="F14" s="41"/>
      <c r="G14" s="41"/>
      <c r="H14" s="41"/>
      <c r="I14" s="106" t="s">
        <v>30</v>
      </c>
      <c r="J14" s="35" t="s">
        <v>31</v>
      </c>
      <c r="K14" s="44"/>
    </row>
    <row r="15" spans="2:11" s="1" customFormat="1" ht="18" customHeight="1">
      <c r="B15" s="40"/>
      <c r="C15" s="41"/>
      <c r="D15" s="41"/>
      <c r="E15" s="35" t="s">
        <v>32</v>
      </c>
      <c r="F15" s="41"/>
      <c r="G15" s="41"/>
      <c r="H15" s="41"/>
      <c r="I15" s="106" t="s">
        <v>33</v>
      </c>
      <c r="J15" s="35" t="s">
        <v>34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" customHeight="1">
      <c r="B17" s="40"/>
      <c r="C17" s="41"/>
      <c r="D17" s="37" t="s">
        <v>35</v>
      </c>
      <c r="E17" s="41"/>
      <c r="F17" s="41"/>
      <c r="G17" s="41"/>
      <c r="H17" s="41"/>
      <c r="I17" s="106" t="s">
        <v>30</v>
      </c>
      <c r="J17" s="35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5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33</v>
      </c>
      <c r="J18" s="35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" customHeight="1">
      <c r="B20" s="40"/>
      <c r="C20" s="41"/>
      <c r="D20" s="37" t="s">
        <v>37</v>
      </c>
      <c r="E20" s="41"/>
      <c r="F20" s="41"/>
      <c r="G20" s="41"/>
      <c r="H20" s="41"/>
      <c r="I20" s="106" t="s">
        <v>30</v>
      </c>
      <c r="J20" s="35" t="s">
        <v>38</v>
      </c>
      <c r="K20" s="44"/>
    </row>
    <row r="21" spans="2:11" s="1" customFormat="1" ht="18" customHeight="1">
      <c r="B21" s="40"/>
      <c r="C21" s="41"/>
      <c r="D21" s="41"/>
      <c r="E21" s="35"/>
      <c r="F21" s="41"/>
      <c r="G21" s="41"/>
      <c r="H21" s="41"/>
      <c r="I21" s="106" t="s">
        <v>33</v>
      </c>
      <c r="J21" s="35" t="s">
        <v>39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" customHeight="1">
      <c r="B23" s="40"/>
      <c r="C23" s="41"/>
      <c r="D23" s="37" t="s">
        <v>41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38" t="s">
        <v>5</v>
      </c>
      <c r="F24" s="338"/>
      <c r="G24" s="338"/>
      <c r="H24" s="338"/>
      <c r="I24" s="110"/>
      <c r="J24" s="109"/>
      <c r="K24" s="111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42</v>
      </c>
      <c r="E27" s="41"/>
      <c r="F27" s="41"/>
      <c r="G27" s="41"/>
      <c r="H27" s="41"/>
      <c r="I27" s="105"/>
      <c r="J27" s="115">
        <f>ROUND(J90,2)</f>
        <v>0</v>
      </c>
      <c r="K27" s="44"/>
    </row>
    <row r="28" spans="2:11" s="1" customFormat="1" ht="6.9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16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17">
        <f>ROUND(SUM(BE90:BE154),2)</f>
        <v>0</v>
      </c>
      <c r="G30" s="41"/>
      <c r="H30" s="41"/>
      <c r="I30" s="118">
        <v>0.21</v>
      </c>
      <c r="J30" s="117">
        <f>ROUND(ROUND((SUM(BE90:BE154)),2)*I30,2)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17">
        <f>ROUND(SUM(BF90:BF154),2)</f>
        <v>0</v>
      </c>
      <c r="G31" s="41"/>
      <c r="H31" s="41"/>
      <c r="I31" s="118">
        <v>0.12</v>
      </c>
      <c r="J31" s="117">
        <f>ROUND(ROUND((SUM(BF90:BF154)),2)*I31,2)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17">
        <f>ROUND(SUM(BG90:BG154),2)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17">
        <f>ROUND(SUM(BH90:BH154),2)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17">
        <f>ROUND(SUM(BI90:BI154),2)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52</v>
      </c>
      <c r="E36" s="70"/>
      <c r="F36" s="70"/>
      <c r="G36" s="121" t="s">
        <v>53</v>
      </c>
      <c r="H36" s="122" t="s">
        <v>54</v>
      </c>
      <c r="I36" s="123"/>
      <c r="J36" s="124">
        <f>SUM(J27:J34)</f>
        <v>0</v>
      </c>
      <c r="K36" s="125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" customHeight="1">
      <c r="B42" s="40"/>
      <c r="C42" s="30" t="s">
        <v>104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" customHeight="1">
      <c r="B44" s="40"/>
      <c r="C44" s="37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72" t="str">
        <f>E7</f>
        <v>ZŠ Kamenná stezka - infrastruktura pro výuku v oblasti technických oborů II. - m.č. 07,08</v>
      </c>
      <c r="F45" s="373"/>
      <c r="G45" s="373"/>
      <c r="H45" s="373"/>
      <c r="I45" s="105"/>
      <c r="J45" s="41"/>
      <c r="K45" s="44"/>
    </row>
    <row r="46" spans="2:11" s="1" customFormat="1" ht="14.4" customHeight="1">
      <c r="B46" s="40"/>
      <c r="C46" s="37" t="s">
        <v>103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74" t="str">
        <f>E9</f>
        <v xml:space="preserve">2016042-05-1 - ZTI - míst. 0.07 a 0.08 </v>
      </c>
      <c r="F47" s="375"/>
      <c r="G47" s="375"/>
      <c r="H47" s="375"/>
      <c r="I47" s="105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7" t="s">
        <v>24</v>
      </c>
      <c r="D49" s="41"/>
      <c r="E49" s="41"/>
      <c r="F49" s="35" t="str">
        <f>F12</f>
        <v>Kamenná stezka č.p. 40, Kutná Hora, p.č. 2466/1</v>
      </c>
      <c r="G49" s="41"/>
      <c r="H49" s="41"/>
      <c r="I49" s="106" t="s">
        <v>26</v>
      </c>
      <c r="J49" s="107">
        <f>IF(J12="","",J12)</f>
        <v>45357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2">
      <c r="B51" s="40"/>
      <c r="C51" s="37" t="s">
        <v>29</v>
      </c>
      <c r="D51" s="41"/>
      <c r="E51" s="41"/>
      <c r="F51" s="35" t="str">
        <f>E15</f>
        <v>Město Kutná Hora</v>
      </c>
      <c r="G51" s="41"/>
      <c r="H51" s="41"/>
      <c r="I51" s="106" t="s">
        <v>37</v>
      </c>
      <c r="J51" s="35">
        <f>E21</f>
        <v>0</v>
      </c>
      <c r="K51" s="44"/>
    </row>
    <row r="52" spans="2:11" s="1" customFormat="1" ht="14.4" customHeight="1">
      <c r="B52" s="40"/>
      <c r="C52" s="37" t="s">
        <v>35</v>
      </c>
      <c r="D52" s="41"/>
      <c r="E52" s="41"/>
      <c r="F52" s="35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105</v>
      </c>
      <c r="D54" s="119"/>
      <c r="E54" s="119"/>
      <c r="F54" s="119"/>
      <c r="G54" s="119"/>
      <c r="H54" s="119"/>
      <c r="I54" s="130"/>
      <c r="J54" s="131" t="s">
        <v>106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107</v>
      </c>
      <c r="D56" s="41"/>
      <c r="E56" s="41"/>
      <c r="F56" s="41"/>
      <c r="G56" s="41"/>
      <c r="H56" s="41"/>
      <c r="I56" s="105"/>
      <c r="J56" s="115">
        <f>J90</f>
        <v>0</v>
      </c>
      <c r="K56" s="44"/>
      <c r="AU56" s="24" t="s">
        <v>108</v>
      </c>
    </row>
    <row r="57" spans="2:11" s="7" customFormat="1" ht="24.9" customHeight="1">
      <c r="B57" s="134"/>
      <c r="C57" s="135"/>
      <c r="D57" s="136" t="s">
        <v>1145</v>
      </c>
      <c r="E57" s="137"/>
      <c r="F57" s="137"/>
      <c r="G57" s="137"/>
      <c r="H57" s="137"/>
      <c r="I57" s="138"/>
      <c r="J57" s="139">
        <f>J91</f>
        <v>0</v>
      </c>
      <c r="K57" s="140"/>
    </row>
    <row r="58" spans="2:11" s="7" customFormat="1" ht="24.9" customHeight="1">
      <c r="B58" s="134"/>
      <c r="C58" s="135"/>
      <c r="D58" s="136" t="s">
        <v>1146</v>
      </c>
      <c r="E58" s="137"/>
      <c r="F58" s="137"/>
      <c r="G58" s="137"/>
      <c r="H58" s="137"/>
      <c r="I58" s="138"/>
      <c r="J58" s="139">
        <f>J93</f>
        <v>0</v>
      </c>
      <c r="K58" s="140"/>
    </row>
    <row r="59" spans="2:11" s="7" customFormat="1" ht="24.9" customHeight="1">
      <c r="B59" s="134"/>
      <c r="C59" s="135"/>
      <c r="D59" s="136" t="s">
        <v>1147</v>
      </c>
      <c r="E59" s="137"/>
      <c r="F59" s="137"/>
      <c r="G59" s="137"/>
      <c r="H59" s="137"/>
      <c r="I59" s="138"/>
      <c r="J59" s="139">
        <f>J97</f>
        <v>0</v>
      </c>
      <c r="K59" s="140"/>
    </row>
    <row r="60" spans="2:11" s="7" customFormat="1" ht="24.9" customHeight="1">
      <c r="B60" s="134"/>
      <c r="C60" s="135"/>
      <c r="D60" s="136" t="s">
        <v>1148</v>
      </c>
      <c r="E60" s="137"/>
      <c r="F60" s="137"/>
      <c r="G60" s="137"/>
      <c r="H60" s="137"/>
      <c r="I60" s="138"/>
      <c r="J60" s="139">
        <f>J101</f>
        <v>0</v>
      </c>
      <c r="K60" s="140"/>
    </row>
    <row r="61" spans="2:11" s="7" customFormat="1" ht="24.9" customHeight="1">
      <c r="B61" s="134"/>
      <c r="C61" s="135"/>
      <c r="D61" s="136" t="s">
        <v>1149</v>
      </c>
      <c r="E61" s="137"/>
      <c r="F61" s="137"/>
      <c r="G61" s="137"/>
      <c r="H61" s="137"/>
      <c r="I61" s="138"/>
      <c r="J61" s="139">
        <f>J103</f>
        <v>0</v>
      </c>
      <c r="K61" s="140"/>
    </row>
    <row r="62" spans="2:11" s="7" customFormat="1" ht="24.9" customHeight="1">
      <c r="B62" s="134"/>
      <c r="C62" s="135"/>
      <c r="D62" s="136" t="s">
        <v>1150</v>
      </c>
      <c r="E62" s="137"/>
      <c r="F62" s="137"/>
      <c r="G62" s="137"/>
      <c r="H62" s="137"/>
      <c r="I62" s="138"/>
      <c r="J62" s="139">
        <f>J105</f>
        <v>0</v>
      </c>
      <c r="K62" s="140"/>
    </row>
    <row r="63" spans="2:11" s="7" customFormat="1" ht="24.9" customHeight="1">
      <c r="B63" s="134"/>
      <c r="C63" s="135"/>
      <c r="D63" s="136" t="s">
        <v>1151</v>
      </c>
      <c r="E63" s="137"/>
      <c r="F63" s="137"/>
      <c r="G63" s="137"/>
      <c r="H63" s="137"/>
      <c r="I63" s="138"/>
      <c r="J63" s="139">
        <f>J119</f>
        <v>0</v>
      </c>
      <c r="K63" s="140"/>
    </row>
    <row r="64" spans="2:11" s="7" customFormat="1" ht="24.9" customHeight="1">
      <c r="B64" s="134"/>
      <c r="C64" s="135"/>
      <c r="D64" s="136" t="s">
        <v>1151</v>
      </c>
      <c r="E64" s="137"/>
      <c r="F64" s="137"/>
      <c r="G64" s="137"/>
      <c r="H64" s="137"/>
      <c r="I64" s="138"/>
      <c r="J64" s="139">
        <f>J128</f>
        <v>0</v>
      </c>
      <c r="K64" s="140"/>
    </row>
    <row r="65" spans="2:11" s="7" customFormat="1" ht="24.9" customHeight="1">
      <c r="B65" s="134"/>
      <c r="C65" s="135"/>
      <c r="D65" s="136" t="s">
        <v>1152</v>
      </c>
      <c r="E65" s="137"/>
      <c r="F65" s="137"/>
      <c r="G65" s="137"/>
      <c r="H65" s="137"/>
      <c r="I65" s="138"/>
      <c r="J65" s="139">
        <f>J130</f>
        <v>0</v>
      </c>
      <c r="K65" s="140"/>
    </row>
    <row r="66" spans="2:11" s="7" customFormat="1" ht="24.9" customHeight="1">
      <c r="B66" s="134"/>
      <c r="C66" s="135"/>
      <c r="D66" s="136" t="s">
        <v>1153</v>
      </c>
      <c r="E66" s="137"/>
      <c r="F66" s="137"/>
      <c r="G66" s="137"/>
      <c r="H66" s="137"/>
      <c r="I66" s="138"/>
      <c r="J66" s="139">
        <f>J143</f>
        <v>0</v>
      </c>
      <c r="K66" s="140"/>
    </row>
    <row r="67" spans="2:11" s="7" customFormat="1" ht="24.9" customHeight="1">
      <c r="B67" s="134"/>
      <c r="C67" s="135"/>
      <c r="D67" s="136" t="s">
        <v>1154</v>
      </c>
      <c r="E67" s="137"/>
      <c r="F67" s="137"/>
      <c r="G67" s="137"/>
      <c r="H67" s="137"/>
      <c r="I67" s="138"/>
      <c r="J67" s="139">
        <f>J146</f>
        <v>0</v>
      </c>
      <c r="K67" s="140"/>
    </row>
    <row r="68" spans="2:11" s="7" customFormat="1" ht="24.9" customHeight="1">
      <c r="B68" s="134"/>
      <c r="C68" s="135"/>
      <c r="D68" s="136" t="s">
        <v>1155</v>
      </c>
      <c r="E68" s="137"/>
      <c r="F68" s="137"/>
      <c r="G68" s="137"/>
      <c r="H68" s="137"/>
      <c r="I68" s="138"/>
      <c r="J68" s="139">
        <f>J148</f>
        <v>0</v>
      </c>
      <c r="K68" s="140"/>
    </row>
    <row r="69" spans="2:11" s="7" customFormat="1" ht="24.9" customHeight="1">
      <c r="B69" s="134"/>
      <c r="C69" s="135"/>
      <c r="D69" s="136" t="s">
        <v>1156</v>
      </c>
      <c r="E69" s="137"/>
      <c r="F69" s="137"/>
      <c r="G69" s="137"/>
      <c r="H69" s="137"/>
      <c r="I69" s="138"/>
      <c r="J69" s="139">
        <f>J151</f>
        <v>0</v>
      </c>
      <c r="K69" s="140"/>
    </row>
    <row r="70" spans="2:11" s="7" customFormat="1" ht="24.9" customHeight="1">
      <c r="B70" s="134"/>
      <c r="C70" s="135"/>
      <c r="D70" s="136" t="s">
        <v>1157</v>
      </c>
      <c r="E70" s="137"/>
      <c r="F70" s="137"/>
      <c r="G70" s="137"/>
      <c r="H70" s="137"/>
      <c r="I70" s="138"/>
      <c r="J70" s="139">
        <f>J153</f>
        <v>0</v>
      </c>
      <c r="K70" s="140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05"/>
      <c r="J71" s="41"/>
      <c r="K71" s="44"/>
    </row>
    <row r="72" spans="2:11" s="1" customFormat="1" ht="6.9" customHeight="1">
      <c r="B72" s="55"/>
      <c r="C72" s="56"/>
      <c r="D72" s="56"/>
      <c r="E72" s="56"/>
      <c r="F72" s="56"/>
      <c r="G72" s="56"/>
      <c r="H72" s="56"/>
      <c r="I72" s="126"/>
      <c r="J72" s="56"/>
      <c r="K72" s="57"/>
    </row>
    <row r="76" spans="2:12" s="1" customFormat="1" ht="6.9" customHeight="1">
      <c r="B76" s="58"/>
      <c r="C76" s="59"/>
      <c r="D76" s="59"/>
      <c r="E76" s="59"/>
      <c r="F76" s="59"/>
      <c r="G76" s="59"/>
      <c r="H76" s="59"/>
      <c r="I76" s="127"/>
      <c r="J76" s="59"/>
      <c r="K76" s="59"/>
      <c r="L76" s="40"/>
    </row>
    <row r="77" spans="2:12" s="1" customFormat="1" ht="36.9" customHeight="1">
      <c r="B77" s="40"/>
      <c r="C77" s="60" t="s">
        <v>128</v>
      </c>
      <c r="L77" s="40"/>
    </row>
    <row r="78" spans="2:12" s="1" customFormat="1" ht="6.9" customHeight="1">
      <c r="B78" s="40"/>
      <c r="L78" s="40"/>
    </row>
    <row r="79" spans="2:12" s="1" customFormat="1" ht="14.4" customHeight="1">
      <c r="B79" s="40"/>
      <c r="C79" s="62" t="s">
        <v>19</v>
      </c>
      <c r="L79" s="40"/>
    </row>
    <row r="80" spans="2:12" s="1" customFormat="1" ht="27" customHeight="1">
      <c r="B80" s="40"/>
      <c r="E80" s="368" t="str">
        <f>E7</f>
        <v>ZŠ Kamenná stezka - infrastruktura pro výuku v oblasti technických oborů II. - m.č. 07,08</v>
      </c>
      <c r="F80" s="369"/>
      <c r="G80" s="369"/>
      <c r="H80" s="369"/>
      <c r="L80" s="40"/>
    </row>
    <row r="81" spans="2:12" s="1" customFormat="1" ht="14.4" customHeight="1">
      <c r="B81" s="40"/>
      <c r="C81" s="62" t="s">
        <v>103</v>
      </c>
      <c r="L81" s="40"/>
    </row>
    <row r="82" spans="2:12" s="1" customFormat="1" ht="23.25" customHeight="1">
      <c r="B82" s="40"/>
      <c r="E82" s="349" t="str">
        <f>E9</f>
        <v xml:space="preserve">2016042-05-1 - ZTI - míst. 0.07 a 0.08 </v>
      </c>
      <c r="F82" s="370"/>
      <c r="G82" s="370"/>
      <c r="H82" s="370"/>
      <c r="L82" s="40"/>
    </row>
    <row r="83" spans="2:12" s="1" customFormat="1" ht="6.9" customHeight="1">
      <c r="B83" s="40"/>
      <c r="L83" s="40"/>
    </row>
    <row r="84" spans="2:12" s="1" customFormat="1" ht="18" customHeight="1">
      <c r="B84" s="40"/>
      <c r="C84" s="62" t="s">
        <v>24</v>
      </c>
      <c r="F84" s="148" t="str">
        <f>F12</f>
        <v>Kamenná stezka č.p. 40, Kutná Hora, p.č. 2466/1</v>
      </c>
      <c r="I84" s="149" t="s">
        <v>26</v>
      </c>
      <c r="J84" s="66">
        <f>IF(J12="","",J12)</f>
        <v>45357</v>
      </c>
      <c r="L84" s="40"/>
    </row>
    <row r="85" spans="2:12" s="1" customFormat="1" ht="6.9" customHeight="1">
      <c r="B85" s="40"/>
      <c r="L85" s="40"/>
    </row>
    <row r="86" spans="2:12" s="1" customFormat="1" ht="13.2">
      <c r="B86" s="40"/>
      <c r="C86" s="62" t="s">
        <v>29</v>
      </c>
      <c r="F86" s="148" t="str">
        <f>E15</f>
        <v>Město Kutná Hora</v>
      </c>
      <c r="I86" s="149" t="s">
        <v>37</v>
      </c>
      <c r="J86" s="148">
        <f>E21</f>
        <v>0</v>
      </c>
      <c r="L86" s="40"/>
    </row>
    <row r="87" spans="2:12" s="1" customFormat="1" ht="14.4" customHeight="1">
      <c r="B87" s="40"/>
      <c r="C87" s="62" t="s">
        <v>35</v>
      </c>
      <c r="F87" s="148" t="str">
        <f>IF(E18="","",E18)</f>
        <v/>
      </c>
      <c r="L87" s="40"/>
    </row>
    <row r="88" spans="2:12" s="1" customFormat="1" ht="10.35" customHeight="1">
      <c r="B88" s="40"/>
      <c r="L88" s="40"/>
    </row>
    <row r="89" spans="2:20" s="9" customFormat="1" ht="29.25" customHeight="1">
      <c r="B89" s="150"/>
      <c r="C89" s="151" t="s">
        <v>129</v>
      </c>
      <c r="D89" s="152" t="s">
        <v>61</v>
      </c>
      <c r="E89" s="152" t="s">
        <v>57</v>
      </c>
      <c r="F89" s="152" t="s">
        <v>130</v>
      </c>
      <c r="G89" s="152" t="s">
        <v>131</v>
      </c>
      <c r="H89" s="152" t="s">
        <v>132</v>
      </c>
      <c r="I89" s="153" t="s">
        <v>133</v>
      </c>
      <c r="J89" s="152" t="s">
        <v>106</v>
      </c>
      <c r="K89" s="154" t="s">
        <v>134</v>
      </c>
      <c r="L89" s="150"/>
      <c r="M89" s="72" t="s">
        <v>135</v>
      </c>
      <c r="N89" s="73" t="s">
        <v>46</v>
      </c>
      <c r="O89" s="73" t="s">
        <v>136</v>
      </c>
      <c r="P89" s="73" t="s">
        <v>137</v>
      </c>
      <c r="Q89" s="73" t="s">
        <v>138</v>
      </c>
      <c r="R89" s="73" t="s">
        <v>139</v>
      </c>
      <c r="S89" s="73" t="s">
        <v>140</v>
      </c>
      <c r="T89" s="74" t="s">
        <v>141</v>
      </c>
    </row>
    <row r="90" spans="2:63" s="1" customFormat="1" ht="29.25" customHeight="1">
      <c r="B90" s="40"/>
      <c r="C90" s="76" t="s">
        <v>107</v>
      </c>
      <c r="J90" s="155">
        <f>BK90</f>
        <v>0</v>
      </c>
      <c r="L90" s="40"/>
      <c r="M90" s="75"/>
      <c r="N90" s="67"/>
      <c r="O90" s="67"/>
      <c r="P90" s="156">
        <f>P91+P93+P97+P101+P103+P105+P119+P128+P130+P143+P146+P148+P151+P153</f>
        <v>0</v>
      </c>
      <c r="Q90" s="67"/>
      <c r="R90" s="156">
        <f>R91+R93+R97+R101+R103+R105+R119+R128+R130+R143+R146+R148+R151+R153</f>
        <v>13.936394000000002</v>
      </c>
      <c r="S90" s="67"/>
      <c r="T90" s="157">
        <f>T91+T93+T97+T101+T103+T105+T119+T128+T130+T143+T146+T148+T151+T153</f>
        <v>0</v>
      </c>
      <c r="AT90" s="24" t="s">
        <v>75</v>
      </c>
      <c r="AU90" s="24" t="s">
        <v>108</v>
      </c>
      <c r="BK90" s="158">
        <f>BK91+BK93+BK97+BK101+BK103+BK105+BK119+BK128+BK130+BK143+BK146+BK148+BK151+BK153</f>
        <v>0</v>
      </c>
    </row>
    <row r="91" spans="2:63" s="10" customFormat="1" ht="37.35" customHeight="1">
      <c r="B91" s="159"/>
      <c r="D91" s="170" t="s">
        <v>75</v>
      </c>
      <c r="E91" s="237" t="s">
        <v>635</v>
      </c>
      <c r="F91" s="237" t="s">
        <v>1158</v>
      </c>
      <c r="I91" s="162"/>
      <c r="J91" s="238">
        <f>BK91</f>
        <v>0</v>
      </c>
      <c r="L91" s="159"/>
      <c r="M91" s="164"/>
      <c r="N91" s="165"/>
      <c r="O91" s="165"/>
      <c r="P91" s="166">
        <f>P92</f>
        <v>0</v>
      </c>
      <c r="Q91" s="165"/>
      <c r="R91" s="166">
        <f>R92</f>
        <v>0</v>
      </c>
      <c r="S91" s="165"/>
      <c r="T91" s="167">
        <f>T92</f>
        <v>0</v>
      </c>
      <c r="AR91" s="160" t="s">
        <v>23</v>
      </c>
      <c r="AT91" s="168" t="s">
        <v>75</v>
      </c>
      <c r="AU91" s="168" t="s">
        <v>76</v>
      </c>
      <c r="AY91" s="160" t="s">
        <v>144</v>
      </c>
      <c r="BK91" s="169">
        <f>BK92</f>
        <v>0</v>
      </c>
    </row>
    <row r="92" spans="2:65" s="1" customFormat="1" ht="22.5" customHeight="1">
      <c r="B92" s="173"/>
      <c r="C92" s="174" t="s">
        <v>23</v>
      </c>
      <c r="D92" s="174" t="s">
        <v>148</v>
      </c>
      <c r="E92" s="175" t="s">
        <v>1159</v>
      </c>
      <c r="F92" s="176" t="s">
        <v>1160</v>
      </c>
      <c r="G92" s="177" t="s">
        <v>210</v>
      </c>
      <c r="H92" s="178">
        <v>4.2</v>
      </c>
      <c r="I92" s="179">
        <v>0</v>
      </c>
      <c r="J92" s="180">
        <f>ROUND(I92*H92,2)</f>
        <v>0</v>
      </c>
      <c r="K92" s="324" t="s">
        <v>1517</v>
      </c>
      <c r="L92" s="40"/>
      <c r="M92" s="181" t="s">
        <v>5</v>
      </c>
      <c r="N92" s="182" t="s">
        <v>47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4" t="s">
        <v>150</v>
      </c>
      <c r="AT92" s="24" t="s">
        <v>148</v>
      </c>
      <c r="AU92" s="24" t="s">
        <v>23</v>
      </c>
      <c r="AY92" s="24" t="s">
        <v>144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4" t="s">
        <v>23</v>
      </c>
      <c r="BK92" s="185">
        <f>ROUND(I92*H92,2)</f>
        <v>0</v>
      </c>
      <c r="BL92" s="24" t="s">
        <v>150</v>
      </c>
      <c r="BM92" s="24" t="s">
        <v>23</v>
      </c>
    </row>
    <row r="93" spans="2:63" s="10" customFormat="1" ht="37.35" customHeight="1">
      <c r="B93" s="159"/>
      <c r="D93" s="170" t="s">
        <v>75</v>
      </c>
      <c r="E93" s="237" t="s">
        <v>301</v>
      </c>
      <c r="F93" s="237" t="s">
        <v>1161</v>
      </c>
      <c r="I93" s="162"/>
      <c r="J93" s="238">
        <f>BK93</f>
        <v>0</v>
      </c>
      <c r="L93" s="159"/>
      <c r="M93" s="164"/>
      <c r="N93" s="165"/>
      <c r="O93" s="165"/>
      <c r="P93" s="166">
        <f>SUM(P94:P96)</f>
        <v>0</v>
      </c>
      <c r="Q93" s="165"/>
      <c r="R93" s="166">
        <f>SUM(R94:R96)</f>
        <v>0</v>
      </c>
      <c r="S93" s="165"/>
      <c r="T93" s="167">
        <f>SUM(T94:T96)</f>
        <v>0</v>
      </c>
      <c r="AR93" s="160" t="s">
        <v>23</v>
      </c>
      <c r="AT93" s="168" t="s">
        <v>75</v>
      </c>
      <c r="AU93" s="168" t="s">
        <v>76</v>
      </c>
      <c r="AY93" s="160" t="s">
        <v>144</v>
      </c>
      <c r="BK93" s="169">
        <f>SUM(BK94:BK96)</f>
        <v>0</v>
      </c>
    </row>
    <row r="94" spans="2:65" s="1" customFormat="1" ht="22.5" customHeight="1">
      <c r="B94" s="173"/>
      <c r="C94" s="174" t="s">
        <v>85</v>
      </c>
      <c r="D94" s="174" t="s">
        <v>148</v>
      </c>
      <c r="E94" s="175" t="s">
        <v>1162</v>
      </c>
      <c r="F94" s="176" t="s">
        <v>1163</v>
      </c>
      <c r="G94" s="177" t="s">
        <v>210</v>
      </c>
      <c r="H94" s="178">
        <v>4.2</v>
      </c>
      <c r="I94" s="179">
        <v>0</v>
      </c>
      <c r="J94" s="180">
        <f>ROUND(I94*H94,2)</f>
        <v>0</v>
      </c>
      <c r="K94" s="324" t="s">
        <v>1517</v>
      </c>
      <c r="L94" s="40"/>
      <c r="M94" s="181" t="s">
        <v>5</v>
      </c>
      <c r="N94" s="182" t="s">
        <v>47</v>
      </c>
      <c r="O94" s="41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24" t="s">
        <v>150</v>
      </c>
      <c r="AT94" s="24" t="s">
        <v>148</v>
      </c>
      <c r="AU94" s="24" t="s">
        <v>23</v>
      </c>
      <c r="AY94" s="24" t="s">
        <v>144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4" t="s">
        <v>23</v>
      </c>
      <c r="BK94" s="185">
        <f>ROUND(I94*H94,2)</f>
        <v>0</v>
      </c>
      <c r="BL94" s="24" t="s">
        <v>150</v>
      </c>
      <c r="BM94" s="24" t="s">
        <v>85</v>
      </c>
    </row>
    <row r="95" spans="2:65" s="1" customFormat="1" ht="22.5" customHeight="1">
      <c r="B95" s="173"/>
      <c r="C95" s="174" t="s">
        <v>145</v>
      </c>
      <c r="D95" s="174" t="s">
        <v>148</v>
      </c>
      <c r="E95" s="175" t="s">
        <v>1164</v>
      </c>
      <c r="F95" s="176" t="s">
        <v>1165</v>
      </c>
      <c r="G95" s="177" t="s">
        <v>210</v>
      </c>
      <c r="H95" s="178">
        <v>4.32</v>
      </c>
      <c r="I95" s="179">
        <v>0</v>
      </c>
      <c r="J95" s="180">
        <f>ROUND(I95*H95,2)</f>
        <v>0</v>
      </c>
      <c r="K95" s="324" t="s">
        <v>1517</v>
      </c>
      <c r="L95" s="40"/>
      <c r="M95" s="181" t="s">
        <v>5</v>
      </c>
      <c r="N95" s="182" t="s">
        <v>47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24" t="s">
        <v>150</v>
      </c>
      <c r="AT95" s="24" t="s">
        <v>148</v>
      </c>
      <c r="AU95" s="24" t="s">
        <v>23</v>
      </c>
      <c r="AY95" s="24" t="s">
        <v>144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4" t="s">
        <v>23</v>
      </c>
      <c r="BK95" s="185">
        <f>ROUND(I95*H95,2)</f>
        <v>0</v>
      </c>
      <c r="BL95" s="24" t="s">
        <v>150</v>
      </c>
      <c r="BM95" s="24" t="s">
        <v>145</v>
      </c>
    </row>
    <row r="96" spans="2:65" s="1" customFormat="1" ht="22.5" customHeight="1">
      <c r="B96" s="173"/>
      <c r="C96" s="174" t="s">
        <v>150</v>
      </c>
      <c r="D96" s="174" t="s">
        <v>148</v>
      </c>
      <c r="E96" s="175" t="s">
        <v>1166</v>
      </c>
      <c r="F96" s="176" t="s">
        <v>1167</v>
      </c>
      <c r="G96" s="177" t="s">
        <v>210</v>
      </c>
      <c r="H96" s="178">
        <v>4.32</v>
      </c>
      <c r="I96" s="179">
        <v>0</v>
      </c>
      <c r="J96" s="180">
        <f>ROUND(I96*H96,2)</f>
        <v>0</v>
      </c>
      <c r="K96" s="324" t="s">
        <v>1517</v>
      </c>
      <c r="L96" s="40"/>
      <c r="M96" s="181" t="s">
        <v>5</v>
      </c>
      <c r="N96" s="182" t="s">
        <v>47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4" t="s">
        <v>150</v>
      </c>
      <c r="AT96" s="24" t="s">
        <v>148</v>
      </c>
      <c r="AU96" s="24" t="s">
        <v>23</v>
      </c>
      <c r="AY96" s="24" t="s">
        <v>144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4" t="s">
        <v>23</v>
      </c>
      <c r="BK96" s="185">
        <f>ROUND(I96*H96,2)</f>
        <v>0</v>
      </c>
      <c r="BL96" s="24" t="s">
        <v>150</v>
      </c>
      <c r="BM96" s="24" t="s">
        <v>150</v>
      </c>
    </row>
    <row r="97" spans="2:63" s="10" customFormat="1" ht="37.35" customHeight="1">
      <c r="B97" s="159"/>
      <c r="D97" s="170" t="s">
        <v>75</v>
      </c>
      <c r="E97" s="237" t="s">
        <v>649</v>
      </c>
      <c r="F97" s="237" t="s">
        <v>1168</v>
      </c>
      <c r="I97" s="162"/>
      <c r="J97" s="238">
        <f>BK97</f>
        <v>0</v>
      </c>
      <c r="L97" s="159"/>
      <c r="M97" s="164"/>
      <c r="N97" s="165"/>
      <c r="O97" s="165"/>
      <c r="P97" s="166">
        <f>SUM(P98:P100)</f>
        <v>0</v>
      </c>
      <c r="Q97" s="165"/>
      <c r="R97" s="166">
        <f>SUM(R98:R100)</f>
        <v>3.06</v>
      </c>
      <c r="S97" s="165"/>
      <c r="T97" s="167">
        <f>SUM(T98:T100)</f>
        <v>0</v>
      </c>
      <c r="AR97" s="160" t="s">
        <v>23</v>
      </c>
      <c r="AT97" s="168" t="s">
        <v>75</v>
      </c>
      <c r="AU97" s="168" t="s">
        <v>76</v>
      </c>
      <c r="AY97" s="160" t="s">
        <v>144</v>
      </c>
      <c r="BK97" s="169">
        <f>SUM(BK98:BK100)</f>
        <v>0</v>
      </c>
    </row>
    <row r="98" spans="2:65" s="1" customFormat="1" ht="22.5" customHeight="1">
      <c r="B98" s="173"/>
      <c r="C98" s="174" t="s">
        <v>571</v>
      </c>
      <c r="D98" s="174" t="s">
        <v>148</v>
      </c>
      <c r="E98" s="175" t="s">
        <v>1169</v>
      </c>
      <c r="F98" s="176" t="s">
        <v>1170</v>
      </c>
      <c r="G98" s="177" t="s">
        <v>210</v>
      </c>
      <c r="H98" s="178">
        <v>1.8</v>
      </c>
      <c r="I98" s="179">
        <v>0</v>
      </c>
      <c r="J98" s="180">
        <f>ROUND(I98*H98,2)</f>
        <v>0</v>
      </c>
      <c r="K98" s="324" t="s">
        <v>1517</v>
      </c>
      <c r="L98" s="40"/>
      <c r="M98" s="181" t="s">
        <v>5</v>
      </c>
      <c r="N98" s="182" t="s">
        <v>47</v>
      </c>
      <c r="O98" s="41"/>
      <c r="P98" s="183">
        <f>O98*H98</f>
        <v>0</v>
      </c>
      <c r="Q98" s="183">
        <v>1.7</v>
      </c>
      <c r="R98" s="183">
        <f>Q98*H98</f>
        <v>3.06</v>
      </c>
      <c r="S98" s="183">
        <v>0</v>
      </c>
      <c r="T98" s="184">
        <f>S98*H98</f>
        <v>0</v>
      </c>
      <c r="AR98" s="24" t="s">
        <v>150</v>
      </c>
      <c r="AT98" s="24" t="s">
        <v>148</v>
      </c>
      <c r="AU98" s="24" t="s">
        <v>23</v>
      </c>
      <c r="AY98" s="24" t="s">
        <v>144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4" t="s">
        <v>23</v>
      </c>
      <c r="BK98" s="185">
        <f>ROUND(I98*H98,2)</f>
        <v>0</v>
      </c>
      <c r="BL98" s="24" t="s">
        <v>150</v>
      </c>
      <c r="BM98" s="24" t="s">
        <v>571</v>
      </c>
    </row>
    <row r="99" spans="2:65" s="1" customFormat="1" ht="22.5" customHeight="1">
      <c r="B99" s="173"/>
      <c r="C99" s="174" t="s">
        <v>168</v>
      </c>
      <c r="D99" s="174" t="s">
        <v>148</v>
      </c>
      <c r="E99" s="175" t="s">
        <v>1171</v>
      </c>
      <c r="F99" s="176" t="s">
        <v>1172</v>
      </c>
      <c r="G99" s="177" t="s">
        <v>210</v>
      </c>
      <c r="H99" s="178">
        <v>1.2</v>
      </c>
      <c r="I99" s="179">
        <v>0</v>
      </c>
      <c r="J99" s="180">
        <f>ROUND(I99*H99,2)</f>
        <v>0</v>
      </c>
      <c r="K99" s="324" t="s">
        <v>1517</v>
      </c>
      <c r="L99" s="40"/>
      <c r="M99" s="181" t="s">
        <v>5</v>
      </c>
      <c r="N99" s="182" t="s">
        <v>47</v>
      </c>
      <c r="O99" s="41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AR99" s="24" t="s">
        <v>150</v>
      </c>
      <c r="AT99" s="24" t="s">
        <v>148</v>
      </c>
      <c r="AU99" s="24" t="s">
        <v>23</v>
      </c>
      <c r="AY99" s="24" t="s">
        <v>144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24" t="s">
        <v>23</v>
      </c>
      <c r="BK99" s="185">
        <f>ROUND(I99*H99,2)</f>
        <v>0</v>
      </c>
      <c r="BL99" s="24" t="s">
        <v>150</v>
      </c>
      <c r="BM99" s="24" t="s">
        <v>168</v>
      </c>
    </row>
    <row r="100" spans="2:65" s="1" customFormat="1" ht="22.5" customHeight="1">
      <c r="B100" s="173"/>
      <c r="C100" s="174" t="s">
        <v>614</v>
      </c>
      <c r="D100" s="174" t="s">
        <v>148</v>
      </c>
      <c r="E100" s="175" t="s">
        <v>1173</v>
      </c>
      <c r="F100" s="176" t="s">
        <v>1174</v>
      </c>
      <c r="G100" s="177" t="s">
        <v>210</v>
      </c>
      <c r="H100" s="178">
        <v>4.32</v>
      </c>
      <c r="I100" s="179">
        <v>0</v>
      </c>
      <c r="J100" s="180">
        <f>ROUND(I100*H100,2)</f>
        <v>0</v>
      </c>
      <c r="K100" s="324" t="s">
        <v>1517</v>
      </c>
      <c r="L100" s="40"/>
      <c r="M100" s="181" t="s">
        <v>5</v>
      </c>
      <c r="N100" s="182" t="s">
        <v>47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4" t="s">
        <v>150</v>
      </c>
      <c r="AT100" s="24" t="s">
        <v>148</v>
      </c>
      <c r="AU100" s="24" t="s">
        <v>23</v>
      </c>
      <c r="AY100" s="24" t="s">
        <v>144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4" t="s">
        <v>23</v>
      </c>
      <c r="BK100" s="185">
        <f>ROUND(I100*H100,2)</f>
        <v>0</v>
      </c>
      <c r="BL100" s="24" t="s">
        <v>150</v>
      </c>
      <c r="BM100" s="24" t="s">
        <v>614</v>
      </c>
    </row>
    <row r="101" spans="2:63" s="10" customFormat="1" ht="37.35" customHeight="1">
      <c r="B101" s="159"/>
      <c r="D101" s="170" t="s">
        <v>75</v>
      </c>
      <c r="E101" s="237" t="s">
        <v>657</v>
      </c>
      <c r="F101" s="237" t="s">
        <v>1175</v>
      </c>
      <c r="I101" s="162"/>
      <c r="J101" s="238">
        <f>BK101</f>
        <v>0</v>
      </c>
      <c r="L101" s="159"/>
      <c r="M101" s="164"/>
      <c r="N101" s="165"/>
      <c r="O101" s="165"/>
      <c r="P101" s="166">
        <f>P102</f>
        <v>0</v>
      </c>
      <c r="Q101" s="165"/>
      <c r="R101" s="166">
        <f>R102</f>
        <v>0</v>
      </c>
      <c r="S101" s="165"/>
      <c r="T101" s="167">
        <f>T102</f>
        <v>0</v>
      </c>
      <c r="AR101" s="160" t="s">
        <v>23</v>
      </c>
      <c r="AT101" s="168" t="s">
        <v>75</v>
      </c>
      <c r="AU101" s="168" t="s">
        <v>76</v>
      </c>
      <c r="AY101" s="160" t="s">
        <v>144</v>
      </c>
      <c r="BK101" s="169">
        <f>BK102</f>
        <v>0</v>
      </c>
    </row>
    <row r="102" spans="2:65" s="1" customFormat="1" ht="22.5" customHeight="1">
      <c r="B102" s="173"/>
      <c r="C102" s="174" t="s">
        <v>154</v>
      </c>
      <c r="D102" s="174" t="s">
        <v>148</v>
      </c>
      <c r="E102" s="175" t="s">
        <v>1176</v>
      </c>
      <c r="F102" s="176" t="s">
        <v>1177</v>
      </c>
      <c r="G102" s="177" t="s">
        <v>210</v>
      </c>
      <c r="H102" s="178">
        <v>7.82</v>
      </c>
      <c r="I102" s="179">
        <v>0</v>
      </c>
      <c r="J102" s="180">
        <f>ROUND(I102*H102,2)</f>
        <v>0</v>
      </c>
      <c r="K102" s="324" t="s">
        <v>1517</v>
      </c>
      <c r="L102" s="40"/>
      <c r="M102" s="181" t="s">
        <v>5</v>
      </c>
      <c r="N102" s="182" t="s">
        <v>47</v>
      </c>
      <c r="O102" s="41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4" t="s">
        <v>150</v>
      </c>
      <c r="AT102" s="24" t="s">
        <v>148</v>
      </c>
      <c r="AU102" s="24" t="s">
        <v>23</v>
      </c>
      <c r="AY102" s="24" t="s">
        <v>144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4" t="s">
        <v>23</v>
      </c>
      <c r="BK102" s="185">
        <f>ROUND(I102*H102,2)</f>
        <v>0</v>
      </c>
      <c r="BL102" s="24" t="s">
        <v>150</v>
      </c>
      <c r="BM102" s="24" t="s">
        <v>154</v>
      </c>
    </row>
    <row r="103" spans="2:63" s="10" customFormat="1" ht="37.35" customHeight="1">
      <c r="B103" s="159"/>
      <c r="D103" s="170" t="s">
        <v>75</v>
      </c>
      <c r="E103" s="237" t="s">
        <v>910</v>
      </c>
      <c r="F103" s="237" t="s">
        <v>1178</v>
      </c>
      <c r="I103" s="162"/>
      <c r="J103" s="238">
        <f>BK103</f>
        <v>0</v>
      </c>
      <c r="L103" s="159"/>
      <c r="M103" s="164"/>
      <c r="N103" s="165"/>
      <c r="O103" s="165"/>
      <c r="P103" s="166">
        <f>P104</f>
        <v>0</v>
      </c>
      <c r="Q103" s="165"/>
      <c r="R103" s="166">
        <f>R104</f>
        <v>2.0945700000000005</v>
      </c>
      <c r="S103" s="165"/>
      <c r="T103" s="167">
        <f>T104</f>
        <v>0</v>
      </c>
      <c r="AR103" s="160" t="s">
        <v>23</v>
      </c>
      <c r="AT103" s="168" t="s">
        <v>75</v>
      </c>
      <c r="AU103" s="168" t="s">
        <v>76</v>
      </c>
      <c r="AY103" s="160" t="s">
        <v>144</v>
      </c>
      <c r="BK103" s="169">
        <f>BK104</f>
        <v>0</v>
      </c>
    </row>
    <row r="104" spans="2:65" s="1" customFormat="1" ht="22.5" customHeight="1">
      <c r="B104" s="173"/>
      <c r="C104" s="174" t="s">
        <v>244</v>
      </c>
      <c r="D104" s="174" t="s">
        <v>148</v>
      </c>
      <c r="E104" s="175" t="s">
        <v>1179</v>
      </c>
      <c r="F104" s="176" t="s">
        <v>1180</v>
      </c>
      <c r="G104" s="177" t="s">
        <v>210</v>
      </c>
      <c r="H104" s="178">
        <v>1.85</v>
      </c>
      <c r="I104" s="179">
        <v>0</v>
      </c>
      <c r="J104" s="180">
        <f>ROUND(I104*H104,2)</f>
        <v>0</v>
      </c>
      <c r="K104" s="324" t="s">
        <v>1517</v>
      </c>
      <c r="L104" s="40"/>
      <c r="M104" s="181" t="s">
        <v>5</v>
      </c>
      <c r="N104" s="182" t="s">
        <v>47</v>
      </c>
      <c r="O104" s="41"/>
      <c r="P104" s="183">
        <f>O104*H104</f>
        <v>0</v>
      </c>
      <c r="Q104" s="183">
        <v>1.1322</v>
      </c>
      <c r="R104" s="183">
        <f>Q104*H104</f>
        <v>2.0945700000000005</v>
      </c>
      <c r="S104" s="183">
        <v>0</v>
      </c>
      <c r="T104" s="184">
        <f>S104*H104</f>
        <v>0</v>
      </c>
      <c r="AR104" s="24" t="s">
        <v>150</v>
      </c>
      <c r="AT104" s="24" t="s">
        <v>148</v>
      </c>
      <c r="AU104" s="24" t="s">
        <v>23</v>
      </c>
      <c r="AY104" s="24" t="s">
        <v>144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4" t="s">
        <v>23</v>
      </c>
      <c r="BK104" s="185">
        <f>ROUND(I104*H104,2)</f>
        <v>0</v>
      </c>
      <c r="BL104" s="24" t="s">
        <v>150</v>
      </c>
      <c r="BM104" s="24" t="s">
        <v>244</v>
      </c>
    </row>
    <row r="105" spans="2:63" s="10" customFormat="1" ht="37.35" customHeight="1">
      <c r="B105" s="159"/>
      <c r="D105" s="170" t="s">
        <v>75</v>
      </c>
      <c r="E105" s="237" t="s">
        <v>1181</v>
      </c>
      <c r="F105" s="237" t="s">
        <v>1182</v>
      </c>
      <c r="I105" s="162"/>
      <c r="J105" s="238">
        <f>BK105</f>
        <v>0</v>
      </c>
      <c r="L105" s="159"/>
      <c r="M105" s="164"/>
      <c r="N105" s="165"/>
      <c r="O105" s="165"/>
      <c r="P105" s="166">
        <f>SUM(P106:P118)</f>
        <v>0</v>
      </c>
      <c r="Q105" s="165"/>
      <c r="R105" s="166">
        <f>SUM(R106:R118)</f>
        <v>0.09256</v>
      </c>
      <c r="S105" s="165"/>
      <c r="T105" s="167">
        <f>SUM(T106:T118)</f>
        <v>0</v>
      </c>
      <c r="AR105" s="160" t="s">
        <v>85</v>
      </c>
      <c r="AT105" s="168" t="s">
        <v>75</v>
      </c>
      <c r="AU105" s="168" t="s">
        <v>76</v>
      </c>
      <c r="AY105" s="160" t="s">
        <v>144</v>
      </c>
      <c r="BK105" s="169">
        <f>SUM(BK106:BK118)</f>
        <v>0</v>
      </c>
    </row>
    <row r="106" spans="2:65" s="1" customFormat="1" ht="22.5" customHeight="1">
      <c r="B106" s="173"/>
      <c r="C106" s="174" t="s">
        <v>27</v>
      </c>
      <c r="D106" s="174" t="s">
        <v>148</v>
      </c>
      <c r="E106" s="175" t="s">
        <v>1183</v>
      </c>
      <c r="F106" s="176" t="s">
        <v>1184</v>
      </c>
      <c r="G106" s="177" t="s">
        <v>186</v>
      </c>
      <c r="H106" s="178">
        <v>6</v>
      </c>
      <c r="I106" s="179">
        <v>0</v>
      </c>
      <c r="J106" s="180">
        <f aca="true" t="shared" si="0" ref="J106:J118">ROUND(I106*H106,2)</f>
        <v>0</v>
      </c>
      <c r="K106" s="324" t="s">
        <v>1517</v>
      </c>
      <c r="L106" s="40"/>
      <c r="M106" s="181" t="s">
        <v>5</v>
      </c>
      <c r="N106" s="182" t="s">
        <v>47</v>
      </c>
      <c r="O106" s="41"/>
      <c r="P106" s="183">
        <f aca="true" t="shared" si="1" ref="P106:P118">O106*H106</f>
        <v>0</v>
      </c>
      <c r="Q106" s="183">
        <v>0.0025</v>
      </c>
      <c r="R106" s="183">
        <f aca="true" t="shared" si="2" ref="R106:R118">Q106*H106</f>
        <v>0.015</v>
      </c>
      <c r="S106" s="183">
        <v>0</v>
      </c>
      <c r="T106" s="184">
        <f aca="true" t="shared" si="3" ref="T106:T118">S106*H106</f>
        <v>0</v>
      </c>
      <c r="AR106" s="24" t="s">
        <v>301</v>
      </c>
      <c r="AT106" s="24" t="s">
        <v>148</v>
      </c>
      <c r="AU106" s="24" t="s">
        <v>23</v>
      </c>
      <c r="AY106" s="24" t="s">
        <v>144</v>
      </c>
      <c r="BE106" s="185">
        <f aca="true" t="shared" si="4" ref="BE106:BE118">IF(N106="základní",J106,0)</f>
        <v>0</v>
      </c>
      <c r="BF106" s="185">
        <f aca="true" t="shared" si="5" ref="BF106:BF118">IF(N106="snížená",J106,0)</f>
        <v>0</v>
      </c>
      <c r="BG106" s="185">
        <f aca="true" t="shared" si="6" ref="BG106:BG118">IF(N106="zákl. přenesená",J106,0)</f>
        <v>0</v>
      </c>
      <c r="BH106" s="185">
        <f aca="true" t="shared" si="7" ref="BH106:BH118">IF(N106="sníž. přenesená",J106,0)</f>
        <v>0</v>
      </c>
      <c r="BI106" s="185">
        <f aca="true" t="shared" si="8" ref="BI106:BI118">IF(N106="nulová",J106,0)</f>
        <v>0</v>
      </c>
      <c r="BJ106" s="24" t="s">
        <v>23</v>
      </c>
      <c r="BK106" s="185">
        <f aca="true" t="shared" si="9" ref="BK106:BK118">ROUND(I106*H106,2)</f>
        <v>0</v>
      </c>
      <c r="BL106" s="24" t="s">
        <v>301</v>
      </c>
      <c r="BM106" s="24" t="s">
        <v>27</v>
      </c>
    </row>
    <row r="107" spans="2:65" s="1" customFormat="1" ht="22.5" customHeight="1">
      <c r="B107" s="173"/>
      <c r="C107" s="174" t="s">
        <v>627</v>
      </c>
      <c r="D107" s="174" t="s">
        <v>148</v>
      </c>
      <c r="E107" s="175" t="s">
        <v>1185</v>
      </c>
      <c r="F107" s="176" t="s">
        <v>1186</v>
      </c>
      <c r="G107" s="177" t="s">
        <v>149</v>
      </c>
      <c r="H107" s="178">
        <v>2</v>
      </c>
      <c r="I107" s="179">
        <v>0</v>
      </c>
      <c r="J107" s="180">
        <f t="shared" si="0"/>
        <v>0</v>
      </c>
      <c r="K107" s="324" t="s">
        <v>1517</v>
      </c>
      <c r="L107" s="40"/>
      <c r="M107" s="181" t="s">
        <v>5</v>
      </c>
      <c r="N107" s="182" t="s">
        <v>47</v>
      </c>
      <c r="O107" s="41"/>
      <c r="P107" s="183">
        <f t="shared" si="1"/>
        <v>0</v>
      </c>
      <c r="Q107" s="183">
        <v>0.01308</v>
      </c>
      <c r="R107" s="183">
        <f t="shared" si="2"/>
        <v>0.02616</v>
      </c>
      <c r="S107" s="183">
        <v>0</v>
      </c>
      <c r="T107" s="184">
        <f t="shared" si="3"/>
        <v>0</v>
      </c>
      <c r="AR107" s="24" t="s">
        <v>301</v>
      </c>
      <c r="AT107" s="24" t="s">
        <v>148</v>
      </c>
      <c r="AU107" s="24" t="s">
        <v>23</v>
      </c>
      <c r="AY107" s="24" t="s">
        <v>144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24" t="s">
        <v>23</v>
      </c>
      <c r="BK107" s="185">
        <f t="shared" si="9"/>
        <v>0</v>
      </c>
      <c r="BL107" s="24" t="s">
        <v>301</v>
      </c>
      <c r="BM107" s="24" t="s">
        <v>627</v>
      </c>
    </row>
    <row r="108" spans="2:65" s="1" customFormat="1" ht="22.5" customHeight="1">
      <c r="B108" s="173"/>
      <c r="C108" s="174" t="s">
        <v>631</v>
      </c>
      <c r="D108" s="174" t="s">
        <v>148</v>
      </c>
      <c r="E108" s="175" t="s">
        <v>1187</v>
      </c>
      <c r="F108" s="176" t="s">
        <v>1188</v>
      </c>
      <c r="G108" s="177" t="s">
        <v>149</v>
      </c>
      <c r="H108" s="178">
        <v>1</v>
      </c>
      <c r="I108" s="179">
        <v>0</v>
      </c>
      <c r="J108" s="180">
        <f t="shared" si="0"/>
        <v>0</v>
      </c>
      <c r="K108" s="324" t="s">
        <v>1517</v>
      </c>
      <c r="L108" s="40"/>
      <c r="M108" s="181" t="s">
        <v>5</v>
      </c>
      <c r="N108" s="182" t="s">
        <v>47</v>
      </c>
      <c r="O108" s="41"/>
      <c r="P108" s="183">
        <f t="shared" si="1"/>
        <v>0</v>
      </c>
      <c r="Q108" s="183">
        <v>0.01839</v>
      </c>
      <c r="R108" s="183">
        <f t="shared" si="2"/>
        <v>0.01839</v>
      </c>
      <c r="S108" s="183">
        <v>0</v>
      </c>
      <c r="T108" s="184">
        <f t="shared" si="3"/>
        <v>0</v>
      </c>
      <c r="AR108" s="24" t="s">
        <v>301</v>
      </c>
      <c r="AT108" s="24" t="s">
        <v>148</v>
      </c>
      <c r="AU108" s="24" t="s">
        <v>23</v>
      </c>
      <c r="AY108" s="24" t="s">
        <v>144</v>
      </c>
      <c r="BE108" s="185">
        <f t="shared" si="4"/>
        <v>0</v>
      </c>
      <c r="BF108" s="185">
        <f t="shared" si="5"/>
        <v>0</v>
      </c>
      <c r="BG108" s="185">
        <f t="shared" si="6"/>
        <v>0</v>
      </c>
      <c r="BH108" s="185">
        <f t="shared" si="7"/>
        <v>0</v>
      </c>
      <c r="BI108" s="185">
        <f t="shared" si="8"/>
        <v>0</v>
      </c>
      <c r="BJ108" s="24" t="s">
        <v>23</v>
      </c>
      <c r="BK108" s="185">
        <f t="shared" si="9"/>
        <v>0</v>
      </c>
      <c r="BL108" s="24" t="s">
        <v>301</v>
      </c>
      <c r="BM108" s="24" t="s">
        <v>631</v>
      </c>
    </row>
    <row r="109" spans="2:65" s="1" customFormat="1" ht="22.5" customHeight="1">
      <c r="B109" s="173"/>
      <c r="C109" s="174" t="s">
        <v>635</v>
      </c>
      <c r="D109" s="174" t="s">
        <v>148</v>
      </c>
      <c r="E109" s="175" t="s">
        <v>1189</v>
      </c>
      <c r="F109" s="176" t="s">
        <v>1190</v>
      </c>
      <c r="G109" s="177" t="s">
        <v>186</v>
      </c>
      <c r="H109" s="178">
        <v>1.5</v>
      </c>
      <c r="I109" s="179">
        <v>0</v>
      </c>
      <c r="J109" s="180">
        <f t="shared" si="0"/>
        <v>0</v>
      </c>
      <c r="K109" s="324" t="s">
        <v>1517</v>
      </c>
      <c r="L109" s="40"/>
      <c r="M109" s="181" t="s">
        <v>5</v>
      </c>
      <c r="N109" s="182" t="s">
        <v>47</v>
      </c>
      <c r="O109" s="41"/>
      <c r="P109" s="183">
        <f t="shared" si="1"/>
        <v>0</v>
      </c>
      <c r="Q109" s="183">
        <v>0.00355</v>
      </c>
      <c r="R109" s="183">
        <f t="shared" si="2"/>
        <v>0.005325</v>
      </c>
      <c r="S109" s="183">
        <v>0</v>
      </c>
      <c r="T109" s="184">
        <f t="shared" si="3"/>
        <v>0</v>
      </c>
      <c r="AR109" s="24" t="s">
        <v>301</v>
      </c>
      <c r="AT109" s="24" t="s">
        <v>148</v>
      </c>
      <c r="AU109" s="24" t="s">
        <v>23</v>
      </c>
      <c r="AY109" s="24" t="s">
        <v>144</v>
      </c>
      <c r="BE109" s="185">
        <f t="shared" si="4"/>
        <v>0</v>
      </c>
      <c r="BF109" s="185">
        <f t="shared" si="5"/>
        <v>0</v>
      </c>
      <c r="BG109" s="185">
        <f t="shared" si="6"/>
        <v>0</v>
      </c>
      <c r="BH109" s="185">
        <f t="shared" si="7"/>
        <v>0</v>
      </c>
      <c r="BI109" s="185">
        <f t="shared" si="8"/>
        <v>0</v>
      </c>
      <c r="BJ109" s="24" t="s">
        <v>23</v>
      </c>
      <c r="BK109" s="185">
        <f t="shared" si="9"/>
        <v>0</v>
      </c>
      <c r="BL109" s="24" t="s">
        <v>301</v>
      </c>
      <c r="BM109" s="24" t="s">
        <v>635</v>
      </c>
    </row>
    <row r="110" spans="2:65" s="1" customFormat="1" ht="22.5" customHeight="1">
      <c r="B110" s="173"/>
      <c r="C110" s="174" t="s">
        <v>639</v>
      </c>
      <c r="D110" s="174" t="s">
        <v>148</v>
      </c>
      <c r="E110" s="175" t="s">
        <v>1191</v>
      </c>
      <c r="F110" s="176" t="s">
        <v>1192</v>
      </c>
      <c r="G110" s="177" t="s">
        <v>186</v>
      </c>
      <c r="H110" s="178">
        <v>8</v>
      </c>
      <c r="I110" s="179">
        <v>0</v>
      </c>
      <c r="J110" s="180">
        <f t="shared" si="0"/>
        <v>0</v>
      </c>
      <c r="K110" s="324" t="s">
        <v>1517</v>
      </c>
      <c r="L110" s="40"/>
      <c r="M110" s="181" t="s">
        <v>5</v>
      </c>
      <c r="N110" s="182" t="s">
        <v>47</v>
      </c>
      <c r="O110" s="41"/>
      <c r="P110" s="183">
        <f t="shared" si="1"/>
        <v>0</v>
      </c>
      <c r="Q110" s="183">
        <v>0.00209</v>
      </c>
      <c r="R110" s="183">
        <f t="shared" si="2"/>
        <v>0.01672</v>
      </c>
      <c r="S110" s="183">
        <v>0</v>
      </c>
      <c r="T110" s="184">
        <f t="shared" si="3"/>
        <v>0</v>
      </c>
      <c r="AR110" s="24" t="s">
        <v>301</v>
      </c>
      <c r="AT110" s="24" t="s">
        <v>148</v>
      </c>
      <c r="AU110" s="24" t="s">
        <v>23</v>
      </c>
      <c r="AY110" s="24" t="s">
        <v>144</v>
      </c>
      <c r="BE110" s="185">
        <f t="shared" si="4"/>
        <v>0</v>
      </c>
      <c r="BF110" s="185">
        <f t="shared" si="5"/>
        <v>0</v>
      </c>
      <c r="BG110" s="185">
        <f t="shared" si="6"/>
        <v>0</v>
      </c>
      <c r="BH110" s="185">
        <f t="shared" si="7"/>
        <v>0</v>
      </c>
      <c r="BI110" s="185">
        <f t="shared" si="8"/>
        <v>0</v>
      </c>
      <c r="BJ110" s="24" t="s">
        <v>23</v>
      </c>
      <c r="BK110" s="185">
        <f t="shared" si="9"/>
        <v>0</v>
      </c>
      <c r="BL110" s="24" t="s">
        <v>301</v>
      </c>
      <c r="BM110" s="24" t="s">
        <v>639</v>
      </c>
    </row>
    <row r="111" spans="2:65" s="1" customFormat="1" ht="22.5" customHeight="1">
      <c r="B111" s="173"/>
      <c r="C111" s="174" t="s">
        <v>11</v>
      </c>
      <c r="D111" s="174" t="s">
        <v>148</v>
      </c>
      <c r="E111" s="175" t="s">
        <v>1193</v>
      </c>
      <c r="F111" s="176" t="s">
        <v>1194</v>
      </c>
      <c r="G111" s="177" t="s">
        <v>186</v>
      </c>
      <c r="H111" s="178">
        <v>6</v>
      </c>
      <c r="I111" s="179">
        <v>0</v>
      </c>
      <c r="J111" s="180">
        <f t="shared" si="0"/>
        <v>0</v>
      </c>
      <c r="K111" s="324" t="s">
        <v>1517</v>
      </c>
      <c r="L111" s="40"/>
      <c r="M111" s="181" t="s">
        <v>5</v>
      </c>
      <c r="N111" s="182" t="s">
        <v>47</v>
      </c>
      <c r="O111" s="41"/>
      <c r="P111" s="183">
        <f t="shared" si="1"/>
        <v>0</v>
      </c>
      <c r="Q111" s="183">
        <v>0.00152</v>
      </c>
      <c r="R111" s="183">
        <f t="shared" si="2"/>
        <v>0.00912</v>
      </c>
      <c r="S111" s="183">
        <v>0</v>
      </c>
      <c r="T111" s="184">
        <f t="shared" si="3"/>
        <v>0</v>
      </c>
      <c r="AR111" s="24" t="s">
        <v>301</v>
      </c>
      <c r="AT111" s="24" t="s">
        <v>148</v>
      </c>
      <c r="AU111" s="24" t="s">
        <v>23</v>
      </c>
      <c r="AY111" s="24" t="s">
        <v>144</v>
      </c>
      <c r="BE111" s="185">
        <f t="shared" si="4"/>
        <v>0</v>
      </c>
      <c r="BF111" s="185">
        <f t="shared" si="5"/>
        <v>0</v>
      </c>
      <c r="BG111" s="185">
        <f t="shared" si="6"/>
        <v>0</v>
      </c>
      <c r="BH111" s="185">
        <f t="shared" si="7"/>
        <v>0</v>
      </c>
      <c r="BI111" s="185">
        <f t="shared" si="8"/>
        <v>0</v>
      </c>
      <c r="BJ111" s="24" t="s">
        <v>23</v>
      </c>
      <c r="BK111" s="185">
        <f t="shared" si="9"/>
        <v>0</v>
      </c>
      <c r="BL111" s="24" t="s">
        <v>301</v>
      </c>
      <c r="BM111" s="24" t="s">
        <v>11</v>
      </c>
    </row>
    <row r="112" spans="2:65" s="1" customFormat="1" ht="22.5" customHeight="1">
      <c r="B112" s="173"/>
      <c r="C112" s="174" t="s">
        <v>301</v>
      </c>
      <c r="D112" s="174" t="s">
        <v>148</v>
      </c>
      <c r="E112" s="175" t="s">
        <v>1195</v>
      </c>
      <c r="F112" s="176" t="s">
        <v>1196</v>
      </c>
      <c r="G112" s="177" t="s">
        <v>186</v>
      </c>
      <c r="H112" s="178">
        <v>3</v>
      </c>
      <c r="I112" s="179">
        <v>0</v>
      </c>
      <c r="J112" s="180">
        <f t="shared" si="0"/>
        <v>0</v>
      </c>
      <c r="K112" s="324" t="s">
        <v>1517</v>
      </c>
      <c r="L112" s="40"/>
      <c r="M112" s="181" t="s">
        <v>5</v>
      </c>
      <c r="N112" s="182" t="s">
        <v>47</v>
      </c>
      <c r="O112" s="41"/>
      <c r="P112" s="183">
        <f t="shared" si="1"/>
        <v>0</v>
      </c>
      <c r="Q112" s="183">
        <v>0.00038</v>
      </c>
      <c r="R112" s="183">
        <f t="shared" si="2"/>
        <v>0.00114</v>
      </c>
      <c r="S112" s="183">
        <v>0</v>
      </c>
      <c r="T112" s="184">
        <f t="shared" si="3"/>
        <v>0</v>
      </c>
      <c r="AR112" s="24" t="s">
        <v>301</v>
      </c>
      <c r="AT112" s="24" t="s">
        <v>148</v>
      </c>
      <c r="AU112" s="24" t="s">
        <v>23</v>
      </c>
      <c r="AY112" s="24" t="s">
        <v>144</v>
      </c>
      <c r="BE112" s="185">
        <f t="shared" si="4"/>
        <v>0</v>
      </c>
      <c r="BF112" s="185">
        <f t="shared" si="5"/>
        <v>0</v>
      </c>
      <c r="BG112" s="185">
        <f t="shared" si="6"/>
        <v>0</v>
      </c>
      <c r="BH112" s="185">
        <f t="shared" si="7"/>
        <v>0</v>
      </c>
      <c r="BI112" s="185">
        <f t="shared" si="8"/>
        <v>0</v>
      </c>
      <c r="BJ112" s="24" t="s">
        <v>23</v>
      </c>
      <c r="BK112" s="185">
        <f t="shared" si="9"/>
        <v>0</v>
      </c>
      <c r="BL112" s="24" t="s">
        <v>301</v>
      </c>
      <c r="BM112" s="24" t="s">
        <v>301</v>
      </c>
    </row>
    <row r="113" spans="2:65" s="1" customFormat="1" ht="22.5" customHeight="1">
      <c r="B113" s="173"/>
      <c r="C113" s="174" t="s">
        <v>649</v>
      </c>
      <c r="D113" s="174" t="s">
        <v>148</v>
      </c>
      <c r="E113" s="175" t="s">
        <v>1197</v>
      </c>
      <c r="F113" s="176" t="s">
        <v>1198</v>
      </c>
      <c r="G113" s="177" t="s">
        <v>186</v>
      </c>
      <c r="H113" s="178">
        <v>1.5</v>
      </c>
      <c r="I113" s="179">
        <v>0</v>
      </c>
      <c r="J113" s="180">
        <f t="shared" si="0"/>
        <v>0</v>
      </c>
      <c r="K113" s="324" t="s">
        <v>1517</v>
      </c>
      <c r="L113" s="40"/>
      <c r="M113" s="181" t="s">
        <v>5</v>
      </c>
      <c r="N113" s="182" t="s">
        <v>47</v>
      </c>
      <c r="O113" s="41"/>
      <c r="P113" s="183">
        <f t="shared" si="1"/>
        <v>0</v>
      </c>
      <c r="Q113" s="183">
        <v>0.00047</v>
      </c>
      <c r="R113" s="183">
        <f t="shared" si="2"/>
        <v>0.000705</v>
      </c>
      <c r="S113" s="183">
        <v>0</v>
      </c>
      <c r="T113" s="184">
        <f t="shared" si="3"/>
        <v>0</v>
      </c>
      <c r="AR113" s="24" t="s">
        <v>301</v>
      </c>
      <c r="AT113" s="24" t="s">
        <v>148</v>
      </c>
      <c r="AU113" s="24" t="s">
        <v>23</v>
      </c>
      <c r="AY113" s="24" t="s">
        <v>144</v>
      </c>
      <c r="BE113" s="185">
        <f t="shared" si="4"/>
        <v>0</v>
      </c>
      <c r="BF113" s="185">
        <f t="shared" si="5"/>
        <v>0</v>
      </c>
      <c r="BG113" s="185">
        <f t="shared" si="6"/>
        <v>0</v>
      </c>
      <c r="BH113" s="185">
        <f t="shared" si="7"/>
        <v>0</v>
      </c>
      <c r="BI113" s="185">
        <f t="shared" si="8"/>
        <v>0</v>
      </c>
      <c r="BJ113" s="24" t="s">
        <v>23</v>
      </c>
      <c r="BK113" s="185">
        <f t="shared" si="9"/>
        <v>0</v>
      </c>
      <c r="BL113" s="24" t="s">
        <v>301</v>
      </c>
      <c r="BM113" s="24" t="s">
        <v>649</v>
      </c>
    </row>
    <row r="114" spans="2:65" s="1" customFormat="1" ht="22.5" customHeight="1">
      <c r="B114" s="173"/>
      <c r="C114" s="174" t="s">
        <v>653</v>
      </c>
      <c r="D114" s="174" t="s">
        <v>148</v>
      </c>
      <c r="E114" s="175" t="s">
        <v>1199</v>
      </c>
      <c r="F114" s="176" t="s">
        <v>1200</v>
      </c>
      <c r="G114" s="177" t="s">
        <v>149</v>
      </c>
      <c r="H114" s="178">
        <v>1</v>
      </c>
      <c r="I114" s="179">
        <v>0</v>
      </c>
      <c r="J114" s="180">
        <f t="shared" si="0"/>
        <v>0</v>
      </c>
      <c r="K114" s="324" t="s">
        <v>1517</v>
      </c>
      <c r="L114" s="40"/>
      <c r="M114" s="181" t="s">
        <v>5</v>
      </c>
      <c r="N114" s="182" t="s">
        <v>47</v>
      </c>
      <c r="O114" s="41"/>
      <c r="P114" s="183">
        <f t="shared" si="1"/>
        <v>0</v>
      </c>
      <c r="Q114" s="183">
        <v>0</v>
      </c>
      <c r="R114" s="183">
        <f t="shared" si="2"/>
        <v>0</v>
      </c>
      <c r="S114" s="183">
        <v>0</v>
      </c>
      <c r="T114" s="184">
        <f t="shared" si="3"/>
        <v>0</v>
      </c>
      <c r="AR114" s="24" t="s">
        <v>301</v>
      </c>
      <c r="AT114" s="24" t="s">
        <v>148</v>
      </c>
      <c r="AU114" s="24" t="s">
        <v>23</v>
      </c>
      <c r="AY114" s="24" t="s">
        <v>144</v>
      </c>
      <c r="BE114" s="185">
        <f t="shared" si="4"/>
        <v>0</v>
      </c>
      <c r="BF114" s="185">
        <f t="shared" si="5"/>
        <v>0</v>
      </c>
      <c r="BG114" s="185">
        <f t="shared" si="6"/>
        <v>0</v>
      </c>
      <c r="BH114" s="185">
        <f t="shared" si="7"/>
        <v>0</v>
      </c>
      <c r="BI114" s="185">
        <f t="shared" si="8"/>
        <v>0</v>
      </c>
      <c r="BJ114" s="24" t="s">
        <v>23</v>
      </c>
      <c r="BK114" s="185">
        <f t="shared" si="9"/>
        <v>0</v>
      </c>
      <c r="BL114" s="24" t="s">
        <v>301</v>
      </c>
      <c r="BM114" s="24" t="s">
        <v>653</v>
      </c>
    </row>
    <row r="115" spans="2:65" s="1" customFormat="1" ht="22.5" customHeight="1">
      <c r="B115" s="173"/>
      <c r="C115" s="174" t="s">
        <v>657</v>
      </c>
      <c r="D115" s="174" t="s">
        <v>148</v>
      </c>
      <c r="E115" s="175" t="s">
        <v>1201</v>
      </c>
      <c r="F115" s="176" t="s">
        <v>1202</v>
      </c>
      <c r="G115" s="177" t="s">
        <v>149</v>
      </c>
      <c r="H115" s="178">
        <v>2</v>
      </c>
      <c r="I115" s="179">
        <v>0</v>
      </c>
      <c r="J115" s="180">
        <f t="shared" si="0"/>
        <v>0</v>
      </c>
      <c r="K115" s="324" t="s">
        <v>1517</v>
      </c>
      <c r="L115" s="40"/>
      <c r="M115" s="181" t="s">
        <v>5</v>
      </c>
      <c r="N115" s="182" t="s">
        <v>47</v>
      </c>
      <c r="O115" s="41"/>
      <c r="P115" s="183">
        <f t="shared" si="1"/>
        <v>0</v>
      </c>
      <c r="Q115" s="183">
        <v>0</v>
      </c>
      <c r="R115" s="183">
        <f t="shared" si="2"/>
        <v>0</v>
      </c>
      <c r="S115" s="183">
        <v>0</v>
      </c>
      <c r="T115" s="184">
        <f t="shared" si="3"/>
        <v>0</v>
      </c>
      <c r="AR115" s="24" t="s">
        <v>301</v>
      </c>
      <c r="AT115" s="24" t="s">
        <v>148</v>
      </c>
      <c r="AU115" s="24" t="s">
        <v>23</v>
      </c>
      <c r="AY115" s="24" t="s">
        <v>144</v>
      </c>
      <c r="BE115" s="185">
        <f t="shared" si="4"/>
        <v>0</v>
      </c>
      <c r="BF115" s="185">
        <f t="shared" si="5"/>
        <v>0</v>
      </c>
      <c r="BG115" s="185">
        <f t="shared" si="6"/>
        <v>0</v>
      </c>
      <c r="BH115" s="185">
        <f t="shared" si="7"/>
        <v>0</v>
      </c>
      <c r="BI115" s="185">
        <f t="shared" si="8"/>
        <v>0</v>
      </c>
      <c r="BJ115" s="24" t="s">
        <v>23</v>
      </c>
      <c r="BK115" s="185">
        <f t="shared" si="9"/>
        <v>0</v>
      </c>
      <c r="BL115" s="24" t="s">
        <v>301</v>
      </c>
      <c r="BM115" s="24" t="s">
        <v>657</v>
      </c>
    </row>
    <row r="116" spans="2:65" s="1" customFormat="1" ht="22.5" customHeight="1">
      <c r="B116" s="173"/>
      <c r="C116" s="174" t="s">
        <v>10</v>
      </c>
      <c r="D116" s="174" t="s">
        <v>148</v>
      </c>
      <c r="E116" s="175" t="s">
        <v>1203</v>
      </c>
      <c r="F116" s="176" t="s">
        <v>1204</v>
      </c>
      <c r="G116" s="177" t="s">
        <v>186</v>
      </c>
      <c r="H116" s="178">
        <v>12</v>
      </c>
      <c r="I116" s="179">
        <v>0</v>
      </c>
      <c r="J116" s="180">
        <f t="shared" si="0"/>
        <v>0</v>
      </c>
      <c r="K116" s="324" t="s">
        <v>1517</v>
      </c>
      <c r="L116" s="40"/>
      <c r="M116" s="181" t="s">
        <v>5</v>
      </c>
      <c r="N116" s="182" t="s">
        <v>47</v>
      </c>
      <c r="O116" s="41"/>
      <c r="P116" s="183">
        <f t="shared" si="1"/>
        <v>0</v>
      </c>
      <c r="Q116" s="183">
        <v>0</v>
      </c>
      <c r="R116" s="183">
        <f t="shared" si="2"/>
        <v>0</v>
      </c>
      <c r="S116" s="183">
        <v>0</v>
      </c>
      <c r="T116" s="184">
        <f t="shared" si="3"/>
        <v>0</v>
      </c>
      <c r="AR116" s="24" t="s">
        <v>301</v>
      </c>
      <c r="AT116" s="24" t="s">
        <v>148</v>
      </c>
      <c r="AU116" s="24" t="s">
        <v>23</v>
      </c>
      <c r="AY116" s="24" t="s">
        <v>144</v>
      </c>
      <c r="BE116" s="185">
        <f t="shared" si="4"/>
        <v>0</v>
      </c>
      <c r="BF116" s="185">
        <f t="shared" si="5"/>
        <v>0</v>
      </c>
      <c r="BG116" s="185">
        <f t="shared" si="6"/>
        <v>0</v>
      </c>
      <c r="BH116" s="185">
        <f t="shared" si="7"/>
        <v>0</v>
      </c>
      <c r="BI116" s="185">
        <f t="shared" si="8"/>
        <v>0</v>
      </c>
      <c r="BJ116" s="24" t="s">
        <v>23</v>
      </c>
      <c r="BK116" s="185">
        <f t="shared" si="9"/>
        <v>0</v>
      </c>
      <c r="BL116" s="24" t="s">
        <v>301</v>
      </c>
      <c r="BM116" s="24" t="s">
        <v>10</v>
      </c>
    </row>
    <row r="117" spans="2:65" s="1" customFormat="1" ht="22.5" customHeight="1">
      <c r="B117" s="173"/>
      <c r="C117" s="174" t="s">
        <v>147</v>
      </c>
      <c r="D117" s="174" t="s">
        <v>148</v>
      </c>
      <c r="E117" s="175" t="s">
        <v>1205</v>
      </c>
      <c r="F117" s="176" t="s">
        <v>1206</v>
      </c>
      <c r="G117" s="177" t="s">
        <v>186</v>
      </c>
      <c r="H117" s="178">
        <v>6</v>
      </c>
      <c r="I117" s="179">
        <v>0</v>
      </c>
      <c r="J117" s="180">
        <f t="shared" si="0"/>
        <v>0</v>
      </c>
      <c r="K117" s="324" t="s">
        <v>1517</v>
      </c>
      <c r="L117" s="40"/>
      <c r="M117" s="181" t="s">
        <v>5</v>
      </c>
      <c r="N117" s="182" t="s">
        <v>47</v>
      </c>
      <c r="O117" s="41"/>
      <c r="P117" s="183">
        <f t="shared" si="1"/>
        <v>0</v>
      </c>
      <c r="Q117" s="183">
        <v>0</v>
      </c>
      <c r="R117" s="183">
        <f t="shared" si="2"/>
        <v>0</v>
      </c>
      <c r="S117" s="183">
        <v>0</v>
      </c>
      <c r="T117" s="184">
        <f t="shared" si="3"/>
        <v>0</v>
      </c>
      <c r="AR117" s="24" t="s">
        <v>301</v>
      </c>
      <c r="AT117" s="24" t="s">
        <v>148</v>
      </c>
      <c r="AU117" s="24" t="s">
        <v>23</v>
      </c>
      <c r="AY117" s="24" t="s">
        <v>144</v>
      </c>
      <c r="BE117" s="185">
        <f t="shared" si="4"/>
        <v>0</v>
      </c>
      <c r="BF117" s="185">
        <f t="shared" si="5"/>
        <v>0</v>
      </c>
      <c r="BG117" s="185">
        <f t="shared" si="6"/>
        <v>0</v>
      </c>
      <c r="BH117" s="185">
        <f t="shared" si="7"/>
        <v>0</v>
      </c>
      <c r="BI117" s="185">
        <f t="shared" si="8"/>
        <v>0</v>
      </c>
      <c r="BJ117" s="24" t="s">
        <v>23</v>
      </c>
      <c r="BK117" s="185">
        <f t="shared" si="9"/>
        <v>0</v>
      </c>
      <c r="BL117" s="24" t="s">
        <v>301</v>
      </c>
      <c r="BM117" s="24" t="s">
        <v>147</v>
      </c>
    </row>
    <row r="118" spans="2:65" s="1" customFormat="1" ht="22.5" customHeight="1">
      <c r="B118" s="173"/>
      <c r="C118" s="174" t="s">
        <v>152</v>
      </c>
      <c r="D118" s="174" t="s">
        <v>148</v>
      </c>
      <c r="E118" s="175" t="s">
        <v>1207</v>
      </c>
      <c r="F118" s="176" t="s">
        <v>1208</v>
      </c>
      <c r="G118" s="177" t="s">
        <v>186</v>
      </c>
      <c r="H118" s="178">
        <v>0</v>
      </c>
      <c r="I118" s="179">
        <v>0</v>
      </c>
      <c r="J118" s="180">
        <f t="shared" si="0"/>
        <v>0</v>
      </c>
      <c r="K118" s="324" t="s">
        <v>1517</v>
      </c>
      <c r="L118" s="40"/>
      <c r="M118" s="181" t="s">
        <v>5</v>
      </c>
      <c r="N118" s="182" t="s">
        <v>47</v>
      </c>
      <c r="O118" s="41"/>
      <c r="P118" s="183">
        <f t="shared" si="1"/>
        <v>0</v>
      </c>
      <c r="Q118" s="183">
        <v>0</v>
      </c>
      <c r="R118" s="183">
        <f t="shared" si="2"/>
        <v>0</v>
      </c>
      <c r="S118" s="183">
        <v>0</v>
      </c>
      <c r="T118" s="184">
        <f t="shared" si="3"/>
        <v>0</v>
      </c>
      <c r="AR118" s="24" t="s">
        <v>301</v>
      </c>
      <c r="AT118" s="24" t="s">
        <v>148</v>
      </c>
      <c r="AU118" s="24" t="s">
        <v>23</v>
      </c>
      <c r="AY118" s="24" t="s">
        <v>144</v>
      </c>
      <c r="BE118" s="185">
        <f t="shared" si="4"/>
        <v>0</v>
      </c>
      <c r="BF118" s="185">
        <f t="shared" si="5"/>
        <v>0</v>
      </c>
      <c r="BG118" s="185">
        <f t="shared" si="6"/>
        <v>0</v>
      </c>
      <c r="BH118" s="185">
        <f t="shared" si="7"/>
        <v>0</v>
      </c>
      <c r="BI118" s="185">
        <f t="shared" si="8"/>
        <v>0</v>
      </c>
      <c r="BJ118" s="24" t="s">
        <v>23</v>
      </c>
      <c r="BK118" s="185">
        <f t="shared" si="9"/>
        <v>0</v>
      </c>
      <c r="BL118" s="24" t="s">
        <v>301</v>
      </c>
      <c r="BM118" s="24" t="s">
        <v>152</v>
      </c>
    </row>
    <row r="119" spans="2:63" s="10" customFormat="1" ht="37.35" customHeight="1">
      <c r="B119" s="159"/>
      <c r="D119" s="170" t="s">
        <v>75</v>
      </c>
      <c r="E119" s="237" t="s">
        <v>1209</v>
      </c>
      <c r="F119" s="237" t="s">
        <v>1210</v>
      </c>
      <c r="I119" s="162"/>
      <c r="J119" s="238">
        <f>BK119</f>
        <v>0</v>
      </c>
      <c r="L119" s="159"/>
      <c r="M119" s="164"/>
      <c r="N119" s="165"/>
      <c r="O119" s="165"/>
      <c r="P119" s="166">
        <f>SUM(P120:P127)</f>
        <v>0</v>
      </c>
      <c r="Q119" s="165"/>
      <c r="R119" s="166">
        <f>SUM(R120:R127)</f>
        <v>0.13689999999999997</v>
      </c>
      <c r="S119" s="165"/>
      <c r="T119" s="167">
        <f>SUM(T120:T127)</f>
        <v>0</v>
      </c>
      <c r="AR119" s="160" t="s">
        <v>85</v>
      </c>
      <c r="AT119" s="168" t="s">
        <v>75</v>
      </c>
      <c r="AU119" s="168" t="s">
        <v>76</v>
      </c>
      <c r="AY119" s="160" t="s">
        <v>144</v>
      </c>
      <c r="BK119" s="169">
        <f>SUM(BK120:BK127)</f>
        <v>0</v>
      </c>
    </row>
    <row r="120" spans="2:65" s="1" customFormat="1" ht="22.5" customHeight="1">
      <c r="B120" s="173"/>
      <c r="C120" s="174" t="s">
        <v>155</v>
      </c>
      <c r="D120" s="174" t="s">
        <v>148</v>
      </c>
      <c r="E120" s="175" t="s">
        <v>1211</v>
      </c>
      <c r="F120" s="176" t="s">
        <v>1212</v>
      </c>
      <c r="G120" s="177" t="s">
        <v>186</v>
      </c>
      <c r="H120" s="178">
        <v>12</v>
      </c>
      <c r="I120" s="179">
        <v>0</v>
      </c>
      <c r="J120" s="180">
        <f aca="true" t="shared" si="10" ref="J120:J127">ROUND(I120*H120,2)</f>
        <v>0</v>
      </c>
      <c r="K120" s="324" t="s">
        <v>1517</v>
      </c>
      <c r="L120" s="40"/>
      <c r="M120" s="181" t="s">
        <v>5</v>
      </c>
      <c r="N120" s="182" t="s">
        <v>47</v>
      </c>
      <c r="O120" s="41"/>
      <c r="P120" s="183">
        <f aca="true" t="shared" si="11" ref="P120:P127">O120*H120</f>
        <v>0</v>
      </c>
      <c r="Q120" s="183">
        <v>0.00518</v>
      </c>
      <c r="R120" s="183">
        <f aca="true" t="shared" si="12" ref="R120:R127">Q120*H120</f>
        <v>0.06215999999999999</v>
      </c>
      <c r="S120" s="183">
        <v>0</v>
      </c>
      <c r="T120" s="184">
        <f aca="true" t="shared" si="13" ref="T120:T127">S120*H120</f>
        <v>0</v>
      </c>
      <c r="AR120" s="24" t="s">
        <v>301</v>
      </c>
      <c r="AT120" s="24" t="s">
        <v>148</v>
      </c>
      <c r="AU120" s="24" t="s">
        <v>23</v>
      </c>
      <c r="AY120" s="24" t="s">
        <v>144</v>
      </c>
      <c r="BE120" s="185">
        <f aca="true" t="shared" si="14" ref="BE120:BE127">IF(N120="základní",J120,0)</f>
        <v>0</v>
      </c>
      <c r="BF120" s="185">
        <f aca="true" t="shared" si="15" ref="BF120:BF127">IF(N120="snížená",J120,0)</f>
        <v>0</v>
      </c>
      <c r="BG120" s="185">
        <f aca="true" t="shared" si="16" ref="BG120:BG127">IF(N120="zákl. přenesená",J120,0)</f>
        <v>0</v>
      </c>
      <c r="BH120" s="185">
        <f aca="true" t="shared" si="17" ref="BH120:BH127">IF(N120="sníž. přenesená",J120,0)</f>
        <v>0</v>
      </c>
      <c r="BI120" s="185">
        <f aca="true" t="shared" si="18" ref="BI120:BI127">IF(N120="nulová",J120,0)</f>
        <v>0</v>
      </c>
      <c r="BJ120" s="24" t="s">
        <v>23</v>
      </c>
      <c r="BK120" s="185">
        <f aca="true" t="shared" si="19" ref="BK120:BK127">ROUND(I120*H120,2)</f>
        <v>0</v>
      </c>
      <c r="BL120" s="24" t="s">
        <v>301</v>
      </c>
      <c r="BM120" s="24" t="s">
        <v>155</v>
      </c>
    </row>
    <row r="121" spans="2:65" s="1" customFormat="1" ht="22.5" customHeight="1">
      <c r="B121" s="173"/>
      <c r="C121" s="174" t="s">
        <v>156</v>
      </c>
      <c r="D121" s="174" t="s">
        <v>148</v>
      </c>
      <c r="E121" s="175" t="s">
        <v>1213</v>
      </c>
      <c r="F121" s="176" t="s">
        <v>1214</v>
      </c>
      <c r="G121" s="177" t="s">
        <v>186</v>
      </c>
      <c r="H121" s="178">
        <v>8</v>
      </c>
      <c r="I121" s="179">
        <v>0</v>
      </c>
      <c r="J121" s="180">
        <f t="shared" si="10"/>
        <v>0</v>
      </c>
      <c r="K121" s="324" t="s">
        <v>1517</v>
      </c>
      <c r="L121" s="40"/>
      <c r="M121" s="181" t="s">
        <v>5</v>
      </c>
      <c r="N121" s="182" t="s">
        <v>47</v>
      </c>
      <c r="O121" s="41"/>
      <c r="P121" s="183">
        <f t="shared" si="11"/>
        <v>0</v>
      </c>
      <c r="Q121" s="183">
        <v>0.00398</v>
      </c>
      <c r="R121" s="183">
        <f t="shared" si="12"/>
        <v>0.03184</v>
      </c>
      <c r="S121" s="183">
        <v>0</v>
      </c>
      <c r="T121" s="184">
        <f t="shared" si="13"/>
        <v>0</v>
      </c>
      <c r="AR121" s="24" t="s">
        <v>301</v>
      </c>
      <c r="AT121" s="24" t="s">
        <v>148</v>
      </c>
      <c r="AU121" s="24" t="s">
        <v>23</v>
      </c>
      <c r="AY121" s="24" t="s">
        <v>144</v>
      </c>
      <c r="BE121" s="185">
        <f t="shared" si="14"/>
        <v>0</v>
      </c>
      <c r="BF121" s="185">
        <f t="shared" si="15"/>
        <v>0</v>
      </c>
      <c r="BG121" s="185">
        <f t="shared" si="16"/>
        <v>0</v>
      </c>
      <c r="BH121" s="185">
        <f t="shared" si="17"/>
        <v>0</v>
      </c>
      <c r="BI121" s="185">
        <f t="shared" si="18"/>
        <v>0</v>
      </c>
      <c r="BJ121" s="24" t="s">
        <v>23</v>
      </c>
      <c r="BK121" s="185">
        <f t="shared" si="19"/>
        <v>0</v>
      </c>
      <c r="BL121" s="24" t="s">
        <v>301</v>
      </c>
      <c r="BM121" s="24" t="s">
        <v>156</v>
      </c>
    </row>
    <row r="122" spans="2:65" s="1" customFormat="1" ht="22.5" customHeight="1">
      <c r="B122" s="173"/>
      <c r="C122" s="174" t="s">
        <v>157</v>
      </c>
      <c r="D122" s="174" t="s">
        <v>148</v>
      </c>
      <c r="E122" s="175" t="s">
        <v>1215</v>
      </c>
      <c r="F122" s="176" t="s">
        <v>1216</v>
      </c>
      <c r="G122" s="177" t="s">
        <v>186</v>
      </c>
      <c r="H122" s="178">
        <v>8</v>
      </c>
      <c r="I122" s="179">
        <v>0</v>
      </c>
      <c r="J122" s="180">
        <f t="shared" si="10"/>
        <v>0</v>
      </c>
      <c r="K122" s="324" t="s">
        <v>1517</v>
      </c>
      <c r="L122" s="40"/>
      <c r="M122" s="181" t="s">
        <v>5</v>
      </c>
      <c r="N122" s="182" t="s">
        <v>47</v>
      </c>
      <c r="O122" s="41"/>
      <c r="P122" s="183">
        <f t="shared" si="11"/>
        <v>0</v>
      </c>
      <c r="Q122" s="183">
        <v>0.00522</v>
      </c>
      <c r="R122" s="183">
        <f t="shared" si="12"/>
        <v>0.04176</v>
      </c>
      <c r="S122" s="183">
        <v>0</v>
      </c>
      <c r="T122" s="184">
        <f t="shared" si="13"/>
        <v>0</v>
      </c>
      <c r="AR122" s="24" t="s">
        <v>301</v>
      </c>
      <c r="AT122" s="24" t="s">
        <v>148</v>
      </c>
      <c r="AU122" s="24" t="s">
        <v>23</v>
      </c>
      <c r="AY122" s="24" t="s">
        <v>144</v>
      </c>
      <c r="BE122" s="185">
        <f t="shared" si="14"/>
        <v>0</v>
      </c>
      <c r="BF122" s="185">
        <f t="shared" si="15"/>
        <v>0</v>
      </c>
      <c r="BG122" s="185">
        <f t="shared" si="16"/>
        <v>0</v>
      </c>
      <c r="BH122" s="185">
        <f t="shared" si="17"/>
        <v>0</v>
      </c>
      <c r="BI122" s="185">
        <f t="shared" si="18"/>
        <v>0</v>
      </c>
      <c r="BJ122" s="24" t="s">
        <v>23</v>
      </c>
      <c r="BK122" s="185">
        <f t="shared" si="19"/>
        <v>0</v>
      </c>
      <c r="BL122" s="24" t="s">
        <v>301</v>
      </c>
      <c r="BM122" s="24" t="s">
        <v>157</v>
      </c>
    </row>
    <row r="123" spans="2:65" s="1" customFormat="1" ht="22.5" customHeight="1">
      <c r="B123" s="173"/>
      <c r="C123" s="174" t="s">
        <v>160</v>
      </c>
      <c r="D123" s="174" t="s">
        <v>148</v>
      </c>
      <c r="E123" s="175" t="s">
        <v>1217</v>
      </c>
      <c r="F123" s="176" t="s">
        <v>1218</v>
      </c>
      <c r="G123" s="177" t="s">
        <v>186</v>
      </c>
      <c r="H123" s="178">
        <v>8</v>
      </c>
      <c r="I123" s="179">
        <v>0</v>
      </c>
      <c r="J123" s="180">
        <f t="shared" si="10"/>
        <v>0</v>
      </c>
      <c r="K123" s="324" t="s">
        <v>1517</v>
      </c>
      <c r="L123" s="40"/>
      <c r="M123" s="181" t="s">
        <v>5</v>
      </c>
      <c r="N123" s="182" t="s">
        <v>47</v>
      </c>
      <c r="O123" s="41"/>
      <c r="P123" s="183">
        <f t="shared" si="11"/>
        <v>0</v>
      </c>
      <c r="Q123" s="183">
        <v>4E-05</v>
      </c>
      <c r="R123" s="183">
        <f t="shared" si="12"/>
        <v>0.00032</v>
      </c>
      <c r="S123" s="183">
        <v>0</v>
      </c>
      <c r="T123" s="184">
        <f t="shared" si="13"/>
        <v>0</v>
      </c>
      <c r="AR123" s="24" t="s">
        <v>301</v>
      </c>
      <c r="AT123" s="24" t="s">
        <v>148</v>
      </c>
      <c r="AU123" s="24" t="s">
        <v>23</v>
      </c>
      <c r="AY123" s="24" t="s">
        <v>144</v>
      </c>
      <c r="BE123" s="185">
        <f t="shared" si="14"/>
        <v>0</v>
      </c>
      <c r="BF123" s="185">
        <f t="shared" si="15"/>
        <v>0</v>
      </c>
      <c r="BG123" s="185">
        <f t="shared" si="16"/>
        <v>0</v>
      </c>
      <c r="BH123" s="185">
        <f t="shared" si="17"/>
        <v>0</v>
      </c>
      <c r="BI123" s="185">
        <f t="shared" si="18"/>
        <v>0</v>
      </c>
      <c r="BJ123" s="24" t="s">
        <v>23</v>
      </c>
      <c r="BK123" s="185">
        <f t="shared" si="19"/>
        <v>0</v>
      </c>
      <c r="BL123" s="24" t="s">
        <v>301</v>
      </c>
      <c r="BM123" s="24" t="s">
        <v>160</v>
      </c>
    </row>
    <row r="124" spans="2:65" s="1" customFormat="1" ht="22.5" customHeight="1">
      <c r="B124" s="173"/>
      <c r="C124" s="174" t="s">
        <v>688</v>
      </c>
      <c r="D124" s="174" t="s">
        <v>148</v>
      </c>
      <c r="E124" s="175" t="s">
        <v>1219</v>
      </c>
      <c r="F124" s="176" t="s">
        <v>1218</v>
      </c>
      <c r="G124" s="177" t="s">
        <v>186</v>
      </c>
      <c r="H124" s="178">
        <v>12</v>
      </c>
      <c r="I124" s="179">
        <v>0</v>
      </c>
      <c r="J124" s="180">
        <f t="shared" si="10"/>
        <v>0</v>
      </c>
      <c r="K124" s="324" t="s">
        <v>1517</v>
      </c>
      <c r="L124" s="40"/>
      <c r="M124" s="181" t="s">
        <v>5</v>
      </c>
      <c r="N124" s="182" t="s">
        <v>47</v>
      </c>
      <c r="O124" s="41"/>
      <c r="P124" s="183">
        <f t="shared" si="11"/>
        <v>0</v>
      </c>
      <c r="Q124" s="183">
        <v>3E-05</v>
      </c>
      <c r="R124" s="183">
        <f t="shared" si="12"/>
        <v>0.00036</v>
      </c>
      <c r="S124" s="183">
        <v>0</v>
      </c>
      <c r="T124" s="184">
        <f t="shared" si="13"/>
        <v>0</v>
      </c>
      <c r="AR124" s="24" t="s">
        <v>301</v>
      </c>
      <c r="AT124" s="24" t="s">
        <v>148</v>
      </c>
      <c r="AU124" s="24" t="s">
        <v>23</v>
      </c>
      <c r="AY124" s="24" t="s">
        <v>144</v>
      </c>
      <c r="BE124" s="185">
        <f t="shared" si="14"/>
        <v>0</v>
      </c>
      <c r="BF124" s="185">
        <f t="shared" si="15"/>
        <v>0</v>
      </c>
      <c r="BG124" s="185">
        <f t="shared" si="16"/>
        <v>0</v>
      </c>
      <c r="BH124" s="185">
        <f t="shared" si="17"/>
        <v>0</v>
      </c>
      <c r="BI124" s="185">
        <f t="shared" si="18"/>
        <v>0</v>
      </c>
      <c r="BJ124" s="24" t="s">
        <v>23</v>
      </c>
      <c r="BK124" s="185">
        <f t="shared" si="19"/>
        <v>0</v>
      </c>
      <c r="BL124" s="24" t="s">
        <v>301</v>
      </c>
      <c r="BM124" s="24" t="s">
        <v>688</v>
      </c>
    </row>
    <row r="125" spans="2:65" s="1" customFormat="1" ht="22.5" customHeight="1">
      <c r="B125" s="173"/>
      <c r="C125" s="174" t="s">
        <v>692</v>
      </c>
      <c r="D125" s="174" t="s">
        <v>148</v>
      </c>
      <c r="E125" s="175" t="s">
        <v>1220</v>
      </c>
      <c r="F125" s="176" t="s">
        <v>1221</v>
      </c>
      <c r="G125" s="177" t="s">
        <v>149</v>
      </c>
      <c r="H125" s="178">
        <v>2</v>
      </c>
      <c r="I125" s="179">
        <v>0</v>
      </c>
      <c r="J125" s="180">
        <f t="shared" si="10"/>
        <v>0</v>
      </c>
      <c r="K125" s="324" t="s">
        <v>1517</v>
      </c>
      <c r="L125" s="40"/>
      <c r="M125" s="181" t="s">
        <v>5</v>
      </c>
      <c r="N125" s="182" t="s">
        <v>47</v>
      </c>
      <c r="O125" s="41"/>
      <c r="P125" s="183">
        <f t="shared" si="11"/>
        <v>0</v>
      </c>
      <c r="Q125" s="183">
        <v>0.00019</v>
      </c>
      <c r="R125" s="183">
        <f t="shared" si="12"/>
        <v>0.00038</v>
      </c>
      <c r="S125" s="183">
        <v>0</v>
      </c>
      <c r="T125" s="184">
        <f t="shared" si="13"/>
        <v>0</v>
      </c>
      <c r="AR125" s="24" t="s">
        <v>301</v>
      </c>
      <c r="AT125" s="24" t="s">
        <v>148</v>
      </c>
      <c r="AU125" s="24" t="s">
        <v>23</v>
      </c>
      <c r="AY125" s="24" t="s">
        <v>144</v>
      </c>
      <c r="BE125" s="185">
        <f t="shared" si="14"/>
        <v>0</v>
      </c>
      <c r="BF125" s="185">
        <f t="shared" si="15"/>
        <v>0</v>
      </c>
      <c r="BG125" s="185">
        <f t="shared" si="16"/>
        <v>0</v>
      </c>
      <c r="BH125" s="185">
        <f t="shared" si="17"/>
        <v>0</v>
      </c>
      <c r="BI125" s="185">
        <f t="shared" si="18"/>
        <v>0</v>
      </c>
      <c r="BJ125" s="24" t="s">
        <v>23</v>
      </c>
      <c r="BK125" s="185">
        <f t="shared" si="19"/>
        <v>0</v>
      </c>
      <c r="BL125" s="24" t="s">
        <v>301</v>
      </c>
      <c r="BM125" s="24" t="s">
        <v>692</v>
      </c>
    </row>
    <row r="126" spans="2:65" s="1" customFormat="1" ht="22.5" customHeight="1">
      <c r="B126" s="173"/>
      <c r="C126" s="174" t="s">
        <v>162</v>
      </c>
      <c r="D126" s="174" t="s">
        <v>148</v>
      </c>
      <c r="E126" s="175" t="s">
        <v>1222</v>
      </c>
      <c r="F126" s="176" t="s">
        <v>1223</v>
      </c>
      <c r="G126" s="177" t="s">
        <v>186</v>
      </c>
      <c r="H126" s="178">
        <v>12</v>
      </c>
      <c r="I126" s="179">
        <v>0</v>
      </c>
      <c r="J126" s="180">
        <f t="shared" si="10"/>
        <v>0</v>
      </c>
      <c r="K126" s="324" t="s">
        <v>1517</v>
      </c>
      <c r="L126" s="40"/>
      <c r="M126" s="181" t="s">
        <v>5</v>
      </c>
      <c r="N126" s="182" t="s">
        <v>47</v>
      </c>
      <c r="O126" s="41"/>
      <c r="P126" s="183">
        <f t="shared" si="11"/>
        <v>0</v>
      </c>
      <c r="Q126" s="183">
        <v>0</v>
      </c>
      <c r="R126" s="183">
        <f t="shared" si="12"/>
        <v>0</v>
      </c>
      <c r="S126" s="183">
        <v>0</v>
      </c>
      <c r="T126" s="184">
        <f t="shared" si="13"/>
        <v>0</v>
      </c>
      <c r="AR126" s="24" t="s">
        <v>301</v>
      </c>
      <c r="AT126" s="24" t="s">
        <v>148</v>
      </c>
      <c r="AU126" s="24" t="s">
        <v>23</v>
      </c>
      <c r="AY126" s="24" t="s">
        <v>144</v>
      </c>
      <c r="BE126" s="185">
        <f t="shared" si="14"/>
        <v>0</v>
      </c>
      <c r="BF126" s="185">
        <f t="shared" si="15"/>
        <v>0</v>
      </c>
      <c r="BG126" s="185">
        <f t="shared" si="16"/>
        <v>0</v>
      </c>
      <c r="BH126" s="185">
        <f t="shared" si="17"/>
        <v>0</v>
      </c>
      <c r="BI126" s="185">
        <f t="shared" si="18"/>
        <v>0</v>
      </c>
      <c r="BJ126" s="24" t="s">
        <v>23</v>
      </c>
      <c r="BK126" s="185">
        <f t="shared" si="19"/>
        <v>0</v>
      </c>
      <c r="BL126" s="24" t="s">
        <v>301</v>
      </c>
      <c r="BM126" s="24" t="s">
        <v>162</v>
      </c>
    </row>
    <row r="127" spans="2:65" s="1" customFormat="1" ht="22.5" customHeight="1">
      <c r="B127" s="173"/>
      <c r="C127" s="174" t="s">
        <v>701</v>
      </c>
      <c r="D127" s="174" t="s">
        <v>148</v>
      </c>
      <c r="E127" s="175" t="s">
        <v>1224</v>
      </c>
      <c r="F127" s="176" t="s">
        <v>1225</v>
      </c>
      <c r="G127" s="177" t="s">
        <v>186</v>
      </c>
      <c r="H127" s="178">
        <v>8</v>
      </c>
      <c r="I127" s="179">
        <v>0</v>
      </c>
      <c r="J127" s="180">
        <f t="shared" si="10"/>
        <v>0</v>
      </c>
      <c r="K127" s="324" t="s">
        <v>1517</v>
      </c>
      <c r="L127" s="40"/>
      <c r="M127" s="181" t="s">
        <v>5</v>
      </c>
      <c r="N127" s="182" t="s">
        <v>47</v>
      </c>
      <c r="O127" s="41"/>
      <c r="P127" s="183">
        <f t="shared" si="11"/>
        <v>0</v>
      </c>
      <c r="Q127" s="183">
        <v>1E-05</v>
      </c>
      <c r="R127" s="183">
        <f t="shared" si="12"/>
        <v>8E-05</v>
      </c>
      <c r="S127" s="183">
        <v>0</v>
      </c>
      <c r="T127" s="184">
        <f t="shared" si="13"/>
        <v>0</v>
      </c>
      <c r="AR127" s="24" t="s">
        <v>301</v>
      </c>
      <c r="AT127" s="24" t="s">
        <v>148</v>
      </c>
      <c r="AU127" s="24" t="s">
        <v>23</v>
      </c>
      <c r="AY127" s="24" t="s">
        <v>144</v>
      </c>
      <c r="BE127" s="185">
        <f t="shared" si="14"/>
        <v>0</v>
      </c>
      <c r="BF127" s="185">
        <f t="shared" si="15"/>
        <v>0</v>
      </c>
      <c r="BG127" s="185">
        <f t="shared" si="16"/>
        <v>0</v>
      </c>
      <c r="BH127" s="185">
        <f t="shared" si="17"/>
        <v>0</v>
      </c>
      <c r="BI127" s="185">
        <f t="shared" si="18"/>
        <v>0</v>
      </c>
      <c r="BJ127" s="24" t="s">
        <v>23</v>
      </c>
      <c r="BK127" s="185">
        <f t="shared" si="19"/>
        <v>0</v>
      </c>
      <c r="BL127" s="24" t="s">
        <v>301</v>
      </c>
      <c r="BM127" s="24" t="s">
        <v>701</v>
      </c>
    </row>
    <row r="128" spans="2:63" s="10" customFormat="1" ht="37.35" customHeight="1">
      <c r="B128" s="159"/>
      <c r="D128" s="170" t="s">
        <v>75</v>
      </c>
      <c r="E128" s="237" t="s">
        <v>1209</v>
      </c>
      <c r="F128" s="237" t="s">
        <v>1210</v>
      </c>
      <c r="I128" s="162"/>
      <c r="J128" s="238">
        <f>BK128</f>
        <v>0</v>
      </c>
      <c r="L128" s="159"/>
      <c r="M128" s="164"/>
      <c r="N128" s="165"/>
      <c r="O128" s="165"/>
      <c r="P128" s="166">
        <f>P129</f>
        <v>0</v>
      </c>
      <c r="Q128" s="165"/>
      <c r="R128" s="166">
        <f>R129</f>
        <v>0</v>
      </c>
      <c r="S128" s="165"/>
      <c r="T128" s="167">
        <f>T129</f>
        <v>0</v>
      </c>
      <c r="AR128" s="160" t="s">
        <v>85</v>
      </c>
      <c r="AT128" s="168" t="s">
        <v>75</v>
      </c>
      <c r="AU128" s="168" t="s">
        <v>76</v>
      </c>
      <c r="AY128" s="160" t="s">
        <v>144</v>
      </c>
      <c r="BK128" s="169">
        <f>BK129</f>
        <v>0</v>
      </c>
    </row>
    <row r="129" spans="2:65" s="1" customFormat="1" ht="22.5" customHeight="1">
      <c r="B129" s="173"/>
      <c r="C129" s="174" t="s">
        <v>163</v>
      </c>
      <c r="D129" s="174" t="s">
        <v>148</v>
      </c>
      <c r="E129" s="175" t="s">
        <v>1226</v>
      </c>
      <c r="F129" s="176" t="s">
        <v>1227</v>
      </c>
      <c r="G129" s="177" t="s">
        <v>580</v>
      </c>
      <c r="H129" s="178">
        <v>1</v>
      </c>
      <c r="I129" s="179">
        <v>0</v>
      </c>
      <c r="J129" s="180">
        <f>ROUND(I129*H129,2)</f>
        <v>0</v>
      </c>
      <c r="K129" s="176" t="s">
        <v>389</v>
      </c>
      <c r="L129" s="40"/>
      <c r="M129" s="181" t="s">
        <v>5</v>
      </c>
      <c r="N129" s="182" t="s">
        <v>47</v>
      </c>
      <c r="O129" s="41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AR129" s="24" t="s">
        <v>301</v>
      </c>
      <c r="AT129" s="24" t="s">
        <v>148</v>
      </c>
      <c r="AU129" s="24" t="s">
        <v>23</v>
      </c>
      <c r="AY129" s="24" t="s">
        <v>144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24" t="s">
        <v>23</v>
      </c>
      <c r="BK129" s="185">
        <f>ROUND(I129*H129,2)</f>
        <v>0</v>
      </c>
      <c r="BL129" s="24" t="s">
        <v>301</v>
      </c>
      <c r="BM129" s="24" t="s">
        <v>163</v>
      </c>
    </row>
    <row r="130" spans="2:63" s="10" customFormat="1" ht="37.35" customHeight="1">
      <c r="B130" s="159"/>
      <c r="D130" s="170" t="s">
        <v>75</v>
      </c>
      <c r="E130" s="237" t="s">
        <v>354</v>
      </c>
      <c r="F130" s="237" t="s">
        <v>1228</v>
      </c>
      <c r="I130" s="162"/>
      <c r="J130" s="238">
        <f>BK130</f>
        <v>0</v>
      </c>
      <c r="L130" s="159"/>
      <c r="M130" s="164"/>
      <c r="N130" s="165"/>
      <c r="O130" s="165"/>
      <c r="P130" s="166">
        <f>SUM(P131:P142)</f>
        <v>0</v>
      </c>
      <c r="Q130" s="165"/>
      <c r="R130" s="166">
        <f>SUM(R131:R142)</f>
        <v>0.0632</v>
      </c>
      <c r="S130" s="165"/>
      <c r="T130" s="167">
        <f>SUM(T131:T142)</f>
        <v>0</v>
      </c>
      <c r="AR130" s="160" t="s">
        <v>85</v>
      </c>
      <c r="AT130" s="168" t="s">
        <v>75</v>
      </c>
      <c r="AU130" s="168" t="s">
        <v>76</v>
      </c>
      <c r="AY130" s="160" t="s">
        <v>144</v>
      </c>
      <c r="BK130" s="169">
        <f>SUM(BK131:BK142)</f>
        <v>0</v>
      </c>
    </row>
    <row r="131" spans="2:65" s="1" customFormat="1" ht="22.5" customHeight="1">
      <c r="B131" s="173"/>
      <c r="C131" s="174" t="s">
        <v>165</v>
      </c>
      <c r="D131" s="174" t="s">
        <v>148</v>
      </c>
      <c r="E131" s="175" t="s">
        <v>1229</v>
      </c>
      <c r="F131" s="176" t="s">
        <v>1230</v>
      </c>
      <c r="G131" s="177" t="s">
        <v>359</v>
      </c>
      <c r="H131" s="178">
        <v>2</v>
      </c>
      <c r="I131" s="179">
        <v>0</v>
      </c>
      <c r="J131" s="180">
        <f aca="true" t="shared" si="20" ref="J131:J142">ROUND(I131*H131,2)</f>
        <v>0</v>
      </c>
      <c r="K131" s="324" t="s">
        <v>1517</v>
      </c>
      <c r="L131" s="40"/>
      <c r="M131" s="181" t="s">
        <v>5</v>
      </c>
      <c r="N131" s="182" t="s">
        <v>47</v>
      </c>
      <c r="O131" s="41"/>
      <c r="P131" s="183">
        <f aca="true" t="shared" si="21" ref="P131:P142">O131*H131</f>
        <v>0</v>
      </c>
      <c r="Q131" s="183">
        <v>0.01501</v>
      </c>
      <c r="R131" s="183">
        <f aca="true" t="shared" si="22" ref="R131:R142">Q131*H131</f>
        <v>0.03002</v>
      </c>
      <c r="S131" s="183">
        <v>0</v>
      </c>
      <c r="T131" s="184">
        <f aca="true" t="shared" si="23" ref="T131:T142">S131*H131</f>
        <v>0</v>
      </c>
      <c r="AR131" s="24" t="s">
        <v>301</v>
      </c>
      <c r="AT131" s="24" t="s">
        <v>148</v>
      </c>
      <c r="AU131" s="24" t="s">
        <v>23</v>
      </c>
      <c r="AY131" s="24" t="s">
        <v>144</v>
      </c>
      <c r="BE131" s="185">
        <f aca="true" t="shared" si="24" ref="BE131:BE142">IF(N131="základní",J131,0)</f>
        <v>0</v>
      </c>
      <c r="BF131" s="185">
        <f aca="true" t="shared" si="25" ref="BF131:BF142">IF(N131="snížená",J131,0)</f>
        <v>0</v>
      </c>
      <c r="BG131" s="185">
        <f aca="true" t="shared" si="26" ref="BG131:BG142">IF(N131="zákl. přenesená",J131,0)</f>
        <v>0</v>
      </c>
      <c r="BH131" s="185">
        <f aca="true" t="shared" si="27" ref="BH131:BH142">IF(N131="sníž. přenesená",J131,0)</f>
        <v>0</v>
      </c>
      <c r="BI131" s="185">
        <f aca="true" t="shared" si="28" ref="BI131:BI142">IF(N131="nulová",J131,0)</f>
        <v>0</v>
      </c>
      <c r="BJ131" s="24" t="s">
        <v>23</v>
      </c>
      <c r="BK131" s="185">
        <f aca="true" t="shared" si="29" ref="BK131:BK142">ROUND(I131*H131,2)</f>
        <v>0</v>
      </c>
      <c r="BL131" s="24" t="s">
        <v>301</v>
      </c>
      <c r="BM131" s="24" t="s">
        <v>165</v>
      </c>
    </row>
    <row r="132" spans="2:65" s="1" customFormat="1" ht="22.5" customHeight="1">
      <c r="B132" s="173"/>
      <c r="C132" s="174" t="s">
        <v>900</v>
      </c>
      <c r="D132" s="174" t="s">
        <v>148</v>
      </c>
      <c r="E132" s="175" t="s">
        <v>1231</v>
      </c>
      <c r="F132" s="176" t="s">
        <v>1232</v>
      </c>
      <c r="G132" s="177" t="s">
        <v>359</v>
      </c>
      <c r="H132" s="178">
        <v>2</v>
      </c>
      <c r="I132" s="179">
        <v>0</v>
      </c>
      <c r="J132" s="180">
        <f t="shared" si="20"/>
        <v>0</v>
      </c>
      <c r="K132" s="324" t="s">
        <v>1517</v>
      </c>
      <c r="L132" s="40"/>
      <c r="M132" s="181" t="s">
        <v>5</v>
      </c>
      <c r="N132" s="182" t="s">
        <v>47</v>
      </c>
      <c r="O132" s="41"/>
      <c r="P132" s="183">
        <f t="shared" si="21"/>
        <v>0</v>
      </c>
      <c r="Q132" s="183">
        <v>0.00156</v>
      </c>
      <c r="R132" s="183">
        <f t="shared" si="22"/>
        <v>0.00312</v>
      </c>
      <c r="S132" s="183">
        <v>0</v>
      </c>
      <c r="T132" s="184">
        <f t="shared" si="23"/>
        <v>0</v>
      </c>
      <c r="AR132" s="24" t="s">
        <v>301</v>
      </c>
      <c r="AT132" s="24" t="s">
        <v>148</v>
      </c>
      <c r="AU132" s="24" t="s">
        <v>23</v>
      </c>
      <c r="AY132" s="24" t="s">
        <v>144</v>
      </c>
      <c r="BE132" s="185">
        <f t="shared" si="24"/>
        <v>0</v>
      </c>
      <c r="BF132" s="185">
        <f t="shared" si="25"/>
        <v>0</v>
      </c>
      <c r="BG132" s="185">
        <f t="shared" si="26"/>
        <v>0</v>
      </c>
      <c r="BH132" s="185">
        <f t="shared" si="27"/>
        <v>0</v>
      </c>
      <c r="BI132" s="185">
        <f t="shared" si="28"/>
        <v>0</v>
      </c>
      <c r="BJ132" s="24" t="s">
        <v>23</v>
      </c>
      <c r="BK132" s="185">
        <f t="shared" si="29"/>
        <v>0</v>
      </c>
      <c r="BL132" s="24" t="s">
        <v>301</v>
      </c>
      <c r="BM132" s="24" t="s">
        <v>900</v>
      </c>
    </row>
    <row r="133" spans="2:65" s="1" customFormat="1" ht="22.5" customHeight="1">
      <c r="B133" s="173"/>
      <c r="C133" s="174" t="s">
        <v>170</v>
      </c>
      <c r="D133" s="174" t="s">
        <v>148</v>
      </c>
      <c r="E133" s="175" t="s">
        <v>1233</v>
      </c>
      <c r="F133" s="176" t="s">
        <v>1234</v>
      </c>
      <c r="G133" s="177" t="s">
        <v>149</v>
      </c>
      <c r="H133" s="178">
        <v>4</v>
      </c>
      <c r="I133" s="179">
        <v>0</v>
      </c>
      <c r="J133" s="180">
        <f t="shared" si="20"/>
        <v>0</v>
      </c>
      <c r="K133" s="324" t="s">
        <v>1517</v>
      </c>
      <c r="L133" s="40"/>
      <c r="M133" s="181" t="s">
        <v>5</v>
      </c>
      <c r="N133" s="182" t="s">
        <v>47</v>
      </c>
      <c r="O133" s="41"/>
      <c r="P133" s="183">
        <f t="shared" si="21"/>
        <v>0</v>
      </c>
      <c r="Q133" s="183">
        <v>0.005</v>
      </c>
      <c r="R133" s="183">
        <f t="shared" si="22"/>
        <v>0.02</v>
      </c>
      <c r="S133" s="183">
        <v>0</v>
      </c>
      <c r="T133" s="184">
        <f t="shared" si="23"/>
        <v>0</v>
      </c>
      <c r="AR133" s="24" t="s">
        <v>301</v>
      </c>
      <c r="AT133" s="24" t="s">
        <v>148</v>
      </c>
      <c r="AU133" s="24" t="s">
        <v>23</v>
      </c>
      <c r="AY133" s="24" t="s">
        <v>144</v>
      </c>
      <c r="BE133" s="185">
        <f t="shared" si="24"/>
        <v>0</v>
      </c>
      <c r="BF133" s="185">
        <f t="shared" si="25"/>
        <v>0</v>
      </c>
      <c r="BG133" s="185">
        <f t="shared" si="26"/>
        <v>0</v>
      </c>
      <c r="BH133" s="185">
        <f t="shared" si="27"/>
        <v>0</v>
      </c>
      <c r="BI133" s="185">
        <f t="shared" si="28"/>
        <v>0</v>
      </c>
      <c r="BJ133" s="24" t="s">
        <v>23</v>
      </c>
      <c r="BK133" s="185">
        <f t="shared" si="29"/>
        <v>0</v>
      </c>
      <c r="BL133" s="24" t="s">
        <v>301</v>
      </c>
      <c r="BM133" s="24" t="s">
        <v>170</v>
      </c>
    </row>
    <row r="134" spans="2:65" s="1" customFormat="1" ht="22.5" customHeight="1">
      <c r="B134" s="173"/>
      <c r="C134" s="174" t="s">
        <v>173</v>
      </c>
      <c r="D134" s="174" t="s">
        <v>148</v>
      </c>
      <c r="E134" s="175" t="s">
        <v>1235</v>
      </c>
      <c r="F134" s="176" t="s">
        <v>1236</v>
      </c>
      <c r="G134" s="177" t="s">
        <v>149</v>
      </c>
      <c r="H134" s="178">
        <v>2</v>
      </c>
      <c r="I134" s="179">
        <v>0</v>
      </c>
      <c r="J134" s="180">
        <f t="shared" si="20"/>
        <v>0</v>
      </c>
      <c r="K134" s="324" t="s">
        <v>1517</v>
      </c>
      <c r="L134" s="40"/>
      <c r="M134" s="181" t="s">
        <v>5</v>
      </c>
      <c r="N134" s="182" t="s">
        <v>47</v>
      </c>
      <c r="O134" s="41"/>
      <c r="P134" s="183">
        <f t="shared" si="21"/>
        <v>0</v>
      </c>
      <c r="Q134" s="183">
        <v>0.0001</v>
      </c>
      <c r="R134" s="183">
        <f t="shared" si="22"/>
        <v>0.0002</v>
      </c>
      <c r="S134" s="183">
        <v>0</v>
      </c>
      <c r="T134" s="184">
        <f t="shared" si="23"/>
        <v>0</v>
      </c>
      <c r="AR134" s="24" t="s">
        <v>301</v>
      </c>
      <c r="AT134" s="24" t="s">
        <v>148</v>
      </c>
      <c r="AU134" s="24" t="s">
        <v>23</v>
      </c>
      <c r="AY134" s="24" t="s">
        <v>144</v>
      </c>
      <c r="BE134" s="185">
        <f t="shared" si="24"/>
        <v>0</v>
      </c>
      <c r="BF134" s="185">
        <f t="shared" si="25"/>
        <v>0</v>
      </c>
      <c r="BG134" s="185">
        <f t="shared" si="26"/>
        <v>0</v>
      </c>
      <c r="BH134" s="185">
        <f t="shared" si="27"/>
        <v>0</v>
      </c>
      <c r="BI134" s="185">
        <f t="shared" si="28"/>
        <v>0</v>
      </c>
      <c r="BJ134" s="24" t="s">
        <v>23</v>
      </c>
      <c r="BK134" s="185">
        <f t="shared" si="29"/>
        <v>0</v>
      </c>
      <c r="BL134" s="24" t="s">
        <v>301</v>
      </c>
      <c r="BM134" s="24" t="s">
        <v>173</v>
      </c>
    </row>
    <row r="135" spans="2:65" s="1" customFormat="1" ht="22.5" customHeight="1">
      <c r="B135" s="173"/>
      <c r="C135" s="174" t="s">
        <v>183</v>
      </c>
      <c r="D135" s="174" t="s">
        <v>148</v>
      </c>
      <c r="E135" s="175" t="s">
        <v>1237</v>
      </c>
      <c r="F135" s="176" t="s">
        <v>1238</v>
      </c>
      <c r="G135" s="177" t="s">
        <v>149</v>
      </c>
      <c r="H135" s="178">
        <v>2</v>
      </c>
      <c r="I135" s="179">
        <v>0</v>
      </c>
      <c r="J135" s="180">
        <f t="shared" si="20"/>
        <v>0</v>
      </c>
      <c r="K135" s="324" t="s">
        <v>1517</v>
      </c>
      <c r="L135" s="40"/>
      <c r="M135" s="181" t="s">
        <v>5</v>
      </c>
      <c r="N135" s="182" t="s">
        <v>47</v>
      </c>
      <c r="O135" s="41"/>
      <c r="P135" s="183">
        <f t="shared" si="21"/>
        <v>0</v>
      </c>
      <c r="Q135" s="183">
        <v>0.00085</v>
      </c>
      <c r="R135" s="183">
        <f t="shared" si="22"/>
        <v>0.0017</v>
      </c>
      <c r="S135" s="183">
        <v>0</v>
      </c>
      <c r="T135" s="184">
        <f t="shared" si="23"/>
        <v>0</v>
      </c>
      <c r="AR135" s="24" t="s">
        <v>301</v>
      </c>
      <c r="AT135" s="24" t="s">
        <v>148</v>
      </c>
      <c r="AU135" s="24" t="s">
        <v>23</v>
      </c>
      <c r="AY135" s="24" t="s">
        <v>144</v>
      </c>
      <c r="BE135" s="185">
        <f t="shared" si="24"/>
        <v>0</v>
      </c>
      <c r="BF135" s="185">
        <f t="shared" si="25"/>
        <v>0</v>
      </c>
      <c r="BG135" s="185">
        <f t="shared" si="26"/>
        <v>0</v>
      </c>
      <c r="BH135" s="185">
        <f t="shared" si="27"/>
        <v>0</v>
      </c>
      <c r="BI135" s="185">
        <f t="shared" si="28"/>
        <v>0</v>
      </c>
      <c r="BJ135" s="24" t="s">
        <v>23</v>
      </c>
      <c r="BK135" s="185">
        <f t="shared" si="29"/>
        <v>0</v>
      </c>
      <c r="BL135" s="24" t="s">
        <v>301</v>
      </c>
      <c r="BM135" s="24" t="s">
        <v>183</v>
      </c>
    </row>
    <row r="136" spans="2:65" s="1" customFormat="1" ht="22.5" customHeight="1">
      <c r="B136" s="173"/>
      <c r="C136" s="174" t="s">
        <v>910</v>
      </c>
      <c r="D136" s="174" t="s">
        <v>148</v>
      </c>
      <c r="E136" s="175" t="s">
        <v>1239</v>
      </c>
      <c r="F136" s="176" t="s">
        <v>1240</v>
      </c>
      <c r="G136" s="177" t="s">
        <v>149</v>
      </c>
      <c r="H136" s="178">
        <v>2</v>
      </c>
      <c r="I136" s="179">
        <v>0</v>
      </c>
      <c r="J136" s="180">
        <f t="shared" si="20"/>
        <v>0</v>
      </c>
      <c r="K136" s="324" t="s">
        <v>1517</v>
      </c>
      <c r="L136" s="40"/>
      <c r="M136" s="181" t="s">
        <v>5</v>
      </c>
      <c r="N136" s="182" t="s">
        <v>47</v>
      </c>
      <c r="O136" s="41"/>
      <c r="P136" s="183">
        <f t="shared" si="21"/>
        <v>0</v>
      </c>
      <c r="Q136" s="183">
        <v>0.0002</v>
      </c>
      <c r="R136" s="183">
        <f t="shared" si="22"/>
        <v>0.0004</v>
      </c>
      <c r="S136" s="183">
        <v>0</v>
      </c>
      <c r="T136" s="184">
        <f t="shared" si="23"/>
        <v>0</v>
      </c>
      <c r="AR136" s="24" t="s">
        <v>301</v>
      </c>
      <c r="AT136" s="24" t="s">
        <v>148</v>
      </c>
      <c r="AU136" s="24" t="s">
        <v>23</v>
      </c>
      <c r="AY136" s="24" t="s">
        <v>144</v>
      </c>
      <c r="BE136" s="185">
        <f t="shared" si="24"/>
        <v>0</v>
      </c>
      <c r="BF136" s="185">
        <f t="shared" si="25"/>
        <v>0</v>
      </c>
      <c r="BG136" s="185">
        <f t="shared" si="26"/>
        <v>0</v>
      </c>
      <c r="BH136" s="185">
        <f t="shared" si="27"/>
        <v>0</v>
      </c>
      <c r="BI136" s="185">
        <f t="shared" si="28"/>
        <v>0</v>
      </c>
      <c r="BJ136" s="24" t="s">
        <v>23</v>
      </c>
      <c r="BK136" s="185">
        <f t="shared" si="29"/>
        <v>0</v>
      </c>
      <c r="BL136" s="24" t="s">
        <v>301</v>
      </c>
      <c r="BM136" s="24" t="s">
        <v>910</v>
      </c>
    </row>
    <row r="137" spans="2:65" s="1" customFormat="1" ht="22.5" customHeight="1">
      <c r="B137" s="173"/>
      <c r="C137" s="174" t="s">
        <v>197</v>
      </c>
      <c r="D137" s="174" t="s">
        <v>148</v>
      </c>
      <c r="E137" s="175" t="s">
        <v>1241</v>
      </c>
      <c r="F137" s="176" t="s">
        <v>1242</v>
      </c>
      <c r="G137" s="177" t="s">
        <v>359</v>
      </c>
      <c r="H137" s="178">
        <v>4</v>
      </c>
      <c r="I137" s="179">
        <v>0</v>
      </c>
      <c r="J137" s="180">
        <f t="shared" si="20"/>
        <v>0</v>
      </c>
      <c r="K137" s="324" t="s">
        <v>1517</v>
      </c>
      <c r="L137" s="40"/>
      <c r="M137" s="181" t="s">
        <v>5</v>
      </c>
      <c r="N137" s="182" t="s">
        <v>47</v>
      </c>
      <c r="O137" s="41"/>
      <c r="P137" s="183">
        <f t="shared" si="21"/>
        <v>0</v>
      </c>
      <c r="Q137" s="183">
        <v>8E-05</v>
      </c>
      <c r="R137" s="183">
        <f t="shared" si="22"/>
        <v>0.00032</v>
      </c>
      <c r="S137" s="183">
        <v>0</v>
      </c>
      <c r="T137" s="184">
        <f t="shared" si="23"/>
        <v>0</v>
      </c>
      <c r="AR137" s="24" t="s">
        <v>301</v>
      </c>
      <c r="AT137" s="24" t="s">
        <v>148</v>
      </c>
      <c r="AU137" s="24" t="s">
        <v>23</v>
      </c>
      <c r="AY137" s="24" t="s">
        <v>144</v>
      </c>
      <c r="BE137" s="185">
        <f t="shared" si="24"/>
        <v>0</v>
      </c>
      <c r="BF137" s="185">
        <f t="shared" si="25"/>
        <v>0</v>
      </c>
      <c r="BG137" s="185">
        <f t="shared" si="26"/>
        <v>0</v>
      </c>
      <c r="BH137" s="185">
        <f t="shared" si="27"/>
        <v>0</v>
      </c>
      <c r="BI137" s="185">
        <f t="shared" si="28"/>
        <v>0</v>
      </c>
      <c r="BJ137" s="24" t="s">
        <v>23</v>
      </c>
      <c r="BK137" s="185">
        <f t="shared" si="29"/>
        <v>0</v>
      </c>
      <c r="BL137" s="24" t="s">
        <v>301</v>
      </c>
      <c r="BM137" s="24" t="s">
        <v>197</v>
      </c>
    </row>
    <row r="138" spans="2:65" s="1" customFormat="1" ht="22.5" customHeight="1">
      <c r="B138" s="173"/>
      <c r="C138" s="174" t="s">
        <v>926</v>
      </c>
      <c r="D138" s="174" t="s">
        <v>148</v>
      </c>
      <c r="E138" s="175" t="s">
        <v>1243</v>
      </c>
      <c r="F138" s="176" t="s">
        <v>1244</v>
      </c>
      <c r="G138" s="177" t="s">
        <v>149</v>
      </c>
      <c r="H138" s="178">
        <v>2</v>
      </c>
      <c r="I138" s="179">
        <v>0</v>
      </c>
      <c r="J138" s="180">
        <f t="shared" si="20"/>
        <v>0</v>
      </c>
      <c r="K138" s="324" t="s">
        <v>1517</v>
      </c>
      <c r="L138" s="40"/>
      <c r="M138" s="181" t="s">
        <v>5</v>
      </c>
      <c r="N138" s="182" t="s">
        <v>47</v>
      </c>
      <c r="O138" s="41"/>
      <c r="P138" s="183">
        <f t="shared" si="21"/>
        <v>0</v>
      </c>
      <c r="Q138" s="183">
        <v>0.0012</v>
      </c>
      <c r="R138" s="183">
        <f t="shared" si="22"/>
        <v>0.0024</v>
      </c>
      <c r="S138" s="183">
        <v>0</v>
      </c>
      <c r="T138" s="184">
        <f t="shared" si="23"/>
        <v>0</v>
      </c>
      <c r="AR138" s="24" t="s">
        <v>301</v>
      </c>
      <c r="AT138" s="24" t="s">
        <v>148</v>
      </c>
      <c r="AU138" s="24" t="s">
        <v>23</v>
      </c>
      <c r="AY138" s="24" t="s">
        <v>144</v>
      </c>
      <c r="BE138" s="185">
        <f t="shared" si="24"/>
        <v>0</v>
      </c>
      <c r="BF138" s="185">
        <f t="shared" si="25"/>
        <v>0</v>
      </c>
      <c r="BG138" s="185">
        <f t="shared" si="26"/>
        <v>0</v>
      </c>
      <c r="BH138" s="185">
        <f t="shared" si="27"/>
        <v>0</v>
      </c>
      <c r="BI138" s="185">
        <f t="shared" si="28"/>
        <v>0</v>
      </c>
      <c r="BJ138" s="24" t="s">
        <v>23</v>
      </c>
      <c r="BK138" s="185">
        <f t="shared" si="29"/>
        <v>0</v>
      </c>
      <c r="BL138" s="24" t="s">
        <v>301</v>
      </c>
      <c r="BM138" s="24" t="s">
        <v>926</v>
      </c>
    </row>
    <row r="139" spans="2:65" s="1" customFormat="1" ht="22.5" customHeight="1">
      <c r="B139" s="173"/>
      <c r="C139" s="174" t="s">
        <v>212</v>
      </c>
      <c r="D139" s="174" t="s">
        <v>148</v>
      </c>
      <c r="E139" s="175" t="s">
        <v>1245</v>
      </c>
      <c r="F139" s="176" t="s">
        <v>1246</v>
      </c>
      <c r="G139" s="177" t="s">
        <v>149</v>
      </c>
      <c r="H139" s="178">
        <v>2</v>
      </c>
      <c r="I139" s="179">
        <v>0</v>
      </c>
      <c r="J139" s="180">
        <f t="shared" si="20"/>
        <v>0</v>
      </c>
      <c r="K139" s="324" t="s">
        <v>1517</v>
      </c>
      <c r="L139" s="40"/>
      <c r="M139" s="181" t="s">
        <v>5</v>
      </c>
      <c r="N139" s="182" t="s">
        <v>47</v>
      </c>
      <c r="O139" s="41"/>
      <c r="P139" s="183">
        <f t="shared" si="21"/>
        <v>0</v>
      </c>
      <c r="Q139" s="183">
        <v>4E-05</v>
      </c>
      <c r="R139" s="183">
        <f t="shared" si="22"/>
        <v>8E-05</v>
      </c>
      <c r="S139" s="183">
        <v>0</v>
      </c>
      <c r="T139" s="184">
        <f t="shared" si="23"/>
        <v>0</v>
      </c>
      <c r="AR139" s="24" t="s">
        <v>301</v>
      </c>
      <c r="AT139" s="24" t="s">
        <v>148</v>
      </c>
      <c r="AU139" s="24" t="s">
        <v>23</v>
      </c>
      <c r="AY139" s="24" t="s">
        <v>144</v>
      </c>
      <c r="BE139" s="185">
        <f t="shared" si="24"/>
        <v>0</v>
      </c>
      <c r="BF139" s="185">
        <f t="shared" si="25"/>
        <v>0</v>
      </c>
      <c r="BG139" s="185">
        <f t="shared" si="26"/>
        <v>0</v>
      </c>
      <c r="BH139" s="185">
        <f t="shared" si="27"/>
        <v>0</v>
      </c>
      <c r="BI139" s="185">
        <f t="shared" si="28"/>
        <v>0</v>
      </c>
      <c r="BJ139" s="24" t="s">
        <v>23</v>
      </c>
      <c r="BK139" s="185">
        <f t="shared" si="29"/>
        <v>0</v>
      </c>
      <c r="BL139" s="24" t="s">
        <v>301</v>
      </c>
      <c r="BM139" s="24" t="s">
        <v>212</v>
      </c>
    </row>
    <row r="140" spans="2:65" s="1" customFormat="1" ht="22.5" customHeight="1">
      <c r="B140" s="173"/>
      <c r="C140" s="174" t="s">
        <v>937</v>
      </c>
      <c r="D140" s="174" t="s">
        <v>148</v>
      </c>
      <c r="E140" s="175" t="s">
        <v>1247</v>
      </c>
      <c r="F140" s="176" t="s">
        <v>1248</v>
      </c>
      <c r="G140" s="177" t="s">
        <v>149</v>
      </c>
      <c r="H140" s="178">
        <v>2</v>
      </c>
      <c r="I140" s="179">
        <v>0</v>
      </c>
      <c r="J140" s="180">
        <f t="shared" si="20"/>
        <v>0</v>
      </c>
      <c r="K140" s="324" t="s">
        <v>1517</v>
      </c>
      <c r="L140" s="40"/>
      <c r="M140" s="181" t="s">
        <v>5</v>
      </c>
      <c r="N140" s="182" t="s">
        <v>47</v>
      </c>
      <c r="O140" s="41"/>
      <c r="P140" s="183">
        <f t="shared" si="21"/>
        <v>0</v>
      </c>
      <c r="Q140" s="183">
        <v>0.00073</v>
      </c>
      <c r="R140" s="183">
        <f t="shared" si="22"/>
        <v>0.00146</v>
      </c>
      <c r="S140" s="183">
        <v>0</v>
      </c>
      <c r="T140" s="184">
        <f t="shared" si="23"/>
        <v>0</v>
      </c>
      <c r="AR140" s="24" t="s">
        <v>301</v>
      </c>
      <c r="AT140" s="24" t="s">
        <v>148</v>
      </c>
      <c r="AU140" s="24" t="s">
        <v>23</v>
      </c>
      <c r="AY140" s="24" t="s">
        <v>144</v>
      </c>
      <c r="BE140" s="185">
        <f t="shared" si="24"/>
        <v>0</v>
      </c>
      <c r="BF140" s="185">
        <f t="shared" si="25"/>
        <v>0</v>
      </c>
      <c r="BG140" s="185">
        <f t="shared" si="26"/>
        <v>0</v>
      </c>
      <c r="BH140" s="185">
        <f t="shared" si="27"/>
        <v>0</v>
      </c>
      <c r="BI140" s="185">
        <f t="shared" si="28"/>
        <v>0</v>
      </c>
      <c r="BJ140" s="24" t="s">
        <v>23</v>
      </c>
      <c r="BK140" s="185">
        <f t="shared" si="29"/>
        <v>0</v>
      </c>
      <c r="BL140" s="24" t="s">
        <v>301</v>
      </c>
      <c r="BM140" s="24" t="s">
        <v>937</v>
      </c>
    </row>
    <row r="141" spans="2:65" s="1" customFormat="1" ht="22.5" customHeight="1">
      <c r="B141" s="173"/>
      <c r="C141" s="174" t="s">
        <v>233</v>
      </c>
      <c r="D141" s="174" t="s">
        <v>148</v>
      </c>
      <c r="E141" s="175" t="s">
        <v>1249</v>
      </c>
      <c r="F141" s="176" t="s">
        <v>1250</v>
      </c>
      <c r="G141" s="177" t="s">
        <v>359</v>
      </c>
      <c r="H141" s="178">
        <v>2</v>
      </c>
      <c r="I141" s="179">
        <v>0</v>
      </c>
      <c r="J141" s="180">
        <f t="shared" si="20"/>
        <v>0</v>
      </c>
      <c r="K141" s="324" t="s">
        <v>1517</v>
      </c>
      <c r="L141" s="40"/>
      <c r="M141" s="181" t="s">
        <v>5</v>
      </c>
      <c r="N141" s="182" t="s">
        <v>47</v>
      </c>
      <c r="O141" s="41"/>
      <c r="P141" s="183">
        <f t="shared" si="21"/>
        <v>0</v>
      </c>
      <c r="Q141" s="183">
        <v>0.00141</v>
      </c>
      <c r="R141" s="183">
        <f t="shared" si="22"/>
        <v>0.00282</v>
      </c>
      <c r="S141" s="183">
        <v>0</v>
      </c>
      <c r="T141" s="184">
        <f t="shared" si="23"/>
        <v>0</v>
      </c>
      <c r="AR141" s="24" t="s">
        <v>301</v>
      </c>
      <c r="AT141" s="24" t="s">
        <v>148</v>
      </c>
      <c r="AU141" s="24" t="s">
        <v>23</v>
      </c>
      <c r="AY141" s="24" t="s">
        <v>144</v>
      </c>
      <c r="BE141" s="185">
        <f t="shared" si="24"/>
        <v>0</v>
      </c>
      <c r="BF141" s="185">
        <f t="shared" si="25"/>
        <v>0</v>
      </c>
      <c r="BG141" s="185">
        <f t="shared" si="26"/>
        <v>0</v>
      </c>
      <c r="BH141" s="185">
        <f t="shared" si="27"/>
        <v>0</v>
      </c>
      <c r="BI141" s="185">
        <f t="shared" si="28"/>
        <v>0</v>
      </c>
      <c r="BJ141" s="24" t="s">
        <v>23</v>
      </c>
      <c r="BK141" s="185">
        <f t="shared" si="29"/>
        <v>0</v>
      </c>
      <c r="BL141" s="24" t="s">
        <v>301</v>
      </c>
      <c r="BM141" s="24" t="s">
        <v>233</v>
      </c>
    </row>
    <row r="142" spans="2:65" s="1" customFormat="1" ht="22.5" customHeight="1">
      <c r="B142" s="173"/>
      <c r="C142" s="174" t="s">
        <v>234</v>
      </c>
      <c r="D142" s="174" t="s">
        <v>148</v>
      </c>
      <c r="E142" s="175" t="s">
        <v>1251</v>
      </c>
      <c r="F142" s="176" t="s">
        <v>1252</v>
      </c>
      <c r="G142" s="177" t="s">
        <v>359</v>
      </c>
      <c r="H142" s="178">
        <v>4</v>
      </c>
      <c r="I142" s="179">
        <v>0</v>
      </c>
      <c r="J142" s="180">
        <f t="shared" si="20"/>
        <v>0</v>
      </c>
      <c r="K142" s="324" t="s">
        <v>1517</v>
      </c>
      <c r="L142" s="40"/>
      <c r="M142" s="181" t="s">
        <v>5</v>
      </c>
      <c r="N142" s="182" t="s">
        <v>47</v>
      </c>
      <c r="O142" s="41"/>
      <c r="P142" s="183">
        <f t="shared" si="21"/>
        <v>0</v>
      </c>
      <c r="Q142" s="183">
        <v>0.00017</v>
      </c>
      <c r="R142" s="183">
        <f t="shared" si="22"/>
        <v>0.00068</v>
      </c>
      <c r="S142" s="183">
        <v>0</v>
      </c>
      <c r="T142" s="184">
        <f t="shared" si="23"/>
        <v>0</v>
      </c>
      <c r="AR142" s="24" t="s">
        <v>301</v>
      </c>
      <c r="AT142" s="24" t="s">
        <v>148</v>
      </c>
      <c r="AU142" s="24" t="s">
        <v>23</v>
      </c>
      <c r="AY142" s="24" t="s">
        <v>144</v>
      </c>
      <c r="BE142" s="185">
        <f t="shared" si="24"/>
        <v>0</v>
      </c>
      <c r="BF142" s="185">
        <f t="shared" si="25"/>
        <v>0</v>
      </c>
      <c r="BG142" s="185">
        <f t="shared" si="26"/>
        <v>0</v>
      </c>
      <c r="BH142" s="185">
        <f t="shared" si="27"/>
        <v>0</v>
      </c>
      <c r="BI142" s="185">
        <f t="shared" si="28"/>
        <v>0</v>
      </c>
      <c r="BJ142" s="24" t="s">
        <v>23</v>
      </c>
      <c r="BK142" s="185">
        <f t="shared" si="29"/>
        <v>0</v>
      </c>
      <c r="BL142" s="24" t="s">
        <v>301</v>
      </c>
      <c r="BM142" s="24" t="s">
        <v>234</v>
      </c>
    </row>
    <row r="143" spans="2:63" s="10" customFormat="1" ht="37.35" customHeight="1">
      <c r="B143" s="159"/>
      <c r="D143" s="170" t="s">
        <v>75</v>
      </c>
      <c r="E143" s="237" t="s">
        <v>1253</v>
      </c>
      <c r="F143" s="237" t="s">
        <v>733</v>
      </c>
      <c r="I143" s="162"/>
      <c r="J143" s="238">
        <f>BK143</f>
        <v>0</v>
      </c>
      <c r="L143" s="159"/>
      <c r="M143" s="164"/>
      <c r="N143" s="165"/>
      <c r="O143" s="165"/>
      <c r="P143" s="166">
        <f>SUM(P144:P145)</f>
        <v>0</v>
      </c>
      <c r="Q143" s="165"/>
      <c r="R143" s="166">
        <f>SUM(R144:R145)</f>
        <v>0</v>
      </c>
      <c r="S143" s="165"/>
      <c r="T143" s="167">
        <f>SUM(T144:T145)</f>
        <v>0</v>
      </c>
      <c r="AR143" s="160" t="s">
        <v>85</v>
      </c>
      <c r="AT143" s="168" t="s">
        <v>75</v>
      </c>
      <c r="AU143" s="168" t="s">
        <v>76</v>
      </c>
      <c r="AY143" s="160" t="s">
        <v>144</v>
      </c>
      <c r="BK143" s="169">
        <f>SUM(BK144:BK145)</f>
        <v>0</v>
      </c>
    </row>
    <row r="144" spans="2:65" s="1" customFormat="1" ht="22.5" customHeight="1">
      <c r="B144" s="173"/>
      <c r="C144" s="174" t="s">
        <v>238</v>
      </c>
      <c r="D144" s="174" t="s">
        <v>148</v>
      </c>
      <c r="E144" s="175" t="s">
        <v>1254</v>
      </c>
      <c r="F144" s="176" t="s">
        <v>1255</v>
      </c>
      <c r="G144" s="177" t="s">
        <v>149</v>
      </c>
      <c r="H144" s="178">
        <v>1</v>
      </c>
      <c r="I144" s="179">
        <v>0</v>
      </c>
      <c r="J144" s="180">
        <f>ROUND(I144*H144,2)</f>
        <v>0</v>
      </c>
      <c r="K144" s="324" t="s">
        <v>1517</v>
      </c>
      <c r="L144" s="40"/>
      <c r="M144" s="181" t="s">
        <v>5</v>
      </c>
      <c r="N144" s="182" t="s">
        <v>47</v>
      </c>
      <c r="O144" s="41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AR144" s="24" t="s">
        <v>301</v>
      </c>
      <c r="AT144" s="24" t="s">
        <v>148</v>
      </c>
      <c r="AU144" s="24" t="s">
        <v>23</v>
      </c>
      <c r="AY144" s="24" t="s">
        <v>144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4" t="s">
        <v>23</v>
      </c>
      <c r="BK144" s="185">
        <f>ROUND(I144*H144,2)</f>
        <v>0</v>
      </c>
      <c r="BL144" s="24" t="s">
        <v>301</v>
      </c>
      <c r="BM144" s="24" t="s">
        <v>238</v>
      </c>
    </row>
    <row r="145" spans="2:65" s="1" customFormat="1" ht="22.5" customHeight="1">
      <c r="B145" s="173"/>
      <c r="C145" s="174" t="s">
        <v>242</v>
      </c>
      <c r="D145" s="174" t="s">
        <v>148</v>
      </c>
      <c r="E145" s="175" t="s">
        <v>1256</v>
      </c>
      <c r="F145" s="176" t="s">
        <v>1257</v>
      </c>
      <c r="G145" s="177" t="s">
        <v>186</v>
      </c>
      <c r="H145" s="178">
        <v>1</v>
      </c>
      <c r="I145" s="179">
        <v>0</v>
      </c>
      <c r="J145" s="180">
        <f>ROUND(I145*H145,2)</f>
        <v>0</v>
      </c>
      <c r="K145" s="324" t="s">
        <v>1517</v>
      </c>
      <c r="L145" s="40"/>
      <c r="M145" s="181" t="s">
        <v>5</v>
      </c>
      <c r="N145" s="182" t="s">
        <v>47</v>
      </c>
      <c r="O145" s="41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AR145" s="24" t="s">
        <v>301</v>
      </c>
      <c r="AT145" s="24" t="s">
        <v>148</v>
      </c>
      <c r="AU145" s="24" t="s">
        <v>23</v>
      </c>
      <c r="AY145" s="24" t="s">
        <v>144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24" t="s">
        <v>23</v>
      </c>
      <c r="BK145" s="185">
        <f>ROUND(I145*H145,2)</f>
        <v>0</v>
      </c>
      <c r="BL145" s="24" t="s">
        <v>301</v>
      </c>
      <c r="BM145" s="24" t="s">
        <v>242</v>
      </c>
    </row>
    <row r="146" spans="2:63" s="10" customFormat="1" ht="37.35" customHeight="1">
      <c r="B146" s="159"/>
      <c r="D146" s="170" t="s">
        <v>75</v>
      </c>
      <c r="E146" s="237" t="s">
        <v>1064</v>
      </c>
      <c r="F146" s="237" t="s">
        <v>1258</v>
      </c>
      <c r="I146" s="162"/>
      <c r="J146" s="238">
        <f>BK146</f>
        <v>0</v>
      </c>
      <c r="L146" s="159"/>
      <c r="M146" s="164"/>
      <c r="N146" s="165"/>
      <c r="O146" s="165"/>
      <c r="P146" s="166">
        <f>P147</f>
        <v>0</v>
      </c>
      <c r="Q146" s="165"/>
      <c r="R146" s="166">
        <f>R147</f>
        <v>1.7600000000000002</v>
      </c>
      <c r="S146" s="165"/>
      <c r="T146" s="167">
        <f>T147</f>
        <v>0</v>
      </c>
      <c r="AR146" s="160" t="s">
        <v>23</v>
      </c>
      <c r="AT146" s="168" t="s">
        <v>75</v>
      </c>
      <c r="AU146" s="168" t="s">
        <v>76</v>
      </c>
      <c r="AY146" s="160" t="s">
        <v>144</v>
      </c>
      <c r="BK146" s="169">
        <f>BK147</f>
        <v>0</v>
      </c>
    </row>
    <row r="147" spans="2:65" s="1" customFormat="1" ht="22.5" customHeight="1">
      <c r="B147" s="173"/>
      <c r="C147" s="174" t="s">
        <v>243</v>
      </c>
      <c r="D147" s="174" t="s">
        <v>148</v>
      </c>
      <c r="E147" s="175" t="s">
        <v>1259</v>
      </c>
      <c r="F147" s="176" t="s">
        <v>1260</v>
      </c>
      <c r="G147" s="177" t="s">
        <v>210</v>
      </c>
      <c r="H147" s="178">
        <v>0.8</v>
      </c>
      <c r="I147" s="179">
        <v>0</v>
      </c>
      <c r="J147" s="180">
        <f>ROUND(I147*H147,2)</f>
        <v>0</v>
      </c>
      <c r="K147" s="324" t="s">
        <v>1517</v>
      </c>
      <c r="L147" s="40"/>
      <c r="M147" s="181" t="s">
        <v>5</v>
      </c>
      <c r="N147" s="182" t="s">
        <v>47</v>
      </c>
      <c r="O147" s="41"/>
      <c r="P147" s="183">
        <f>O147*H147</f>
        <v>0</v>
      </c>
      <c r="Q147" s="183">
        <v>2.2</v>
      </c>
      <c r="R147" s="183">
        <f>Q147*H147</f>
        <v>1.7600000000000002</v>
      </c>
      <c r="S147" s="183">
        <v>0</v>
      </c>
      <c r="T147" s="184">
        <f>S147*H147</f>
        <v>0</v>
      </c>
      <c r="AR147" s="24" t="s">
        <v>150</v>
      </c>
      <c r="AT147" s="24" t="s">
        <v>148</v>
      </c>
      <c r="AU147" s="24" t="s">
        <v>23</v>
      </c>
      <c r="AY147" s="24" t="s">
        <v>144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24" t="s">
        <v>23</v>
      </c>
      <c r="BK147" s="185">
        <f>ROUND(I147*H147,2)</f>
        <v>0</v>
      </c>
      <c r="BL147" s="24" t="s">
        <v>150</v>
      </c>
      <c r="BM147" s="24" t="s">
        <v>243</v>
      </c>
    </row>
    <row r="148" spans="2:63" s="10" customFormat="1" ht="37.35" customHeight="1">
      <c r="B148" s="159"/>
      <c r="D148" s="170" t="s">
        <v>75</v>
      </c>
      <c r="E148" s="237" t="s">
        <v>320</v>
      </c>
      <c r="F148" s="237" t="s">
        <v>1261</v>
      </c>
      <c r="I148" s="162"/>
      <c r="J148" s="238">
        <f>BK148</f>
        <v>0</v>
      </c>
      <c r="L148" s="159"/>
      <c r="M148" s="164"/>
      <c r="N148" s="165"/>
      <c r="O148" s="165"/>
      <c r="P148" s="166">
        <f>SUM(P149:P150)</f>
        <v>0</v>
      </c>
      <c r="Q148" s="165"/>
      <c r="R148" s="166">
        <f>SUM(R149:R150)</f>
        <v>6.726664</v>
      </c>
      <c r="S148" s="165"/>
      <c r="T148" s="167">
        <f>SUM(T149:T150)</f>
        <v>0</v>
      </c>
      <c r="AR148" s="160" t="s">
        <v>23</v>
      </c>
      <c r="AT148" s="168" t="s">
        <v>75</v>
      </c>
      <c r="AU148" s="168" t="s">
        <v>76</v>
      </c>
      <c r="AY148" s="160" t="s">
        <v>144</v>
      </c>
      <c r="BK148" s="169">
        <f>SUM(BK149:BK150)</f>
        <v>0</v>
      </c>
    </row>
    <row r="149" spans="2:65" s="1" customFormat="1" ht="22.5" customHeight="1">
      <c r="B149" s="173"/>
      <c r="C149" s="174" t="s">
        <v>246</v>
      </c>
      <c r="D149" s="174" t="s">
        <v>148</v>
      </c>
      <c r="E149" s="175" t="s">
        <v>1262</v>
      </c>
      <c r="F149" s="176" t="s">
        <v>1263</v>
      </c>
      <c r="G149" s="177" t="s">
        <v>210</v>
      </c>
      <c r="H149" s="178">
        <v>0.8</v>
      </c>
      <c r="I149" s="179">
        <v>0</v>
      </c>
      <c r="J149" s="180">
        <f>ROUND(I149*H149,2)</f>
        <v>0</v>
      </c>
      <c r="K149" s="324" t="s">
        <v>1517</v>
      </c>
      <c r="L149" s="40"/>
      <c r="M149" s="181" t="s">
        <v>5</v>
      </c>
      <c r="N149" s="182" t="s">
        <v>47</v>
      </c>
      <c r="O149" s="41"/>
      <c r="P149" s="183">
        <f>O149*H149</f>
        <v>0</v>
      </c>
      <c r="Q149" s="183">
        <v>2.00133</v>
      </c>
      <c r="R149" s="183">
        <f>Q149*H149</f>
        <v>1.601064</v>
      </c>
      <c r="S149" s="183">
        <v>0</v>
      </c>
      <c r="T149" s="184">
        <f>S149*H149</f>
        <v>0</v>
      </c>
      <c r="AR149" s="24" t="s">
        <v>150</v>
      </c>
      <c r="AT149" s="24" t="s">
        <v>148</v>
      </c>
      <c r="AU149" s="24" t="s">
        <v>23</v>
      </c>
      <c r="AY149" s="24" t="s">
        <v>144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24" t="s">
        <v>23</v>
      </c>
      <c r="BK149" s="185">
        <f>ROUND(I149*H149,2)</f>
        <v>0</v>
      </c>
      <c r="BL149" s="24" t="s">
        <v>150</v>
      </c>
      <c r="BM149" s="24" t="s">
        <v>246</v>
      </c>
    </row>
    <row r="150" spans="2:65" s="1" customFormat="1" ht="22.5" customHeight="1">
      <c r="B150" s="173"/>
      <c r="C150" s="174" t="s">
        <v>250</v>
      </c>
      <c r="D150" s="174" t="s">
        <v>148</v>
      </c>
      <c r="E150" s="175" t="s">
        <v>1264</v>
      </c>
      <c r="F150" s="176" t="s">
        <v>1265</v>
      </c>
      <c r="G150" s="177" t="s">
        <v>186</v>
      </c>
      <c r="H150" s="178">
        <v>20</v>
      </c>
      <c r="I150" s="179">
        <v>0</v>
      </c>
      <c r="J150" s="180">
        <f>ROUND(I150*H150,2)</f>
        <v>0</v>
      </c>
      <c r="K150" s="324" t="s">
        <v>1517</v>
      </c>
      <c r="L150" s="40"/>
      <c r="M150" s="181" t="s">
        <v>5</v>
      </c>
      <c r="N150" s="182" t="s">
        <v>47</v>
      </c>
      <c r="O150" s="41"/>
      <c r="P150" s="183">
        <f>O150*H150</f>
        <v>0</v>
      </c>
      <c r="Q150" s="183">
        <v>0.25628</v>
      </c>
      <c r="R150" s="183">
        <f>Q150*H150</f>
        <v>5.1256</v>
      </c>
      <c r="S150" s="183">
        <v>0</v>
      </c>
      <c r="T150" s="184">
        <f>S150*H150</f>
        <v>0</v>
      </c>
      <c r="AR150" s="24" t="s">
        <v>150</v>
      </c>
      <c r="AT150" s="24" t="s">
        <v>148</v>
      </c>
      <c r="AU150" s="24" t="s">
        <v>23</v>
      </c>
      <c r="AY150" s="24" t="s">
        <v>144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24" t="s">
        <v>23</v>
      </c>
      <c r="BK150" s="185">
        <f>ROUND(I150*H150,2)</f>
        <v>0</v>
      </c>
      <c r="BL150" s="24" t="s">
        <v>150</v>
      </c>
      <c r="BM150" s="24" t="s">
        <v>250</v>
      </c>
    </row>
    <row r="151" spans="2:63" s="10" customFormat="1" ht="37.35" customHeight="1">
      <c r="B151" s="159"/>
      <c r="D151" s="170" t="s">
        <v>75</v>
      </c>
      <c r="E151" s="237" t="s">
        <v>1266</v>
      </c>
      <c r="F151" s="237" t="s">
        <v>1267</v>
      </c>
      <c r="I151" s="162"/>
      <c r="J151" s="238">
        <f>BK151</f>
        <v>0</v>
      </c>
      <c r="L151" s="159"/>
      <c r="M151" s="164"/>
      <c r="N151" s="165"/>
      <c r="O151" s="165"/>
      <c r="P151" s="166">
        <f>P152</f>
        <v>0</v>
      </c>
      <c r="Q151" s="165"/>
      <c r="R151" s="166">
        <f>R152</f>
        <v>0</v>
      </c>
      <c r="S151" s="165"/>
      <c r="T151" s="167">
        <f>T152</f>
        <v>0</v>
      </c>
      <c r="AR151" s="160" t="s">
        <v>145</v>
      </c>
      <c r="AT151" s="168" t="s">
        <v>75</v>
      </c>
      <c r="AU151" s="168" t="s">
        <v>76</v>
      </c>
      <c r="AY151" s="160" t="s">
        <v>144</v>
      </c>
      <c r="BK151" s="169">
        <f>BK152</f>
        <v>0</v>
      </c>
    </row>
    <row r="152" spans="2:65" s="1" customFormat="1" ht="22.5" customHeight="1">
      <c r="B152" s="173"/>
      <c r="C152" s="174" t="s">
        <v>980</v>
      </c>
      <c r="D152" s="174" t="s">
        <v>148</v>
      </c>
      <c r="E152" s="175" t="s">
        <v>1268</v>
      </c>
      <c r="F152" s="176" t="s">
        <v>1269</v>
      </c>
      <c r="G152" s="177" t="s">
        <v>186</v>
      </c>
      <c r="H152" s="178">
        <v>2</v>
      </c>
      <c r="I152" s="179">
        <v>0</v>
      </c>
      <c r="J152" s="180">
        <f>ROUND(I152*H152,2)</f>
        <v>0</v>
      </c>
      <c r="K152" s="324" t="s">
        <v>1517</v>
      </c>
      <c r="L152" s="40"/>
      <c r="M152" s="181" t="s">
        <v>5</v>
      </c>
      <c r="N152" s="182" t="s">
        <v>47</v>
      </c>
      <c r="O152" s="41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24" t="s">
        <v>250</v>
      </c>
      <c r="AT152" s="24" t="s">
        <v>148</v>
      </c>
      <c r="AU152" s="24" t="s">
        <v>23</v>
      </c>
      <c r="AY152" s="24" t="s">
        <v>144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24" t="s">
        <v>23</v>
      </c>
      <c r="BK152" s="185">
        <f>ROUND(I152*H152,2)</f>
        <v>0</v>
      </c>
      <c r="BL152" s="24" t="s">
        <v>250</v>
      </c>
      <c r="BM152" s="24" t="s">
        <v>980</v>
      </c>
    </row>
    <row r="153" spans="2:63" s="10" customFormat="1" ht="37.35" customHeight="1">
      <c r="B153" s="159"/>
      <c r="D153" s="170" t="s">
        <v>75</v>
      </c>
      <c r="E153" s="237" t="s">
        <v>777</v>
      </c>
      <c r="F153" s="237" t="s">
        <v>1270</v>
      </c>
      <c r="I153" s="162"/>
      <c r="J153" s="238">
        <f>BK153</f>
        <v>0</v>
      </c>
      <c r="L153" s="159"/>
      <c r="M153" s="164"/>
      <c r="N153" s="165"/>
      <c r="O153" s="165"/>
      <c r="P153" s="166">
        <f>SUM(P154:P154)</f>
        <v>0</v>
      </c>
      <c r="Q153" s="165"/>
      <c r="R153" s="166">
        <f>SUM(R154:R154)</f>
        <v>0.0025</v>
      </c>
      <c r="S153" s="165"/>
      <c r="T153" s="167">
        <f>SUM(T154:T154)</f>
        <v>0</v>
      </c>
      <c r="AR153" s="160" t="s">
        <v>85</v>
      </c>
      <c r="AT153" s="168" t="s">
        <v>75</v>
      </c>
      <c r="AU153" s="168" t="s">
        <v>76</v>
      </c>
      <c r="AY153" s="160" t="s">
        <v>144</v>
      </c>
      <c r="BK153" s="169">
        <f>SUM(BK154:BK154)</f>
        <v>0</v>
      </c>
    </row>
    <row r="154" spans="2:65" s="1" customFormat="1" ht="22.5" customHeight="1">
      <c r="B154" s="173"/>
      <c r="C154" s="174" t="s">
        <v>259</v>
      </c>
      <c r="D154" s="174" t="s">
        <v>148</v>
      </c>
      <c r="E154" s="328" t="s">
        <v>1521</v>
      </c>
      <c r="F154" s="324" t="s">
        <v>1520</v>
      </c>
      <c r="G154" s="177" t="s">
        <v>149</v>
      </c>
      <c r="H154" s="178">
        <v>1</v>
      </c>
      <c r="I154" s="179">
        <v>0</v>
      </c>
      <c r="J154" s="180">
        <f aca="true" t="shared" si="30" ref="J154">ROUND(I154*H154,2)</f>
        <v>0</v>
      </c>
      <c r="K154" s="324" t="s">
        <v>1517</v>
      </c>
      <c r="L154" s="40"/>
      <c r="M154" s="181" t="s">
        <v>5</v>
      </c>
      <c r="N154" s="182" t="s">
        <v>47</v>
      </c>
      <c r="O154" s="41"/>
      <c r="P154" s="183">
        <f aca="true" t="shared" si="31" ref="P154">O154*H154</f>
        <v>0</v>
      </c>
      <c r="Q154" s="183">
        <v>0.0025</v>
      </c>
      <c r="R154" s="183">
        <f aca="true" t="shared" si="32" ref="R154">Q154*H154</f>
        <v>0.0025</v>
      </c>
      <c r="S154" s="183">
        <v>0</v>
      </c>
      <c r="T154" s="184">
        <f aca="true" t="shared" si="33" ref="T154">S154*H154</f>
        <v>0</v>
      </c>
      <c r="AR154" s="24" t="s">
        <v>301</v>
      </c>
      <c r="AT154" s="24" t="s">
        <v>148</v>
      </c>
      <c r="AU154" s="24" t="s">
        <v>23</v>
      </c>
      <c r="AY154" s="24" t="s">
        <v>144</v>
      </c>
      <c r="BE154" s="185">
        <f aca="true" t="shared" si="34" ref="BE154">IF(N154="základní",J154,0)</f>
        <v>0</v>
      </c>
      <c r="BF154" s="185">
        <f aca="true" t="shared" si="35" ref="BF154">IF(N154="snížená",J154,0)</f>
        <v>0</v>
      </c>
      <c r="BG154" s="185">
        <f aca="true" t="shared" si="36" ref="BG154">IF(N154="zákl. přenesená",J154,0)</f>
        <v>0</v>
      </c>
      <c r="BH154" s="185">
        <f aca="true" t="shared" si="37" ref="BH154">IF(N154="sníž. přenesená",J154,0)</f>
        <v>0</v>
      </c>
      <c r="BI154" s="185">
        <f aca="true" t="shared" si="38" ref="BI154">IF(N154="nulová",J154,0)</f>
        <v>0</v>
      </c>
      <c r="BJ154" s="24" t="s">
        <v>23</v>
      </c>
      <c r="BK154" s="185">
        <f aca="true" t="shared" si="39" ref="BK154">ROUND(I154*H154,2)</f>
        <v>0</v>
      </c>
      <c r="BL154" s="24" t="s">
        <v>301</v>
      </c>
      <c r="BM154" s="24" t="s">
        <v>259</v>
      </c>
    </row>
    <row r="155" spans="2:12" s="1" customFormat="1" ht="6.9" customHeight="1">
      <c r="B155" s="55"/>
      <c r="C155" s="56"/>
      <c r="D155" s="56"/>
      <c r="E155" s="56"/>
      <c r="F155" s="56"/>
      <c r="G155" s="56"/>
      <c r="H155" s="56"/>
      <c r="I155" s="126"/>
      <c r="J155" s="56"/>
      <c r="K155" s="56"/>
      <c r="L155" s="40"/>
    </row>
  </sheetData>
  <autoFilter ref="C89:K154"/>
  <mergeCells count="9">
    <mergeCell ref="E80:H80"/>
    <mergeCell ref="E82:H82"/>
    <mergeCell ref="G1:H1"/>
    <mergeCell ref="L2:V2"/>
    <mergeCell ref="E9:H9"/>
    <mergeCell ref="E24:H24"/>
    <mergeCell ref="E45:H45"/>
    <mergeCell ref="E47:H47"/>
    <mergeCell ref="E7:AI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69"/>
  </sheetViews>
  <sheetFormatPr defaultColWidth="9.33203125" defaultRowHeight="13.5"/>
  <cols>
    <col min="1" max="1" width="8.33203125" style="244" customWidth="1"/>
    <col min="2" max="2" width="1.66796875" style="244" customWidth="1"/>
    <col min="3" max="4" width="5" style="244" customWidth="1"/>
    <col min="5" max="5" width="11.66015625" style="244" customWidth="1"/>
    <col min="6" max="6" width="9.16015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796875" style="244" customWidth="1"/>
  </cols>
  <sheetData>
    <row r="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5" customFormat="1" ht="45" customHeight="1">
      <c r="B3" s="248"/>
      <c r="C3" s="376" t="s">
        <v>1271</v>
      </c>
      <c r="D3" s="376"/>
      <c r="E3" s="376"/>
      <c r="F3" s="376"/>
      <c r="G3" s="376"/>
      <c r="H3" s="376"/>
      <c r="I3" s="376"/>
      <c r="J3" s="376"/>
      <c r="K3" s="249"/>
    </row>
    <row r="4" spans="2:11" ht="25.5" customHeight="1">
      <c r="B4" s="250"/>
      <c r="C4" s="383" t="s">
        <v>1272</v>
      </c>
      <c r="D4" s="383"/>
      <c r="E4" s="383"/>
      <c r="F4" s="383"/>
      <c r="G4" s="383"/>
      <c r="H4" s="383"/>
      <c r="I4" s="383"/>
      <c r="J4" s="383"/>
      <c r="K4" s="251"/>
    </row>
    <row r="5" spans="2:1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50"/>
      <c r="C6" s="379" t="s">
        <v>1273</v>
      </c>
      <c r="D6" s="379"/>
      <c r="E6" s="379"/>
      <c r="F6" s="379"/>
      <c r="G6" s="379"/>
      <c r="H6" s="379"/>
      <c r="I6" s="379"/>
      <c r="J6" s="379"/>
      <c r="K6" s="251"/>
    </row>
    <row r="7" spans="2:11" ht="15" customHeight="1">
      <c r="B7" s="254"/>
      <c r="C7" s="379" t="s">
        <v>1274</v>
      </c>
      <c r="D7" s="379"/>
      <c r="E7" s="379"/>
      <c r="F7" s="379"/>
      <c r="G7" s="379"/>
      <c r="H7" s="379"/>
      <c r="I7" s="379"/>
      <c r="J7" s="379"/>
      <c r="K7" s="251"/>
    </row>
    <row r="8" spans="2:1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ht="15" customHeight="1">
      <c r="B9" s="254"/>
      <c r="C9" s="379" t="s">
        <v>1275</v>
      </c>
      <c r="D9" s="379"/>
      <c r="E9" s="379"/>
      <c r="F9" s="379"/>
      <c r="G9" s="379"/>
      <c r="H9" s="379"/>
      <c r="I9" s="379"/>
      <c r="J9" s="379"/>
      <c r="K9" s="251"/>
    </row>
    <row r="10" spans="2:11" ht="15" customHeight="1">
      <c r="B10" s="254"/>
      <c r="C10" s="253"/>
      <c r="D10" s="379" t="s">
        <v>1276</v>
      </c>
      <c r="E10" s="379"/>
      <c r="F10" s="379"/>
      <c r="G10" s="379"/>
      <c r="H10" s="379"/>
      <c r="I10" s="379"/>
      <c r="J10" s="379"/>
      <c r="K10" s="251"/>
    </row>
    <row r="11" spans="2:11" ht="15" customHeight="1">
      <c r="B11" s="254"/>
      <c r="C11" s="255"/>
      <c r="D11" s="379" t="s">
        <v>1277</v>
      </c>
      <c r="E11" s="379"/>
      <c r="F11" s="379"/>
      <c r="G11" s="379"/>
      <c r="H11" s="379"/>
      <c r="I11" s="379"/>
      <c r="J11" s="379"/>
      <c r="K11" s="251"/>
    </row>
    <row r="12" spans="2:11" ht="12.75" customHeight="1">
      <c r="B12" s="254"/>
      <c r="C12" s="255"/>
      <c r="D12" s="255"/>
      <c r="E12" s="255"/>
      <c r="F12" s="255"/>
      <c r="G12" s="255"/>
      <c r="H12" s="255"/>
      <c r="I12" s="255"/>
      <c r="J12" s="255"/>
      <c r="K12" s="251"/>
    </row>
    <row r="13" spans="2:11" ht="15" customHeight="1">
      <c r="B13" s="254"/>
      <c r="C13" s="255"/>
      <c r="D13" s="379" t="s">
        <v>1278</v>
      </c>
      <c r="E13" s="379"/>
      <c r="F13" s="379"/>
      <c r="G13" s="379"/>
      <c r="H13" s="379"/>
      <c r="I13" s="379"/>
      <c r="J13" s="379"/>
      <c r="K13" s="251"/>
    </row>
    <row r="14" spans="2:11" ht="15" customHeight="1">
      <c r="B14" s="254"/>
      <c r="C14" s="255"/>
      <c r="D14" s="379" t="s">
        <v>1279</v>
      </c>
      <c r="E14" s="379"/>
      <c r="F14" s="379"/>
      <c r="G14" s="379"/>
      <c r="H14" s="379"/>
      <c r="I14" s="379"/>
      <c r="J14" s="379"/>
      <c r="K14" s="251"/>
    </row>
    <row r="15" spans="2:11" ht="15" customHeight="1">
      <c r="B15" s="254"/>
      <c r="C15" s="255"/>
      <c r="D15" s="379" t="s">
        <v>1280</v>
      </c>
      <c r="E15" s="379"/>
      <c r="F15" s="379"/>
      <c r="G15" s="379"/>
      <c r="H15" s="379"/>
      <c r="I15" s="379"/>
      <c r="J15" s="379"/>
      <c r="K15" s="251"/>
    </row>
    <row r="16" spans="2:11" ht="15" customHeight="1">
      <c r="B16" s="254"/>
      <c r="C16" s="255"/>
      <c r="D16" s="255"/>
      <c r="E16" s="256" t="s">
        <v>83</v>
      </c>
      <c r="F16" s="379" t="s">
        <v>1281</v>
      </c>
      <c r="G16" s="379"/>
      <c r="H16" s="379"/>
      <c r="I16" s="379"/>
      <c r="J16" s="379"/>
      <c r="K16" s="251"/>
    </row>
    <row r="17" spans="2:11" ht="15" customHeight="1">
      <c r="B17" s="254"/>
      <c r="C17" s="255"/>
      <c r="D17" s="255"/>
      <c r="E17" s="256" t="s">
        <v>1282</v>
      </c>
      <c r="F17" s="379" t="s">
        <v>1283</v>
      </c>
      <c r="G17" s="379"/>
      <c r="H17" s="379"/>
      <c r="I17" s="379"/>
      <c r="J17" s="379"/>
      <c r="K17" s="251"/>
    </row>
    <row r="18" spans="2:11" ht="15" customHeight="1">
      <c r="B18" s="254"/>
      <c r="C18" s="255"/>
      <c r="D18" s="255"/>
      <c r="E18" s="256" t="s">
        <v>1284</v>
      </c>
      <c r="F18" s="379" t="s">
        <v>1285</v>
      </c>
      <c r="G18" s="379"/>
      <c r="H18" s="379"/>
      <c r="I18" s="379"/>
      <c r="J18" s="379"/>
      <c r="K18" s="251"/>
    </row>
    <row r="19" spans="2:11" ht="15" customHeight="1">
      <c r="B19" s="254"/>
      <c r="C19" s="255"/>
      <c r="D19" s="255"/>
      <c r="E19" s="256" t="s">
        <v>1286</v>
      </c>
      <c r="F19" s="379" t="s">
        <v>1287</v>
      </c>
      <c r="G19" s="379"/>
      <c r="H19" s="379"/>
      <c r="I19" s="379"/>
      <c r="J19" s="379"/>
      <c r="K19" s="251"/>
    </row>
    <row r="20" spans="2:11" ht="15" customHeight="1">
      <c r="B20" s="254"/>
      <c r="C20" s="255"/>
      <c r="D20" s="255"/>
      <c r="E20" s="256" t="s">
        <v>1135</v>
      </c>
      <c r="F20" s="379" t="s">
        <v>1136</v>
      </c>
      <c r="G20" s="379"/>
      <c r="H20" s="379"/>
      <c r="I20" s="379"/>
      <c r="J20" s="379"/>
      <c r="K20" s="251"/>
    </row>
    <row r="21" spans="2:11" ht="15" customHeight="1">
      <c r="B21" s="254"/>
      <c r="C21" s="255"/>
      <c r="D21" s="255"/>
      <c r="E21" s="256" t="s">
        <v>1288</v>
      </c>
      <c r="F21" s="379" t="s">
        <v>1289</v>
      </c>
      <c r="G21" s="379"/>
      <c r="H21" s="379"/>
      <c r="I21" s="379"/>
      <c r="J21" s="379"/>
      <c r="K21" s="251"/>
    </row>
    <row r="22" spans="2:11" ht="12.75" customHeight="1">
      <c r="B22" s="254"/>
      <c r="C22" s="255"/>
      <c r="D22" s="255"/>
      <c r="E22" s="255"/>
      <c r="F22" s="255"/>
      <c r="G22" s="255"/>
      <c r="H22" s="255"/>
      <c r="I22" s="255"/>
      <c r="J22" s="255"/>
      <c r="K22" s="251"/>
    </row>
    <row r="23" spans="2:11" ht="15" customHeight="1">
      <c r="B23" s="254"/>
      <c r="C23" s="379" t="s">
        <v>1290</v>
      </c>
      <c r="D23" s="379"/>
      <c r="E23" s="379"/>
      <c r="F23" s="379"/>
      <c r="G23" s="379"/>
      <c r="H23" s="379"/>
      <c r="I23" s="379"/>
      <c r="J23" s="379"/>
      <c r="K23" s="251"/>
    </row>
    <row r="24" spans="2:11" ht="15" customHeight="1">
      <c r="B24" s="254"/>
      <c r="C24" s="379" t="s">
        <v>1291</v>
      </c>
      <c r="D24" s="379"/>
      <c r="E24" s="379"/>
      <c r="F24" s="379"/>
      <c r="G24" s="379"/>
      <c r="H24" s="379"/>
      <c r="I24" s="379"/>
      <c r="J24" s="379"/>
      <c r="K24" s="251"/>
    </row>
    <row r="25" spans="2:11" ht="15" customHeight="1">
      <c r="B25" s="254"/>
      <c r="C25" s="253"/>
      <c r="D25" s="379" t="s">
        <v>1292</v>
      </c>
      <c r="E25" s="379"/>
      <c r="F25" s="379"/>
      <c r="G25" s="379"/>
      <c r="H25" s="379"/>
      <c r="I25" s="379"/>
      <c r="J25" s="379"/>
      <c r="K25" s="251"/>
    </row>
    <row r="26" spans="2:11" ht="15" customHeight="1">
      <c r="B26" s="254"/>
      <c r="C26" s="255"/>
      <c r="D26" s="379" t="s">
        <v>1293</v>
      </c>
      <c r="E26" s="379"/>
      <c r="F26" s="379"/>
      <c r="G26" s="379"/>
      <c r="H26" s="379"/>
      <c r="I26" s="379"/>
      <c r="J26" s="379"/>
      <c r="K26" s="251"/>
    </row>
    <row r="27" spans="2:11" ht="12.75" customHeight="1">
      <c r="B27" s="254"/>
      <c r="C27" s="255"/>
      <c r="D27" s="255"/>
      <c r="E27" s="255"/>
      <c r="F27" s="255"/>
      <c r="G27" s="255"/>
      <c r="H27" s="255"/>
      <c r="I27" s="255"/>
      <c r="J27" s="255"/>
      <c r="K27" s="251"/>
    </row>
    <row r="28" spans="2:11" ht="15" customHeight="1">
      <c r="B28" s="254"/>
      <c r="C28" s="255"/>
      <c r="D28" s="379" t="s">
        <v>1294</v>
      </c>
      <c r="E28" s="379"/>
      <c r="F28" s="379"/>
      <c r="G28" s="379"/>
      <c r="H28" s="379"/>
      <c r="I28" s="379"/>
      <c r="J28" s="379"/>
      <c r="K28" s="251"/>
    </row>
    <row r="29" spans="2:11" ht="15" customHeight="1">
      <c r="B29" s="254"/>
      <c r="C29" s="255"/>
      <c r="D29" s="379" t="s">
        <v>1295</v>
      </c>
      <c r="E29" s="379"/>
      <c r="F29" s="379"/>
      <c r="G29" s="379"/>
      <c r="H29" s="379"/>
      <c r="I29" s="379"/>
      <c r="J29" s="379"/>
      <c r="K29" s="251"/>
    </row>
    <row r="30" spans="2:11" ht="12.75" customHeight="1">
      <c r="B30" s="254"/>
      <c r="C30" s="255"/>
      <c r="D30" s="255"/>
      <c r="E30" s="255"/>
      <c r="F30" s="255"/>
      <c r="G30" s="255"/>
      <c r="H30" s="255"/>
      <c r="I30" s="255"/>
      <c r="J30" s="255"/>
      <c r="K30" s="251"/>
    </row>
    <row r="31" spans="2:11" ht="15" customHeight="1">
      <c r="B31" s="254"/>
      <c r="C31" s="255"/>
      <c r="D31" s="379" t="s">
        <v>1296</v>
      </c>
      <c r="E31" s="379"/>
      <c r="F31" s="379"/>
      <c r="G31" s="379"/>
      <c r="H31" s="379"/>
      <c r="I31" s="379"/>
      <c r="J31" s="379"/>
      <c r="K31" s="251"/>
    </row>
    <row r="32" spans="2:11" ht="15" customHeight="1">
      <c r="B32" s="254"/>
      <c r="C32" s="255"/>
      <c r="D32" s="379" t="s">
        <v>1297</v>
      </c>
      <c r="E32" s="379"/>
      <c r="F32" s="379"/>
      <c r="G32" s="379"/>
      <c r="H32" s="379"/>
      <c r="I32" s="379"/>
      <c r="J32" s="379"/>
      <c r="K32" s="251"/>
    </row>
    <row r="33" spans="2:11" ht="15" customHeight="1">
      <c r="B33" s="254"/>
      <c r="C33" s="255"/>
      <c r="D33" s="379" t="s">
        <v>1298</v>
      </c>
      <c r="E33" s="379"/>
      <c r="F33" s="379"/>
      <c r="G33" s="379"/>
      <c r="H33" s="379"/>
      <c r="I33" s="379"/>
      <c r="J33" s="379"/>
      <c r="K33" s="251"/>
    </row>
    <row r="34" spans="2:11" ht="15" customHeight="1">
      <c r="B34" s="254"/>
      <c r="C34" s="255"/>
      <c r="D34" s="253"/>
      <c r="E34" s="257" t="s">
        <v>129</v>
      </c>
      <c r="F34" s="253"/>
      <c r="G34" s="379" t="s">
        <v>1299</v>
      </c>
      <c r="H34" s="379"/>
      <c r="I34" s="379"/>
      <c r="J34" s="379"/>
      <c r="K34" s="251"/>
    </row>
    <row r="35" spans="2:11" ht="30.75" customHeight="1">
      <c r="B35" s="254"/>
      <c r="C35" s="255"/>
      <c r="D35" s="253"/>
      <c r="E35" s="257" t="s">
        <v>1300</v>
      </c>
      <c r="F35" s="253"/>
      <c r="G35" s="379" t="s">
        <v>1301</v>
      </c>
      <c r="H35" s="379"/>
      <c r="I35" s="379"/>
      <c r="J35" s="379"/>
      <c r="K35" s="251"/>
    </row>
    <row r="36" spans="2:11" ht="15" customHeight="1">
      <c r="B36" s="254"/>
      <c r="C36" s="255"/>
      <c r="D36" s="253"/>
      <c r="E36" s="257" t="s">
        <v>57</v>
      </c>
      <c r="F36" s="253"/>
      <c r="G36" s="379" t="s">
        <v>1302</v>
      </c>
      <c r="H36" s="379"/>
      <c r="I36" s="379"/>
      <c r="J36" s="379"/>
      <c r="K36" s="251"/>
    </row>
    <row r="37" spans="2:11" ht="15" customHeight="1">
      <c r="B37" s="254"/>
      <c r="C37" s="255"/>
      <c r="D37" s="253"/>
      <c r="E37" s="257" t="s">
        <v>130</v>
      </c>
      <c r="F37" s="253"/>
      <c r="G37" s="379" t="s">
        <v>1303</v>
      </c>
      <c r="H37" s="379"/>
      <c r="I37" s="379"/>
      <c r="J37" s="379"/>
      <c r="K37" s="251"/>
    </row>
    <row r="38" spans="2:11" ht="15" customHeight="1">
      <c r="B38" s="254"/>
      <c r="C38" s="255"/>
      <c r="D38" s="253"/>
      <c r="E38" s="257" t="s">
        <v>131</v>
      </c>
      <c r="F38" s="253"/>
      <c r="G38" s="379" t="s">
        <v>1304</v>
      </c>
      <c r="H38" s="379"/>
      <c r="I38" s="379"/>
      <c r="J38" s="379"/>
      <c r="K38" s="251"/>
    </row>
    <row r="39" spans="2:11" ht="15" customHeight="1">
      <c r="B39" s="254"/>
      <c r="C39" s="255"/>
      <c r="D39" s="253"/>
      <c r="E39" s="257" t="s">
        <v>132</v>
      </c>
      <c r="F39" s="253"/>
      <c r="G39" s="379" t="s">
        <v>1305</v>
      </c>
      <c r="H39" s="379"/>
      <c r="I39" s="379"/>
      <c r="J39" s="379"/>
      <c r="K39" s="251"/>
    </row>
    <row r="40" spans="2:11" ht="15" customHeight="1">
      <c r="B40" s="254"/>
      <c r="C40" s="255"/>
      <c r="D40" s="253"/>
      <c r="E40" s="257" t="s">
        <v>1306</v>
      </c>
      <c r="F40" s="253"/>
      <c r="G40" s="379" t="s">
        <v>1307</v>
      </c>
      <c r="H40" s="379"/>
      <c r="I40" s="379"/>
      <c r="J40" s="379"/>
      <c r="K40" s="251"/>
    </row>
    <row r="41" spans="2:11" ht="15" customHeight="1">
      <c r="B41" s="254"/>
      <c r="C41" s="255"/>
      <c r="D41" s="253"/>
      <c r="E41" s="257"/>
      <c r="F41" s="253"/>
      <c r="G41" s="379" t="s">
        <v>1308</v>
      </c>
      <c r="H41" s="379"/>
      <c r="I41" s="379"/>
      <c r="J41" s="379"/>
      <c r="K41" s="251"/>
    </row>
    <row r="42" spans="2:11" ht="15" customHeight="1">
      <c r="B42" s="254"/>
      <c r="C42" s="255"/>
      <c r="D42" s="253"/>
      <c r="E42" s="257" t="s">
        <v>1309</v>
      </c>
      <c r="F42" s="253"/>
      <c r="G42" s="379" t="s">
        <v>1310</v>
      </c>
      <c r="H42" s="379"/>
      <c r="I42" s="379"/>
      <c r="J42" s="379"/>
      <c r="K42" s="251"/>
    </row>
    <row r="43" spans="2:11" ht="15" customHeight="1">
      <c r="B43" s="254"/>
      <c r="C43" s="255"/>
      <c r="D43" s="253"/>
      <c r="E43" s="257" t="s">
        <v>134</v>
      </c>
      <c r="F43" s="253"/>
      <c r="G43" s="379" t="s">
        <v>1311</v>
      </c>
      <c r="H43" s="379"/>
      <c r="I43" s="379"/>
      <c r="J43" s="379"/>
      <c r="K43" s="251"/>
    </row>
    <row r="44" spans="2:11" ht="12.75" customHeight="1">
      <c r="B44" s="254"/>
      <c r="C44" s="255"/>
      <c r="D44" s="253"/>
      <c r="E44" s="253"/>
      <c r="F44" s="253"/>
      <c r="G44" s="253"/>
      <c r="H44" s="253"/>
      <c r="I44" s="253"/>
      <c r="J44" s="253"/>
      <c r="K44" s="251"/>
    </row>
    <row r="45" spans="2:11" ht="15" customHeight="1">
      <c r="B45" s="254"/>
      <c r="C45" s="255"/>
      <c r="D45" s="379" t="s">
        <v>1312</v>
      </c>
      <c r="E45" s="379"/>
      <c r="F45" s="379"/>
      <c r="G45" s="379"/>
      <c r="H45" s="379"/>
      <c r="I45" s="379"/>
      <c r="J45" s="379"/>
      <c r="K45" s="251"/>
    </row>
    <row r="46" spans="2:11" ht="15" customHeight="1">
      <c r="B46" s="254"/>
      <c r="C46" s="255"/>
      <c r="D46" s="255"/>
      <c r="E46" s="379" t="s">
        <v>1313</v>
      </c>
      <c r="F46" s="379"/>
      <c r="G46" s="379"/>
      <c r="H46" s="379"/>
      <c r="I46" s="379"/>
      <c r="J46" s="379"/>
      <c r="K46" s="251"/>
    </row>
    <row r="47" spans="2:11" ht="15" customHeight="1">
      <c r="B47" s="254"/>
      <c r="C47" s="255"/>
      <c r="D47" s="255"/>
      <c r="E47" s="379" t="s">
        <v>1314</v>
      </c>
      <c r="F47" s="379"/>
      <c r="G47" s="379"/>
      <c r="H47" s="379"/>
      <c r="I47" s="379"/>
      <c r="J47" s="379"/>
      <c r="K47" s="251"/>
    </row>
    <row r="48" spans="2:11" ht="15" customHeight="1">
      <c r="B48" s="254"/>
      <c r="C48" s="255"/>
      <c r="D48" s="255"/>
      <c r="E48" s="379" t="s">
        <v>1315</v>
      </c>
      <c r="F48" s="379"/>
      <c r="G48" s="379"/>
      <c r="H48" s="379"/>
      <c r="I48" s="379"/>
      <c r="J48" s="379"/>
      <c r="K48" s="251"/>
    </row>
    <row r="49" spans="2:11" ht="15" customHeight="1">
      <c r="B49" s="254"/>
      <c r="C49" s="255"/>
      <c r="D49" s="379" t="s">
        <v>1316</v>
      </c>
      <c r="E49" s="379"/>
      <c r="F49" s="379"/>
      <c r="G49" s="379"/>
      <c r="H49" s="379"/>
      <c r="I49" s="379"/>
      <c r="J49" s="379"/>
      <c r="K49" s="251"/>
    </row>
    <row r="50" spans="2:11" ht="25.5" customHeight="1">
      <c r="B50" s="250"/>
      <c r="C50" s="383" t="s">
        <v>1317</v>
      </c>
      <c r="D50" s="383"/>
      <c r="E50" s="383"/>
      <c r="F50" s="383"/>
      <c r="G50" s="383"/>
      <c r="H50" s="383"/>
      <c r="I50" s="383"/>
      <c r="J50" s="383"/>
      <c r="K50" s="251"/>
    </row>
    <row r="51" spans="2:11" ht="5.25" customHeight="1">
      <c r="B51" s="250"/>
      <c r="C51" s="252"/>
      <c r="D51" s="252"/>
      <c r="E51" s="252"/>
      <c r="F51" s="252"/>
      <c r="G51" s="252"/>
      <c r="H51" s="252"/>
      <c r="I51" s="252"/>
      <c r="J51" s="252"/>
      <c r="K51" s="251"/>
    </row>
    <row r="52" spans="2:11" ht="15" customHeight="1">
      <c r="B52" s="250"/>
      <c r="C52" s="379" t="s">
        <v>1318</v>
      </c>
      <c r="D52" s="379"/>
      <c r="E52" s="379"/>
      <c r="F52" s="379"/>
      <c r="G52" s="379"/>
      <c r="H52" s="379"/>
      <c r="I52" s="379"/>
      <c r="J52" s="379"/>
      <c r="K52" s="251"/>
    </row>
    <row r="53" spans="2:11" ht="15" customHeight="1">
      <c r="B53" s="250"/>
      <c r="C53" s="379" t="s">
        <v>1319</v>
      </c>
      <c r="D53" s="379"/>
      <c r="E53" s="379"/>
      <c r="F53" s="379"/>
      <c r="G53" s="379"/>
      <c r="H53" s="379"/>
      <c r="I53" s="379"/>
      <c r="J53" s="379"/>
      <c r="K53" s="251"/>
    </row>
    <row r="54" spans="2:11" ht="12.75" customHeight="1">
      <c r="B54" s="250"/>
      <c r="C54" s="253"/>
      <c r="D54" s="253"/>
      <c r="E54" s="253"/>
      <c r="F54" s="253"/>
      <c r="G54" s="253"/>
      <c r="H54" s="253"/>
      <c r="I54" s="253"/>
      <c r="J54" s="253"/>
      <c r="K54" s="251"/>
    </row>
    <row r="55" spans="2:11" ht="15" customHeight="1">
      <c r="B55" s="250"/>
      <c r="C55" s="379" t="s">
        <v>1320</v>
      </c>
      <c r="D55" s="379"/>
      <c r="E55" s="379"/>
      <c r="F55" s="379"/>
      <c r="G55" s="379"/>
      <c r="H55" s="379"/>
      <c r="I55" s="379"/>
      <c r="J55" s="379"/>
      <c r="K55" s="251"/>
    </row>
    <row r="56" spans="2:11" ht="15" customHeight="1">
      <c r="B56" s="250"/>
      <c r="C56" s="255"/>
      <c r="D56" s="379" t="s">
        <v>1321</v>
      </c>
      <c r="E56" s="379"/>
      <c r="F56" s="379"/>
      <c r="G56" s="379"/>
      <c r="H56" s="379"/>
      <c r="I56" s="379"/>
      <c r="J56" s="379"/>
      <c r="K56" s="251"/>
    </row>
    <row r="57" spans="2:11" ht="15" customHeight="1">
      <c r="B57" s="250"/>
      <c r="C57" s="255"/>
      <c r="D57" s="379" t="s">
        <v>1322</v>
      </c>
      <c r="E57" s="379"/>
      <c r="F57" s="379"/>
      <c r="G57" s="379"/>
      <c r="H57" s="379"/>
      <c r="I57" s="379"/>
      <c r="J57" s="379"/>
      <c r="K57" s="251"/>
    </row>
    <row r="58" spans="2:11" ht="15" customHeight="1">
      <c r="B58" s="250"/>
      <c r="C58" s="255"/>
      <c r="D58" s="379" t="s">
        <v>1323</v>
      </c>
      <c r="E58" s="379"/>
      <c r="F58" s="379"/>
      <c r="G58" s="379"/>
      <c r="H58" s="379"/>
      <c r="I58" s="379"/>
      <c r="J58" s="379"/>
      <c r="K58" s="251"/>
    </row>
    <row r="59" spans="2:11" ht="15" customHeight="1">
      <c r="B59" s="250"/>
      <c r="C59" s="255"/>
      <c r="D59" s="379" t="s">
        <v>1324</v>
      </c>
      <c r="E59" s="379"/>
      <c r="F59" s="379"/>
      <c r="G59" s="379"/>
      <c r="H59" s="379"/>
      <c r="I59" s="379"/>
      <c r="J59" s="379"/>
      <c r="K59" s="251"/>
    </row>
    <row r="60" spans="2:11" ht="15" customHeight="1">
      <c r="B60" s="250"/>
      <c r="C60" s="255"/>
      <c r="D60" s="380" t="s">
        <v>1325</v>
      </c>
      <c r="E60" s="380"/>
      <c r="F60" s="380"/>
      <c r="G60" s="380"/>
      <c r="H60" s="380"/>
      <c r="I60" s="380"/>
      <c r="J60" s="380"/>
      <c r="K60" s="251"/>
    </row>
    <row r="61" spans="2:11" ht="15" customHeight="1">
      <c r="B61" s="250"/>
      <c r="C61" s="255"/>
      <c r="D61" s="379" t="s">
        <v>1326</v>
      </c>
      <c r="E61" s="379"/>
      <c r="F61" s="379"/>
      <c r="G61" s="379"/>
      <c r="H61" s="379"/>
      <c r="I61" s="379"/>
      <c r="J61" s="379"/>
      <c r="K61" s="251"/>
    </row>
    <row r="62" spans="2:11" ht="12.75" customHeight="1">
      <c r="B62" s="250"/>
      <c r="C62" s="255"/>
      <c r="D62" s="255"/>
      <c r="E62" s="258"/>
      <c r="F62" s="255"/>
      <c r="G62" s="255"/>
      <c r="H62" s="255"/>
      <c r="I62" s="255"/>
      <c r="J62" s="255"/>
      <c r="K62" s="251"/>
    </row>
    <row r="63" spans="2:11" ht="15" customHeight="1">
      <c r="B63" s="250"/>
      <c r="C63" s="255"/>
      <c r="D63" s="379" t="s">
        <v>1327</v>
      </c>
      <c r="E63" s="379"/>
      <c r="F63" s="379"/>
      <c r="G63" s="379"/>
      <c r="H63" s="379"/>
      <c r="I63" s="379"/>
      <c r="J63" s="379"/>
      <c r="K63" s="251"/>
    </row>
    <row r="64" spans="2:11" ht="15" customHeight="1">
      <c r="B64" s="250"/>
      <c r="C64" s="255"/>
      <c r="D64" s="380" t="s">
        <v>1328</v>
      </c>
      <c r="E64" s="380"/>
      <c r="F64" s="380"/>
      <c r="G64" s="380"/>
      <c r="H64" s="380"/>
      <c r="I64" s="380"/>
      <c r="J64" s="380"/>
      <c r="K64" s="251"/>
    </row>
    <row r="65" spans="2:11" ht="15" customHeight="1">
      <c r="B65" s="250"/>
      <c r="C65" s="255"/>
      <c r="D65" s="379" t="s">
        <v>1329</v>
      </c>
      <c r="E65" s="379"/>
      <c r="F65" s="379"/>
      <c r="G65" s="379"/>
      <c r="H65" s="379"/>
      <c r="I65" s="379"/>
      <c r="J65" s="379"/>
      <c r="K65" s="251"/>
    </row>
    <row r="66" spans="2:11" ht="15" customHeight="1">
      <c r="B66" s="250"/>
      <c r="C66" s="255"/>
      <c r="D66" s="379" t="s">
        <v>1330</v>
      </c>
      <c r="E66" s="379"/>
      <c r="F66" s="379"/>
      <c r="G66" s="379"/>
      <c r="H66" s="379"/>
      <c r="I66" s="379"/>
      <c r="J66" s="379"/>
      <c r="K66" s="251"/>
    </row>
    <row r="67" spans="2:11" ht="15" customHeight="1">
      <c r="B67" s="250"/>
      <c r="C67" s="255"/>
      <c r="D67" s="379" t="s">
        <v>1331</v>
      </c>
      <c r="E67" s="379"/>
      <c r="F67" s="379"/>
      <c r="G67" s="379"/>
      <c r="H67" s="379"/>
      <c r="I67" s="379"/>
      <c r="J67" s="379"/>
      <c r="K67" s="251"/>
    </row>
    <row r="68" spans="2:11" ht="15" customHeight="1">
      <c r="B68" s="250"/>
      <c r="C68" s="255"/>
      <c r="D68" s="379" t="s">
        <v>1332</v>
      </c>
      <c r="E68" s="379"/>
      <c r="F68" s="379"/>
      <c r="G68" s="379"/>
      <c r="H68" s="379"/>
      <c r="I68" s="379"/>
      <c r="J68" s="379"/>
      <c r="K68" s="251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381" t="s">
        <v>101</v>
      </c>
      <c r="D73" s="381"/>
      <c r="E73" s="381"/>
      <c r="F73" s="381"/>
      <c r="G73" s="381"/>
      <c r="H73" s="381"/>
      <c r="I73" s="381"/>
      <c r="J73" s="381"/>
      <c r="K73" s="268"/>
    </row>
    <row r="74" spans="2:11" ht="17.25" customHeight="1">
      <c r="B74" s="267"/>
      <c r="C74" s="269" t="s">
        <v>1333</v>
      </c>
      <c r="D74" s="269"/>
      <c r="E74" s="269"/>
      <c r="F74" s="269" t="s">
        <v>1334</v>
      </c>
      <c r="G74" s="270"/>
      <c r="H74" s="269" t="s">
        <v>130</v>
      </c>
      <c r="I74" s="269" t="s">
        <v>61</v>
      </c>
      <c r="J74" s="269" t="s">
        <v>1335</v>
      </c>
      <c r="K74" s="268"/>
    </row>
    <row r="75" spans="2:11" ht="17.25" customHeight="1">
      <c r="B75" s="267"/>
      <c r="C75" s="271" t="s">
        <v>1336</v>
      </c>
      <c r="D75" s="271"/>
      <c r="E75" s="271"/>
      <c r="F75" s="272" t="s">
        <v>1337</v>
      </c>
      <c r="G75" s="273"/>
      <c r="H75" s="271"/>
      <c r="I75" s="271"/>
      <c r="J75" s="271" t="s">
        <v>1338</v>
      </c>
      <c r="K75" s="268"/>
    </row>
    <row r="76" spans="2:11" ht="5.25" customHeight="1">
      <c r="B76" s="267"/>
      <c r="C76" s="274"/>
      <c r="D76" s="274"/>
      <c r="E76" s="274"/>
      <c r="F76" s="274"/>
      <c r="G76" s="275"/>
      <c r="H76" s="274"/>
      <c r="I76" s="274"/>
      <c r="J76" s="274"/>
      <c r="K76" s="268"/>
    </row>
    <row r="77" spans="2:11" ht="15" customHeight="1">
      <c r="B77" s="267"/>
      <c r="C77" s="257" t="s">
        <v>57</v>
      </c>
      <c r="D77" s="274"/>
      <c r="E77" s="274"/>
      <c r="F77" s="276" t="s">
        <v>1339</v>
      </c>
      <c r="G77" s="275"/>
      <c r="H77" s="257" t="s">
        <v>1340</v>
      </c>
      <c r="I77" s="257" t="s">
        <v>1341</v>
      </c>
      <c r="J77" s="257">
        <v>20</v>
      </c>
      <c r="K77" s="268"/>
    </row>
    <row r="78" spans="2:11" ht="15" customHeight="1">
      <c r="B78" s="267"/>
      <c r="C78" s="257" t="s">
        <v>1342</v>
      </c>
      <c r="D78" s="257"/>
      <c r="E78" s="257"/>
      <c r="F78" s="276" t="s">
        <v>1339</v>
      </c>
      <c r="G78" s="275"/>
      <c r="H78" s="257" t="s">
        <v>1343</v>
      </c>
      <c r="I78" s="257" t="s">
        <v>1341</v>
      </c>
      <c r="J78" s="257">
        <v>120</v>
      </c>
      <c r="K78" s="268"/>
    </row>
    <row r="79" spans="2:11" ht="15" customHeight="1">
      <c r="B79" s="277"/>
      <c r="C79" s="257" t="s">
        <v>1344</v>
      </c>
      <c r="D79" s="257"/>
      <c r="E79" s="257"/>
      <c r="F79" s="276" t="s">
        <v>1345</v>
      </c>
      <c r="G79" s="275"/>
      <c r="H79" s="257" t="s">
        <v>1346</v>
      </c>
      <c r="I79" s="257" t="s">
        <v>1341</v>
      </c>
      <c r="J79" s="257">
        <v>50</v>
      </c>
      <c r="K79" s="268"/>
    </row>
    <row r="80" spans="2:11" ht="15" customHeight="1">
      <c r="B80" s="277"/>
      <c r="C80" s="257" t="s">
        <v>1347</v>
      </c>
      <c r="D80" s="257"/>
      <c r="E80" s="257"/>
      <c r="F80" s="276" t="s">
        <v>1339</v>
      </c>
      <c r="G80" s="275"/>
      <c r="H80" s="257" t="s">
        <v>1348</v>
      </c>
      <c r="I80" s="257" t="s">
        <v>1349</v>
      </c>
      <c r="J80" s="257"/>
      <c r="K80" s="268"/>
    </row>
    <row r="81" spans="2:11" ht="15" customHeight="1">
      <c r="B81" s="277"/>
      <c r="C81" s="278" t="s">
        <v>1350</v>
      </c>
      <c r="D81" s="278"/>
      <c r="E81" s="278"/>
      <c r="F81" s="279" t="s">
        <v>1345</v>
      </c>
      <c r="G81" s="278"/>
      <c r="H81" s="278" t="s">
        <v>1351</v>
      </c>
      <c r="I81" s="278" t="s">
        <v>1341</v>
      </c>
      <c r="J81" s="278">
        <v>15</v>
      </c>
      <c r="K81" s="268"/>
    </row>
    <row r="82" spans="2:11" ht="15" customHeight="1">
      <c r="B82" s="277"/>
      <c r="C82" s="278" t="s">
        <v>1352</v>
      </c>
      <c r="D82" s="278"/>
      <c r="E82" s="278"/>
      <c r="F82" s="279" t="s">
        <v>1345</v>
      </c>
      <c r="G82" s="278"/>
      <c r="H82" s="278" t="s">
        <v>1353</v>
      </c>
      <c r="I82" s="278" t="s">
        <v>1341</v>
      </c>
      <c r="J82" s="278">
        <v>15</v>
      </c>
      <c r="K82" s="268"/>
    </row>
    <row r="83" spans="2:11" ht="15" customHeight="1">
      <c r="B83" s="277"/>
      <c r="C83" s="278" t="s">
        <v>1354</v>
      </c>
      <c r="D83" s="278"/>
      <c r="E83" s="278"/>
      <c r="F83" s="279" t="s">
        <v>1345</v>
      </c>
      <c r="G83" s="278"/>
      <c r="H83" s="278" t="s">
        <v>1355</v>
      </c>
      <c r="I83" s="278" t="s">
        <v>1341</v>
      </c>
      <c r="J83" s="278">
        <v>20</v>
      </c>
      <c r="K83" s="268"/>
    </row>
    <row r="84" spans="2:11" ht="15" customHeight="1">
      <c r="B84" s="277"/>
      <c r="C84" s="278" t="s">
        <v>1356</v>
      </c>
      <c r="D84" s="278"/>
      <c r="E84" s="278"/>
      <c r="F84" s="279" t="s">
        <v>1345</v>
      </c>
      <c r="G84" s="278"/>
      <c r="H84" s="278" t="s">
        <v>1357</v>
      </c>
      <c r="I84" s="278" t="s">
        <v>1341</v>
      </c>
      <c r="J84" s="278">
        <v>20</v>
      </c>
      <c r="K84" s="268"/>
    </row>
    <row r="85" spans="2:11" ht="15" customHeight="1">
      <c r="B85" s="277"/>
      <c r="C85" s="257" t="s">
        <v>1358</v>
      </c>
      <c r="D85" s="257"/>
      <c r="E85" s="257"/>
      <c r="F85" s="276" t="s">
        <v>1345</v>
      </c>
      <c r="G85" s="275"/>
      <c r="H85" s="257" t="s">
        <v>1359</v>
      </c>
      <c r="I85" s="257" t="s">
        <v>1341</v>
      </c>
      <c r="J85" s="257">
        <v>50</v>
      </c>
      <c r="K85" s="268"/>
    </row>
    <row r="86" spans="2:11" ht="15" customHeight="1">
      <c r="B86" s="277"/>
      <c r="C86" s="257" t="s">
        <v>1360</v>
      </c>
      <c r="D86" s="257"/>
      <c r="E86" s="257"/>
      <c r="F86" s="276" t="s">
        <v>1345</v>
      </c>
      <c r="G86" s="275"/>
      <c r="H86" s="257" t="s">
        <v>1361</v>
      </c>
      <c r="I86" s="257" t="s">
        <v>1341</v>
      </c>
      <c r="J86" s="257">
        <v>20</v>
      </c>
      <c r="K86" s="268"/>
    </row>
    <row r="87" spans="2:11" ht="15" customHeight="1">
      <c r="B87" s="277"/>
      <c r="C87" s="257" t="s">
        <v>1362</v>
      </c>
      <c r="D87" s="257"/>
      <c r="E87" s="257"/>
      <c r="F87" s="276" t="s">
        <v>1345</v>
      </c>
      <c r="G87" s="275"/>
      <c r="H87" s="257" t="s">
        <v>1363</v>
      </c>
      <c r="I87" s="257" t="s">
        <v>1341</v>
      </c>
      <c r="J87" s="257">
        <v>20</v>
      </c>
      <c r="K87" s="268"/>
    </row>
    <row r="88" spans="2:11" ht="15" customHeight="1">
      <c r="B88" s="277"/>
      <c r="C88" s="257" t="s">
        <v>1364</v>
      </c>
      <c r="D88" s="257"/>
      <c r="E88" s="257"/>
      <c r="F88" s="276" t="s">
        <v>1345</v>
      </c>
      <c r="G88" s="275"/>
      <c r="H88" s="257" t="s">
        <v>1365</v>
      </c>
      <c r="I88" s="257" t="s">
        <v>1341</v>
      </c>
      <c r="J88" s="257">
        <v>50</v>
      </c>
      <c r="K88" s="268"/>
    </row>
    <row r="89" spans="2:11" ht="15" customHeight="1">
      <c r="B89" s="277"/>
      <c r="C89" s="257" t="s">
        <v>1366</v>
      </c>
      <c r="D89" s="257"/>
      <c r="E89" s="257"/>
      <c r="F89" s="276" t="s">
        <v>1345</v>
      </c>
      <c r="G89" s="275"/>
      <c r="H89" s="257" t="s">
        <v>1366</v>
      </c>
      <c r="I89" s="257" t="s">
        <v>1341</v>
      </c>
      <c r="J89" s="257">
        <v>50</v>
      </c>
      <c r="K89" s="268"/>
    </row>
    <row r="90" spans="2:11" ht="15" customHeight="1">
      <c r="B90" s="277"/>
      <c r="C90" s="257" t="s">
        <v>135</v>
      </c>
      <c r="D90" s="257"/>
      <c r="E90" s="257"/>
      <c r="F90" s="276" t="s">
        <v>1345</v>
      </c>
      <c r="G90" s="275"/>
      <c r="H90" s="257" t="s">
        <v>1367</v>
      </c>
      <c r="I90" s="257" t="s">
        <v>1341</v>
      </c>
      <c r="J90" s="257">
        <v>255</v>
      </c>
      <c r="K90" s="268"/>
    </row>
    <row r="91" spans="2:11" ht="15" customHeight="1">
      <c r="B91" s="277"/>
      <c r="C91" s="257" t="s">
        <v>1368</v>
      </c>
      <c r="D91" s="257"/>
      <c r="E91" s="257"/>
      <c r="F91" s="276" t="s">
        <v>1339</v>
      </c>
      <c r="G91" s="275"/>
      <c r="H91" s="257" t="s">
        <v>1369</v>
      </c>
      <c r="I91" s="257" t="s">
        <v>1370</v>
      </c>
      <c r="J91" s="257"/>
      <c r="K91" s="268"/>
    </row>
    <row r="92" spans="2:11" ht="15" customHeight="1">
      <c r="B92" s="277"/>
      <c r="C92" s="257" t="s">
        <v>1371</v>
      </c>
      <c r="D92" s="257"/>
      <c r="E92" s="257"/>
      <c r="F92" s="276" t="s">
        <v>1339</v>
      </c>
      <c r="G92" s="275"/>
      <c r="H92" s="257" t="s">
        <v>1372</v>
      </c>
      <c r="I92" s="257" t="s">
        <v>1373</v>
      </c>
      <c r="J92" s="257"/>
      <c r="K92" s="268"/>
    </row>
    <row r="93" spans="2:11" ht="15" customHeight="1">
      <c r="B93" s="277"/>
      <c r="C93" s="257" t="s">
        <v>1374</v>
      </c>
      <c r="D93" s="257"/>
      <c r="E93" s="257"/>
      <c r="F93" s="276" t="s">
        <v>1339</v>
      </c>
      <c r="G93" s="275"/>
      <c r="H93" s="257" t="s">
        <v>1374</v>
      </c>
      <c r="I93" s="257" t="s">
        <v>1373</v>
      </c>
      <c r="J93" s="257"/>
      <c r="K93" s="268"/>
    </row>
    <row r="94" spans="2:11" ht="15" customHeight="1">
      <c r="B94" s="277"/>
      <c r="C94" s="257" t="s">
        <v>42</v>
      </c>
      <c r="D94" s="257"/>
      <c r="E94" s="257"/>
      <c r="F94" s="276" t="s">
        <v>1339</v>
      </c>
      <c r="G94" s="275"/>
      <c r="H94" s="257" t="s">
        <v>1375</v>
      </c>
      <c r="I94" s="257" t="s">
        <v>1373</v>
      </c>
      <c r="J94" s="257"/>
      <c r="K94" s="268"/>
    </row>
    <row r="95" spans="2:11" ht="15" customHeight="1">
      <c r="B95" s="277"/>
      <c r="C95" s="257" t="s">
        <v>52</v>
      </c>
      <c r="D95" s="257"/>
      <c r="E95" s="257"/>
      <c r="F95" s="276" t="s">
        <v>1339</v>
      </c>
      <c r="G95" s="275"/>
      <c r="H95" s="257" t="s">
        <v>1376</v>
      </c>
      <c r="I95" s="257" t="s">
        <v>1373</v>
      </c>
      <c r="J95" s="257"/>
      <c r="K95" s="268"/>
    </row>
    <row r="96" spans="2:11" ht="15" customHeight="1">
      <c r="B96" s="280"/>
      <c r="C96" s="281"/>
      <c r="D96" s="281"/>
      <c r="E96" s="281"/>
      <c r="F96" s="281"/>
      <c r="G96" s="281"/>
      <c r="H96" s="281"/>
      <c r="I96" s="281"/>
      <c r="J96" s="281"/>
      <c r="K96" s="282"/>
    </row>
    <row r="97" spans="2:11" ht="18.75" customHeight="1">
      <c r="B97" s="283"/>
      <c r="C97" s="284"/>
      <c r="D97" s="284"/>
      <c r="E97" s="284"/>
      <c r="F97" s="284"/>
      <c r="G97" s="284"/>
      <c r="H97" s="284"/>
      <c r="I97" s="284"/>
      <c r="J97" s="284"/>
      <c r="K97" s="283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381" t="s">
        <v>1377</v>
      </c>
      <c r="D100" s="381"/>
      <c r="E100" s="381"/>
      <c r="F100" s="381"/>
      <c r="G100" s="381"/>
      <c r="H100" s="381"/>
      <c r="I100" s="381"/>
      <c r="J100" s="381"/>
      <c r="K100" s="268"/>
    </row>
    <row r="101" spans="2:11" ht="17.25" customHeight="1">
      <c r="B101" s="267"/>
      <c r="C101" s="269" t="s">
        <v>1333</v>
      </c>
      <c r="D101" s="269"/>
      <c r="E101" s="269"/>
      <c r="F101" s="269" t="s">
        <v>1334</v>
      </c>
      <c r="G101" s="270"/>
      <c r="H101" s="269" t="s">
        <v>130</v>
      </c>
      <c r="I101" s="269" t="s">
        <v>61</v>
      </c>
      <c r="J101" s="269" t="s">
        <v>1335</v>
      </c>
      <c r="K101" s="268"/>
    </row>
    <row r="102" spans="2:11" ht="17.25" customHeight="1">
      <c r="B102" s="267"/>
      <c r="C102" s="271" t="s">
        <v>1336</v>
      </c>
      <c r="D102" s="271"/>
      <c r="E102" s="271"/>
      <c r="F102" s="272" t="s">
        <v>1337</v>
      </c>
      <c r="G102" s="273"/>
      <c r="H102" s="271"/>
      <c r="I102" s="271"/>
      <c r="J102" s="271" t="s">
        <v>1338</v>
      </c>
      <c r="K102" s="268"/>
    </row>
    <row r="103" spans="2:11" ht="5.25" customHeight="1">
      <c r="B103" s="267"/>
      <c r="C103" s="269"/>
      <c r="D103" s="269"/>
      <c r="E103" s="269"/>
      <c r="F103" s="269"/>
      <c r="G103" s="285"/>
      <c r="H103" s="269"/>
      <c r="I103" s="269"/>
      <c r="J103" s="269"/>
      <c r="K103" s="268"/>
    </row>
    <row r="104" spans="2:11" ht="15" customHeight="1">
      <c r="B104" s="267"/>
      <c r="C104" s="257" t="s">
        <v>57</v>
      </c>
      <c r="D104" s="274"/>
      <c r="E104" s="274"/>
      <c r="F104" s="276" t="s">
        <v>1339</v>
      </c>
      <c r="G104" s="285"/>
      <c r="H104" s="257" t="s">
        <v>1378</v>
      </c>
      <c r="I104" s="257" t="s">
        <v>1341</v>
      </c>
      <c r="J104" s="257">
        <v>20</v>
      </c>
      <c r="K104" s="268"/>
    </row>
    <row r="105" spans="2:11" ht="15" customHeight="1">
      <c r="B105" s="267"/>
      <c r="C105" s="257" t="s">
        <v>1342</v>
      </c>
      <c r="D105" s="257"/>
      <c r="E105" s="257"/>
      <c r="F105" s="276" t="s">
        <v>1339</v>
      </c>
      <c r="G105" s="257"/>
      <c r="H105" s="257" t="s">
        <v>1378</v>
      </c>
      <c r="I105" s="257" t="s">
        <v>1341</v>
      </c>
      <c r="J105" s="257">
        <v>120</v>
      </c>
      <c r="K105" s="268"/>
    </row>
    <row r="106" spans="2:11" ht="15" customHeight="1">
      <c r="B106" s="277"/>
      <c r="C106" s="257" t="s">
        <v>1344</v>
      </c>
      <c r="D106" s="257"/>
      <c r="E106" s="257"/>
      <c r="F106" s="276" t="s">
        <v>1345</v>
      </c>
      <c r="G106" s="257"/>
      <c r="H106" s="257" t="s">
        <v>1378</v>
      </c>
      <c r="I106" s="257" t="s">
        <v>1341</v>
      </c>
      <c r="J106" s="257">
        <v>50</v>
      </c>
      <c r="K106" s="268"/>
    </row>
    <row r="107" spans="2:11" ht="15" customHeight="1">
      <c r="B107" s="277"/>
      <c r="C107" s="257" t="s">
        <v>1347</v>
      </c>
      <c r="D107" s="257"/>
      <c r="E107" s="257"/>
      <c r="F107" s="276" t="s">
        <v>1339</v>
      </c>
      <c r="G107" s="257"/>
      <c r="H107" s="257" t="s">
        <v>1378</v>
      </c>
      <c r="I107" s="257" t="s">
        <v>1349</v>
      </c>
      <c r="J107" s="257"/>
      <c r="K107" s="268"/>
    </row>
    <row r="108" spans="2:11" ht="15" customHeight="1">
      <c r="B108" s="277"/>
      <c r="C108" s="257" t="s">
        <v>1358</v>
      </c>
      <c r="D108" s="257"/>
      <c r="E108" s="257"/>
      <c r="F108" s="276" t="s">
        <v>1345</v>
      </c>
      <c r="G108" s="257"/>
      <c r="H108" s="257" t="s">
        <v>1378</v>
      </c>
      <c r="I108" s="257" t="s">
        <v>1341</v>
      </c>
      <c r="J108" s="257">
        <v>50</v>
      </c>
      <c r="K108" s="268"/>
    </row>
    <row r="109" spans="2:11" ht="15" customHeight="1">
      <c r="B109" s="277"/>
      <c r="C109" s="257" t="s">
        <v>1366</v>
      </c>
      <c r="D109" s="257"/>
      <c r="E109" s="257"/>
      <c r="F109" s="276" t="s">
        <v>1345</v>
      </c>
      <c r="G109" s="257"/>
      <c r="H109" s="257" t="s">
        <v>1378</v>
      </c>
      <c r="I109" s="257" t="s">
        <v>1341</v>
      </c>
      <c r="J109" s="257">
        <v>50</v>
      </c>
      <c r="K109" s="268"/>
    </row>
    <row r="110" spans="2:11" ht="15" customHeight="1">
      <c r="B110" s="277"/>
      <c r="C110" s="257" t="s">
        <v>1364</v>
      </c>
      <c r="D110" s="257"/>
      <c r="E110" s="257"/>
      <c r="F110" s="276" t="s">
        <v>1345</v>
      </c>
      <c r="G110" s="257"/>
      <c r="H110" s="257" t="s">
        <v>1378</v>
      </c>
      <c r="I110" s="257" t="s">
        <v>1341</v>
      </c>
      <c r="J110" s="257">
        <v>50</v>
      </c>
      <c r="K110" s="268"/>
    </row>
    <row r="111" spans="2:11" ht="15" customHeight="1">
      <c r="B111" s="277"/>
      <c r="C111" s="257" t="s">
        <v>57</v>
      </c>
      <c r="D111" s="257"/>
      <c r="E111" s="257"/>
      <c r="F111" s="276" t="s">
        <v>1339</v>
      </c>
      <c r="G111" s="257"/>
      <c r="H111" s="257" t="s">
        <v>1379</v>
      </c>
      <c r="I111" s="257" t="s">
        <v>1341</v>
      </c>
      <c r="J111" s="257">
        <v>20</v>
      </c>
      <c r="K111" s="268"/>
    </row>
    <row r="112" spans="2:11" ht="15" customHeight="1">
      <c r="B112" s="277"/>
      <c r="C112" s="257" t="s">
        <v>1380</v>
      </c>
      <c r="D112" s="257"/>
      <c r="E112" s="257"/>
      <c r="F112" s="276" t="s">
        <v>1339</v>
      </c>
      <c r="G112" s="257"/>
      <c r="H112" s="257" t="s">
        <v>1381</v>
      </c>
      <c r="I112" s="257" t="s">
        <v>1341</v>
      </c>
      <c r="J112" s="257">
        <v>120</v>
      </c>
      <c r="K112" s="268"/>
    </row>
    <row r="113" spans="2:11" ht="15" customHeight="1">
      <c r="B113" s="277"/>
      <c r="C113" s="257" t="s">
        <v>42</v>
      </c>
      <c r="D113" s="257"/>
      <c r="E113" s="257"/>
      <c r="F113" s="276" t="s">
        <v>1339</v>
      </c>
      <c r="G113" s="257"/>
      <c r="H113" s="257" t="s">
        <v>1382</v>
      </c>
      <c r="I113" s="257" t="s">
        <v>1373</v>
      </c>
      <c r="J113" s="257"/>
      <c r="K113" s="268"/>
    </row>
    <row r="114" spans="2:11" ht="15" customHeight="1">
      <c r="B114" s="277"/>
      <c r="C114" s="257" t="s">
        <v>52</v>
      </c>
      <c r="D114" s="257"/>
      <c r="E114" s="257"/>
      <c r="F114" s="276" t="s">
        <v>1339</v>
      </c>
      <c r="G114" s="257"/>
      <c r="H114" s="257" t="s">
        <v>1383</v>
      </c>
      <c r="I114" s="257" t="s">
        <v>1373</v>
      </c>
      <c r="J114" s="257"/>
      <c r="K114" s="268"/>
    </row>
    <row r="115" spans="2:11" ht="15" customHeight="1">
      <c r="B115" s="277"/>
      <c r="C115" s="257" t="s">
        <v>61</v>
      </c>
      <c r="D115" s="257"/>
      <c r="E115" s="257"/>
      <c r="F115" s="276" t="s">
        <v>1339</v>
      </c>
      <c r="G115" s="257"/>
      <c r="H115" s="257" t="s">
        <v>1384</v>
      </c>
      <c r="I115" s="257" t="s">
        <v>1385</v>
      </c>
      <c r="J115" s="257"/>
      <c r="K115" s="268"/>
    </row>
    <row r="116" spans="2:11" ht="15" customHeight="1">
      <c r="B116" s="280"/>
      <c r="C116" s="286"/>
      <c r="D116" s="286"/>
      <c r="E116" s="286"/>
      <c r="F116" s="286"/>
      <c r="G116" s="286"/>
      <c r="H116" s="286"/>
      <c r="I116" s="286"/>
      <c r="J116" s="286"/>
      <c r="K116" s="282"/>
    </row>
    <row r="117" spans="2:11" ht="18.75" customHeight="1">
      <c r="B117" s="287"/>
      <c r="C117" s="253"/>
      <c r="D117" s="253"/>
      <c r="E117" s="253"/>
      <c r="F117" s="288"/>
      <c r="G117" s="253"/>
      <c r="H117" s="253"/>
      <c r="I117" s="253"/>
      <c r="J117" s="253"/>
      <c r="K117" s="287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89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2:11" ht="45" customHeight="1">
      <c r="B120" s="292"/>
      <c r="C120" s="376" t="s">
        <v>1386</v>
      </c>
      <c r="D120" s="376"/>
      <c r="E120" s="376"/>
      <c r="F120" s="376"/>
      <c r="G120" s="376"/>
      <c r="H120" s="376"/>
      <c r="I120" s="376"/>
      <c r="J120" s="376"/>
      <c r="K120" s="293"/>
    </row>
    <row r="121" spans="2:11" ht="17.25" customHeight="1">
      <c r="B121" s="294"/>
      <c r="C121" s="269" t="s">
        <v>1333</v>
      </c>
      <c r="D121" s="269"/>
      <c r="E121" s="269"/>
      <c r="F121" s="269" t="s">
        <v>1334</v>
      </c>
      <c r="G121" s="270"/>
      <c r="H121" s="269" t="s">
        <v>130</v>
      </c>
      <c r="I121" s="269" t="s">
        <v>61</v>
      </c>
      <c r="J121" s="269" t="s">
        <v>1335</v>
      </c>
      <c r="K121" s="295"/>
    </row>
    <row r="122" spans="2:11" ht="17.25" customHeight="1">
      <c r="B122" s="294"/>
      <c r="C122" s="271" t="s">
        <v>1336</v>
      </c>
      <c r="D122" s="271"/>
      <c r="E122" s="271"/>
      <c r="F122" s="272" t="s">
        <v>1337</v>
      </c>
      <c r="G122" s="273"/>
      <c r="H122" s="271"/>
      <c r="I122" s="271"/>
      <c r="J122" s="271" t="s">
        <v>1338</v>
      </c>
      <c r="K122" s="295"/>
    </row>
    <row r="123" spans="2:11" ht="5.25" customHeight="1">
      <c r="B123" s="296"/>
      <c r="C123" s="274"/>
      <c r="D123" s="274"/>
      <c r="E123" s="274"/>
      <c r="F123" s="274"/>
      <c r="G123" s="257"/>
      <c r="H123" s="274"/>
      <c r="I123" s="274"/>
      <c r="J123" s="274"/>
      <c r="K123" s="297"/>
    </row>
    <row r="124" spans="2:11" ht="15" customHeight="1">
      <c r="B124" s="296"/>
      <c r="C124" s="257" t="s">
        <v>1342</v>
      </c>
      <c r="D124" s="274"/>
      <c r="E124" s="274"/>
      <c r="F124" s="276" t="s">
        <v>1339</v>
      </c>
      <c r="G124" s="257"/>
      <c r="H124" s="257" t="s">
        <v>1378</v>
      </c>
      <c r="I124" s="257" t="s">
        <v>1341</v>
      </c>
      <c r="J124" s="257">
        <v>120</v>
      </c>
      <c r="K124" s="298"/>
    </row>
    <row r="125" spans="2:11" ht="15" customHeight="1">
      <c r="B125" s="296"/>
      <c r="C125" s="257" t="s">
        <v>1387</v>
      </c>
      <c r="D125" s="257"/>
      <c r="E125" s="257"/>
      <c r="F125" s="276" t="s">
        <v>1339</v>
      </c>
      <c r="G125" s="257"/>
      <c r="H125" s="257" t="s">
        <v>1388</v>
      </c>
      <c r="I125" s="257" t="s">
        <v>1341</v>
      </c>
      <c r="J125" s="257" t="s">
        <v>1389</v>
      </c>
      <c r="K125" s="298"/>
    </row>
    <row r="126" spans="2:11" ht="15" customHeight="1">
      <c r="B126" s="296"/>
      <c r="C126" s="257" t="s">
        <v>1288</v>
      </c>
      <c r="D126" s="257"/>
      <c r="E126" s="257"/>
      <c r="F126" s="276" t="s">
        <v>1339</v>
      </c>
      <c r="G126" s="257"/>
      <c r="H126" s="257" t="s">
        <v>1390</v>
      </c>
      <c r="I126" s="257" t="s">
        <v>1341</v>
      </c>
      <c r="J126" s="257" t="s">
        <v>1389</v>
      </c>
      <c r="K126" s="298"/>
    </row>
    <row r="127" spans="2:11" ht="15" customHeight="1">
      <c r="B127" s="296"/>
      <c r="C127" s="257" t="s">
        <v>1350</v>
      </c>
      <c r="D127" s="257"/>
      <c r="E127" s="257"/>
      <c r="F127" s="276" t="s">
        <v>1345</v>
      </c>
      <c r="G127" s="257"/>
      <c r="H127" s="257" t="s">
        <v>1351</v>
      </c>
      <c r="I127" s="257" t="s">
        <v>1341</v>
      </c>
      <c r="J127" s="257">
        <v>15</v>
      </c>
      <c r="K127" s="298"/>
    </row>
    <row r="128" spans="2:11" ht="15" customHeight="1">
      <c r="B128" s="296"/>
      <c r="C128" s="278" t="s">
        <v>1352</v>
      </c>
      <c r="D128" s="278"/>
      <c r="E128" s="278"/>
      <c r="F128" s="279" t="s">
        <v>1345</v>
      </c>
      <c r="G128" s="278"/>
      <c r="H128" s="278" t="s">
        <v>1353</v>
      </c>
      <c r="I128" s="278" t="s">
        <v>1341</v>
      </c>
      <c r="J128" s="278">
        <v>15</v>
      </c>
      <c r="K128" s="298"/>
    </row>
    <row r="129" spans="2:11" ht="15" customHeight="1">
      <c r="B129" s="296"/>
      <c r="C129" s="278" t="s">
        <v>1354</v>
      </c>
      <c r="D129" s="278"/>
      <c r="E129" s="278"/>
      <c r="F129" s="279" t="s">
        <v>1345</v>
      </c>
      <c r="G129" s="278"/>
      <c r="H129" s="278" t="s">
        <v>1355</v>
      </c>
      <c r="I129" s="278" t="s">
        <v>1341</v>
      </c>
      <c r="J129" s="278">
        <v>20</v>
      </c>
      <c r="K129" s="298"/>
    </row>
    <row r="130" spans="2:11" ht="15" customHeight="1">
      <c r="B130" s="296"/>
      <c r="C130" s="278" t="s">
        <v>1356</v>
      </c>
      <c r="D130" s="278"/>
      <c r="E130" s="278"/>
      <c r="F130" s="279" t="s">
        <v>1345</v>
      </c>
      <c r="G130" s="278"/>
      <c r="H130" s="278" t="s">
        <v>1357</v>
      </c>
      <c r="I130" s="278" t="s">
        <v>1341</v>
      </c>
      <c r="J130" s="278">
        <v>20</v>
      </c>
      <c r="K130" s="298"/>
    </row>
    <row r="131" spans="2:11" ht="15" customHeight="1">
      <c r="B131" s="296"/>
      <c r="C131" s="257" t="s">
        <v>1344</v>
      </c>
      <c r="D131" s="257"/>
      <c r="E131" s="257"/>
      <c r="F131" s="276" t="s">
        <v>1345</v>
      </c>
      <c r="G131" s="257"/>
      <c r="H131" s="257" t="s">
        <v>1378</v>
      </c>
      <c r="I131" s="257" t="s">
        <v>1341</v>
      </c>
      <c r="J131" s="257">
        <v>50</v>
      </c>
      <c r="K131" s="298"/>
    </row>
    <row r="132" spans="2:11" ht="15" customHeight="1">
      <c r="B132" s="296"/>
      <c r="C132" s="257" t="s">
        <v>1358</v>
      </c>
      <c r="D132" s="257"/>
      <c r="E132" s="257"/>
      <c r="F132" s="276" t="s">
        <v>1345</v>
      </c>
      <c r="G132" s="257"/>
      <c r="H132" s="257" t="s">
        <v>1378</v>
      </c>
      <c r="I132" s="257" t="s">
        <v>1341</v>
      </c>
      <c r="J132" s="257">
        <v>50</v>
      </c>
      <c r="K132" s="298"/>
    </row>
    <row r="133" spans="2:11" ht="15" customHeight="1">
      <c r="B133" s="296"/>
      <c r="C133" s="257" t="s">
        <v>1364</v>
      </c>
      <c r="D133" s="257"/>
      <c r="E133" s="257"/>
      <c r="F133" s="276" t="s">
        <v>1345</v>
      </c>
      <c r="G133" s="257"/>
      <c r="H133" s="257" t="s">
        <v>1378</v>
      </c>
      <c r="I133" s="257" t="s">
        <v>1341</v>
      </c>
      <c r="J133" s="257">
        <v>50</v>
      </c>
      <c r="K133" s="298"/>
    </row>
    <row r="134" spans="2:11" ht="15" customHeight="1">
      <c r="B134" s="296"/>
      <c r="C134" s="257" t="s">
        <v>1366</v>
      </c>
      <c r="D134" s="257"/>
      <c r="E134" s="257"/>
      <c r="F134" s="276" t="s">
        <v>1345</v>
      </c>
      <c r="G134" s="257"/>
      <c r="H134" s="257" t="s">
        <v>1378</v>
      </c>
      <c r="I134" s="257" t="s">
        <v>1341</v>
      </c>
      <c r="J134" s="257">
        <v>50</v>
      </c>
      <c r="K134" s="298"/>
    </row>
    <row r="135" spans="2:11" ht="15" customHeight="1">
      <c r="B135" s="296"/>
      <c r="C135" s="257" t="s">
        <v>135</v>
      </c>
      <c r="D135" s="257"/>
      <c r="E135" s="257"/>
      <c r="F135" s="276" t="s">
        <v>1345</v>
      </c>
      <c r="G135" s="257"/>
      <c r="H135" s="257" t="s">
        <v>1391</v>
      </c>
      <c r="I135" s="257" t="s">
        <v>1341</v>
      </c>
      <c r="J135" s="257">
        <v>255</v>
      </c>
      <c r="K135" s="298"/>
    </row>
    <row r="136" spans="2:11" ht="15" customHeight="1">
      <c r="B136" s="296"/>
      <c r="C136" s="257" t="s">
        <v>1368</v>
      </c>
      <c r="D136" s="257"/>
      <c r="E136" s="257"/>
      <c r="F136" s="276" t="s">
        <v>1339</v>
      </c>
      <c r="G136" s="257"/>
      <c r="H136" s="257" t="s">
        <v>1392</v>
      </c>
      <c r="I136" s="257" t="s">
        <v>1370</v>
      </c>
      <c r="J136" s="257"/>
      <c r="K136" s="298"/>
    </row>
    <row r="137" spans="2:11" ht="15" customHeight="1">
      <c r="B137" s="296"/>
      <c r="C137" s="257" t="s">
        <v>1371</v>
      </c>
      <c r="D137" s="257"/>
      <c r="E137" s="257"/>
      <c r="F137" s="276" t="s">
        <v>1339</v>
      </c>
      <c r="G137" s="257"/>
      <c r="H137" s="257" t="s">
        <v>1393</v>
      </c>
      <c r="I137" s="257" t="s">
        <v>1373</v>
      </c>
      <c r="J137" s="257"/>
      <c r="K137" s="298"/>
    </row>
    <row r="138" spans="2:11" ht="15" customHeight="1">
      <c r="B138" s="296"/>
      <c r="C138" s="257" t="s">
        <v>1374</v>
      </c>
      <c r="D138" s="257"/>
      <c r="E138" s="257"/>
      <c r="F138" s="276" t="s">
        <v>1339</v>
      </c>
      <c r="G138" s="257"/>
      <c r="H138" s="257" t="s">
        <v>1374</v>
      </c>
      <c r="I138" s="257" t="s">
        <v>1373</v>
      </c>
      <c r="J138" s="257"/>
      <c r="K138" s="298"/>
    </row>
    <row r="139" spans="2:11" ht="15" customHeight="1">
      <c r="B139" s="296"/>
      <c r="C139" s="257" t="s">
        <v>42</v>
      </c>
      <c r="D139" s="257"/>
      <c r="E139" s="257"/>
      <c r="F139" s="276" t="s">
        <v>1339</v>
      </c>
      <c r="G139" s="257"/>
      <c r="H139" s="257" t="s">
        <v>1394</v>
      </c>
      <c r="I139" s="257" t="s">
        <v>1373</v>
      </c>
      <c r="J139" s="257"/>
      <c r="K139" s="298"/>
    </row>
    <row r="140" spans="2:11" ht="15" customHeight="1">
      <c r="B140" s="296"/>
      <c r="C140" s="257" t="s">
        <v>1395</v>
      </c>
      <c r="D140" s="257"/>
      <c r="E140" s="257"/>
      <c r="F140" s="276" t="s">
        <v>1339</v>
      </c>
      <c r="G140" s="257"/>
      <c r="H140" s="257" t="s">
        <v>1396</v>
      </c>
      <c r="I140" s="257" t="s">
        <v>1373</v>
      </c>
      <c r="J140" s="257"/>
      <c r="K140" s="298"/>
    </row>
    <row r="141" spans="2:11" ht="15" customHeight="1">
      <c r="B141" s="299"/>
      <c r="C141" s="300"/>
      <c r="D141" s="300"/>
      <c r="E141" s="300"/>
      <c r="F141" s="300"/>
      <c r="G141" s="300"/>
      <c r="H141" s="300"/>
      <c r="I141" s="300"/>
      <c r="J141" s="300"/>
      <c r="K141" s="301"/>
    </row>
    <row r="142" spans="2:11" ht="18.75" customHeight="1">
      <c r="B142" s="253"/>
      <c r="C142" s="253"/>
      <c r="D142" s="253"/>
      <c r="E142" s="253"/>
      <c r="F142" s="288"/>
      <c r="G142" s="253"/>
      <c r="H142" s="253"/>
      <c r="I142" s="253"/>
      <c r="J142" s="253"/>
      <c r="K142" s="253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381" t="s">
        <v>1397</v>
      </c>
      <c r="D145" s="381"/>
      <c r="E145" s="381"/>
      <c r="F145" s="381"/>
      <c r="G145" s="381"/>
      <c r="H145" s="381"/>
      <c r="I145" s="381"/>
      <c r="J145" s="381"/>
      <c r="K145" s="268"/>
    </row>
    <row r="146" spans="2:11" ht="17.25" customHeight="1">
      <c r="B146" s="267"/>
      <c r="C146" s="269" t="s">
        <v>1333</v>
      </c>
      <c r="D146" s="269"/>
      <c r="E146" s="269"/>
      <c r="F146" s="269" t="s">
        <v>1334</v>
      </c>
      <c r="G146" s="270"/>
      <c r="H146" s="269" t="s">
        <v>130</v>
      </c>
      <c r="I146" s="269" t="s">
        <v>61</v>
      </c>
      <c r="J146" s="269" t="s">
        <v>1335</v>
      </c>
      <c r="K146" s="268"/>
    </row>
    <row r="147" spans="2:11" ht="17.25" customHeight="1">
      <c r="B147" s="267"/>
      <c r="C147" s="271" t="s">
        <v>1336</v>
      </c>
      <c r="D147" s="271"/>
      <c r="E147" s="271"/>
      <c r="F147" s="272" t="s">
        <v>1337</v>
      </c>
      <c r="G147" s="273"/>
      <c r="H147" s="271"/>
      <c r="I147" s="271"/>
      <c r="J147" s="271" t="s">
        <v>1338</v>
      </c>
      <c r="K147" s="268"/>
    </row>
    <row r="148" spans="2:11" ht="5.25" customHeight="1">
      <c r="B148" s="277"/>
      <c r="C148" s="274"/>
      <c r="D148" s="274"/>
      <c r="E148" s="274"/>
      <c r="F148" s="274"/>
      <c r="G148" s="275"/>
      <c r="H148" s="274"/>
      <c r="I148" s="274"/>
      <c r="J148" s="274"/>
      <c r="K148" s="298"/>
    </row>
    <row r="149" spans="2:11" ht="15" customHeight="1">
      <c r="B149" s="277"/>
      <c r="C149" s="302" t="s">
        <v>1342</v>
      </c>
      <c r="D149" s="257"/>
      <c r="E149" s="257"/>
      <c r="F149" s="303" t="s">
        <v>1339</v>
      </c>
      <c r="G149" s="257"/>
      <c r="H149" s="302" t="s">
        <v>1378</v>
      </c>
      <c r="I149" s="302" t="s">
        <v>1341</v>
      </c>
      <c r="J149" s="302">
        <v>120</v>
      </c>
      <c r="K149" s="298"/>
    </row>
    <row r="150" spans="2:11" ht="15" customHeight="1">
      <c r="B150" s="277"/>
      <c r="C150" s="302" t="s">
        <v>1387</v>
      </c>
      <c r="D150" s="257"/>
      <c r="E150" s="257"/>
      <c r="F150" s="303" t="s">
        <v>1339</v>
      </c>
      <c r="G150" s="257"/>
      <c r="H150" s="302" t="s">
        <v>1398</v>
      </c>
      <c r="I150" s="302" t="s">
        <v>1341</v>
      </c>
      <c r="J150" s="302" t="s">
        <v>1389</v>
      </c>
      <c r="K150" s="298"/>
    </row>
    <row r="151" spans="2:11" ht="15" customHeight="1">
      <c r="B151" s="277"/>
      <c r="C151" s="302" t="s">
        <v>1288</v>
      </c>
      <c r="D151" s="257"/>
      <c r="E151" s="257"/>
      <c r="F151" s="303" t="s">
        <v>1339</v>
      </c>
      <c r="G151" s="257"/>
      <c r="H151" s="302" t="s">
        <v>1399</v>
      </c>
      <c r="I151" s="302" t="s">
        <v>1341</v>
      </c>
      <c r="J151" s="302" t="s">
        <v>1389</v>
      </c>
      <c r="K151" s="298"/>
    </row>
    <row r="152" spans="2:11" ht="15" customHeight="1">
      <c r="B152" s="277"/>
      <c r="C152" s="302" t="s">
        <v>1344</v>
      </c>
      <c r="D152" s="257"/>
      <c r="E152" s="257"/>
      <c r="F152" s="303" t="s">
        <v>1345</v>
      </c>
      <c r="G152" s="257"/>
      <c r="H152" s="302" t="s">
        <v>1378</v>
      </c>
      <c r="I152" s="302" t="s">
        <v>1341</v>
      </c>
      <c r="J152" s="302">
        <v>50</v>
      </c>
      <c r="K152" s="298"/>
    </row>
    <row r="153" spans="2:11" ht="15" customHeight="1">
      <c r="B153" s="277"/>
      <c r="C153" s="302" t="s">
        <v>1347</v>
      </c>
      <c r="D153" s="257"/>
      <c r="E153" s="257"/>
      <c r="F153" s="303" t="s">
        <v>1339</v>
      </c>
      <c r="G153" s="257"/>
      <c r="H153" s="302" t="s">
        <v>1378</v>
      </c>
      <c r="I153" s="302" t="s">
        <v>1349</v>
      </c>
      <c r="J153" s="302"/>
      <c r="K153" s="298"/>
    </row>
    <row r="154" spans="2:11" ht="15" customHeight="1">
      <c r="B154" s="277"/>
      <c r="C154" s="302" t="s">
        <v>1358</v>
      </c>
      <c r="D154" s="257"/>
      <c r="E154" s="257"/>
      <c r="F154" s="303" t="s">
        <v>1345</v>
      </c>
      <c r="G154" s="257"/>
      <c r="H154" s="302" t="s">
        <v>1378</v>
      </c>
      <c r="I154" s="302" t="s">
        <v>1341</v>
      </c>
      <c r="J154" s="302">
        <v>50</v>
      </c>
      <c r="K154" s="298"/>
    </row>
    <row r="155" spans="2:11" ht="15" customHeight="1">
      <c r="B155" s="277"/>
      <c r="C155" s="302" t="s">
        <v>1366</v>
      </c>
      <c r="D155" s="257"/>
      <c r="E155" s="257"/>
      <c r="F155" s="303" t="s">
        <v>1345</v>
      </c>
      <c r="G155" s="257"/>
      <c r="H155" s="302" t="s">
        <v>1378</v>
      </c>
      <c r="I155" s="302" t="s">
        <v>1341</v>
      </c>
      <c r="J155" s="302">
        <v>50</v>
      </c>
      <c r="K155" s="298"/>
    </row>
    <row r="156" spans="2:11" ht="15" customHeight="1">
      <c r="B156" s="277"/>
      <c r="C156" s="302" t="s">
        <v>1364</v>
      </c>
      <c r="D156" s="257"/>
      <c r="E156" s="257"/>
      <c r="F156" s="303" t="s">
        <v>1345</v>
      </c>
      <c r="G156" s="257"/>
      <c r="H156" s="302" t="s">
        <v>1378</v>
      </c>
      <c r="I156" s="302" t="s">
        <v>1341</v>
      </c>
      <c r="J156" s="302">
        <v>50</v>
      </c>
      <c r="K156" s="298"/>
    </row>
    <row r="157" spans="2:11" ht="15" customHeight="1">
      <c r="B157" s="277"/>
      <c r="C157" s="302" t="s">
        <v>105</v>
      </c>
      <c r="D157" s="257"/>
      <c r="E157" s="257"/>
      <c r="F157" s="303" t="s">
        <v>1339</v>
      </c>
      <c r="G157" s="257"/>
      <c r="H157" s="302" t="s">
        <v>1400</v>
      </c>
      <c r="I157" s="302" t="s">
        <v>1341</v>
      </c>
      <c r="J157" s="302" t="s">
        <v>1401</v>
      </c>
      <c r="K157" s="298"/>
    </row>
    <row r="158" spans="2:11" ht="15" customHeight="1">
      <c r="B158" s="277"/>
      <c r="C158" s="302" t="s">
        <v>1402</v>
      </c>
      <c r="D158" s="257"/>
      <c r="E158" s="257"/>
      <c r="F158" s="303" t="s">
        <v>1339</v>
      </c>
      <c r="G158" s="257"/>
      <c r="H158" s="302" t="s">
        <v>1403</v>
      </c>
      <c r="I158" s="302" t="s">
        <v>1373</v>
      </c>
      <c r="J158" s="302"/>
      <c r="K158" s="298"/>
    </row>
    <row r="159" spans="2:11" ht="15" customHeight="1">
      <c r="B159" s="304"/>
      <c r="C159" s="286"/>
      <c r="D159" s="286"/>
      <c r="E159" s="286"/>
      <c r="F159" s="286"/>
      <c r="G159" s="286"/>
      <c r="H159" s="286"/>
      <c r="I159" s="286"/>
      <c r="J159" s="286"/>
      <c r="K159" s="305"/>
    </row>
    <row r="160" spans="2:11" ht="18.75" customHeight="1">
      <c r="B160" s="253"/>
      <c r="C160" s="257"/>
      <c r="D160" s="257"/>
      <c r="E160" s="257"/>
      <c r="F160" s="276"/>
      <c r="G160" s="257"/>
      <c r="H160" s="257"/>
      <c r="I160" s="257"/>
      <c r="J160" s="257"/>
      <c r="K160" s="253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376" t="s">
        <v>1404</v>
      </c>
      <c r="D163" s="376"/>
      <c r="E163" s="376"/>
      <c r="F163" s="376"/>
      <c r="G163" s="376"/>
      <c r="H163" s="376"/>
      <c r="I163" s="376"/>
      <c r="J163" s="376"/>
      <c r="K163" s="249"/>
    </row>
    <row r="164" spans="2:11" ht="17.25" customHeight="1">
      <c r="B164" s="248"/>
      <c r="C164" s="269" t="s">
        <v>1333</v>
      </c>
      <c r="D164" s="269"/>
      <c r="E164" s="269"/>
      <c r="F164" s="269" t="s">
        <v>1334</v>
      </c>
      <c r="G164" s="306"/>
      <c r="H164" s="307" t="s">
        <v>130</v>
      </c>
      <c r="I164" s="307" t="s">
        <v>61</v>
      </c>
      <c r="J164" s="269" t="s">
        <v>1335</v>
      </c>
      <c r="K164" s="249"/>
    </row>
    <row r="165" spans="2:11" ht="17.25" customHeight="1">
      <c r="B165" s="250"/>
      <c r="C165" s="271" t="s">
        <v>1336</v>
      </c>
      <c r="D165" s="271"/>
      <c r="E165" s="271"/>
      <c r="F165" s="272" t="s">
        <v>1337</v>
      </c>
      <c r="G165" s="308"/>
      <c r="H165" s="309"/>
      <c r="I165" s="309"/>
      <c r="J165" s="271" t="s">
        <v>1338</v>
      </c>
      <c r="K165" s="251"/>
    </row>
    <row r="166" spans="2:11" ht="5.25" customHeight="1">
      <c r="B166" s="277"/>
      <c r="C166" s="274"/>
      <c r="D166" s="274"/>
      <c r="E166" s="274"/>
      <c r="F166" s="274"/>
      <c r="G166" s="275"/>
      <c r="H166" s="274"/>
      <c r="I166" s="274"/>
      <c r="J166" s="274"/>
      <c r="K166" s="298"/>
    </row>
    <row r="167" spans="2:11" ht="15" customHeight="1">
      <c r="B167" s="277"/>
      <c r="C167" s="257" t="s">
        <v>1342</v>
      </c>
      <c r="D167" s="257"/>
      <c r="E167" s="257"/>
      <c r="F167" s="276" t="s">
        <v>1339</v>
      </c>
      <c r="G167" s="257"/>
      <c r="H167" s="257" t="s">
        <v>1378</v>
      </c>
      <c r="I167" s="257" t="s">
        <v>1341</v>
      </c>
      <c r="J167" s="257">
        <v>120</v>
      </c>
      <c r="K167" s="298"/>
    </row>
    <row r="168" spans="2:11" ht="15" customHeight="1">
      <c r="B168" s="277"/>
      <c r="C168" s="257" t="s">
        <v>1387</v>
      </c>
      <c r="D168" s="257"/>
      <c r="E168" s="257"/>
      <c r="F168" s="276" t="s">
        <v>1339</v>
      </c>
      <c r="G168" s="257"/>
      <c r="H168" s="257" t="s">
        <v>1388</v>
      </c>
      <c r="I168" s="257" t="s">
        <v>1341</v>
      </c>
      <c r="J168" s="257" t="s">
        <v>1389</v>
      </c>
      <c r="K168" s="298"/>
    </row>
    <row r="169" spans="2:11" ht="15" customHeight="1">
      <c r="B169" s="277"/>
      <c r="C169" s="257" t="s">
        <v>1288</v>
      </c>
      <c r="D169" s="257"/>
      <c r="E169" s="257"/>
      <c r="F169" s="276" t="s">
        <v>1339</v>
      </c>
      <c r="G169" s="257"/>
      <c r="H169" s="257" t="s">
        <v>1405</v>
      </c>
      <c r="I169" s="257" t="s">
        <v>1341</v>
      </c>
      <c r="J169" s="257" t="s">
        <v>1389</v>
      </c>
      <c r="K169" s="298"/>
    </row>
    <row r="170" spans="2:11" ht="15" customHeight="1">
      <c r="B170" s="277"/>
      <c r="C170" s="257" t="s">
        <v>1344</v>
      </c>
      <c r="D170" s="257"/>
      <c r="E170" s="257"/>
      <c r="F170" s="276" t="s">
        <v>1345</v>
      </c>
      <c r="G170" s="257"/>
      <c r="H170" s="257" t="s">
        <v>1405</v>
      </c>
      <c r="I170" s="257" t="s">
        <v>1341</v>
      </c>
      <c r="J170" s="257">
        <v>50</v>
      </c>
      <c r="K170" s="298"/>
    </row>
    <row r="171" spans="2:11" ht="15" customHeight="1">
      <c r="B171" s="277"/>
      <c r="C171" s="257" t="s">
        <v>1347</v>
      </c>
      <c r="D171" s="257"/>
      <c r="E171" s="257"/>
      <c r="F171" s="276" t="s">
        <v>1339</v>
      </c>
      <c r="G171" s="257"/>
      <c r="H171" s="257" t="s">
        <v>1405</v>
      </c>
      <c r="I171" s="257" t="s">
        <v>1349</v>
      </c>
      <c r="J171" s="257"/>
      <c r="K171" s="298"/>
    </row>
    <row r="172" spans="2:11" ht="15" customHeight="1">
      <c r="B172" s="277"/>
      <c r="C172" s="257" t="s">
        <v>1358</v>
      </c>
      <c r="D172" s="257"/>
      <c r="E172" s="257"/>
      <c r="F172" s="276" t="s">
        <v>1345</v>
      </c>
      <c r="G172" s="257"/>
      <c r="H172" s="257" t="s">
        <v>1405</v>
      </c>
      <c r="I172" s="257" t="s">
        <v>1341</v>
      </c>
      <c r="J172" s="257">
        <v>50</v>
      </c>
      <c r="K172" s="298"/>
    </row>
    <row r="173" spans="2:11" ht="15" customHeight="1">
      <c r="B173" s="277"/>
      <c r="C173" s="257" t="s">
        <v>1366</v>
      </c>
      <c r="D173" s="257"/>
      <c r="E173" s="257"/>
      <c r="F173" s="276" t="s">
        <v>1345</v>
      </c>
      <c r="G173" s="257"/>
      <c r="H173" s="257" t="s">
        <v>1405</v>
      </c>
      <c r="I173" s="257" t="s">
        <v>1341</v>
      </c>
      <c r="J173" s="257">
        <v>50</v>
      </c>
      <c r="K173" s="298"/>
    </row>
    <row r="174" spans="2:11" ht="15" customHeight="1">
      <c r="B174" s="277"/>
      <c r="C174" s="257" t="s">
        <v>1364</v>
      </c>
      <c r="D174" s="257"/>
      <c r="E174" s="257"/>
      <c r="F174" s="276" t="s">
        <v>1345</v>
      </c>
      <c r="G174" s="257"/>
      <c r="H174" s="257" t="s">
        <v>1405</v>
      </c>
      <c r="I174" s="257" t="s">
        <v>1341</v>
      </c>
      <c r="J174" s="257">
        <v>50</v>
      </c>
      <c r="K174" s="298"/>
    </row>
    <row r="175" spans="2:11" ht="15" customHeight="1">
      <c r="B175" s="277"/>
      <c r="C175" s="257" t="s">
        <v>129</v>
      </c>
      <c r="D175" s="257"/>
      <c r="E175" s="257"/>
      <c r="F175" s="276" t="s">
        <v>1339</v>
      </c>
      <c r="G175" s="257"/>
      <c r="H175" s="257" t="s">
        <v>1406</v>
      </c>
      <c r="I175" s="257" t="s">
        <v>1407</v>
      </c>
      <c r="J175" s="257"/>
      <c r="K175" s="298"/>
    </row>
    <row r="176" spans="2:11" ht="15" customHeight="1">
      <c r="B176" s="277"/>
      <c r="C176" s="257" t="s">
        <v>61</v>
      </c>
      <c r="D176" s="257"/>
      <c r="E176" s="257"/>
      <c r="F176" s="276" t="s">
        <v>1339</v>
      </c>
      <c r="G176" s="257"/>
      <c r="H176" s="257" t="s">
        <v>1408</v>
      </c>
      <c r="I176" s="257" t="s">
        <v>1409</v>
      </c>
      <c r="J176" s="257">
        <v>1</v>
      </c>
      <c r="K176" s="298"/>
    </row>
    <row r="177" spans="2:11" ht="15" customHeight="1">
      <c r="B177" s="277"/>
      <c r="C177" s="257" t="s">
        <v>57</v>
      </c>
      <c r="D177" s="257"/>
      <c r="E177" s="257"/>
      <c r="F177" s="276" t="s">
        <v>1339</v>
      </c>
      <c r="G177" s="257"/>
      <c r="H177" s="257" t="s">
        <v>1410</v>
      </c>
      <c r="I177" s="257" t="s">
        <v>1341</v>
      </c>
      <c r="J177" s="257">
        <v>20</v>
      </c>
      <c r="K177" s="298"/>
    </row>
    <row r="178" spans="2:11" ht="15" customHeight="1">
      <c r="B178" s="277"/>
      <c r="C178" s="257" t="s">
        <v>130</v>
      </c>
      <c r="D178" s="257"/>
      <c r="E178" s="257"/>
      <c r="F178" s="276" t="s">
        <v>1339</v>
      </c>
      <c r="G178" s="257"/>
      <c r="H178" s="257" t="s">
        <v>1411</v>
      </c>
      <c r="I178" s="257" t="s">
        <v>1341</v>
      </c>
      <c r="J178" s="257">
        <v>255</v>
      </c>
      <c r="K178" s="298"/>
    </row>
    <row r="179" spans="2:11" ht="15" customHeight="1">
      <c r="B179" s="277"/>
      <c r="C179" s="257" t="s">
        <v>131</v>
      </c>
      <c r="D179" s="257"/>
      <c r="E179" s="257"/>
      <c r="F179" s="276" t="s">
        <v>1339</v>
      </c>
      <c r="G179" s="257"/>
      <c r="H179" s="257" t="s">
        <v>1304</v>
      </c>
      <c r="I179" s="257" t="s">
        <v>1341</v>
      </c>
      <c r="J179" s="257">
        <v>10</v>
      </c>
      <c r="K179" s="298"/>
    </row>
    <row r="180" spans="2:11" ht="15" customHeight="1">
      <c r="B180" s="277"/>
      <c r="C180" s="257" t="s">
        <v>132</v>
      </c>
      <c r="D180" s="257"/>
      <c r="E180" s="257"/>
      <c r="F180" s="276" t="s">
        <v>1339</v>
      </c>
      <c r="G180" s="257"/>
      <c r="H180" s="257" t="s">
        <v>1412</v>
      </c>
      <c r="I180" s="257" t="s">
        <v>1373</v>
      </c>
      <c r="J180" s="257"/>
      <c r="K180" s="298"/>
    </row>
    <row r="181" spans="2:11" ht="15" customHeight="1">
      <c r="B181" s="277"/>
      <c r="C181" s="257" t="s">
        <v>1413</v>
      </c>
      <c r="D181" s="257"/>
      <c r="E181" s="257"/>
      <c r="F181" s="276" t="s">
        <v>1339</v>
      </c>
      <c r="G181" s="257"/>
      <c r="H181" s="257" t="s">
        <v>1414</v>
      </c>
      <c r="I181" s="257" t="s">
        <v>1373</v>
      </c>
      <c r="J181" s="257"/>
      <c r="K181" s="298"/>
    </row>
    <row r="182" spans="2:11" ht="15" customHeight="1">
      <c r="B182" s="277"/>
      <c r="C182" s="257" t="s">
        <v>1402</v>
      </c>
      <c r="D182" s="257"/>
      <c r="E182" s="257"/>
      <c r="F182" s="276" t="s">
        <v>1339</v>
      </c>
      <c r="G182" s="257"/>
      <c r="H182" s="257" t="s">
        <v>1415</v>
      </c>
      <c r="I182" s="257" t="s">
        <v>1373</v>
      </c>
      <c r="J182" s="257"/>
      <c r="K182" s="298"/>
    </row>
    <row r="183" spans="2:11" ht="15" customHeight="1">
      <c r="B183" s="277"/>
      <c r="C183" s="257" t="s">
        <v>134</v>
      </c>
      <c r="D183" s="257"/>
      <c r="E183" s="257"/>
      <c r="F183" s="276" t="s">
        <v>1345</v>
      </c>
      <c r="G183" s="257"/>
      <c r="H183" s="257" t="s">
        <v>1416</v>
      </c>
      <c r="I183" s="257" t="s">
        <v>1341</v>
      </c>
      <c r="J183" s="257">
        <v>50</v>
      </c>
      <c r="K183" s="298"/>
    </row>
    <row r="184" spans="2:11" ht="15" customHeight="1">
      <c r="B184" s="277"/>
      <c r="C184" s="257" t="s">
        <v>1417</v>
      </c>
      <c r="D184" s="257"/>
      <c r="E184" s="257"/>
      <c r="F184" s="276" t="s">
        <v>1345</v>
      </c>
      <c r="G184" s="257"/>
      <c r="H184" s="257" t="s">
        <v>1418</v>
      </c>
      <c r="I184" s="257" t="s">
        <v>1419</v>
      </c>
      <c r="J184" s="257"/>
      <c r="K184" s="298"/>
    </row>
    <row r="185" spans="2:11" ht="15" customHeight="1">
      <c r="B185" s="277"/>
      <c r="C185" s="257" t="s">
        <v>1420</v>
      </c>
      <c r="D185" s="257"/>
      <c r="E185" s="257"/>
      <c r="F185" s="276" t="s">
        <v>1345</v>
      </c>
      <c r="G185" s="257"/>
      <c r="H185" s="257" t="s">
        <v>1421</v>
      </c>
      <c r="I185" s="257" t="s">
        <v>1419</v>
      </c>
      <c r="J185" s="257"/>
      <c r="K185" s="298"/>
    </row>
    <row r="186" spans="2:11" ht="15" customHeight="1">
      <c r="B186" s="277"/>
      <c r="C186" s="257" t="s">
        <v>1422</v>
      </c>
      <c r="D186" s="257"/>
      <c r="E186" s="257"/>
      <c r="F186" s="276" t="s">
        <v>1345</v>
      </c>
      <c r="G186" s="257"/>
      <c r="H186" s="257" t="s">
        <v>1423</v>
      </c>
      <c r="I186" s="257" t="s">
        <v>1419</v>
      </c>
      <c r="J186" s="257"/>
      <c r="K186" s="298"/>
    </row>
    <row r="187" spans="2:11" ht="15" customHeight="1">
      <c r="B187" s="277"/>
      <c r="C187" s="310" t="s">
        <v>1424</v>
      </c>
      <c r="D187" s="257"/>
      <c r="E187" s="257"/>
      <c r="F187" s="276" t="s">
        <v>1345</v>
      </c>
      <c r="G187" s="257"/>
      <c r="H187" s="257" t="s">
        <v>1425</v>
      </c>
      <c r="I187" s="257" t="s">
        <v>1426</v>
      </c>
      <c r="J187" s="311" t="s">
        <v>1427</v>
      </c>
      <c r="K187" s="298"/>
    </row>
    <row r="188" spans="2:11" ht="15" customHeight="1">
      <c r="B188" s="277"/>
      <c r="C188" s="262" t="s">
        <v>46</v>
      </c>
      <c r="D188" s="257"/>
      <c r="E188" s="257"/>
      <c r="F188" s="276" t="s">
        <v>1339</v>
      </c>
      <c r="G188" s="257"/>
      <c r="H188" s="253" t="s">
        <v>1428</v>
      </c>
      <c r="I188" s="257" t="s">
        <v>1429</v>
      </c>
      <c r="J188" s="257"/>
      <c r="K188" s="298"/>
    </row>
    <row r="189" spans="2:11" ht="15" customHeight="1">
      <c r="B189" s="277"/>
      <c r="C189" s="262" t="s">
        <v>1430</v>
      </c>
      <c r="D189" s="257"/>
      <c r="E189" s="257"/>
      <c r="F189" s="276" t="s">
        <v>1339</v>
      </c>
      <c r="G189" s="257"/>
      <c r="H189" s="257" t="s">
        <v>1431</v>
      </c>
      <c r="I189" s="257" t="s">
        <v>1373</v>
      </c>
      <c r="J189" s="257"/>
      <c r="K189" s="298"/>
    </row>
    <row r="190" spans="2:11" ht="15" customHeight="1">
      <c r="B190" s="277"/>
      <c r="C190" s="262" t="s">
        <v>1432</v>
      </c>
      <c r="D190" s="257"/>
      <c r="E190" s="257"/>
      <c r="F190" s="276" t="s">
        <v>1339</v>
      </c>
      <c r="G190" s="257"/>
      <c r="H190" s="257" t="s">
        <v>1433</v>
      </c>
      <c r="I190" s="257" t="s">
        <v>1373</v>
      </c>
      <c r="J190" s="257"/>
      <c r="K190" s="298"/>
    </row>
    <row r="191" spans="2:11" ht="15" customHeight="1">
      <c r="B191" s="277"/>
      <c r="C191" s="262" t="s">
        <v>1434</v>
      </c>
      <c r="D191" s="257"/>
      <c r="E191" s="257"/>
      <c r="F191" s="276" t="s">
        <v>1345</v>
      </c>
      <c r="G191" s="257"/>
      <c r="H191" s="257" t="s">
        <v>1435</v>
      </c>
      <c r="I191" s="257" t="s">
        <v>1373</v>
      </c>
      <c r="J191" s="257"/>
      <c r="K191" s="298"/>
    </row>
    <row r="192" spans="2:11" ht="15" customHeight="1">
      <c r="B192" s="304"/>
      <c r="C192" s="312"/>
      <c r="D192" s="286"/>
      <c r="E192" s="286"/>
      <c r="F192" s="286"/>
      <c r="G192" s="286"/>
      <c r="H192" s="286"/>
      <c r="I192" s="286"/>
      <c r="J192" s="286"/>
      <c r="K192" s="305"/>
    </row>
    <row r="193" spans="2:11" ht="18.75" customHeight="1">
      <c r="B193" s="253"/>
      <c r="C193" s="257"/>
      <c r="D193" s="257"/>
      <c r="E193" s="257"/>
      <c r="F193" s="276"/>
      <c r="G193" s="257"/>
      <c r="H193" s="257"/>
      <c r="I193" s="257"/>
      <c r="J193" s="257"/>
      <c r="K193" s="253"/>
    </row>
    <row r="194" spans="2:11" ht="18.75" customHeight="1">
      <c r="B194" s="253"/>
      <c r="C194" s="257"/>
      <c r="D194" s="257"/>
      <c r="E194" s="257"/>
      <c r="F194" s="276"/>
      <c r="G194" s="257"/>
      <c r="H194" s="257"/>
      <c r="I194" s="257"/>
      <c r="J194" s="257"/>
      <c r="K194" s="253"/>
    </row>
    <row r="195" spans="2:11" ht="18.75" customHeight="1"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2:11" ht="13.5">
      <c r="B196" s="245"/>
      <c r="C196" s="246"/>
      <c r="D196" s="246"/>
      <c r="E196" s="246"/>
      <c r="F196" s="246"/>
      <c r="G196" s="246"/>
      <c r="H196" s="246"/>
      <c r="I196" s="246"/>
      <c r="J196" s="246"/>
      <c r="K196" s="247"/>
    </row>
    <row r="197" spans="2:11" ht="22.2">
      <c r="B197" s="248"/>
      <c r="C197" s="376" t="s">
        <v>1436</v>
      </c>
      <c r="D197" s="376"/>
      <c r="E197" s="376"/>
      <c r="F197" s="376"/>
      <c r="G197" s="376"/>
      <c r="H197" s="376"/>
      <c r="I197" s="376"/>
      <c r="J197" s="376"/>
      <c r="K197" s="249"/>
    </row>
    <row r="198" spans="2:11" ht="25.5" customHeight="1">
      <c r="B198" s="248"/>
      <c r="C198" s="313" t="s">
        <v>1437</v>
      </c>
      <c r="D198" s="313"/>
      <c r="E198" s="313"/>
      <c r="F198" s="313" t="s">
        <v>1438</v>
      </c>
      <c r="G198" s="314"/>
      <c r="H198" s="382" t="s">
        <v>1439</v>
      </c>
      <c r="I198" s="382"/>
      <c r="J198" s="382"/>
      <c r="K198" s="249"/>
    </row>
    <row r="199" spans="2:11" ht="5.25" customHeight="1">
      <c r="B199" s="277"/>
      <c r="C199" s="274"/>
      <c r="D199" s="274"/>
      <c r="E199" s="274"/>
      <c r="F199" s="274"/>
      <c r="G199" s="257"/>
      <c r="H199" s="274"/>
      <c r="I199" s="274"/>
      <c r="J199" s="274"/>
      <c r="K199" s="298"/>
    </row>
    <row r="200" spans="2:11" ht="15" customHeight="1">
      <c r="B200" s="277"/>
      <c r="C200" s="257" t="s">
        <v>1429</v>
      </c>
      <c r="D200" s="257"/>
      <c r="E200" s="257"/>
      <c r="F200" s="276" t="s">
        <v>47</v>
      </c>
      <c r="G200" s="257"/>
      <c r="H200" s="378" t="s">
        <v>1440</v>
      </c>
      <c r="I200" s="378"/>
      <c r="J200" s="378"/>
      <c r="K200" s="298"/>
    </row>
    <row r="201" spans="2:11" ht="15" customHeight="1">
      <c r="B201" s="277"/>
      <c r="C201" s="283"/>
      <c r="D201" s="257"/>
      <c r="E201" s="257"/>
      <c r="F201" s="276" t="s">
        <v>48</v>
      </c>
      <c r="G201" s="257"/>
      <c r="H201" s="378" t="s">
        <v>1441</v>
      </c>
      <c r="I201" s="378"/>
      <c r="J201" s="378"/>
      <c r="K201" s="298"/>
    </row>
    <row r="202" spans="2:11" ht="15" customHeight="1">
      <c r="B202" s="277"/>
      <c r="C202" s="283"/>
      <c r="D202" s="257"/>
      <c r="E202" s="257"/>
      <c r="F202" s="276" t="s">
        <v>51</v>
      </c>
      <c r="G202" s="257"/>
      <c r="H202" s="378" t="s">
        <v>1442</v>
      </c>
      <c r="I202" s="378"/>
      <c r="J202" s="378"/>
      <c r="K202" s="298"/>
    </row>
    <row r="203" spans="2:11" ht="15" customHeight="1">
      <c r="B203" s="277"/>
      <c r="C203" s="257"/>
      <c r="D203" s="257"/>
      <c r="E203" s="257"/>
      <c r="F203" s="276" t="s">
        <v>49</v>
      </c>
      <c r="G203" s="257"/>
      <c r="H203" s="378" t="s">
        <v>1443</v>
      </c>
      <c r="I203" s="378"/>
      <c r="J203" s="378"/>
      <c r="K203" s="298"/>
    </row>
    <row r="204" spans="2:11" ht="15" customHeight="1">
      <c r="B204" s="277"/>
      <c r="C204" s="257"/>
      <c r="D204" s="257"/>
      <c r="E204" s="257"/>
      <c r="F204" s="276" t="s">
        <v>50</v>
      </c>
      <c r="G204" s="257"/>
      <c r="H204" s="378" t="s">
        <v>1444</v>
      </c>
      <c r="I204" s="378"/>
      <c r="J204" s="378"/>
      <c r="K204" s="298"/>
    </row>
    <row r="205" spans="2:11" ht="15" customHeight="1">
      <c r="B205" s="277"/>
      <c r="C205" s="257"/>
      <c r="D205" s="257"/>
      <c r="E205" s="257"/>
      <c r="F205" s="276"/>
      <c r="G205" s="257"/>
      <c r="H205" s="257"/>
      <c r="I205" s="257"/>
      <c r="J205" s="257"/>
      <c r="K205" s="298"/>
    </row>
    <row r="206" spans="2:11" ht="15" customHeight="1">
      <c r="B206" s="277"/>
      <c r="C206" s="257" t="s">
        <v>1385</v>
      </c>
      <c r="D206" s="257"/>
      <c r="E206" s="257"/>
      <c r="F206" s="276" t="s">
        <v>83</v>
      </c>
      <c r="G206" s="257"/>
      <c r="H206" s="378" t="s">
        <v>1445</v>
      </c>
      <c r="I206" s="378"/>
      <c r="J206" s="378"/>
      <c r="K206" s="298"/>
    </row>
    <row r="207" spans="2:11" ht="15" customHeight="1">
      <c r="B207" s="277"/>
      <c r="C207" s="283"/>
      <c r="D207" s="257"/>
      <c r="E207" s="257"/>
      <c r="F207" s="276" t="s">
        <v>1284</v>
      </c>
      <c r="G207" s="257"/>
      <c r="H207" s="378" t="s">
        <v>1285</v>
      </c>
      <c r="I207" s="378"/>
      <c r="J207" s="378"/>
      <c r="K207" s="298"/>
    </row>
    <row r="208" spans="2:11" ht="15" customHeight="1">
      <c r="B208" s="277"/>
      <c r="C208" s="257"/>
      <c r="D208" s="257"/>
      <c r="E208" s="257"/>
      <c r="F208" s="276" t="s">
        <v>1282</v>
      </c>
      <c r="G208" s="257"/>
      <c r="H208" s="378" t="s">
        <v>1446</v>
      </c>
      <c r="I208" s="378"/>
      <c r="J208" s="378"/>
      <c r="K208" s="298"/>
    </row>
    <row r="209" spans="2:11" ht="15" customHeight="1">
      <c r="B209" s="315"/>
      <c r="C209" s="283"/>
      <c r="D209" s="283"/>
      <c r="E209" s="283"/>
      <c r="F209" s="276" t="s">
        <v>1286</v>
      </c>
      <c r="G209" s="262"/>
      <c r="H209" s="377" t="s">
        <v>1287</v>
      </c>
      <c r="I209" s="377"/>
      <c r="J209" s="377"/>
      <c r="K209" s="316"/>
    </row>
    <row r="210" spans="2:11" ht="15" customHeight="1">
      <c r="B210" s="315"/>
      <c r="C210" s="283"/>
      <c r="D210" s="283"/>
      <c r="E210" s="283"/>
      <c r="F210" s="276" t="s">
        <v>1135</v>
      </c>
      <c r="G210" s="262"/>
      <c r="H210" s="377" t="s">
        <v>1447</v>
      </c>
      <c r="I210" s="377"/>
      <c r="J210" s="377"/>
      <c r="K210" s="316"/>
    </row>
    <row r="211" spans="2:11" ht="15" customHeight="1">
      <c r="B211" s="315"/>
      <c r="C211" s="283"/>
      <c r="D211" s="283"/>
      <c r="E211" s="283"/>
      <c r="F211" s="317"/>
      <c r="G211" s="262"/>
      <c r="H211" s="318"/>
      <c r="I211" s="318"/>
      <c r="J211" s="318"/>
      <c r="K211" s="316"/>
    </row>
    <row r="212" spans="2:11" ht="15" customHeight="1">
      <c r="B212" s="315"/>
      <c r="C212" s="257" t="s">
        <v>1409</v>
      </c>
      <c r="D212" s="283"/>
      <c r="E212" s="283"/>
      <c r="F212" s="276">
        <v>1</v>
      </c>
      <c r="G212" s="262"/>
      <c r="H212" s="377" t="s">
        <v>1448</v>
      </c>
      <c r="I212" s="377"/>
      <c r="J212" s="377"/>
      <c r="K212" s="316"/>
    </row>
    <row r="213" spans="2:11" ht="15" customHeight="1">
      <c r="B213" s="315"/>
      <c r="C213" s="283"/>
      <c r="D213" s="283"/>
      <c r="E213" s="283"/>
      <c r="F213" s="276">
        <v>2</v>
      </c>
      <c r="G213" s="262"/>
      <c r="H213" s="377" t="s">
        <v>1449</v>
      </c>
      <c r="I213" s="377"/>
      <c r="J213" s="377"/>
      <c r="K213" s="316"/>
    </row>
    <row r="214" spans="2:11" ht="15" customHeight="1">
      <c r="B214" s="315"/>
      <c r="C214" s="283"/>
      <c r="D214" s="283"/>
      <c r="E214" s="283"/>
      <c r="F214" s="276">
        <v>3</v>
      </c>
      <c r="G214" s="262"/>
      <c r="H214" s="377" t="s">
        <v>1450</v>
      </c>
      <c r="I214" s="377"/>
      <c r="J214" s="377"/>
      <c r="K214" s="316"/>
    </row>
    <row r="215" spans="2:11" ht="15" customHeight="1">
      <c r="B215" s="315"/>
      <c r="C215" s="283"/>
      <c r="D215" s="283"/>
      <c r="E215" s="283"/>
      <c r="F215" s="276">
        <v>4</v>
      </c>
      <c r="G215" s="262"/>
      <c r="H215" s="377" t="s">
        <v>1451</v>
      </c>
      <c r="I215" s="377"/>
      <c r="J215" s="377"/>
      <c r="K215" s="316"/>
    </row>
    <row r="216" spans="2:11" ht="12.75" customHeight="1">
      <c r="B216" s="319"/>
      <c r="C216" s="320"/>
      <c r="D216" s="320"/>
      <c r="E216" s="320"/>
      <c r="F216" s="320"/>
      <c r="G216" s="320"/>
      <c r="H216" s="320"/>
      <c r="I216" s="320"/>
      <c r="J216" s="320"/>
      <c r="K216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Laptop3\Tom</dc:creator>
  <cp:keywords/>
  <dc:description/>
  <cp:lastModifiedBy>Ladislav Vokoun</cp:lastModifiedBy>
  <dcterms:created xsi:type="dcterms:W3CDTF">2018-08-16T18:49:29Z</dcterms:created>
  <dcterms:modified xsi:type="dcterms:W3CDTF">2024-03-07T20:40:12Z</dcterms:modified>
  <cp:category/>
  <cp:version/>
  <cp:contentType/>
  <cp:contentStatus/>
</cp:coreProperties>
</file>