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120" windowWidth="22932" windowHeight="11880" activeTab="0"/>
  </bookViews>
  <sheets>
    <sheet name="SOUHRNNÝ LIST STAVBY" sheetId="1" r:id="rId1"/>
    <sheet name="REKAPITULACE OBJEKTŮ STAVBY" sheetId="2" r:id="rId2"/>
    <sheet name="KRYCÍ LIST SO-01" sheetId="3" r:id="rId3"/>
    <sheet name="REKAPITULACE SO-01" sheetId="4" r:id="rId4"/>
    <sheet name="ROZPOČET SO-01" sheetId="5" r:id="rId5"/>
    <sheet name="KRYCÍ LIST SO-02" sheetId="6" r:id="rId6"/>
    <sheet name="REKAPITULACE SO-02" sheetId="7" r:id="rId7"/>
    <sheet name="ROZPOČET SO-02" sheetId="8" r:id="rId8"/>
    <sheet name="KRYCÍ LIST SO-03" sheetId="9" r:id="rId9"/>
    <sheet name="REKAPITULACE SO-03" sheetId="10" r:id="rId10"/>
    <sheet name="ROZPOČET SO-03" sheetId="11" r:id="rId11"/>
  </sheets>
  <definedNames/>
  <calcPr calcId="124519"/>
</workbook>
</file>

<file path=xl/sharedStrings.xml><?xml version="1.0" encoding="utf-8"?>
<sst xmlns="http://schemas.openxmlformats.org/spreadsheetml/2006/main" count="2733" uniqueCount="663">
  <si>
    <t>Cenová úroveň : 2023/II</t>
  </si>
  <si>
    <t>POLOŽKOVÝ ROZPOČET</t>
  </si>
  <si>
    <t>Poř.</t>
  </si>
  <si>
    <t>čís.</t>
  </si>
  <si>
    <t>pol.</t>
  </si>
  <si>
    <t>1.</t>
  </si>
  <si>
    <t>Kód položky</t>
  </si>
  <si>
    <t>2.</t>
  </si>
  <si>
    <t>Text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</si>
  <si>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</si>
  <si>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</si>
  <si>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</si>
  <si>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</si>
  <si>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</si>
  <si>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</si>
  <si>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</si>
  <si>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</si>
  <si>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</si>
  <si>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</si>
  <si>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</si>
  <si>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</si>
  <si>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</si>
  <si>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</si>
  <si>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</si>
  <si>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</si>
  <si>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</si>
  <si>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</si>
  <si>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1</t>
  </si>
  <si>
    <t>Zemní práce:</t>
  </si>
  <si>
    <t>C-111201101-0</t>
  </si>
  <si>
    <t>ODSTR KROVIN D -10CM +KORENU 1000M2</t>
  </si>
  <si>
    <t>M2</t>
  </si>
  <si>
    <t>C-132201101-0</t>
  </si>
  <si>
    <t>HLOUB RYH TR 3 S DO 60CM DO 100M3</t>
  </si>
  <si>
    <t>M3</t>
  </si>
  <si>
    <t>C-132201108-0</t>
  </si>
  <si>
    <t>PRIPL ZA KORENY HL RYH DO 60CM TR 3</t>
  </si>
  <si>
    <t>C-132201109-0</t>
  </si>
  <si>
    <t>PRIPL ZA LEPIVOST HL RYH TR 3 60CM</t>
  </si>
  <si>
    <t>C-132201401-0</t>
  </si>
  <si>
    <t>HLOUBENI VYKOP POD ZAKLADY HORN TR 3</t>
  </si>
  <si>
    <t>C-132211000-0</t>
  </si>
  <si>
    <t>RUCNI HLOUBENI RYH HORNINA TR 3</t>
  </si>
  <si>
    <t>C-151101201-0</t>
  </si>
  <si>
    <t>PAZENI PRILOZNE STEN VYKOPU HL DO 4M</t>
  </si>
  <si>
    <t>C-151101211-0</t>
  </si>
  <si>
    <t>ODPAZENI PRILOZ STEN VYKOPU HL DO 4M</t>
  </si>
  <si>
    <t>C-162201102-0</t>
  </si>
  <si>
    <t>VODOROVNE PREM VYKOPKU DO 50M TR 1-4</t>
  </si>
  <si>
    <t>C-162201475-0</t>
  </si>
  <si>
    <t>VODOR PREM DO 3KM PAREZU D KMENU 30CM</t>
  </si>
  <si>
    <t>KS</t>
  </si>
  <si>
    <t>C-162701105-0</t>
  </si>
  <si>
    <t>VODOROVNE PREM VYKOPKU DO 10000M 1-4</t>
  </si>
  <si>
    <t>C-171201101-0</t>
  </si>
  <si>
    <t>NASYPY NEZHUTNENE</t>
  </si>
  <si>
    <t>C-171201201-0</t>
  </si>
  <si>
    <t>ULOZENI SYPANINY NA SKLADKU</t>
  </si>
  <si>
    <t>C-171201203-0</t>
  </si>
  <si>
    <t>SKLADKOVNE ZEMIN A SYPANIN</t>
  </si>
  <si>
    <t>C-182001113-0</t>
  </si>
  <si>
    <t>PLOS UPRAVA TER NEROV -0,10M SVAH 1:1</t>
  </si>
  <si>
    <t>C-182001131-0</t>
  </si>
  <si>
    <t>PLOS UPRAVA TER NEROV -0,20M V ROVINE</t>
  </si>
  <si>
    <t>C-182301103-0</t>
  </si>
  <si>
    <t>ZEMNÍ PRÁCE CELKEM</t>
  </si>
  <si>
    <t>oddíl 2</t>
  </si>
  <si>
    <t>Základy a zvláštní zakládání:</t>
  </si>
  <si>
    <t>C-216904112-0</t>
  </si>
  <si>
    <t>OCIST TLAK VODOU ZDI STEN RUBU KLENEB</t>
  </si>
  <si>
    <t>C-216904391-0</t>
  </si>
  <si>
    <t>PRIPL ZA RUCNI DOCISTENI OCEL KARTACI</t>
  </si>
  <si>
    <t>C-249233112-0</t>
  </si>
  <si>
    <t>C-270388531-0</t>
  </si>
  <si>
    <t>ZABETONOVANI OTVORU -1M2 V ZAKLADECH</t>
  </si>
  <si>
    <t>C-271313511-0</t>
  </si>
  <si>
    <t>PODKLAD ZAKLADU BET PROSTY SPC C12/15</t>
  </si>
  <si>
    <t>C-271571113-0</t>
  </si>
  <si>
    <t>POLSTAR ZAKLADU ZE STERKOPISKU 0-16MM</t>
  </si>
  <si>
    <t>C-274321411-0</t>
  </si>
  <si>
    <t>BETON ZAKL PASU ZELEZ TR C20/25</t>
  </si>
  <si>
    <t>C-274351215-0</t>
  </si>
  <si>
    <t>BEDNENI STEN ZAKL PASU ZRIZENI</t>
  </si>
  <si>
    <t>C-274351216-0</t>
  </si>
  <si>
    <t>BEDNENI STEN ZAKL PASU ODSTRANENI</t>
  </si>
  <si>
    <t>C-274361821-0</t>
  </si>
  <si>
    <t>VYZTUZ ZAKL PASU OCEL 10505</t>
  </si>
  <si>
    <t>T</t>
  </si>
  <si>
    <t>C-289201111-0</t>
  </si>
  <si>
    <t>ZÁKLADY A ZVLÁŠTNÍ ZAKLÁDÁNÍ CELKEM</t>
  </si>
  <si>
    <t>oddíl 3</t>
  </si>
  <si>
    <t>Svislé konstrukce:</t>
  </si>
  <si>
    <t>C-311211126-0</t>
  </si>
  <si>
    <t>ZDI NADZAKL Z LOM KAMENE MC 15</t>
  </si>
  <si>
    <t>C-311385513-0</t>
  </si>
  <si>
    <t>ZDI NOSNE ZTRAC BED TL 40CM B C20/25</t>
  </si>
  <si>
    <t>C-313271151-0</t>
  </si>
  <si>
    <t>C-313351111-0</t>
  </si>
  <si>
    <t>BEDNENI ZDI OBKL 2STR UNOSNE ZRIZENI</t>
  </si>
  <si>
    <t>C-313351112-0</t>
  </si>
  <si>
    <t>BEDNENI ZDI OBKL 2STR UNOSNE ODSTRAN</t>
  </si>
  <si>
    <t>C-313361821-0</t>
  </si>
  <si>
    <t>VYZTUZ ZDI OBKLADOVYCH OCEL 10505</t>
  </si>
  <si>
    <t>C-313212122-0</t>
  </si>
  <si>
    <t>C-313271195-0</t>
  </si>
  <si>
    <t>M</t>
  </si>
  <si>
    <t>SPAROV 2VR ZDIVA KAM/CIH AKT MAL HRUB</t>
  </si>
  <si>
    <t>C-327222111-0</t>
  </si>
  <si>
    <t>C-340291122-0</t>
  </si>
  <si>
    <t>C-388381111-0</t>
  </si>
  <si>
    <t>H-42981510-1</t>
  </si>
  <si>
    <t>POTRUBI VENT PVC IZOL KULATE D 100MM</t>
  </si>
  <si>
    <t>H-67393223-1</t>
  </si>
  <si>
    <t>GEOTEXTILIE NETK GEONETEX S07 300g/m2</t>
  </si>
  <si>
    <t>H-58337107-1</t>
  </si>
  <si>
    <t>STERKOPISEK 0-8MM N1</t>
  </si>
  <si>
    <t>C-389471414-0</t>
  </si>
  <si>
    <t>OPR/DOPLN KAMENE SMESI SL 1 -0,1M3</t>
  </si>
  <si>
    <t>C-348941111-0</t>
  </si>
  <si>
    <t>OSAZ RAMOVE OPLOCENI DO ZDI V 150CM</t>
  </si>
  <si>
    <t>C-762137812-0</t>
  </si>
  <si>
    <t>DMTZ TESAR OPLOCENI Z DILCU</t>
  </si>
  <si>
    <t>SVISLÉ KONSTRUKCE CELKEM</t>
  </si>
  <si>
    <t>oddíl 4</t>
  </si>
  <si>
    <t>Vodorovné konstrukce:</t>
  </si>
  <si>
    <t>C-464451113-0</t>
  </si>
  <si>
    <t>C-464531111-0</t>
  </si>
  <si>
    <t>VODOROVNÉ KONSTRUKCE CELKEM</t>
  </si>
  <si>
    <t>oddíl 62</t>
  </si>
  <si>
    <t>Úpravy povrchů vnější:</t>
  </si>
  <si>
    <t>C-622903111-0</t>
  </si>
  <si>
    <t>VYCISTENI ZDI A VALU PRED OPRAV RUCNE</t>
  </si>
  <si>
    <t>C-622901110-0</t>
  </si>
  <si>
    <t>OCISTENI SPAROVANYCH PLOCH</t>
  </si>
  <si>
    <t>C-622902110-0</t>
  </si>
  <si>
    <t>C-622401961-0</t>
  </si>
  <si>
    <t>PRIPL OMIT VNE STEN HYDROFOB PRIS</t>
  </si>
  <si>
    <t>C-622421132-0</t>
  </si>
  <si>
    <t>OMIT VNE STEN VAPCEM HLADKE SLOZ 3</t>
  </si>
  <si>
    <t>C-622451122-0</t>
  </si>
  <si>
    <t>OMIT VNE CEM STEN HRUBE ZATRENE</t>
  </si>
  <si>
    <t>H-58594839-1</t>
  </si>
  <si>
    <t>C-627452111-0</t>
  </si>
  <si>
    <t>C-627452312-0</t>
  </si>
  <si>
    <t>ÚPRAVY POVRCHŮ VNĚJŠÍ CELKEM</t>
  </si>
  <si>
    <t>oddíl 63</t>
  </si>
  <si>
    <t>Podlahy:</t>
  </si>
  <si>
    <t>C-631312611-0</t>
  </si>
  <si>
    <t>MAZANINA Z BETONU TL 8CM TR C16/20</t>
  </si>
  <si>
    <t>PODLAHY CELKEM</t>
  </si>
  <si>
    <t>oddíl 9</t>
  </si>
  <si>
    <t>Ostatní konstrukce a práce:</t>
  </si>
  <si>
    <t>C-952902250-0</t>
  </si>
  <si>
    <t>C-952902459-0</t>
  </si>
  <si>
    <t>C-952902469-0</t>
  </si>
  <si>
    <t>C-953943111-0</t>
  </si>
  <si>
    <t>OSAZENI VYROBKU HM DO 1kg DO ZDIVA</t>
  </si>
  <si>
    <t>C-953943112-0</t>
  </si>
  <si>
    <t>OSAZENI VYROBKU HM DO 5kg DO ZDIVA</t>
  </si>
  <si>
    <t>OSTATNÍ KONSTRUKCE A PRÁCE CELKEM</t>
  </si>
  <si>
    <t>oddíl 94</t>
  </si>
  <si>
    <t>Lešení a stavební výtahy: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</si>
  <si>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</si>
  <si>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</si>
  <si>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</si>
  <si>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</si>
  <si>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</si>
  <si>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</si>
  <si>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C-944941101-0</t>
  </si>
  <si>
    <t>OCHRANNE ZABRADLI NA OBJEKTU TRUBKOVE</t>
  </si>
  <si>
    <t>C-998009101-0</t>
  </si>
  <si>
    <t>PRESUN HMOT LESENI SAMOSTAT BUDOVANE</t>
  </si>
  <si>
    <t>LEŠENÍ A STAVEBNÍ VÝTAHY CELKEM</t>
  </si>
  <si>
    <t>oddíl 96</t>
  </si>
  <si>
    <t>Bourání konstrukcí:</t>
  </si>
  <si>
    <t>C-974029389-0</t>
  </si>
  <si>
    <t>PRUDUCHY ZDI KAMEN HL 30CM S 45CM</t>
  </si>
  <si>
    <t>C-978023251-0</t>
  </si>
  <si>
    <t>C-979021111-0</t>
  </si>
  <si>
    <t>SBIRANI KAMENE ZE SUTI S OCISTENIM</t>
  </si>
  <si>
    <t>C-979022111-0</t>
  </si>
  <si>
    <t>RUCNI OCISTENI KAMENE K OPET POUZITI</t>
  </si>
  <si>
    <t>C-979032111-0</t>
  </si>
  <si>
    <t>RUCNI OCISTENI CIHEL K OPET POUZITI</t>
  </si>
  <si>
    <t>C-979081101-0</t>
  </si>
  <si>
    <t>NAKLADKA DO KONTEJN RUCNI STAVEB SUTI</t>
  </si>
  <si>
    <t>C-979081111-0</t>
  </si>
  <si>
    <t>ODVOZ STAVEB SUTI NA SKLADKU DO 1KM</t>
  </si>
  <si>
    <t>C-979081112-0</t>
  </si>
  <si>
    <t>ODVOZ VYBOUR HMOT NA SKLADKU DO 1KM</t>
  </si>
  <si>
    <t>C-979082111-0</t>
  </si>
  <si>
    <t>VNITROSTAV DOPRAVA SUTI A HMOT DO 10M</t>
  </si>
  <si>
    <t>C-979087213-0</t>
  </si>
  <si>
    <t>NAKLADANI NA DOPR PROSTR VYBOUR HMOT</t>
  </si>
  <si>
    <t>C-979093111-0</t>
  </si>
  <si>
    <t>ULOZENI SUTI BEZ ZHUTNENI</t>
  </si>
  <si>
    <t>C-979081132-0</t>
  </si>
  <si>
    <t>SKLADKOVNE SMISENY STAV A DEMOL ODPAD</t>
  </si>
  <si>
    <t>BOURÁNÍ KONSTRUKCÍ CELKEM</t>
  </si>
  <si>
    <t>oddíl 99</t>
  </si>
  <si>
    <t>Přesun hmot:</t>
  </si>
  <si>
    <t>C-999281109-0</t>
  </si>
  <si>
    <t>PRESUN HMOT OPRAVY DO VYSKY 6M</t>
  </si>
  <si>
    <t>PŘESUN HMOT CELKEM</t>
  </si>
  <si>
    <t>PSV:</t>
  </si>
  <si>
    <t>oddíl 782</t>
  </si>
  <si>
    <t>Obklady kamenné:</t>
  </si>
  <si>
    <t>C-782995186-0</t>
  </si>
  <si>
    <t>REZANI V OBKL KAMEN TVARU NEPRAVIDEL</t>
  </si>
  <si>
    <t>C-782511323-0</t>
  </si>
  <si>
    <t>C-782661240-0</t>
  </si>
  <si>
    <t>MTZ OBKL BETON PARAP LEPENIM TL -30MM</t>
  </si>
  <si>
    <t>C-782661280-0</t>
  </si>
  <si>
    <t>MTZ OBKL BETON PARAP LEPENIM TL -50MM</t>
  </si>
  <si>
    <t>C-782995112-0</t>
  </si>
  <si>
    <t>NATER PENETR PODKLADU KAM OBKLADU 2x</t>
  </si>
  <si>
    <t>C-782995136-0</t>
  </si>
  <si>
    <t>PRIPL ZA KAMENICKY ROH OBKL KAM BOD</t>
  </si>
  <si>
    <t>C-782995150-0</t>
  </si>
  <si>
    <t>VYREZANI PRUNIKU DO KAM OBKLADU HRAN</t>
  </si>
  <si>
    <t>H-58380758-1</t>
  </si>
  <si>
    <t>H-24592789-1</t>
  </si>
  <si>
    <t>ZPEVNOVAC PAMATEK POROSIL ZTS+ 10L</t>
  </si>
  <si>
    <t>L</t>
  </si>
  <si>
    <t>C-782991100-0</t>
  </si>
  <si>
    <t>VYPLN DILAT SPAR LUKOPREN 6410 S 20MM</t>
  </si>
  <si>
    <t>C-782999992-0</t>
  </si>
  <si>
    <t>HOD</t>
  </si>
  <si>
    <t>C-998782101-0</t>
  </si>
  <si>
    <t>OBKLADY KAMEN PRESUN HMOT VYSKA -6M</t>
  </si>
  <si>
    <t>OBKLADY KAMENNÉ CELKEM</t>
  </si>
  <si>
    <t>INSTALACE:</t>
  </si>
  <si>
    <t>oddíl 721</t>
  </si>
  <si>
    <t>Kanalizace vnitřní:</t>
  </si>
  <si>
    <t>C-721210813-0</t>
  </si>
  <si>
    <t>C-721174312-0</t>
  </si>
  <si>
    <t>MTZ POTR KANAL VNI DEST PVC DN -100</t>
  </si>
  <si>
    <t>C-998721101-0</t>
  </si>
  <si>
    <t>KANALIZACE PRESUN HMOT VYSKA -6M</t>
  </si>
  <si>
    <t>KANALIZACE VNITŘNÍ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</si>
  <si>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</si>
  <si>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</si>
  <si>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</si>
  <si>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</si>
  <si>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</si>
  <si>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</si>
  <si>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Zemní práce</t>
  </si>
  <si>
    <t>Základy a zvláštní zakládání</t>
  </si>
  <si>
    <t>Svislé konstrukce</t>
  </si>
  <si>
    <t>Vodorovné konstrukce</t>
  </si>
  <si>
    <t>Úpravy povrchů vnější</t>
  </si>
  <si>
    <t>Podlahy</t>
  </si>
  <si>
    <t>Ostatní konstrukce a práce</t>
  </si>
  <si>
    <t>Lešení a stavební výtahy</t>
  </si>
  <si>
    <t>Bourání konstrukcí</t>
  </si>
  <si>
    <t>Přesun hmot</t>
  </si>
  <si>
    <t>HSV CELKEM</t>
  </si>
  <si>
    <t>Obklady kamenné</t>
  </si>
  <si>
    <t>PSV CELKEM</t>
  </si>
  <si>
    <t>Zdravotně technické instalace</t>
  </si>
  <si>
    <t>INSTALACE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</si>
  <si>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</si>
  <si>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</si>
  <si>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</si>
  <si>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</si>
  <si>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</si>
  <si>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</si>
  <si>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</si>
  <si>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/>
  </si>
  <si>
    <t>2023/II</t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</si>
  <si>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</si>
  <si>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</si>
  <si>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</si>
  <si>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</si>
  <si>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</si>
  <si>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</si>
  <si>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</si>
  <si>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</si>
  <si>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</si>
  <si>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</si>
  <si>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</si>
  <si>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</si>
  <si>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</si>
  <si>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</si>
  <si>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</si>
  <si>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</si>
  <si>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</si>
  <si>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</si>
  <si>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</si>
  <si>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</si>
  <si>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</si>
  <si>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</si>
  <si>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</si>
  <si>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</si>
  <si>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</si>
  <si>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</si>
  <si>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</si>
  <si>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</si>
  <si>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</si>
  <si>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</si>
  <si>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</si>
  <si>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</si>
  <si>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</si>
  <si>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</si>
  <si>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</si>
  <si>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</si>
  <si>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</si>
  <si>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</si>
  <si>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</si>
  <si>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</si>
  <si>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</si>
  <si>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</si>
  <si>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</si>
  <si>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</si>
  <si>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</si>
  <si>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</si>
  <si>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</si>
  <si>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</si>
  <si>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</si>
  <si>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</si>
  <si>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</si>
  <si>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</si>
  <si>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</si>
  <si>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</si>
  <si>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</si>
  <si>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</si>
  <si>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</si>
  <si>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</si>
  <si>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REKAPITULACE OBJEKTŮ STAVBY</t>
  </si>
  <si>
    <t xml:space="preserve">Kód stavby : </t>
  </si>
  <si>
    <t xml:space="preserve">Název stavby : </t>
  </si>
  <si>
    <t xml:space="preserve">Datum: </t>
  </si>
  <si>
    <t>Místo stavby:</t>
  </si>
  <si>
    <t>NÁKLADY ZA JEDNOTLIVÉ STAVEBNÍ OBJEKTY</t>
  </si>
  <si>
    <t>Kód objektu</t>
  </si>
  <si>
    <t>Název objektu</t>
  </si>
  <si>
    <t>JKSO</t>
  </si>
  <si>
    <t>Cena bez DPH
(Kč)</t>
  </si>
  <si>
    <t>Cena s DPH
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</si>
  <si>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</si>
  <si>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</si>
  <si>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</si>
  <si>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</si>
  <si>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</si>
  <si>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</si>
  <si>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</si>
  <si>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</si>
  <si>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</si>
  <si>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</si>
  <si>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</si>
  <si>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</si>
  <si>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12% činí :</t>
  </si>
  <si>
    <t>CENA CELKEM VČETNĚ DPH:</t>
  </si>
  <si>
    <t>Datum, razítko, podpis</t>
  </si>
  <si>
    <t>výměry=</t>
  </si>
  <si>
    <t>túje, javor nálety podél zdiva 15,0*0,75m</t>
  </si>
  <si>
    <t>m2</t>
  </si>
  <si>
    <t>1,0*0,80*27,4</t>
  </si>
  <si>
    <t>m3</t>
  </si>
  <si>
    <t>dokopávky ruční 1,5m3</t>
  </si>
  <si>
    <t>27,4*2,9</t>
  </si>
  <si>
    <t>21,92+1,0+1,5</t>
  </si>
  <si>
    <t>ks</t>
  </si>
  <si>
    <t xml:space="preserve">odhad 10,0 ks </t>
  </si>
  <si>
    <t>přihrnutí sypaniny k  patě zdiva 5,0m3</t>
  </si>
  <si>
    <t>strana vně ohradní zdi 30,0</t>
  </si>
  <si>
    <t>strana vnitř hřbitov zdi 30,0</t>
  </si>
  <si>
    <t>2*27,4*0,2</t>
  </si>
  <si>
    <t>celk. délka 40,3*2</t>
  </si>
  <si>
    <t>dobeton paty zdi 0,5 + opravy základů 1,0</t>
  </si>
  <si>
    <t>beton C12/15 0,10m 1,0*27,4*0,1</t>
  </si>
  <si>
    <t>štěrk fr. 16.32 mm 0,10m 27,4*0,1</t>
  </si>
  <si>
    <t>beton C20/25 1,0*0,60*27,4</t>
  </si>
  <si>
    <t>27,4*0,6*2</t>
  </si>
  <si>
    <t>t</t>
  </si>
  <si>
    <t>PROVEDENÍ ODTOKU OTVOR KAMEN +TRUBKA+GEOTEX OBAL (SPECIFIKACE SAMOSTATNĚ)</t>
  </si>
  <si>
    <t xml:space="preserve">6,0 ks </t>
  </si>
  <si>
    <t xml:space="preserve">dle statického návrhu 4xR16 a m´ 1,0*4*30=120,0mb a 1,67kg </t>
  </si>
  <si>
    <t xml:space="preserve">VYKLINOV UVOLN KAM ZDI NAD ZÁKLAD KVADR ZDIVEM  </t>
  </si>
  <si>
    <t xml:space="preserve">do 12,9*0,5*2 tj. plochy nad základem  </t>
  </si>
  <si>
    <t>spodní díl kamenná přizdívka 2,6*0,40*27,4</t>
  </si>
  <si>
    <t>horní díl kamenná zeď 1,45*0,60*27,4</t>
  </si>
  <si>
    <t>pohled strana 27,4*4,1*0,6</t>
  </si>
  <si>
    <t>C-311211128-0</t>
  </si>
  <si>
    <t>PRIPL ZA LICOVANI ZDI TL 50CM- 1STRAN</t>
  </si>
  <si>
    <t>bednění ZB400 výplň C20/25 - 27,4*2,75</t>
  </si>
  <si>
    <t>VÝPLŇ BETON ZDI Z TVARNIC DUTYCH BETON</t>
  </si>
  <si>
    <t>dle statického návrhu svislá 4xR16 a 1m ( 4*3,0*27,4m) 324*1,67*1,08</t>
  </si>
  <si>
    <t>dle statického návrhu svislá 4xR10 a 1m ( 4*3,0*27,4m) 324*0,69*1,08</t>
  </si>
  <si>
    <t>dle statického návrhu vodorovná 2xR8 ve spáře 11,0 řad 2xR8 28*11*2 = 616,0*0,44*1,08</t>
  </si>
  <si>
    <t xml:space="preserve">t </t>
  </si>
  <si>
    <t>28,5+23,84=52,34*0,75</t>
  </si>
  <si>
    <t>PRIPL ZA DOPLNĚNÍ A ZALITI DUTIN MC ZDI OBKLAD</t>
  </si>
  <si>
    <t>28,5+23,84=52,34*0,25</t>
  </si>
  <si>
    <t>KOTVY DO PŘÍZD OBKL DO ZDIVA KONZOLY -150MM</t>
  </si>
  <si>
    <t>kotvy prum. R10 - 3,0 ks/m2</t>
  </si>
  <si>
    <t>R-313941299-R</t>
  </si>
  <si>
    <t>1-stran spára pohled strana 4,25*27,4</t>
  </si>
  <si>
    <t>R-320232045-R</t>
  </si>
  <si>
    <t>27,4*0,85</t>
  </si>
  <si>
    <t xml:space="preserve">PŘEZDĚNÍ KORUNY ZDIVA CIHEL CP SPÁD ŠÍŘE DO -1,0M </t>
  </si>
  <si>
    <t xml:space="preserve">OBLOZ ZDIVA KÁMEN ZDI KOLEM CHRLIČŮ MC </t>
  </si>
  <si>
    <t>6,0*0,60*0,3</t>
  </si>
  <si>
    <t>R-313212129-R</t>
  </si>
  <si>
    <t xml:space="preserve">OSAZENÍ KAMENE PRO CHRLIČ PLAC KÁMEN ZIDEK VÝVOD HRAN </t>
  </si>
  <si>
    <t>DODAT OČIŠTĚNÍ KAMENŮ UKOTV NA CIH ZED TL 40CM-</t>
  </si>
  <si>
    <t xml:space="preserve">čištění stávaj kamene vč. třídění 25,0% objemu kamene </t>
  </si>
  <si>
    <t>INSTAL KANALY ODTOK + BED CHRLIČ 15x15CM</t>
  </si>
  <si>
    <t>6,0*0,6</t>
  </si>
  <si>
    <t>m</t>
  </si>
  <si>
    <t>6,0*2,0</t>
  </si>
  <si>
    <t xml:space="preserve"> </t>
  </si>
  <si>
    <t xml:space="preserve">obsyp potrubí DN100 v otvoru stěny </t>
  </si>
  <si>
    <t xml:space="preserve">placatý kámen pod chrlič obdélník přesah 10cm </t>
  </si>
  <si>
    <t xml:space="preserve">v rámci GZS oplocení staveniště po dobu opravy zdiva </t>
  </si>
  <si>
    <t>R-319473213-R</t>
  </si>
  <si>
    <t>VYROVNÁVACÍ VRSTVA BETON BET MC 15</t>
  </si>
  <si>
    <t>0,40*27,4*0,1</t>
  </si>
  <si>
    <t>12,9*0,85</t>
  </si>
  <si>
    <t xml:space="preserve">MALTA VAP OXAL SM TK 0-2MM 30kg PŘÍRODNÍ ODSTÍN </t>
  </si>
  <si>
    <t>6,0*0,5</t>
  </si>
  <si>
    <t>ODSTR ZBYTKU MECHU A LIŠEJN ,POVLAKU,VYKVETU CEMENTU</t>
  </si>
  <si>
    <t xml:space="preserve">plocha zněčištěna do 50% </t>
  </si>
  <si>
    <t>VYCISTENI PŮVODN ZDIVA TLAKOVOU VODOU</t>
  </si>
  <si>
    <t>6*0,6</t>
  </si>
  <si>
    <t>sbírání vyvalené zdi hlína s kamenem 1,4*3,0*27,4+1,5*0,30*27,4=127,4 z 30% objemu</t>
  </si>
  <si>
    <t>27,4*0,85*0,14</t>
  </si>
  <si>
    <t>REZANI A ÚPRAVA OBKL KAMEN TVARU NEPRAVIDEL</t>
  </si>
  <si>
    <t>kolem trubek DN 100 - dl. 3,6 m</t>
  </si>
  <si>
    <t xml:space="preserve">BOURÁNÍ KAMEN ZDI ZBYTKU S OPĚRN ZDIVEM </t>
  </si>
  <si>
    <t>R-974029319-R</t>
  </si>
  <si>
    <t>MTZ OBKL KAMEN OSTENI CHRLIČ TL 600 MM</t>
  </si>
  <si>
    <t>0,60*6</t>
  </si>
  <si>
    <t>pod kámen chrliče 0,6*0,4*6</t>
  </si>
  <si>
    <t>pod cihel korunu a pod chrliče 27,4*0,85+6*0,6</t>
  </si>
  <si>
    <t>KAMEN LOM UPRAVENY TR 1 ŘÁDK ZDIVO</t>
  </si>
  <si>
    <t xml:space="preserve">šíbr zdivo pro ohradní zdivo </t>
  </si>
  <si>
    <t>l</t>
  </si>
  <si>
    <t>povrch betonu koruny 12,9*0,85*3,0</t>
  </si>
  <si>
    <t>hod</t>
  </si>
  <si>
    <t xml:space="preserve">Stavba :  - Oprava ohradní zdi v dolní části hřbitova Všech svatých v Kutné Hoře parc.č. 4057/1, Česká ul. </t>
  </si>
  <si>
    <t>Datum zpracování : 14.12.2023</t>
  </si>
  <si>
    <t xml:space="preserve">Oprava ohradní zdi v dolní části hřbitova Všech svatých v Kutné Hoře parc.č. 4057/1, Česká ul. </t>
  </si>
  <si>
    <t xml:space="preserve">dle VŘ </t>
  </si>
  <si>
    <t xml:space="preserve">Ing. Lenka Císařová RYS </t>
  </si>
  <si>
    <t xml:space="preserve">Město Kugtná Hora </t>
  </si>
  <si>
    <t>14.12.2023</t>
  </si>
  <si>
    <t>RUCNI CIST OCEL KARTACI RUBU ZDIVA</t>
  </si>
  <si>
    <t xml:space="preserve">Město Kutná Hora </t>
  </si>
  <si>
    <t xml:space="preserve">Ing. Ladislav Vokoun </t>
  </si>
  <si>
    <t xml:space="preserve">ve VŘ </t>
  </si>
  <si>
    <t>ROZPR ORNICE ROVINA 1:2 DO 100M2 TL 20CM</t>
  </si>
  <si>
    <t>kolem chrličů a jiných prvků ve zdi 6,0*0,02</t>
  </si>
  <si>
    <t>POHOZ CHRLIČE KAMENIVO DRCENE HRUBE FR 32-63</t>
  </si>
  <si>
    <t xml:space="preserve">OCISTENI KAMENNYCH PRVKŮ, RIMS A BETON. KORUN </t>
  </si>
  <si>
    <t>stávající plocha koruny 12,9*0,85</t>
  </si>
  <si>
    <t>nová 27,4*0,85 + původní 12,9*0,85</t>
  </si>
  <si>
    <t xml:space="preserve">ZPEVNĚNÍ SPAR A ZDIVA NÁTĚREM VNE ZDIVA KAMEN </t>
  </si>
  <si>
    <t>R-622451109-R</t>
  </si>
  <si>
    <t>MTŽ SPAROVANI KOLEM CHRLIČŮ KÁMEN ŘÁDEK SLOŽ 5</t>
  </si>
  <si>
    <t>21,92+0,50+1,50</t>
  </si>
  <si>
    <t>stěna 27,4*2,9</t>
  </si>
  <si>
    <t xml:space="preserve">DODÁVKA A TŘÍDĚNÍ KAMENE OBKLAD LOM KAMEN TR 1 ŘÁDK DO 70% OBJEMU ZDIVA ( PŘEDPOKLAD ABSENCE KAMENE V HROMADĚ ) </t>
  </si>
  <si>
    <t>stávající kamen zeď v dl. 12,9*3,8</t>
  </si>
  <si>
    <t xml:space="preserve">omítka návrh technologie zatřená 4,25*27,4*2 = 116,45 </t>
  </si>
  <si>
    <t>116,45*42kg</t>
  </si>
  <si>
    <t>MTŽ SPAROVANI BEZNE KORUNY ZDI Z PLN CIHEL</t>
  </si>
  <si>
    <t>27,4*0,65*0,1</t>
  </si>
  <si>
    <t>12,9*3,80+27,4*4,25=165,47</t>
  </si>
  <si>
    <t>(27,4+12,9)*3=120,9</t>
  </si>
  <si>
    <t>2*(27,4+12,9)*3=120,9</t>
  </si>
  <si>
    <t>zbytek sesypané zdi 1,20*0,65*0,5+2,9*0,65*27,4</t>
  </si>
  <si>
    <t xml:space="preserve">ODSPAROVANI ZDI CIHELN KORUNY </t>
  </si>
  <si>
    <t xml:space="preserve">Objekt : SO-01 - Oprava 1.etapy úseku dl. 27,4 m ( celk. délka 27,4+12,90 m ) ohradní hřbitovní zdi </t>
  </si>
  <si>
    <t xml:space="preserve">Objekt : SO-01 - Oprava 1.etapy úseku dl. 27,4 m ( celk. 27,4+12,90 m ) hřbitovní ohradní zdi </t>
  </si>
  <si>
    <t xml:space="preserve">Oprava 1.etapy úseku dl. 27,4 m ( celk. 27,4+12,9 ) ohradní zdi </t>
  </si>
  <si>
    <t>lícová strana 40,3 m2</t>
  </si>
  <si>
    <t>původní stěna 12,9*3,8*2</t>
  </si>
  <si>
    <t xml:space="preserve">chrlič 6,0 ks  </t>
  </si>
  <si>
    <t xml:space="preserve">placák kámen 6,0 ks </t>
  </si>
  <si>
    <t xml:space="preserve">část suti do nádob 5,0 m3 </t>
  </si>
  <si>
    <t>zbytek do suti autem 60,48 m3</t>
  </si>
  <si>
    <t>beton C20/25 železový 30,15m3*0,65</t>
  </si>
  <si>
    <t>sbírání vyvalené zdi hlína s kamenem 1,4*3,0*27,4+1,5*0,30*27,4=127,4 z 20% objemu</t>
  </si>
  <si>
    <t>HZS PRACE KAMENICKÉ PŘÍRODNÍ MAT KAMEN VNEJSI</t>
  </si>
  <si>
    <t>DMTZ VPUST PODL KYSVZ TRUBKA DN 100</t>
  </si>
  <si>
    <t>Hřbitov Všech svatých v Kutné Hoře parc.č. 4057/1, Česká ul.</t>
  </si>
  <si>
    <t>Oprava ohradní zdi v dolní části hřbitova Všech svatých v K. Hoře</t>
  </si>
  <si>
    <t>SO-02</t>
  </si>
  <si>
    <t>SO-03</t>
  </si>
  <si>
    <t>Oprava 1.etapy úseku dl. 27,4 m</t>
  </si>
  <si>
    <t xml:space="preserve">Oprava 2.etapy úseku dl. 49,68 m (celk.41,18+8,5 ) ohradní zdi </t>
  </si>
  <si>
    <t xml:space="preserve">Objekt : SO-02 - Oprava 2.etapy úseku dl. 41,18 m ( celk. 41,18+8,50 m ) hřbitovní ohradní zdi </t>
  </si>
  <si>
    <t>Datum zpracování : 15.12.2023</t>
  </si>
  <si>
    <t xml:space="preserve">Objekt : SO-02 - Oprava 2.etapy úseku dl. 49,68 m ( celk. délka 41,18+8,50 m ) ohradní hřbitovní zdi </t>
  </si>
  <si>
    <t>túje, javor nálety podél zdiva 41,18*0,5m</t>
  </si>
  <si>
    <t>41,18*1,0*1,0</t>
  </si>
  <si>
    <t>0,6*2</t>
  </si>
  <si>
    <t>dokopávky ruční 2*0,75m3</t>
  </si>
  <si>
    <t>41,18*2,5</t>
  </si>
  <si>
    <t>35,0+1,2+1,5</t>
  </si>
  <si>
    <t xml:space="preserve">odhad 15,0 ks </t>
  </si>
  <si>
    <t>DOPRAVA PREM VYKOPKU DO 10000M 1-4</t>
  </si>
  <si>
    <t>přihrnutí nové sypaniny k  patě zdiva 8,0m3</t>
  </si>
  <si>
    <t>strana vně ohradní zdi 50*0,5</t>
  </si>
  <si>
    <t>strana vnitř hřbitov zdi 50,0*1,0</t>
  </si>
  <si>
    <t>2*41,2*0,5</t>
  </si>
  <si>
    <t>stávající plocha (4,5+4,0)*2,4*2</t>
  </si>
  <si>
    <t>lícová plocha 20,40 m2</t>
  </si>
  <si>
    <t xml:space="preserve">8,0 ks </t>
  </si>
  <si>
    <t>dobet paty zdi 0,85 + opravy základů 1,10 m3</t>
  </si>
  <si>
    <t>beton C12/15 0,10m 1,0*41,18*0,1</t>
  </si>
  <si>
    <t>štěrk fr. 16.32 mm 0,10m 41,18*1,0*0,1</t>
  </si>
  <si>
    <t>beton C20/25 1,0*0,60*41,18</t>
  </si>
  <si>
    <t>41,18*0,6*2</t>
  </si>
  <si>
    <t xml:space="preserve">dle statického návrhu 4xR16 a m´ 1,0*4*50=200,0mb a 1,67kg </t>
  </si>
  <si>
    <t xml:space="preserve">VYKLINOV UVOLN KAM ZDI KVADR ŠÍBR ZDIVEM  </t>
  </si>
  <si>
    <t xml:space="preserve">oboustranně pl. (4,5+4,0)*2,45 tj. plochy nad základem  </t>
  </si>
  <si>
    <t>dozdívky 4,50*1,4*0,6+4,0*1,15*0,6</t>
  </si>
  <si>
    <t>celá kamenná zeď 41,18*3,6*0,60</t>
  </si>
  <si>
    <t>pohled strana 41,18*3,6*0,6</t>
  </si>
  <si>
    <t>bednění ZB400 výplň C20/25 - 41,18*2,25</t>
  </si>
  <si>
    <t>beton C20/25 železový 88,95*0,65</t>
  </si>
  <si>
    <t>stěna 41,18*2,7</t>
  </si>
  <si>
    <t>dle statického návrhu svislá 4xR16 a 1m ( 4*2,85*41,18m) 470*1,67*1,08</t>
  </si>
  <si>
    <t>dle statického návrhu svislá 4xR10 a 1m ( 4*2,85*41,18m) 470*0,69*1,08</t>
  </si>
  <si>
    <t>dle statického návrhu vodorovná 2xR8 ve spáře 9,0 řad 2xR8 42*9*2 = 756,0*0,44*1,08</t>
  </si>
  <si>
    <t>12,24+88,95=101,20*0,75</t>
  </si>
  <si>
    <t xml:space="preserve">PRIPL ZA DOPLNĚNÍ A ZALITI DUTIN MC ZDI KAMEN </t>
  </si>
  <si>
    <t>(12,24+88,95)*0,25=25,30</t>
  </si>
  <si>
    <t>112,0 m2 kotvy prum. R10 - 3,0 ks/m2</t>
  </si>
  <si>
    <t>1-stran spára pohled strana 3,6*41,18</t>
  </si>
  <si>
    <t>41,18*0,85</t>
  </si>
  <si>
    <t>8,0*0,2*0,25</t>
  </si>
  <si>
    <t>8,0*0,6</t>
  </si>
  <si>
    <t>8,0*2</t>
  </si>
  <si>
    <t>0,60*41,18*0,1</t>
  </si>
  <si>
    <t>kolem chrličů a jiných prvků ve zdi 8,0*0,02</t>
  </si>
  <si>
    <t>stávající kamen zeď v dl. (4,5+4,0)*2,4*2</t>
  </si>
  <si>
    <t>stávající kamen zeď v ploše 40,80</t>
  </si>
  <si>
    <t>stávající plocha koruny 2,0</t>
  </si>
  <si>
    <t>nová 41,18*3,65 + původní 40,80 m2</t>
  </si>
  <si>
    <t xml:space="preserve">omítka návrh technologie zatřená 3,65*41,18*2 = 300,61 </t>
  </si>
  <si>
    <t>300,61*42kg</t>
  </si>
  <si>
    <t>(4,5+41,18+4,0)*0,85</t>
  </si>
  <si>
    <t>8,0*05</t>
  </si>
  <si>
    <t>41,18*0,65*0,1</t>
  </si>
  <si>
    <t>4,5*2,4+4,0*2,45=20,5</t>
  </si>
  <si>
    <t xml:space="preserve">kameny 8,0 ks </t>
  </si>
  <si>
    <t xml:space="preserve">placáky 8,0 ks </t>
  </si>
  <si>
    <t>(41,18+4,0+4,5)*3,2=160,0 m2</t>
  </si>
  <si>
    <t>160,0*2</t>
  </si>
  <si>
    <t xml:space="preserve">ROZEBRÁNÍ KAMEN ZDI ZBYTKU S OPĚRN ZDIVEM </t>
  </si>
  <si>
    <t xml:space="preserve">zbytek sesypané zdi (7,3+8,2+3,0)*0,70*2,3/2+(18,9+4,8)*3,6*2,3/2=14,9+98,12=113,02*0,20 </t>
  </si>
  <si>
    <t>C-974029318-0</t>
  </si>
  <si>
    <t xml:space="preserve">BOURÁNÍ NÁSYPŮ ZA ZDIVEM SYPAN PROKLÁDN - DO SUTI </t>
  </si>
  <si>
    <t xml:space="preserve">násypy 41,18*2,5*0,75 </t>
  </si>
  <si>
    <t>C-974029321-0</t>
  </si>
  <si>
    <t xml:space="preserve">BOURÁNÍ KAMEN ZÁKLADŮ PROKLÁDN 41,18*0,85*1,0 - DO SUTI </t>
  </si>
  <si>
    <t>základy 41,18*0,85*1,0</t>
  </si>
  <si>
    <t>C-974029323-0</t>
  </si>
  <si>
    <t xml:space="preserve">BOURÁNÍ KAMEN ZDIVA PART 41,18 M - DO SUTI </t>
  </si>
  <si>
    <t>bourání zdiva horní část (4,5*1,4*0,6) =3,75 + (4,0*1,08*0,60)= 2,568 + střední část 41,18*3,7*0,6= 91,42 m3</t>
  </si>
  <si>
    <t>R-975029329-R</t>
  </si>
  <si>
    <t xml:space="preserve">ROZEBRÁNÍ CIHELN KORUNY CIHEL PART - 1,0 M K POUŽITÍ </t>
  </si>
  <si>
    <t>bourání ciheln koruny k použití 49,20*0,85</t>
  </si>
  <si>
    <t>8*0,6</t>
  </si>
  <si>
    <t>očištění sbíráného kamene 113,02*0,2 (20%)</t>
  </si>
  <si>
    <t>8,5*0,85*0,14</t>
  </si>
  <si>
    <t xml:space="preserve">ODVOZ VYBOUR HMOT ZA DALŠÍ KM - 10 KM </t>
  </si>
  <si>
    <t>104,51*9</t>
  </si>
  <si>
    <t>kolem trubek DN 100 - dl. 4,8 m</t>
  </si>
  <si>
    <t>0,60*8</t>
  </si>
  <si>
    <t>pod kámen chrliče 0,6*0,4*8</t>
  </si>
  <si>
    <t>pod cihel korunu a pod chrliče 41,18*0,85+8,5*0,85</t>
  </si>
  <si>
    <t xml:space="preserve">šíbr zdivo pro doplnění zdiva </t>
  </si>
  <si>
    <t>ZPEVNOVAC HISTORICKÝCH POVRCHU POROSIL ZTS+ 10L</t>
  </si>
  <si>
    <t xml:space="preserve">povrch final betonu koruny 49,68*0,85*3,0 (L) </t>
  </si>
  <si>
    <t>HZS PRACE OBKLADACSKE Z KAMENE VNEJSI</t>
  </si>
  <si>
    <t>DMTZ VPUST PODL TRUBKA DN 100</t>
  </si>
  <si>
    <t xml:space="preserve">Oprava 3.etapy úseku dl. 80,3 m ohradní zdi </t>
  </si>
  <si>
    <t xml:space="preserve">Objekt : SO-03 - Oprava 3.etapy úseku dl. 80,3 m hřbitovní ohradní zdi </t>
  </si>
  <si>
    <t>Datum zpracování : 16.12.2023</t>
  </si>
  <si>
    <t xml:space="preserve">Objekt : SO-03 - Oprava 3.etapy úseku dl. 80,3 m ohradní hřbitovní zdi </t>
  </si>
  <si>
    <t>túje, javor nálety podél zdiva 80,3*0,5m</t>
  </si>
  <si>
    <t>(1,3+2,0+1,1+7,3+0,7+4,3+2,6)*1,0*1,0=19,30</t>
  </si>
  <si>
    <t>dokopávky ruční 2*0,5m3</t>
  </si>
  <si>
    <t>19,30*2,45</t>
  </si>
  <si>
    <t xml:space="preserve">odhad 25,0 ks </t>
  </si>
  <si>
    <t>19,30+0,75+1,0</t>
  </si>
  <si>
    <t>přihrnutí nové sypaniny k  patě zdiva 10,0m3</t>
  </si>
  <si>
    <t>strana vně ohradní zdi 80,3*0,5</t>
  </si>
  <si>
    <t>vnitř strana hřbitovní zdi 80,3*0,5</t>
  </si>
  <si>
    <t>obě strany u zdiva 2*80,3*0,5</t>
  </si>
  <si>
    <t xml:space="preserve">OCIST TLAK VODOU ZDI STEN RUBU ZDIVA </t>
  </si>
  <si>
    <t xml:space="preserve">stávající plocha vnější 297,11-60,9 = 236,20, plocha vnitřní 96,36-6,31 = 90,05 m2  </t>
  </si>
  <si>
    <t xml:space="preserve">stávající plocha vnější 297,11-60,9 = 236,20 </t>
  </si>
  <si>
    <t>beton C12/15 0,10m 1,0*(1,3+2,0+1,1+7,3+0,7+4,3+2,6)*0,1</t>
  </si>
  <si>
    <t>beton C20/25 1,0*0,60*19,3=11,58</t>
  </si>
  <si>
    <t>19,3*0,6*2</t>
  </si>
  <si>
    <t xml:space="preserve">dle statického návrhu 4xR16 a m´ 1,0*4*50=80,0mb a 1,67kg *1,08 prořez </t>
  </si>
  <si>
    <t xml:space="preserve">nové chrliče 4,0 ks </t>
  </si>
  <si>
    <t xml:space="preserve">opravené zachovalé chrliče 8,0 ks </t>
  </si>
  <si>
    <t>oboustranně pl. opravy kapsy a díry 2*(1,45*1,6+1,05*1,1+0,8*0,6+0,85*2,2+2,23*2,0)= 20,60 m2</t>
  </si>
  <si>
    <t>R-311211125-R</t>
  </si>
  <si>
    <t>přezdívky/dozdívky 6,34+2,0+4,68+0,15+2,18+1,51=16,86 m3</t>
  </si>
  <si>
    <t xml:space="preserve">nové zdění až do vrcholu koruny zdiva ( 1,3*3,9+2,0*3,7+9,1*3,7+4,3*3,3+2,6*3,7-1,3*1,55 )*0,60 = 40,76 m3 </t>
  </si>
  <si>
    <t xml:space="preserve">dozdívky kolem rekonstruovaných chrličů 5*0,60*1,5*1,0*0,6 m3 </t>
  </si>
  <si>
    <t xml:space="preserve">nové zdění mezi stávajícími částmi až do vrcholu koruny zdiva ( 1,3*3,9+2,0*3,7+9,1*3,7+4,3*3,3+2,6*3,7-1,3*1,55 )*0,60 = 40,76 m3 </t>
  </si>
  <si>
    <t>bednění ZB400 výplň C20/25 - 19,30*2,25</t>
  </si>
  <si>
    <t>beton C20/25 železový 43,43*0,65</t>
  </si>
  <si>
    <t>stěna 19,3*2,7</t>
  </si>
  <si>
    <t>dle statického návrhu svislá 4xR16 a 1m ( 4*2,85*19,30m) 220*1,67*1,08</t>
  </si>
  <si>
    <t>dle statického návrhu svislá 4xR10 a 1m ( 4*2,25*19,30m) 175*0,69*1,08</t>
  </si>
  <si>
    <t>dle statického návrhu vodorovná 2xR8 ve spáře 9,0 řad 2xR8 20*9*2 = 360,0*0,44*1,08</t>
  </si>
  <si>
    <t xml:space="preserve">DODÁVKA A TŘÍDĚNÍ KAMENE OBKLAD LOM KAMEN TR 1 ŘÁDK DO 70% OBJEMU ZDIVA ( PŘEDPOKLAD ABSENCE KAMENE V HROMADĚ ZBOURANÉ ) </t>
  </si>
  <si>
    <t>16,86+2,7+40,76=60,32 m3</t>
  </si>
  <si>
    <t>20,3*4*2</t>
  </si>
  <si>
    <t>1-stran spára pohled strana 3,6*80,3</t>
  </si>
  <si>
    <t>(1,5+4,3+4,3+2+9,1+2+1,3)*0,85</t>
  </si>
  <si>
    <t xml:space="preserve">oprava a rekonstrukce vč. nových chrličů 11,0 ks </t>
  </si>
  <si>
    <t>čištění stávaj kamene vč. třídění 25,0% objemu kamene 16,86+40,76+2,7=60,32 m3</t>
  </si>
  <si>
    <t>11,0*0,6</t>
  </si>
  <si>
    <t>11,0*2</t>
  </si>
  <si>
    <t>0,60*19,3*0,1</t>
  </si>
  <si>
    <t>POHOZ A OBSYP CHRLIČE KAMENIVO DRCENE HRUBE FR 32-63</t>
  </si>
  <si>
    <t>kolem chrličů a jiných prvků ve zdi 12,0*0,02</t>
  </si>
  <si>
    <t>stávající kamen zeď v dl. (1,3*3,0+2,0*0,85+1,1*3,5+7,3*2,5+0,7*2,7+4,3*1,9+2,0*3,8)=45,37</t>
  </si>
  <si>
    <t xml:space="preserve">OCISTENI SPAROVANYCH PLOCH ZBYTKU ZDIVA KAMEN </t>
  </si>
  <si>
    <t>stávající kamen zeď v ploše 3,9*2,6+3,7*11,1+3,2*3,7+3,9*3,7+3,0*3,7+14,5*3,4+2,1*1,8+4,3*3,2+13,2*3,5+3,3*4,25+4,0*2,38=225,17 m2</t>
  </si>
  <si>
    <t xml:space="preserve">OCISTENI CIHEL PRVKŮ A BETON KORUN </t>
  </si>
  <si>
    <t>plocha 80,3*0,85=68,26 m2</t>
  </si>
  <si>
    <t>80,3*3,7+80,3*1,2</t>
  </si>
  <si>
    <t>omítka návrh technologie zatřená 3,70*80,3*2 = 594,22-45,0</t>
  </si>
  <si>
    <t>OMIT VNE CEM STEN HRUBE PROHOZ ŠPRIC</t>
  </si>
  <si>
    <t>549,22*42kg</t>
  </si>
  <si>
    <t>80,3*0,85</t>
  </si>
  <si>
    <t>12,0*0,5</t>
  </si>
  <si>
    <t>19,3*0,65*0,1</t>
  </si>
  <si>
    <t>plocha zněčištěna do 50% = 549,22*0,5</t>
  </si>
  <si>
    <t xml:space="preserve">kameny 12,0 ks </t>
  </si>
  <si>
    <t xml:space="preserve">placáky 12,0 ks </t>
  </si>
  <si>
    <t>80,3*3,0=240,90 m2</t>
  </si>
  <si>
    <t>241*2</t>
  </si>
  <si>
    <t>zbytek sesypané zdi  ( do 20% kamene ) 1,3*3,92*0,65+2,0*3,70*0,75+9,1*3,7*0,65+4,3*3,3*0,70=54,0*0,20</t>
  </si>
  <si>
    <t xml:space="preserve">násypy (1,3+0,85+1,1+7,3+0,7+4,3+2,0)*2,5*0,75 </t>
  </si>
  <si>
    <t>základy 19,30*0,85*1,0</t>
  </si>
  <si>
    <t>zdivo kámen 27,22m3 + díry 6,17 + kolem chrličů 5,0*0,55</t>
  </si>
  <si>
    <t>bourání ciheln koruny k použití (80,3-24,5)*0,85</t>
  </si>
  <si>
    <t>12,0*0,6</t>
  </si>
  <si>
    <t>očištění sbíráného kamene (54,0+16,4+36,14)*0,3</t>
  </si>
  <si>
    <t>35,4*0,85*0,15</t>
  </si>
  <si>
    <t>40,759*9</t>
  </si>
  <si>
    <t>kolem trubek DN 100 - dl. 7,2 m</t>
  </si>
  <si>
    <t>0,60*12</t>
  </si>
  <si>
    <t>pod kámen chrliče 0,6*0,4*12</t>
  </si>
  <si>
    <t>12*0,6</t>
  </si>
  <si>
    <t>pod cihel korunu a pod chrliče 80,3*0,85+2,0*0,85</t>
  </si>
  <si>
    <t>šíbr zdivo pro ohradní zdivo 19,30*3,4*0,65*1,9=</t>
  </si>
  <si>
    <t xml:space="preserve">povrch final betonu koruny 82,0*0,85*3,0 (L) </t>
  </si>
  <si>
    <t>DMTZ VPUST PODL TROUBA DN 100</t>
  </si>
  <si>
    <t>Oprava 3.etapy úseku dl. 80,3 m</t>
  </si>
  <si>
    <t>Oprava 2.etapy úseku dl. 49,68 m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</si>
</sst>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12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1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/>
    <xf numFmtId="0" fontId="6" fillId="0" borderId="20" xfId="0" applyFont="1" applyBorder="1"/>
    <xf numFmtId="0" fontId="6" fillId="0" borderId="9" xfId="0" applyFont="1" applyBorder="1"/>
    <xf numFmtId="0" fontId="6" fillId="0" borderId="21" xfId="0" applyFont="1" applyBorder="1"/>
    <xf numFmtId="0" fontId="2" fillId="0" borderId="2" xfId="0" applyFont="1" applyBorder="1" applyAlignment="1">
      <alignment horizontal="right"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/>
    </xf>
    <xf numFmtId="164" fontId="2" fillId="0" borderId="2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165" fontId="2" fillId="0" borderId="23" xfId="0" applyNumberFormat="1" applyFont="1" applyBorder="1" applyAlignment="1">
      <alignment vertical="top"/>
    </xf>
    <xf numFmtId="165" fontId="2" fillId="0" borderId="22" xfId="0" applyNumberFormat="1" applyFont="1" applyBorder="1" applyAlignment="1">
      <alignment vertical="top"/>
    </xf>
    <xf numFmtId="164" fontId="2" fillId="0" borderId="24" xfId="0" applyNumberFormat="1" applyFont="1" applyBorder="1" applyAlignment="1">
      <alignment vertical="top"/>
    </xf>
    <xf numFmtId="0" fontId="6" fillId="0" borderId="2" xfId="0" applyFont="1" applyBorder="1"/>
    <xf numFmtId="0" fontId="6" fillId="2" borderId="2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6" fillId="2" borderId="26" xfId="0" applyFont="1" applyFill="1" applyBorder="1"/>
    <xf numFmtId="165" fontId="6" fillId="2" borderId="27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5" fontId="6" fillId="2" borderId="31" xfId="0" applyNumberFormat="1" applyFont="1" applyFill="1" applyBorder="1" applyAlignment="1">
      <alignment vertical="center"/>
    </xf>
    <xf numFmtId="0" fontId="6" fillId="2" borderId="32" xfId="0" applyFont="1" applyFill="1" applyBorder="1"/>
    <xf numFmtId="165" fontId="6" fillId="2" borderId="33" xfId="0" applyNumberFormat="1" applyFont="1" applyFill="1" applyBorder="1" applyAlignment="1">
      <alignment vertical="center"/>
    </xf>
    <xf numFmtId="164" fontId="6" fillId="2" borderId="34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0" fillId="0" borderId="35" xfId="0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/>
    <xf numFmtId="0" fontId="5" fillId="0" borderId="44" xfId="0" applyFont="1" applyBorder="1"/>
    <xf numFmtId="0" fontId="6" fillId="0" borderId="43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47" xfId="0" applyNumberFormat="1" applyFont="1" applyFill="1" applyBorder="1" applyAlignment="1">
      <alignment vertical="center"/>
    </xf>
    <xf numFmtId="0" fontId="5" fillId="2" borderId="48" xfId="0" applyFont="1" applyFill="1" applyBorder="1"/>
    <xf numFmtId="0" fontId="6" fillId="2" borderId="49" xfId="0" applyFont="1" applyFill="1" applyBorder="1" applyAlignment="1">
      <alignment horizontal="left" vertical="center"/>
    </xf>
    <xf numFmtId="3" fontId="6" fillId="2" borderId="49" xfId="0" applyNumberFormat="1" applyFont="1" applyFill="1" applyBorder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4" fontId="0" fillId="0" borderId="5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3" fontId="0" fillId="0" borderId="55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0" fillId="0" borderId="0" xfId="0" applyFont="1"/>
    <xf numFmtId="0" fontId="10" fillId="2" borderId="59" xfId="0" applyFont="1" applyFill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49" fontId="0" fillId="2" borderId="62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66" xfId="0" applyNumberFormat="1" applyFont="1" applyFill="1" applyBorder="1" applyAlignment="1">
      <alignment horizontal="right" vertical="center"/>
    </xf>
    <xf numFmtId="49" fontId="0" fillId="0" borderId="6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67" xfId="0" applyFont="1" applyBorder="1" applyAlignment="1">
      <alignment horizontal="right" vertical="center"/>
    </xf>
    <xf numFmtId="0" fontId="10" fillId="2" borderId="66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vertical="top"/>
    </xf>
    <xf numFmtId="0" fontId="11" fillId="0" borderId="22" xfId="0" applyFont="1" applyBorder="1" applyAlignment="1">
      <alignment horizontal="right" vertical="top"/>
    </xf>
    <xf numFmtId="0" fontId="11" fillId="0" borderId="2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/>
    </xf>
    <xf numFmtId="164" fontId="11" fillId="0" borderId="22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4" fontId="11" fillId="0" borderId="22" xfId="0" applyNumberFormat="1" applyFont="1" applyBorder="1" applyAlignment="1">
      <alignment vertical="top"/>
    </xf>
    <xf numFmtId="164" fontId="11" fillId="0" borderId="22" xfId="0" applyNumberFormat="1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0" fontId="0" fillId="0" borderId="11" xfId="0" applyBorder="1" applyAlignment="1">
      <alignment vertical="center"/>
    </xf>
    <xf numFmtId="49" fontId="0" fillId="0" borderId="68" xfId="0" applyNumberFormat="1" applyBorder="1" applyAlignment="1">
      <alignment horizontal="center" vertical="center"/>
    </xf>
    <xf numFmtId="49" fontId="0" fillId="2" borderId="62" xfId="0" applyNumberFormat="1" applyFill="1" applyBorder="1" applyAlignment="1">
      <alignment horizontal="center" vertical="center"/>
    </xf>
    <xf numFmtId="3" fontId="0" fillId="0" borderId="55" xfId="0" applyNumberFormat="1" applyBorder="1" applyAlignment="1">
      <alignment horizontal="right" vertical="center"/>
    </xf>
    <xf numFmtId="4" fontId="11" fillId="0" borderId="22" xfId="0" applyNumberFormat="1" applyFont="1" applyBorder="1" applyAlignment="1">
      <alignment horizontal="left" vertical="top" wrapText="1"/>
    </xf>
    <xf numFmtId="0" fontId="0" fillId="0" borderId="5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" fontId="0" fillId="0" borderId="7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vertical="center" wrapText="1"/>
    </xf>
    <xf numFmtId="0" fontId="0" fillId="0" borderId="4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5" fillId="0" borderId="43" xfId="0" applyFont="1" applyBorder="1"/>
    <xf numFmtId="3" fontId="6" fillId="0" borderId="45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6" fontId="2" fillId="0" borderId="22" xfId="0" applyNumberFormat="1" applyFont="1" applyBorder="1" applyAlignment="1">
      <alignment vertical="top"/>
    </xf>
    <xf numFmtId="166" fontId="11" fillId="0" borderId="22" xfId="0" applyNumberFormat="1" applyFont="1" applyBorder="1" applyAlignment="1">
      <alignment vertical="top"/>
    </xf>
    <xf numFmtId="0" fontId="0" fillId="0" borderId="40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7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/>
    </xf>
    <xf numFmtId="0" fontId="8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49" fontId="0" fillId="2" borderId="29" xfId="0" applyNumberFormat="1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72" xfId="0" applyBorder="1" applyAlignment="1">
      <alignment wrapText="1"/>
    </xf>
    <xf numFmtId="49" fontId="0" fillId="0" borderId="29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49" fontId="0" fillId="0" borderId="28" xfId="0" applyNumberFormat="1" applyBorder="1" applyAlignment="1">
      <alignment vertical="center"/>
    </xf>
    <xf numFmtId="0" fontId="0" fillId="0" borderId="72" xfId="0" applyBorder="1" applyAlignment="1">
      <alignment/>
    </xf>
    <xf numFmtId="49" fontId="0" fillId="0" borderId="33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3" fontId="0" fillId="0" borderId="43" xfId="0" applyNumberFormat="1" applyFont="1" applyBorder="1" applyAlignment="1">
      <alignment horizontal="right" vertical="center"/>
    </xf>
    <xf numFmtId="49" fontId="0" fillId="0" borderId="75" xfId="0" applyNumberFormat="1" applyBorder="1" applyAlignment="1">
      <alignment vertical="center"/>
    </xf>
    <xf numFmtId="0" fontId="0" fillId="0" borderId="76" xfId="0" applyBorder="1" applyAlignment="1">
      <alignment/>
    </xf>
    <xf numFmtId="49" fontId="0" fillId="0" borderId="39" xfId="0" applyNumberFormat="1" applyFont="1" applyBorder="1" applyAlignment="1">
      <alignment vertical="center"/>
    </xf>
    <xf numFmtId="0" fontId="0" fillId="0" borderId="41" xfId="0" applyBorder="1" applyAlignment="1">
      <alignment/>
    </xf>
    <xf numFmtId="0" fontId="9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6" xfId="0" applyBorder="1" applyAlignment="1">
      <alignment/>
    </xf>
    <xf numFmtId="0" fontId="0" fillId="0" borderId="54" xfId="0" applyFont="1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77" xfId="0" applyBorder="1" applyAlignment="1">
      <alignment/>
    </xf>
    <xf numFmtId="3" fontId="0" fillId="0" borderId="53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8" xfId="0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10" fillId="2" borderId="48" xfId="0" applyFont="1" applyFill="1" applyBorder="1" applyAlignment="1">
      <alignment horizontal="left" vertical="center"/>
    </xf>
    <xf numFmtId="3" fontId="10" fillId="2" borderId="38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/>
    </xf>
    <xf numFmtId="0" fontId="0" fillId="0" borderId="79" xfId="0" applyBorder="1" applyAlignment="1">
      <alignment/>
    </xf>
    <xf numFmtId="0" fontId="0" fillId="0" borderId="22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49" fontId="0" fillId="0" borderId="18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80" xfId="0" applyBorder="1" applyAlignment="1">
      <alignment/>
    </xf>
    <xf numFmtId="49" fontId="0" fillId="2" borderId="22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79" xfId="0" applyBorder="1" applyAlignment="1">
      <alignment wrapText="1"/>
    </xf>
    <xf numFmtId="49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9" fontId="0" fillId="2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0" fillId="0" borderId="75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52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/>
    </xf>
    <xf numFmtId="49" fontId="0" fillId="0" borderId="81" xfId="0" applyNumberFormat="1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0" fontId="0" fillId="0" borderId="77" xfId="0" applyFont="1" applyBorder="1" applyAlignment="1">
      <alignment/>
    </xf>
    <xf numFmtId="49" fontId="0" fillId="0" borderId="52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63" xfId="0" applyBorder="1" applyAlignment="1">
      <alignment vertical="center"/>
    </xf>
    <xf numFmtId="0" fontId="0" fillId="0" borderId="82" xfId="0" applyBorder="1" applyAlignment="1">
      <alignment/>
    </xf>
    <xf numFmtId="0" fontId="0" fillId="0" borderId="5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57" xfId="0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57" xfId="0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1" xfId="0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74" xfId="0" applyBorder="1" applyAlignment="1">
      <alignment vertical="center"/>
    </xf>
    <xf numFmtId="165" fontId="0" fillId="0" borderId="43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77" xfId="0" applyBorder="1" applyAlignment="1">
      <alignment vertical="center"/>
    </xf>
    <xf numFmtId="165" fontId="0" fillId="0" borderId="5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8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8" xfId="0" applyBorder="1" applyAlignment="1">
      <alignment vertical="center"/>
    </xf>
    <xf numFmtId="49" fontId="10" fillId="2" borderId="3" xfId="0" applyNumberFormat="1" applyFont="1" applyFill="1" applyBorder="1" applyAlignment="1">
      <alignment horizontal="left" vertical="center"/>
    </xf>
    <xf numFmtId="0" fontId="10" fillId="0" borderId="78" xfId="0" applyFont="1" applyBorder="1" applyAlignment="1">
      <alignment/>
    </xf>
    <xf numFmtId="3" fontId="10" fillId="2" borderId="78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2" fillId="0" borderId="42" xfId="0" applyFont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74" xfId="0" applyBorder="1" applyAlignment="1">
      <alignment vertical="center"/>
    </xf>
    <xf numFmtId="165" fontId="0" fillId="0" borderId="43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49" fontId="0" fillId="2" borderId="28" xfId="0" applyNumberForma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11" sqref="F11:G11"/>
    </sheetView>
  </sheetViews>
  <sheetFormatPr defaultColWidth="9.140625" defaultRowHeight="12.75"/>
  <cols>
    <col min="1" max="1" width="17.14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7109375" style="0" customWidth="1"/>
  </cols>
  <sheetData>
    <row r="1" spans="1:7" s="3" customFormat="1" ht="28.5" customHeight="1" thickBot="1">
      <c r="A1" s="174" t="s">
        <v>340</v>
      </c>
      <c r="B1" s="175"/>
      <c r="C1" s="175"/>
      <c r="D1" s="175"/>
      <c r="E1" s="175"/>
      <c r="F1" s="175"/>
      <c r="G1" s="175"/>
    </row>
    <row r="2" spans="1:7" s="3" customFormat="1" ht="13.2" customHeight="1">
      <c r="A2" s="110" t="s">
        <v>329</v>
      </c>
      <c r="B2" s="176" t="s">
        <v>330</v>
      </c>
      <c r="C2" s="177"/>
      <c r="D2" s="178"/>
      <c r="E2" s="176" t="s">
        <v>331</v>
      </c>
      <c r="F2" s="177"/>
      <c r="G2" s="179"/>
    </row>
    <row r="3" spans="1:7" s="3" customFormat="1" ht="13.2" customHeight="1">
      <c r="A3" s="112" t="s">
        <v>268</v>
      </c>
      <c r="B3" s="180" t="s">
        <v>487</v>
      </c>
      <c r="C3" s="181"/>
      <c r="D3" s="182"/>
      <c r="E3" s="183" t="s">
        <v>446</v>
      </c>
      <c r="F3" s="184"/>
      <c r="G3" s="185"/>
    </row>
    <row r="4" spans="1:7" s="3" customFormat="1" ht="13.2" customHeight="1">
      <c r="A4" s="169" t="s">
        <v>341</v>
      </c>
      <c r="B4" s="170"/>
      <c r="C4" s="170"/>
      <c r="D4" s="170"/>
      <c r="E4" s="170"/>
      <c r="F4" s="170"/>
      <c r="G4" s="173"/>
    </row>
    <row r="5" spans="1:7" s="3" customFormat="1" ht="13.2" customHeight="1">
      <c r="A5" s="186" t="s">
        <v>486</v>
      </c>
      <c r="B5" s="184"/>
      <c r="C5" s="184"/>
      <c r="D5" s="184"/>
      <c r="E5" s="184"/>
      <c r="F5" s="184"/>
      <c r="G5" s="185"/>
    </row>
    <row r="6" spans="1:7" s="3" customFormat="1" ht="13.2" customHeight="1">
      <c r="A6" s="169" t="s">
        <v>342</v>
      </c>
      <c r="B6" s="170"/>
      <c r="C6" s="170"/>
      <c r="D6" s="171"/>
      <c r="E6" s="114" t="s">
        <v>343</v>
      </c>
      <c r="F6" s="172"/>
      <c r="G6" s="173"/>
    </row>
    <row r="7" spans="1:7" s="3" customFormat="1" ht="13.2" customHeight="1">
      <c r="A7" s="186" t="s">
        <v>444</v>
      </c>
      <c r="B7" s="184"/>
      <c r="C7" s="184"/>
      <c r="D7" s="187"/>
      <c r="E7" s="104" t="s">
        <v>344</v>
      </c>
      <c r="F7" s="188"/>
      <c r="G7" s="185"/>
    </row>
    <row r="8" spans="1:7" s="3" customFormat="1" ht="13.2" customHeight="1">
      <c r="A8" s="169" t="s">
        <v>345</v>
      </c>
      <c r="B8" s="170"/>
      <c r="C8" s="170"/>
      <c r="D8" s="171"/>
      <c r="E8" s="114" t="s">
        <v>343</v>
      </c>
      <c r="F8" s="172"/>
      <c r="G8" s="173"/>
    </row>
    <row r="9" spans="1:7" s="3" customFormat="1" ht="13.2" customHeight="1">
      <c r="A9" s="186" t="s">
        <v>448</v>
      </c>
      <c r="B9" s="184"/>
      <c r="C9" s="184"/>
      <c r="D9" s="187"/>
      <c r="E9" s="104" t="s">
        <v>344</v>
      </c>
      <c r="F9" s="188"/>
      <c r="G9" s="185"/>
    </row>
    <row r="10" spans="1:7" s="3" customFormat="1" ht="13.2" customHeight="1">
      <c r="A10" s="169" t="s">
        <v>346</v>
      </c>
      <c r="B10" s="170"/>
      <c r="C10" s="170"/>
      <c r="D10" s="171"/>
      <c r="E10" s="114" t="s">
        <v>343</v>
      </c>
      <c r="F10" s="172"/>
      <c r="G10" s="173"/>
    </row>
    <row r="11" spans="1:7" s="3" customFormat="1" ht="13.2" customHeight="1">
      <c r="A11" s="186" t="s">
        <v>449</v>
      </c>
      <c r="B11" s="184"/>
      <c r="C11" s="184"/>
      <c r="D11" s="187"/>
      <c r="E11" s="104" t="s">
        <v>344</v>
      </c>
      <c r="F11" s="188"/>
      <c r="G11" s="185"/>
    </row>
    <row r="12" spans="1:7" s="3" customFormat="1" ht="13.2" customHeight="1">
      <c r="A12" s="169" t="s">
        <v>347</v>
      </c>
      <c r="B12" s="170"/>
      <c r="C12" s="170"/>
      <c r="D12" s="171"/>
      <c r="E12" s="114" t="s">
        <v>343</v>
      </c>
      <c r="F12" s="172"/>
      <c r="G12" s="173"/>
    </row>
    <row r="13" spans="1:7" s="3" customFormat="1" ht="13.2" customHeight="1" thickBot="1">
      <c r="A13" s="193" t="s">
        <v>450</v>
      </c>
      <c r="B13" s="175"/>
      <c r="C13" s="175"/>
      <c r="D13" s="194"/>
      <c r="E13" s="104" t="s">
        <v>344</v>
      </c>
      <c r="F13" s="195"/>
      <c r="G13" s="196"/>
    </row>
    <row r="14" spans="1:7" s="3" customFormat="1" ht="28.5" customHeight="1" thickBot="1">
      <c r="A14" s="197" t="s">
        <v>282</v>
      </c>
      <c r="B14" s="198"/>
      <c r="C14" s="198"/>
      <c r="D14" s="198"/>
      <c r="E14" s="198"/>
      <c r="F14" s="198"/>
      <c r="G14" s="199"/>
    </row>
    <row r="15" spans="1:7" s="3" customFormat="1" ht="13.2" customHeight="1">
      <c r="A15" s="189" t="s">
        <v>283</v>
      </c>
      <c r="B15" s="190"/>
      <c r="C15" s="190"/>
      <c r="D15" s="191"/>
      <c r="E15" s="192">
        <f>'KRYCÍ LIST SO-01'!E20+'KRYCÍ LIST SO-02'!E20+'KRYCÍ LIST SO-03'!E20</f>
        <v>0</v>
      </c>
      <c r="F15" s="190"/>
      <c r="G15" s="122" t="s">
        <v>324</v>
      </c>
    </row>
    <row r="16" spans="1:7" s="3" customFormat="1" ht="13.2" customHeight="1">
      <c r="A16" s="203" t="s">
        <v>348</v>
      </c>
      <c r="B16" s="201"/>
      <c r="C16" s="201"/>
      <c r="D16" s="204"/>
      <c r="E16" s="205">
        <f>SUM('KRYCÍ LIST SO-01'!E21:'KRYCÍ LIST SO-01'!E23)+SUM('KRYCÍ LIST SO-02'!E21:'KRYCÍ LIST SO-02'!E23)+SUM('KRYCÍ LIST SO-03'!E21:'KRYCÍ LIST SO-03'!E23)</f>
        <v>0</v>
      </c>
      <c r="F16" s="201"/>
      <c r="G16" s="123" t="s">
        <v>324</v>
      </c>
    </row>
    <row r="17" spans="1:7" s="3" customFormat="1" ht="13.2" customHeight="1">
      <c r="A17" s="203" t="s">
        <v>284</v>
      </c>
      <c r="B17" s="201"/>
      <c r="C17" s="201"/>
      <c r="D17" s="204"/>
      <c r="E17" s="205">
        <f>'KRYCÍ LIST SO-01'!E25+'KRYCÍ LIST SO-02'!E25+'KRYCÍ LIST SO-03'!E25</f>
        <v>0</v>
      </c>
      <c r="F17" s="201"/>
      <c r="G17" s="123" t="s">
        <v>324</v>
      </c>
    </row>
    <row r="18" spans="1:7" s="3" customFormat="1" ht="13.2" customHeight="1">
      <c r="A18" s="203" t="s">
        <v>310</v>
      </c>
      <c r="B18" s="201"/>
      <c r="C18" s="201"/>
      <c r="D18" s="204"/>
      <c r="E18" s="205">
        <f>'KRYCÍ LIST SO-01'!E26+'KRYCÍ LIST SO-02'!E26+'KRYCÍ LIST SO-03'!E26</f>
        <v>0</v>
      </c>
      <c r="F18" s="201"/>
      <c r="G18" s="123" t="s">
        <v>324</v>
      </c>
    </row>
    <row r="19" spans="1:7" s="3" customFormat="1" ht="13.2" customHeight="1">
      <c r="A19" s="203" t="s">
        <v>311</v>
      </c>
      <c r="B19" s="201"/>
      <c r="C19" s="201"/>
      <c r="D19" s="204"/>
      <c r="E19" s="205">
        <f>'KRYCÍ LIST SO-01'!E27+'KRYCÍ LIST SO-02'!E27+'KRYCÍ LIST SO-03'!E27</f>
        <v>0</v>
      </c>
      <c r="F19" s="201"/>
      <c r="G19" s="123" t="s">
        <v>324</v>
      </c>
    </row>
    <row r="20" spans="1:7" s="3" customFormat="1" ht="13.2" customHeight="1">
      <c r="A20" s="200"/>
      <c r="B20" s="201"/>
      <c r="C20" s="201"/>
      <c r="D20" s="201"/>
      <c r="E20" s="201"/>
      <c r="F20" s="201"/>
      <c r="G20" s="202"/>
    </row>
    <row r="21" spans="1:7" s="3" customFormat="1" ht="13.2" customHeight="1">
      <c r="A21" s="206" t="s">
        <v>349</v>
      </c>
      <c r="B21" s="201"/>
      <c r="C21" s="201"/>
      <c r="D21" s="204"/>
      <c r="E21" s="207">
        <f>'KRYCÍ LIST SO-01'!E28+'KRYCÍ LIST SO-02'!E28+'KRYCÍ LIST SO-03'!E28</f>
        <v>0</v>
      </c>
      <c r="F21" s="208"/>
      <c r="G21" s="123" t="s">
        <v>324</v>
      </c>
    </row>
    <row r="22" spans="1:7" s="3" customFormat="1" ht="13.2" customHeight="1">
      <c r="A22" s="200"/>
      <c r="B22" s="201"/>
      <c r="C22" s="201"/>
      <c r="D22" s="201"/>
      <c r="E22" s="201"/>
      <c r="F22" s="201"/>
      <c r="G22" s="202"/>
    </row>
    <row r="23" spans="1:7" s="3" customFormat="1" ht="13.2" customHeight="1">
      <c r="A23" s="203" t="s">
        <v>322</v>
      </c>
      <c r="B23" s="201"/>
      <c r="C23" s="201"/>
      <c r="D23" s="124" t="s">
        <v>350</v>
      </c>
      <c r="E23" s="205">
        <f>'KRYCÍ LIST SO-01'!H35+'KRYCÍ LIST SO-02'!H35+'KRYCÍ LIST SO-03'!H35</f>
        <v>0</v>
      </c>
      <c r="F23" s="201"/>
      <c r="G23" s="123" t="s">
        <v>324</v>
      </c>
    </row>
    <row r="24" spans="1:7" s="3" customFormat="1" ht="13.2" customHeight="1">
      <c r="A24" s="203" t="s">
        <v>325</v>
      </c>
      <c r="B24" s="201"/>
      <c r="C24" s="201"/>
      <c r="D24" s="124" t="s">
        <v>350</v>
      </c>
      <c r="E24" s="205">
        <f>'KRYCÍ LIST SO-01'!H36+'KRYCÍ LIST SO-02'!H36+'KRYCÍ LIST SO-03'!H36</f>
        <v>0</v>
      </c>
      <c r="F24" s="201"/>
      <c r="G24" s="123" t="s">
        <v>324</v>
      </c>
    </row>
    <row r="25" spans="1:7" s="3" customFormat="1" ht="13.2" customHeight="1">
      <c r="A25" s="203" t="s">
        <v>322</v>
      </c>
      <c r="B25" s="201"/>
      <c r="C25" s="201"/>
      <c r="D25" s="124" t="s">
        <v>351</v>
      </c>
      <c r="E25" s="205">
        <f>'KRYCÍ LIST SO-01'!H37+'KRYCÍ LIST SO-02'!H37+'KRYCÍ LIST SO-03'!H37</f>
        <v>0</v>
      </c>
      <c r="F25" s="201"/>
      <c r="G25" s="123" t="s">
        <v>324</v>
      </c>
    </row>
    <row r="26" spans="1:7" s="3" customFormat="1" ht="13.2" customHeight="1" thickBot="1">
      <c r="A26" s="209" t="s">
        <v>325</v>
      </c>
      <c r="B26" s="210"/>
      <c r="C26" s="210"/>
      <c r="D26" s="124" t="s">
        <v>351</v>
      </c>
      <c r="E26" s="211">
        <f>'KRYCÍ LIST SO-01'!H38+'KRYCÍ LIST SO-02'!H38+'KRYCÍ LIST SO-03'!H38</f>
        <v>0</v>
      </c>
      <c r="F26" s="210"/>
      <c r="G26" s="123" t="s">
        <v>324</v>
      </c>
    </row>
    <row r="27" spans="1:7" s="3" customFormat="1" ht="19.5" customHeight="1" thickBot="1">
      <c r="A27" s="212" t="s">
        <v>352</v>
      </c>
      <c r="B27" s="198"/>
      <c r="C27" s="198"/>
      <c r="D27" s="198"/>
      <c r="E27" s="213">
        <f>SUM(E23:E26)</f>
        <v>0</v>
      </c>
      <c r="F27" s="198"/>
      <c r="G27" s="125" t="s">
        <v>324</v>
      </c>
    </row>
    <row r="29" spans="1:7" s="3" customFormat="1" ht="12.75">
      <c r="A29" s="214" t="s">
        <v>274</v>
      </c>
      <c r="B29" s="215"/>
      <c r="D29" s="214" t="s">
        <v>277</v>
      </c>
      <c r="E29" s="170"/>
      <c r="F29" s="170"/>
      <c r="G29" s="171"/>
    </row>
    <row r="30" spans="1:7" s="3" customFormat="1" ht="12.75">
      <c r="A30" s="216"/>
      <c r="B30" s="218"/>
      <c r="D30" s="216"/>
      <c r="E30" s="217"/>
      <c r="F30" s="217"/>
      <c r="G30" s="218"/>
    </row>
    <row r="31" spans="1:7" ht="12.75">
      <c r="A31" s="219"/>
      <c r="B31" s="218"/>
      <c r="D31" s="219"/>
      <c r="E31" s="217"/>
      <c r="F31" s="217"/>
      <c r="G31" s="218"/>
    </row>
    <row r="32" spans="1:7" ht="12.75">
      <c r="A32" s="219"/>
      <c r="B32" s="218"/>
      <c r="D32" s="219"/>
      <c r="E32" s="217"/>
      <c r="F32" s="217"/>
      <c r="G32" s="218"/>
    </row>
    <row r="33" spans="1:7" ht="12.75">
      <c r="A33" s="219"/>
      <c r="B33" s="218"/>
      <c r="D33" s="219"/>
      <c r="E33" s="217"/>
      <c r="F33" s="217"/>
      <c r="G33" s="218"/>
    </row>
    <row r="34" spans="1:7" ht="12.75">
      <c r="A34" s="219"/>
      <c r="B34" s="218"/>
      <c r="D34" s="219"/>
      <c r="E34" s="217"/>
      <c r="F34" s="217"/>
      <c r="G34" s="218"/>
    </row>
    <row r="35" spans="1:7" ht="12.75">
      <c r="A35" s="219"/>
      <c r="B35" s="218"/>
      <c r="D35" s="219"/>
      <c r="E35" s="217"/>
      <c r="F35" s="217"/>
      <c r="G35" s="218"/>
    </row>
    <row r="36" spans="1:7" ht="12.75">
      <c r="A36" s="219"/>
      <c r="B36" s="218"/>
      <c r="D36" s="219"/>
      <c r="E36" s="217"/>
      <c r="F36" s="217"/>
      <c r="G36" s="218"/>
    </row>
    <row r="37" spans="1:7" ht="12.75">
      <c r="A37" s="219"/>
      <c r="B37" s="218"/>
      <c r="D37" s="219"/>
      <c r="E37" s="217"/>
      <c r="F37" s="217"/>
      <c r="G37" s="218"/>
    </row>
    <row r="38" spans="1:7" ht="12.75">
      <c r="A38" s="219"/>
      <c r="B38" s="218"/>
      <c r="D38" s="219"/>
      <c r="E38" s="217"/>
      <c r="F38" s="217"/>
      <c r="G38" s="218"/>
    </row>
    <row r="39" spans="1:7" s="3" customFormat="1" ht="12.75">
      <c r="A39" s="220" t="s">
        <v>353</v>
      </c>
      <c r="B39" s="221"/>
      <c r="D39" s="220" t="s">
        <v>353</v>
      </c>
      <c r="E39" s="184"/>
      <c r="F39" s="184"/>
      <c r="G39" s="187"/>
    </row>
    <row r="41" spans="1:7" s="3" customFormat="1" ht="12.75">
      <c r="A41" s="214" t="s">
        <v>275</v>
      </c>
      <c r="B41" s="215"/>
      <c r="D41" s="214" t="s">
        <v>281</v>
      </c>
      <c r="E41" s="170"/>
      <c r="F41" s="170"/>
      <c r="G41" s="171"/>
    </row>
    <row r="42" spans="1:7" s="3" customFormat="1" ht="12.75">
      <c r="A42" s="216"/>
      <c r="B42" s="218"/>
      <c r="D42" s="216"/>
      <c r="E42" s="217"/>
      <c r="F42" s="217"/>
      <c r="G42" s="218"/>
    </row>
    <row r="43" spans="1:7" ht="12.75">
      <c r="A43" s="219"/>
      <c r="B43" s="218"/>
      <c r="D43" s="219"/>
      <c r="E43" s="217"/>
      <c r="F43" s="217"/>
      <c r="G43" s="218"/>
    </row>
    <row r="44" spans="1:7" ht="12.75">
      <c r="A44" s="219"/>
      <c r="B44" s="218"/>
      <c r="D44" s="219"/>
      <c r="E44" s="217"/>
      <c r="F44" s="217"/>
      <c r="G44" s="218"/>
    </row>
    <row r="45" spans="1:7" ht="12.75">
      <c r="A45" s="219"/>
      <c r="B45" s="218"/>
      <c r="D45" s="219"/>
      <c r="E45" s="217"/>
      <c r="F45" s="217"/>
      <c r="G45" s="218"/>
    </row>
    <row r="46" spans="1:7" ht="12.75">
      <c r="A46" s="219"/>
      <c r="B46" s="218"/>
      <c r="D46" s="219"/>
      <c r="E46" s="217"/>
      <c r="F46" s="217"/>
      <c r="G46" s="218"/>
    </row>
    <row r="47" spans="1:7" ht="12.75">
      <c r="A47" s="219"/>
      <c r="B47" s="218"/>
      <c r="D47" s="219"/>
      <c r="E47" s="217"/>
      <c r="F47" s="217"/>
      <c r="G47" s="218"/>
    </row>
    <row r="48" spans="1:7" ht="12.75">
      <c r="A48" s="219"/>
      <c r="B48" s="218"/>
      <c r="D48" s="219"/>
      <c r="E48" s="217"/>
      <c r="F48" s="217"/>
      <c r="G48" s="218"/>
    </row>
    <row r="49" spans="1:7" ht="12.75">
      <c r="A49" s="219"/>
      <c r="B49" s="218"/>
      <c r="D49" s="219"/>
      <c r="E49" s="217"/>
      <c r="F49" s="217"/>
      <c r="G49" s="218"/>
    </row>
    <row r="50" spans="1:7" ht="12.75">
      <c r="A50" s="219"/>
      <c r="B50" s="218"/>
      <c r="D50" s="219"/>
      <c r="E50" s="217"/>
      <c r="F50" s="217"/>
      <c r="G50" s="218"/>
    </row>
    <row r="51" spans="1:7" s="3" customFormat="1" ht="12.75">
      <c r="A51" s="220" t="s">
        <v>353</v>
      </c>
      <c r="B51" s="221"/>
      <c r="D51" s="220" t="s">
        <v>353</v>
      </c>
      <c r="E51" s="184"/>
      <c r="F51" s="184"/>
      <c r="G51" s="187"/>
    </row>
  </sheetData>
  <mergeCells count="60">
    <mergeCell ref="A51:B51"/>
    <mergeCell ref="D41:G41"/>
    <mergeCell ref="D42:G50"/>
    <mergeCell ref="D51:G51"/>
    <mergeCell ref="A39:B39"/>
    <mergeCell ref="D30:G38"/>
    <mergeCell ref="D39:G39"/>
    <mergeCell ref="A41:B41"/>
    <mergeCell ref="A42:B50"/>
    <mergeCell ref="A30:B38"/>
    <mergeCell ref="A26:C26"/>
    <mergeCell ref="E26:F26"/>
    <mergeCell ref="A27:D27"/>
    <mergeCell ref="E27:F27"/>
    <mergeCell ref="A29:B29"/>
    <mergeCell ref="D29:G29"/>
    <mergeCell ref="A23:C23"/>
    <mergeCell ref="E23:F23"/>
    <mergeCell ref="A24:C24"/>
    <mergeCell ref="E24:F24"/>
    <mergeCell ref="A25:C25"/>
    <mergeCell ref="E25:F25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97" t="s">
        <v>440</v>
      </c>
      <c r="B1" s="297"/>
      <c r="C1" s="297"/>
      <c r="D1" s="297" t="s">
        <v>0</v>
      </c>
      <c r="E1" s="297"/>
    </row>
    <row r="2" spans="1:5" s="2" customFormat="1" ht="9.6">
      <c r="A2" s="297" t="s">
        <v>581</v>
      </c>
      <c r="B2" s="297"/>
      <c r="C2" s="297"/>
      <c r="D2" s="297" t="s">
        <v>582</v>
      </c>
      <c r="E2" s="297"/>
    </row>
    <row r="3" s="1" customFormat="1" ht="9.6"/>
    <row r="4" spans="1:5" s="4" customFormat="1" ht="12.75">
      <c r="A4" s="298" t="s">
        <v>241</v>
      </c>
      <c r="B4" s="217"/>
      <c r="C4" s="217"/>
      <c r="D4" s="217"/>
      <c r="E4" s="217"/>
    </row>
    <row r="5" s="1" customFormat="1" ht="10.2" thickBot="1"/>
    <row r="6" spans="1:5" s="1" customFormat="1" ht="9.75" customHeight="1">
      <c r="A6" s="292" t="s">
        <v>242</v>
      </c>
      <c r="B6" s="294" t="s">
        <v>243</v>
      </c>
      <c r="C6" s="314" t="s">
        <v>244</v>
      </c>
      <c r="D6" s="261"/>
      <c r="E6" s="264"/>
    </row>
    <row r="7" spans="1:5" s="1" customFormat="1" ht="9.75" customHeight="1" thickBot="1">
      <c r="A7" s="293"/>
      <c r="B7" s="295"/>
      <c r="C7" s="69" t="s">
        <v>15</v>
      </c>
      <c r="D7" s="70" t="s">
        <v>20</v>
      </c>
      <c r="E7" s="71" t="s">
        <v>245</v>
      </c>
    </row>
    <row r="8" spans="1:5" s="17" customFormat="1" ht="10.2">
      <c r="A8" s="161"/>
      <c r="B8" s="162" t="s">
        <v>26</v>
      </c>
      <c r="C8" s="163"/>
      <c r="D8" s="163"/>
      <c r="E8" s="74"/>
    </row>
    <row r="9" spans="1:5" s="17" customFormat="1" ht="10.2">
      <c r="A9" s="76">
        <v>1</v>
      </c>
      <c r="B9" s="30" t="s">
        <v>246</v>
      </c>
      <c r="C9" s="77">
        <f>'ROZPOČET SO-03'!G46</f>
        <v>0</v>
      </c>
      <c r="D9" s="77">
        <f>'ROZPOČET SO-03'!I46</f>
        <v>0</v>
      </c>
      <c r="E9" s="164">
        <f aca="true" t="shared" si="0" ref="E9:E18">C9+D9</f>
        <v>0</v>
      </c>
    </row>
    <row r="10" spans="1:5" s="17" customFormat="1" ht="10.2">
      <c r="A10" s="79">
        <v>2</v>
      </c>
      <c r="B10" s="80" t="s">
        <v>247</v>
      </c>
      <c r="C10" s="81">
        <f>'ROZPOČET SO-03'!G69</f>
        <v>0</v>
      </c>
      <c r="D10" s="81">
        <f>'ROZPOČET SO-03'!I69</f>
        <v>0</v>
      </c>
      <c r="E10" s="82">
        <f t="shared" si="0"/>
        <v>0</v>
      </c>
    </row>
    <row r="11" spans="1:5" s="17" customFormat="1" ht="10.2">
      <c r="A11" s="79">
        <v>3</v>
      </c>
      <c r="B11" s="80" t="s">
        <v>248</v>
      </c>
      <c r="C11" s="81">
        <f>'ROZPOČET SO-03'!G117</f>
        <v>0</v>
      </c>
      <c r="D11" s="81">
        <f>'ROZPOČET SO-03'!I117</f>
        <v>0</v>
      </c>
      <c r="E11" s="82">
        <f t="shared" si="0"/>
        <v>0</v>
      </c>
    </row>
    <row r="12" spans="1:5" s="17" customFormat="1" ht="10.2">
      <c r="A12" s="79">
        <v>4</v>
      </c>
      <c r="B12" s="80" t="s">
        <v>249</v>
      </c>
      <c r="C12" s="81">
        <f>'ROZPOČET SO-03'!G123</f>
        <v>0</v>
      </c>
      <c r="D12" s="81">
        <f>'ROZPOČET SO-03'!I123</f>
        <v>0</v>
      </c>
      <c r="E12" s="82">
        <f t="shared" si="0"/>
        <v>0</v>
      </c>
    </row>
    <row r="13" spans="1:5" s="17" customFormat="1" ht="10.2">
      <c r="A13" s="79">
        <v>62</v>
      </c>
      <c r="B13" s="80" t="s">
        <v>250</v>
      </c>
      <c r="C13" s="81">
        <f>'ROZPOČET SO-03'!G145</f>
        <v>0</v>
      </c>
      <c r="D13" s="81">
        <f>'ROZPOČET SO-03'!I145</f>
        <v>0</v>
      </c>
      <c r="E13" s="82">
        <f t="shared" si="0"/>
        <v>0</v>
      </c>
    </row>
    <row r="14" spans="1:5" s="17" customFormat="1" ht="10.2">
      <c r="A14" s="79">
        <v>63</v>
      </c>
      <c r="B14" s="80" t="s">
        <v>251</v>
      </c>
      <c r="C14" s="81">
        <f>'ROZPOČET SO-03'!G149</f>
        <v>0</v>
      </c>
      <c r="D14" s="81">
        <f>'ROZPOČET SO-03'!I149</f>
        <v>0</v>
      </c>
      <c r="E14" s="82">
        <f t="shared" si="0"/>
        <v>0</v>
      </c>
    </row>
    <row r="15" spans="1:5" s="17" customFormat="1" ht="10.2">
      <c r="A15" s="79">
        <v>9</v>
      </c>
      <c r="B15" s="80" t="s">
        <v>252</v>
      </c>
      <c r="C15" s="81">
        <f>'ROZPOČET SO-03'!G159</f>
        <v>0</v>
      </c>
      <c r="D15" s="81">
        <f>'ROZPOČET SO-03'!I159</f>
        <v>0</v>
      </c>
      <c r="E15" s="82">
        <f t="shared" si="0"/>
        <v>0</v>
      </c>
    </row>
    <row r="16" spans="1:5" s="17" customFormat="1" ht="10.2">
      <c r="A16" s="79">
        <v>94</v>
      </c>
      <c r="B16" s="80" t="s">
        <v>253</v>
      </c>
      <c r="C16" s="81">
        <f>'ROZPOČET SO-03'!G171</f>
        <v>0</v>
      </c>
      <c r="D16" s="81">
        <f>'ROZPOČET SO-03'!I171</f>
        <v>0</v>
      </c>
      <c r="E16" s="82">
        <f t="shared" si="0"/>
        <v>0</v>
      </c>
    </row>
    <row r="17" spans="1:5" s="17" customFormat="1" ht="10.2">
      <c r="A17" s="79">
        <v>96</v>
      </c>
      <c r="B17" s="80" t="s">
        <v>254</v>
      </c>
      <c r="C17" s="81">
        <f>'ROZPOČET SO-03'!G203</f>
        <v>0</v>
      </c>
      <c r="D17" s="81">
        <f>'ROZPOČET SO-03'!I203</f>
        <v>0</v>
      </c>
      <c r="E17" s="82">
        <f t="shared" si="0"/>
        <v>0</v>
      </c>
    </row>
    <row r="18" spans="1:5" s="17" customFormat="1" ht="10.2">
      <c r="A18" s="79">
        <v>99</v>
      </c>
      <c r="B18" s="80" t="s">
        <v>255</v>
      </c>
      <c r="C18" s="81">
        <f>'ROZPOČET SO-03'!G207</f>
        <v>0</v>
      </c>
      <c r="D18" s="81">
        <f>'ROZPOČET SO-03'!I207</f>
        <v>0</v>
      </c>
      <c r="E18" s="82">
        <f t="shared" si="0"/>
        <v>0</v>
      </c>
    </row>
    <row r="19" spans="1:5" s="17" customFormat="1" ht="10.8" thickBot="1">
      <c r="A19" s="83"/>
      <c r="B19" s="84" t="s">
        <v>256</v>
      </c>
      <c r="C19" s="85">
        <f>SUM(C9:C18)</f>
        <v>0</v>
      </c>
      <c r="D19" s="85">
        <f>SUM(D9:D18)</f>
        <v>0</v>
      </c>
      <c r="E19" s="86">
        <f>SUM(E9:E18)</f>
        <v>0</v>
      </c>
    </row>
    <row r="20" s="1" customFormat="1" ht="10.2" thickBot="1"/>
    <row r="21" spans="1:5" s="17" customFormat="1" ht="10.2">
      <c r="A21" s="161"/>
      <c r="B21" s="162" t="s">
        <v>204</v>
      </c>
      <c r="C21" s="163"/>
      <c r="D21" s="163"/>
      <c r="E21" s="74"/>
    </row>
    <row r="22" spans="1:5" s="17" customFormat="1" ht="10.2">
      <c r="A22" s="76">
        <v>782</v>
      </c>
      <c r="B22" s="30" t="s">
        <v>257</v>
      </c>
      <c r="C22" s="77">
        <f>'ROZPOČET SO-03'!G241</f>
        <v>0</v>
      </c>
      <c r="D22" s="77">
        <f>'ROZPOČET SO-03'!I241</f>
        <v>0</v>
      </c>
      <c r="E22" s="164">
        <f>C22+D22</f>
        <v>0</v>
      </c>
    </row>
    <row r="23" spans="1:5" s="17" customFormat="1" ht="10.8" thickBot="1">
      <c r="A23" s="83"/>
      <c r="B23" s="84" t="s">
        <v>258</v>
      </c>
      <c r="C23" s="85">
        <f>SUM(C22:C22)</f>
        <v>0</v>
      </c>
      <c r="D23" s="85">
        <f>SUM(D22:D22)</f>
        <v>0</v>
      </c>
      <c r="E23" s="86">
        <f>SUM(E22:E22)</f>
        <v>0</v>
      </c>
    </row>
    <row r="24" s="1" customFormat="1" ht="10.2" thickBot="1"/>
    <row r="25" spans="1:5" s="17" customFormat="1" ht="10.2">
      <c r="A25" s="161"/>
      <c r="B25" s="162" t="s">
        <v>231</v>
      </c>
      <c r="C25" s="163"/>
      <c r="D25" s="163"/>
      <c r="E25" s="74"/>
    </row>
    <row r="26" spans="1:5" s="17" customFormat="1" ht="10.2">
      <c r="A26" s="76">
        <v>720</v>
      </c>
      <c r="B26" s="30" t="s">
        <v>259</v>
      </c>
      <c r="C26" s="77">
        <f>'ROZPOČET SO-03'!G257</f>
        <v>0</v>
      </c>
      <c r="D26" s="77">
        <f>'ROZPOČET SO-03'!I257</f>
        <v>0</v>
      </c>
      <c r="E26" s="164">
        <f>C26+D26</f>
        <v>0</v>
      </c>
    </row>
    <row r="27" spans="1:5" s="17" customFormat="1" ht="10.8" thickBot="1">
      <c r="A27" s="83"/>
      <c r="B27" s="84" t="s">
        <v>260</v>
      </c>
      <c r="C27" s="85">
        <f>SUM(C26:C26)</f>
        <v>0</v>
      </c>
      <c r="D27" s="85">
        <f>SUM(D26:D26)</f>
        <v>0</v>
      </c>
      <c r="E27" s="86">
        <f>SUM(E26:E26)</f>
        <v>0</v>
      </c>
    </row>
    <row r="28" s="1" customFormat="1" ht="10.2" thickBot="1"/>
    <row r="29" spans="1:5" s="17" customFormat="1" ht="10.8" thickBot="1">
      <c r="A29" s="87"/>
      <c r="B29" s="88" t="s">
        <v>261</v>
      </c>
      <c r="C29" s="89">
        <f>C19+C23+C27</f>
        <v>0</v>
      </c>
      <c r="D29" s="89">
        <f>D19+D23+D27</f>
        <v>0</v>
      </c>
      <c r="E29" s="90">
        <f>E19+E23+E27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229">
      <selection activeCell="J259" sqref="J259:K259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97" t="s">
        <v>440</v>
      </c>
      <c r="B1" s="297"/>
      <c r="C1" s="297"/>
      <c r="D1" s="297"/>
      <c r="E1" s="297"/>
      <c r="F1" s="297"/>
      <c r="G1" s="297"/>
      <c r="H1" s="297"/>
      <c r="I1" s="297"/>
      <c r="J1" s="297" t="s">
        <v>0</v>
      </c>
      <c r="K1" s="297"/>
    </row>
    <row r="2" spans="1:11" s="2" customFormat="1" ht="9.6">
      <c r="A2" s="297" t="s">
        <v>583</v>
      </c>
      <c r="B2" s="297"/>
      <c r="C2" s="297"/>
      <c r="D2" s="297"/>
      <c r="E2" s="297"/>
      <c r="F2" s="297"/>
      <c r="G2" s="297"/>
      <c r="H2" s="297"/>
      <c r="I2" s="297"/>
      <c r="J2" s="297" t="s">
        <v>582</v>
      </c>
      <c r="K2" s="297"/>
    </row>
    <row r="3" s="1" customFormat="1" ht="9.6"/>
    <row r="4" spans="1:11" s="3" customFormat="1" ht="12.75">
      <c r="A4" s="298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="1" customFormat="1" ht="10.2" thickBot="1"/>
    <row r="6" spans="1:11" s="1" customFormat="1" ht="9.75" customHeight="1">
      <c r="A6" s="5" t="s">
        <v>2</v>
      </c>
      <c r="B6" s="301" t="s">
        <v>6</v>
      </c>
      <c r="C6" s="301" t="s">
        <v>8</v>
      </c>
      <c r="D6" s="301" t="s">
        <v>10</v>
      </c>
      <c r="E6" s="301" t="s">
        <v>12</v>
      </c>
      <c r="F6" s="315" t="s">
        <v>14</v>
      </c>
      <c r="G6" s="261"/>
      <c r="H6" s="261"/>
      <c r="I6" s="261"/>
      <c r="J6" s="301" t="s">
        <v>23</v>
      </c>
      <c r="K6" s="179"/>
    </row>
    <row r="7" spans="1:11" s="1" customFormat="1" ht="9.75" customHeight="1">
      <c r="A7" s="6" t="s">
        <v>3</v>
      </c>
      <c r="B7" s="219"/>
      <c r="C7" s="219"/>
      <c r="D7" s="219"/>
      <c r="E7" s="219"/>
      <c r="F7" s="299" t="s">
        <v>15</v>
      </c>
      <c r="G7" s="170"/>
      <c r="H7" s="300" t="s">
        <v>20</v>
      </c>
      <c r="I7" s="170"/>
      <c r="J7" s="219"/>
      <c r="K7" s="281"/>
    </row>
    <row r="8" spans="1:11" s="1" customFormat="1" ht="9.75" customHeight="1">
      <c r="A8" s="6" t="s">
        <v>4</v>
      </c>
      <c r="B8" s="219"/>
      <c r="C8" s="219"/>
      <c r="D8" s="219"/>
      <c r="E8" s="219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6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0.2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8" customFormat="1" ht="10.2">
      <c r="A12" s="35">
        <v>1</v>
      </c>
      <c r="B12" s="37" t="s">
        <v>29</v>
      </c>
      <c r="C12" s="38" t="s">
        <v>30</v>
      </c>
      <c r="D12" s="39" t="s">
        <v>31</v>
      </c>
      <c r="E12" s="131">
        <v>40.15</v>
      </c>
      <c r="F12" s="41">
        <v>0</v>
      </c>
      <c r="G12" s="42">
        <f>E12*F12</f>
        <v>0</v>
      </c>
      <c r="H12" s="43">
        <v>0</v>
      </c>
      <c r="I12" s="42">
        <f>E12*H12</f>
        <v>0</v>
      </c>
      <c r="J12" s="40">
        <v>0</v>
      </c>
      <c r="K12" s="44">
        <f>E12*J12</f>
        <v>0</v>
      </c>
    </row>
    <row r="13" spans="1:11" s="18" customFormat="1" ht="10.2">
      <c r="A13" s="35"/>
      <c r="B13" s="127" t="s">
        <v>354</v>
      </c>
      <c r="C13" s="128" t="s">
        <v>584</v>
      </c>
      <c r="D13" s="129" t="s">
        <v>356</v>
      </c>
      <c r="E13" s="132">
        <v>40.15</v>
      </c>
      <c r="F13" s="41"/>
      <c r="G13" s="42"/>
      <c r="H13" s="43"/>
      <c r="I13" s="42"/>
      <c r="J13" s="40"/>
      <c r="K13" s="44"/>
    </row>
    <row r="14" spans="1:11" s="18" customFormat="1" ht="10.2">
      <c r="A14" s="35">
        <f>A12+1</f>
        <v>2</v>
      </c>
      <c r="B14" s="37" t="s">
        <v>32</v>
      </c>
      <c r="C14" s="38" t="s">
        <v>33</v>
      </c>
      <c r="D14" s="39" t="s">
        <v>34</v>
      </c>
      <c r="E14" s="131">
        <v>19.3</v>
      </c>
      <c r="F14" s="41">
        <v>0</v>
      </c>
      <c r="G14" s="42">
        <f>E14*F14</f>
        <v>0</v>
      </c>
      <c r="H14" s="43">
        <v>0</v>
      </c>
      <c r="I14" s="42">
        <f>E14*H14</f>
        <v>0</v>
      </c>
      <c r="J14" s="40">
        <v>0</v>
      </c>
      <c r="K14" s="44">
        <f>E14*J14</f>
        <v>0</v>
      </c>
    </row>
    <row r="15" spans="1:11" s="18" customFormat="1" ht="10.2">
      <c r="A15" s="35"/>
      <c r="B15" s="127" t="s">
        <v>354</v>
      </c>
      <c r="C15" s="128" t="s">
        <v>585</v>
      </c>
      <c r="D15" s="129" t="s">
        <v>358</v>
      </c>
      <c r="E15" s="132">
        <v>19.3</v>
      </c>
      <c r="F15" s="41"/>
      <c r="G15" s="42"/>
      <c r="H15" s="43"/>
      <c r="I15" s="42"/>
      <c r="J15" s="40"/>
      <c r="K15" s="44"/>
    </row>
    <row r="16" spans="1:11" s="18" customFormat="1" ht="10.2">
      <c r="A16" s="35">
        <f>A14+1</f>
        <v>3</v>
      </c>
      <c r="B16" s="37" t="s">
        <v>35</v>
      </c>
      <c r="C16" s="38" t="s">
        <v>36</v>
      </c>
      <c r="D16" s="39" t="s">
        <v>34</v>
      </c>
      <c r="E16" s="131">
        <v>19.3</v>
      </c>
      <c r="F16" s="41">
        <v>0</v>
      </c>
      <c r="G16" s="42">
        <f>E16*F16</f>
        <v>0</v>
      </c>
      <c r="H16" s="43">
        <v>0</v>
      </c>
      <c r="I16" s="42">
        <f>E16*H16</f>
        <v>0</v>
      </c>
      <c r="J16" s="40">
        <v>0</v>
      </c>
      <c r="K16" s="44">
        <f>E16*J16</f>
        <v>0</v>
      </c>
    </row>
    <row r="17" spans="1:11" s="18" customFormat="1" ht="10.2">
      <c r="A17" s="35"/>
      <c r="B17" s="127" t="s">
        <v>354</v>
      </c>
      <c r="C17" s="128" t="s">
        <v>585</v>
      </c>
      <c r="D17" s="129" t="s">
        <v>358</v>
      </c>
      <c r="E17" s="132">
        <v>19.3</v>
      </c>
      <c r="F17" s="41"/>
      <c r="G17" s="42"/>
      <c r="H17" s="43"/>
      <c r="I17" s="42"/>
      <c r="J17" s="40"/>
      <c r="K17" s="44"/>
    </row>
    <row r="18" spans="1:11" s="18" customFormat="1" ht="10.2">
      <c r="A18" s="35">
        <f>A16+1</f>
        <v>4</v>
      </c>
      <c r="B18" s="37" t="s">
        <v>37</v>
      </c>
      <c r="C18" s="38" t="s">
        <v>38</v>
      </c>
      <c r="D18" s="39" t="s">
        <v>34</v>
      </c>
      <c r="E18" s="131">
        <v>19.3</v>
      </c>
      <c r="F18" s="41">
        <v>0</v>
      </c>
      <c r="G18" s="42">
        <f>E18*F18</f>
        <v>0</v>
      </c>
      <c r="H18" s="43">
        <v>0</v>
      </c>
      <c r="I18" s="42">
        <f>E18*H18</f>
        <v>0</v>
      </c>
      <c r="J18" s="40">
        <v>0</v>
      </c>
      <c r="K18" s="44">
        <f>E18*J18</f>
        <v>0</v>
      </c>
    </row>
    <row r="19" spans="1:11" s="18" customFormat="1" ht="10.2">
      <c r="A19" s="35"/>
      <c r="B19" s="127" t="s">
        <v>354</v>
      </c>
      <c r="C19" s="128" t="s">
        <v>585</v>
      </c>
      <c r="D19" s="129" t="s">
        <v>358</v>
      </c>
      <c r="E19" s="132">
        <v>19.3</v>
      </c>
      <c r="F19" s="41"/>
      <c r="G19" s="42"/>
      <c r="H19" s="43"/>
      <c r="I19" s="42"/>
      <c r="J19" s="40"/>
      <c r="K19" s="44"/>
    </row>
    <row r="20" spans="1:11" s="18" customFormat="1" ht="10.2">
      <c r="A20" s="35">
        <f>A18+1</f>
        <v>5</v>
      </c>
      <c r="B20" s="37" t="s">
        <v>39</v>
      </c>
      <c r="C20" s="38" t="s">
        <v>40</v>
      </c>
      <c r="D20" s="39" t="s">
        <v>34</v>
      </c>
      <c r="E20" s="131">
        <v>0.75</v>
      </c>
      <c r="F20" s="41">
        <v>0</v>
      </c>
      <c r="G20" s="42">
        <f>E20*F20</f>
        <v>0</v>
      </c>
      <c r="H20" s="43">
        <v>0</v>
      </c>
      <c r="I20" s="42">
        <f>E20*H20</f>
        <v>0</v>
      </c>
      <c r="J20" s="40">
        <v>0</v>
      </c>
      <c r="K20" s="44">
        <f>E20*J20</f>
        <v>0</v>
      </c>
    </row>
    <row r="21" spans="1:11" s="18" customFormat="1" ht="10.2">
      <c r="A21" s="35"/>
      <c r="B21" s="127" t="s">
        <v>354</v>
      </c>
      <c r="C21" s="128">
        <v>0.75</v>
      </c>
      <c r="D21" s="129" t="s">
        <v>358</v>
      </c>
      <c r="E21" s="132">
        <v>0.75</v>
      </c>
      <c r="F21" s="41"/>
      <c r="G21" s="42"/>
      <c r="H21" s="43"/>
      <c r="I21" s="42"/>
      <c r="J21" s="40"/>
      <c r="K21" s="44"/>
    </row>
    <row r="22" spans="1:11" s="18" customFormat="1" ht="10.2">
      <c r="A22" s="35">
        <f>A20+1</f>
        <v>6</v>
      </c>
      <c r="B22" s="37" t="s">
        <v>41</v>
      </c>
      <c r="C22" s="38" t="s">
        <v>42</v>
      </c>
      <c r="D22" s="39" t="s">
        <v>34</v>
      </c>
      <c r="E22" s="131">
        <v>1</v>
      </c>
      <c r="F22" s="41">
        <v>0</v>
      </c>
      <c r="G22" s="42">
        <f>E22*F22</f>
        <v>0</v>
      </c>
      <c r="H22" s="43">
        <v>0</v>
      </c>
      <c r="I22" s="42">
        <f>E22*H22</f>
        <v>0</v>
      </c>
      <c r="J22" s="40">
        <v>0</v>
      </c>
      <c r="K22" s="44">
        <f>E22*J22</f>
        <v>0</v>
      </c>
    </row>
    <row r="23" spans="1:11" s="18" customFormat="1" ht="10.2">
      <c r="A23" s="35"/>
      <c r="B23" s="127" t="s">
        <v>354</v>
      </c>
      <c r="C23" s="128" t="s">
        <v>586</v>
      </c>
      <c r="D23" s="129" t="s">
        <v>358</v>
      </c>
      <c r="E23" s="132">
        <v>1</v>
      </c>
      <c r="F23" s="41"/>
      <c r="G23" s="42"/>
      <c r="H23" s="43"/>
      <c r="I23" s="42"/>
      <c r="J23" s="40"/>
      <c r="K23" s="44"/>
    </row>
    <row r="24" spans="1:11" s="18" customFormat="1" ht="10.2">
      <c r="A24" s="35">
        <f>A22+1</f>
        <v>7</v>
      </c>
      <c r="B24" s="37" t="s">
        <v>43</v>
      </c>
      <c r="C24" s="38" t="s">
        <v>44</v>
      </c>
      <c r="D24" s="39" t="s">
        <v>31</v>
      </c>
      <c r="E24" s="131">
        <v>47.29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0.0006436</v>
      </c>
      <c r="K24" s="44">
        <f>E24*J24</f>
        <v>0.030435844</v>
      </c>
    </row>
    <row r="25" spans="1:11" s="18" customFormat="1" ht="10.2">
      <c r="A25" s="35"/>
      <c r="B25" s="127" t="s">
        <v>354</v>
      </c>
      <c r="C25" s="128" t="s">
        <v>587</v>
      </c>
      <c r="D25" s="129" t="s">
        <v>356</v>
      </c>
      <c r="E25" s="132">
        <v>47.29</v>
      </c>
      <c r="F25" s="41"/>
      <c r="G25" s="42"/>
      <c r="H25" s="43"/>
      <c r="I25" s="42"/>
      <c r="J25" s="40"/>
      <c r="K25" s="44"/>
    </row>
    <row r="26" spans="1:11" s="18" customFormat="1" ht="10.2">
      <c r="A26" s="35">
        <f>A24+1</f>
        <v>8</v>
      </c>
      <c r="B26" s="37" t="s">
        <v>45</v>
      </c>
      <c r="C26" s="38" t="s">
        <v>46</v>
      </c>
      <c r="D26" s="39" t="s">
        <v>31</v>
      </c>
      <c r="E26" s="131">
        <v>47.29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</v>
      </c>
      <c r="K26" s="44">
        <f>E26*J26</f>
        <v>0</v>
      </c>
    </row>
    <row r="27" spans="1:11" s="18" customFormat="1" ht="10.2">
      <c r="A27" s="35"/>
      <c r="B27" s="127" t="s">
        <v>354</v>
      </c>
      <c r="C27" s="128" t="s">
        <v>587</v>
      </c>
      <c r="D27" s="129" t="s">
        <v>356</v>
      </c>
      <c r="E27" s="132">
        <v>47.29</v>
      </c>
      <c r="F27" s="41"/>
      <c r="G27" s="42"/>
      <c r="H27" s="43"/>
      <c r="I27" s="42"/>
      <c r="J27" s="40"/>
      <c r="K27" s="44"/>
    </row>
    <row r="28" spans="1:11" s="18" customFormat="1" ht="10.2">
      <c r="A28" s="35">
        <f>A26+1</f>
        <v>9</v>
      </c>
      <c r="B28" s="37" t="s">
        <v>47</v>
      </c>
      <c r="C28" s="38" t="s">
        <v>48</v>
      </c>
      <c r="D28" s="39" t="s">
        <v>34</v>
      </c>
      <c r="E28" s="131">
        <v>19.3</v>
      </c>
      <c r="F28" s="41">
        <v>0</v>
      </c>
      <c r="G28" s="42">
        <f>E28*F28</f>
        <v>0</v>
      </c>
      <c r="H28" s="43">
        <v>0</v>
      </c>
      <c r="I28" s="42">
        <f>E28*H28</f>
        <v>0</v>
      </c>
      <c r="J28" s="40">
        <v>0</v>
      </c>
      <c r="K28" s="44">
        <f>E28*J28</f>
        <v>0</v>
      </c>
    </row>
    <row r="29" spans="1:11" s="18" customFormat="1" ht="10.2">
      <c r="A29" s="35"/>
      <c r="B29" s="127" t="s">
        <v>354</v>
      </c>
      <c r="C29" s="128">
        <v>19.3</v>
      </c>
      <c r="D29" s="129" t="s">
        <v>358</v>
      </c>
      <c r="E29" s="132">
        <v>19.3</v>
      </c>
      <c r="F29" s="41"/>
      <c r="G29" s="42"/>
      <c r="H29" s="43"/>
      <c r="I29" s="42"/>
      <c r="J29" s="40"/>
      <c r="K29" s="44"/>
    </row>
    <row r="30" spans="1:11" s="18" customFormat="1" ht="10.2">
      <c r="A30" s="35">
        <f>A28+1</f>
        <v>10</v>
      </c>
      <c r="B30" s="37" t="s">
        <v>49</v>
      </c>
      <c r="C30" s="38" t="s">
        <v>50</v>
      </c>
      <c r="D30" s="39" t="s">
        <v>51</v>
      </c>
      <c r="E30" s="131">
        <v>25</v>
      </c>
      <c r="F30" s="41">
        <v>0</v>
      </c>
      <c r="G30" s="42">
        <f>E30*F30</f>
        <v>0</v>
      </c>
      <c r="H30" s="43">
        <v>0</v>
      </c>
      <c r="I30" s="42">
        <f>E30*H30</f>
        <v>0</v>
      </c>
      <c r="J30" s="40">
        <v>0</v>
      </c>
      <c r="K30" s="44">
        <f>E30*J30</f>
        <v>0</v>
      </c>
    </row>
    <row r="31" spans="1:11" s="18" customFormat="1" ht="10.2">
      <c r="A31" s="35"/>
      <c r="B31" s="127" t="s">
        <v>354</v>
      </c>
      <c r="C31" s="128" t="s">
        <v>588</v>
      </c>
      <c r="D31" s="129" t="s">
        <v>362</v>
      </c>
      <c r="E31" s="132">
        <v>25</v>
      </c>
      <c r="F31" s="41"/>
      <c r="G31" s="42"/>
      <c r="H31" s="43"/>
      <c r="I31" s="42"/>
      <c r="J31" s="40"/>
      <c r="K31" s="44"/>
    </row>
    <row r="32" spans="1:11" s="18" customFormat="1" ht="10.2">
      <c r="A32" s="35">
        <f>A30+1</f>
        <v>11</v>
      </c>
      <c r="B32" s="37" t="s">
        <v>52</v>
      </c>
      <c r="C32" s="38" t="s">
        <v>502</v>
      </c>
      <c r="D32" s="39" t="s">
        <v>34</v>
      </c>
      <c r="E32" s="131">
        <v>21.05</v>
      </c>
      <c r="F32" s="41">
        <v>0</v>
      </c>
      <c r="G32" s="42">
        <f>E32*F32</f>
        <v>0</v>
      </c>
      <c r="H32" s="43">
        <v>0</v>
      </c>
      <c r="I32" s="42">
        <f>E32*H32</f>
        <v>0</v>
      </c>
      <c r="J32" s="40">
        <v>0</v>
      </c>
      <c r="K32" s="44">
        <f>E32*J32</f>
        <v>0</v>
      </c>
    </row>
    <row r="33" spans="1:11" s="18" customFormat="1" ht="10.2">
      <c r="A33" s="35"/>
      <c r="B33" s="127" t="s">
        <v>354</v>
      </c>
      <c r="C33" s="128" t="s">
        <v>589</v>
      </c>
      <c r="D33" s="129" t="s">
        <v>358</v>
      </c>
      <c r="E33" s="132">
        <v>21.05</v>
      </c>
      <c r="F33" s="41"/>
      <c r="G33" s="42"/>
      <c r="H33" s="43"/>
      <c r="I33" s="42"/>
      <c r="J33" s="40"/>
      <c r="K33" s="44"/>
    </row>
    <row r="34" spans="1:11" s="18" customFormat="1" ht="10.2">
      <c r="A34" s="35">
        <f>A32+1</f>
        <v>12</v>
      </c>
      <c r="B34" s="37" t="s">
        <v>54</v>
      </c>
      <c r="C34" s="38" t="s">
        <v>55</v>
      </c>
      <c r="D34" s="39" t="s">
        <v>34</v>
      </c>
      <c r="E34" s="131">
        <v>10</v>
      </c>
      <c r="F34" s="41">
        <v>0</v>
      </c>
      <c r="G34" s="42">
        <f>E34*F34</f>
        <v>0</v>
      </c>
      <c r="H34" s="43">
        <v>0</v>
      </c>
      <c r="I34" s="42">
        <f>E34*H34</f>
        <v>0</v>
      </c>
      <c r="J34" s="40">
        <v>0</v>
      </c>
      <c r="K34" s="44">
        <f>E34*J34</f>
        <v>0</v>
      </c>
    </row>
    <row r="35" spans="1:11" s="18" customFormat="1" ht="10.2">
      <c r="A35" s="35"/>
      <c r="B35" s="127" t="s">
        <v>354</v>
      </c>
      <c r="C35" s="128" t="s">
        <v>590</v>
      </c>
      <c r="D35" s="129" t="s">
        <v>358</v>
      </c>
      <c r="E35" s="132">
        <v>10</v>
      </c>
      <c r="F35" s="41"/>
      <c r="G35" s="42"/>
      <c r="H35" s="43"/>
      <c r="I35" s="42"/>
      <c r="J35" s="40"/>
      <c r="K35" s="44"/>
    </row>
    <row r="36" spans="1:11" s="18" customFormat="1" ht="10.2">
      <c r="A36" s="35">
        <f>A34+1</f>
        <v>13</v>
      </c>
      <c r="B36" s="37" t="s">
        <v>56</v>
      </c>
      <c r="C36" s="38" t="s">
        <v>57</v>
      </c>
      <c r="D36" s="39" t="s">
        <v>34</v>
      </c>
      <c r="E36" s="131">
        <v>19.3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</v>
      </c>
      <c r="K36" s="44">
        <f>E36*J36</f>
        <v>0</v>
      </c>
    </row>
    <row r="37" spans="1:11" s="18" customFormat="1" ht="10.2">
      <c r="A37" s="35"/>
      <c r="B37" s="127" t="s">
        <v>354</v>
      </c>
      <c r="C37" s="128">
        <v>19.3</v>
      </c>
      <c r="D37" s="129" t="s">
        <v>358</v>
      </c>
      <c r="E37" s="132">
        <v>19.3</v>
      </c>
      <c r="F37" s="41"/>
      <c r="G37" s="42"/>
      <c r="H37" s="43"/>
      <c r="I37" s="42"/>
      <c r="J37" s="40"/>
      <c r="K37" s="44"/>
    </row>
    <row r="38" spans="1:11" s="18" customFormat="1" ht="10.2">
      <c r="A38" s="35">
        <f>A36+1</f>
        <v>14</v>
      </c>
      <c r="B38" s="37" t="s">
        <v>58</v>
      </c>
      <c r="C38" s="38" t="s">
        <v>59</v>
      </c>
      <c r="D38" s="39" t="s">
        <v>34</v>
      </c>
      <c r="E38" s="131">
        <v>19.3</v>
      </c>
      <c r="F38" s="41">
        <v>0</v>
      </c>
      <c r="G38" s="42">
        <f>E38*F38</f>
        <v>0</v>
      </c>
      <c r="H38" s="43">
        <v>0</v>
      </c>
      <c r="I38" s="42">
        <f>E38*H38</f>
        <v>0</v>
      </c>
      <c r="J38" s="40">
        <v>0</v>
      </c>
      <c r="K38" s="44">
        <f>E38*J38</f>
        <v>0</v>
      </c>
    </row>
    <row r="39" spans="1:11" s="18" customFormat="1" ht="10.2">
      <c r="A39" s="35"/>
      <c r="B39" s="127" t="s">
        <v>354</v>
      </c>
      <c r="C39" s="128">
        <v>19.3</v>
      </c>
      <c r="D39" s="129" t="s">
        <v>358</v>
      </c>
      <c r="E39" s="132">
        <v>19.3</v>
      </c>
      <c r="F39" s="41"/>
      <c r="G39" s="42"/>
      <c r="H39" s="43"/>
      <c r="I39" s="42"/>
      <c r="J39" s="40"/>
      <c r="K39" s="44"/>
    </row>
    <row r="40" spans="1:11" s="18" customFormat="1" ht="10.2">
      <c r="A40" s="35">
        <f>A38+1</f>
        <v>15</v>
      </c>
      <c r="B40" s="37" t="s">
        <v>60</v>
      </c>
      <c r="C40" s="38" t="s">
        <v>61</v>
      </c>
      <c r="D40" s="39" t="s">
        <v>31</v>
      </c>
      <c r="E40" s="131">
        <v>40.15</v>
      </c>
      <c r="F40" s="41">
        <v>0</v>
      </c>
      <c r="G40" s="42">
        <f>E40*F40</f>
        <v>0</v>
      </c>
      <c r="H40" s="43">
        <v>0</v>
      </c>
      <c r="I40" s="42">
        <f>E40*H40</f>
        <v>0</v>
      </c>
      <c r="J40" s="40">
        <v>0</v>
      </c>
      <c r="K40" s="44">
        <f>E40*J40</f>
        <v>0</v>
      </c>
    </row>
    <row r="41" spans="1:11" s="18" customFormat="1" ht="10.2">
      <c r="A41" s="35"/>
      <c r="B41" s="127" t="s">
        <v>354</v>
      </c>
      <c r="C41" s="128" t="s">
        <v>591</v>
      </c>
      <c r="D41" s="129" t="s">
        <v>356</v>
      </c>
      <c r="E41" s="132">
        <v>40.15</v>
      </c>
      <c r="F41" s="41"/>
      <c r="G41" s="42"/>
      <c r="H41" s="43"/>
      <c r="I41" s="42"/>
      <c r="J41" s="40"/>
      <c r="K41" s="44"/>
    </row>
    <row r="42" spans="1:11" s="1" customFormat="1" ht="9.6">
      <c r="A42" s="35">
        <f>A40+1</f>
        <v>16</v>
      </c>
      <c r="B42" s="37" t="s">
        <v>62</v>
      </c>
      <c r="C42" s="38" t="s">
        <v>63</v>
      </c>
      <c r="D42" s="39" t="s">
        <v>31</v>
      </c>
      <c r="E42" s="131">
        <v>40.15</v>
      </c>
      <c r="F42" s="41">
        <v>0</v>
      </c>
      <c r="G42" s="42">
        <f>E42*F42</f>
        <v>0</v>
      </c>
      <c r="H42" s="43">
        <v>0</v>
      </c>
      <c r="I42" s="42">
        <f>E42*H42</f>
        <v>0</v>
      </c>
      <c r="J42" s="40">
        <v>0</v>
      </c>
      <c r="K42" s="44">
        <f>E42*J42</f>
        <v>0</v>
      </c>
    </row>
    <row r="43" spans="1:11" s="1" customFormat="1" ht="9.6">
      <c r="A43" s="35"/>
      <c r="B43" s="127" t="s">
        <v>354</v>
      </c>
      <c r="C43" s="128" t="s">
        <v>592</v>
      </c>
      <c r="D43" s="129" t="s">
        <v>356</v>
      </c>
      <c r="E43" s="132">
        <v>40.15</v>
      </c>
      <c r="F43" s="41"/>
      <c r="G43" s="42"/>
      <c r="H43" s="43"/>
      <c r="I43" s="42"/>
      <c r="J43" s="40"/>
      <c r="K43" s="44"/>
    </row>
    <row r="44" spans="1:11" s="1" customFormat="1" ht="9.6">
      <c r="A44" s="35">
        <f>A42+1</f>
        <v>17</v>
      </c>
      <c r="B44" s="37" t="s">
        <v>64</v>
      </c>
      <c r="C44" s="38" t="s">
        <v>451</v>
      </c>
      <c r="D44" s="39" t="s">
        <v>31</v>
      </c>
      <c r="E44" s="131">
        <v>80.3</v>
      </c>
      <c r="F44" s="41">
        <v>0</v>
      </c>
      <c r="G44" s="42">
        <f>E44*F44</f>
        <v>0</v>
      </c>
      <c r="H44" s="43">
        <v>0</v>
      </c>
      <c r="I44" s="42">
        <f>E44*H44</f>
        <v>0</v>
      </c>
      <c r="J44" s="40">
        <v>0</v>
      </c>
      <c r="K44" s="44">
        <f>E44*J44</f>
        <v>0</v>
      </c>
    </row>
    <row r="45" spans="1:11" s="1" customFormat="1" ht="9.6">
      <c r="A45" s="35"/>
      <c r="B45" s="127" t="s">
        <v>354</v>
      </c>
      <c r="C45" s="128" t="s">
        <v>593</v>
      </c>
      <c r="D45" s="129" t="s">
        <v>356</v>
      </c>
      <c r="E45" s="132">
        <v>80.3</v>
      </c>
      <c r="F45" s="41"/>
      <c r="G45" s="42"/>
      <c r="H45" s="43"/>
      <c r="I45" s="126"/>
      <c r="J45" s="40"/>
      <c r="K45" s="44"/>
    </row>
    <row r="46" spans="1:11" s="18" customFormat="1" ht="10.2">
      <c r="A46" s="54"/>
      <c r="B46" s="55">
        <v>1</v>
      </c>
      <c r="C46" s="56" t="s">
        <v>65</v>
      </c>
      <c r="D46" s="57"/>
      <c r="E46" s="57"/>
      <c r="F46" s="58"/>
      <c r="G46" s="59">
        <f>SUM(G12:G44)</f>
        <v>0</v>
      </c>
      <c r="H46" s="60"/>
      <c r="I46" s="61">
        <f>SUM(I12:I44)</f>
        <v>0</v>
      </c>
      <c r="J46" s="60"/>
      <c r="K46" s="62">
        <f ca="1">SUM(K12:K144)</f>
        <v>0</v>
      </c>
    </row>
    <row r="47" spans="1:11" s="18" customFormat="1" ht="10.2">
      <c r="A47" s="28"/>
      <c r="B47" s="29" t="s">
        <v>66</v>
      </c>
      <c r="C47" s="30" t="s">
        <v>67</v>
      </c>
      <c r="D47" s="27"/>
      <c r="E47" s="27"/>
      <c r="F47" s="31"/>
      <c r="G47" s="32"/>
      <c r="H47" s="33"/>
      <c r="I47" s="26"/>
      <c r="J47" s="33"/>
      <c r="K47" s="34"/>
    </row>
    <row r="48" spans="1:11" s="1" customFormat="1" ht="9.6">
      <c r="A48" s="35">
        <f>A44+1</f>
        <v>18</v>
      </c>
      <c r="B48" s="37" t="s">
        <v>68</v>
      </c>
      <c r="C48" s="38" t="s">
        <v>594</v>
      </c>
      <c r="D48" s="39" t="s">
        <v>31</v>
      </c>
      <c r="E48" s="131">
        <v>326.25</v>
      </c>
      <c r="F48" s="41">
        <v>0</v>
      </c>
      <c r="G48" s="42">
        <f>E48*F48</f>
        <v>0</v>
      </c>
      <c r="H48" s="43">
        <v>0</v>
      </c>
      <c r="I48" s="42">
        <f>E48*H48</f>
        <v>0</v>
      </c>
      <c r="J48" s="40">
        <v>0.000580048</v>
      </c>
      <c r="K48" s="44">
        <f>E48*J48</f>
        <v>0.18924066</v>
      </c>
    </row>
    <row r="49" spans="1:11" s="1" customFormat="1" ht="19.2">
      <c r="A49" s="35"/>
      <c r="B49" s="127" t="s">
        <v>354</v>
      </c>
      <c r="C49" s="128" t="s">
        <v>595</v>
      </c>
      <c r="D49" s="129" t="s">
        <v>356</v>
      </c>
      <c r="E49" s="132">
        <v>326.25</v>
      </c>
      <c r="F49" s="41"/>
      <c r="G49" s="42"/>
      <c r="H49" s="43"/>
      <c r="I49" s="42"/>
      <c r="J49" s="40"/>
      <c r="K49" s="44"/>
    </row>
    <row r="50" spans="1:11" s="1" customFormat="1" ht="9.6">
      <c r="A50" s="35">
        <f>A48+1</f>
        <v>19</v>
      </c>
      <c r="B50" s="37" t="s">
        <v>70</v>
      </c>
      <c r="C50" s="38" t="s">
        <v>71</v>
      </c>
      <c r="D50" s="39" t="s">
        <v>31</v>
      </c>
      <c r="E50" s="131">
        <v>236.2</v>
      </c>
      <c r="F50" s="41">
        <v>0</v>
      </c>
      <c r="G50" s="42">
        <f>E50*F50</f>
        <v>0</v>
      </c>
      <c r="H50" s="43">
        <v>0</v>
      </c>
      <c r="I50" s="42">
        <f>E50*H50</f>
        <v>0</v>
      </c>
      <c r="J50" s="40">
        <v>0</v>
      </c>
      <c r="K50" s="44">
        <f>E50*J50</f>
        <v>0</v>
      </c>
    </row>
    <row r="51" spans="1:11" s="1" customFormat="1" ht="9.6">
      <c r="A51" s="35"/>
      <c r="B51" s="127" t="s">
        <v>354</v>
      </c>
      <c r="C51" s="128" t="s">
        <v>596</v>
      </c>
      <c r="D51" s="129" t="s">
        <v>356</v>
      </c>
      <c r="E51" s="132">
        <v>236.2</v>
      </c>
      <c r="F51" s="41"/>
      <c r="G51" s="42"/>
      <c r="H51" s="43"/>
      <c r="I51" s="42"/>
      <c r="J51" s="40"/>
      <c r="K51" s="44"/>
    </row>
    <row r="52" spans="1:11" s="1" customFormat="1" ht="9.6">
      <c r="A52" s="35">
        <f>A50+1</f>
        <v>20</v>
      </c>
      <c r="B52" s="37" t="s">
        <v>75</v>
      </c>
      <c r="C52" s="38" t="s">
        <v>76</v>
      </c>
      <c r="D52" s="39" t="s">
        <v>34</v>
      </c>
      <c r="E52" s="131">
        <v>1.93</v>
      </c>
      <c r="F52" s="41">
        <v>0</v>
      </c>
      <c r="G52" s="42">
        <f>E52*F52</f>
        <v>0</v>
      </c>
      <c r="H52" s="43">
        <v>0</v>
      </c>
      <c r="I52" s="42">
        <f>E52*H52</f>
        <v>0</v>
      </c>
      <c r="J52" s="40">
        <v>2.27733</v>
      </c>
      <c r="K52" s="44">
        <f>E52*J52</f>
        <v>4.3952469</v>
      </c>
    </row>
    <row r="53" spans="1:11" s="1" customFormat="1" ht="9.6">
      <c r="A53" s="35"/>
      <c r="B53" s="127" t="s">
        <v>354</v>
      </c>
      <c r="C53" s="128" t="s">
        <v>597</v>
      </c>
      <c r="D53" s="129" t="s">
        <v>358</v>
      </c>
      <c r="E53" s="132">
        <v>1.93</v>
      </c>
      <c r="F53" s="41"/>
      <c r="G53" s="42"/>
      <c r="H53" s="43"/>
      <c r="I53" s="42"/>
      <c r="J53" s="40"/>
      <c r="K53" s="44"/>
    </row>
    <row r="54" spans="1:11" s="1" customFormat="1" ht="9.6">
      <c r="A54" s="35">
        <f>A52+1</f>
        <v>21</v>
      </c>
      <c r="B54" s="37" t="s">
        <v>77</v>
      </c>
      <c r="C54" s="38" t="s">
        <v>78</v>
      </c>
      <c r="D54" s="39" t="s">
        <v>34</v>
      </c>
      <c r="E54" s="131">
        <v>1.93</v>
      </c>
      <c r="F54" s="41">
        <v>0</v>
      </c>
      <c r="G54" s="42">
        <f>E54*F54</f>
        <v>0</v>
      </c>
      <c r="H54" s="43">
        <v>0</v>
      </c>
      <c r="I54" s="42">
        <f>E54*H54</f>
        <v>0</v>
      </c>
      <c r="J54" s="40">
        <v>1.939705</v>
      </c>
      <c r="K54" s="44">
        <f>E54*J54</f>
        <v>3.74363065</v>
      </c>
    </row>
    <row r="55" spans="1:11" s="1" customFormat="1" ht="9.6">
      <c r="A55" s="35"/>
      <c r="B55" s="127" t="s">
        <v>354</v>
      </c>
      <c r="C55" s="128" t="s">
        <v>597</v>
      </c>
      <c r="D55" s="129" t="s">
        <v>358</v>
      </c>
      <c r="E55" s="132">
        <v>1.93</v>
      </c>
      <c r="F55" s="41"/>
      <c r="G55" s="42"/>
      <c r="H55" s="43"/>
      <c r="I55" s="42"/>
      <c r="J55" s="40"/>
      <c r="K55" s="44"/>
    </row>
    <row r="56" spans="1:11" s="1" customFormat="1" ht="9.6">
      <c r="A56" s="35">
        <f>A54+1</f>
        <v>22</v>
      </c>
      <c r="B56" s="37" t="s">
        <v>79</v>
      </c>
      <c r="C56" s="38" t="s">
        <v>80</v>
      </c>
      <c r="D56" s="39" t="s">
        <v>34</v>
      </c>
      <c r="E56" s="131">
        <v>11.58</v>
      </c>
      <c r="F56" s="41">
        <v>0</v>
      </c>
      <c r="G56" s="42">
        <f>E56*F56</f>
        <v>0</v>
      </c>
      <c r="H56" s="43">
        <v>0</v>
      </c>
      <c r="I56" s="42">
        <f>E56*H56</f>
        <v>0</v>
      </c>
      <c r="J56" s="40">
        <v>2.38330836</v>
      </c>
      <c r="K56" s="44">
        <f>E56*J56</f>
        <v>27.5987108088</v>
      </c>
    </row>
    <row r="57" spans="1:11" s="1" customFormat="1" ht="9.6">
      <c r="A57" s="35"/>
      <c r="B57" s="127" t="s">
        <v>354</v>
      </c>
      <c r="C57" s="128" t="s">
        <v>598</v>
      </c>
      <c r="D57" s="129" t="s">
        <v>358</v>
      </c>
      <c r="E57" s="132">
        <v>11.58</v>
      </c>
      <c r="F57" s="41"/>
      <c r="G57" s="42"/>
      <c r="H57" s="43"/>
      <c r="I57" s="42"/>
      <c r="J57" s="40"/>
      <c r="K57" s="44"/>
    </row>
    <row r="58" spans="1:11" s="1" customFormat="1" ht="9.6">
      <c r="A58" s="35">
        <f>A56+1</f>
        <v>23</v>
      </c>
      <c r="B58" s="37" t="s">
        <v>81</v>
      </c>
      <c r="C58" s="38" t="s">
        <v>82</v>
      </c>
      <c r="D58" s="39" t="s">
        <v>31</v>
      </c>
      <c r="E58" s="131">
        <v>23.16</v>
      </c>
      <c r="F58" s="41">
        <v>0</v>
      </c>
      <c r="G58" s="42">
        <f>E58*F58</f>
        <v>0</v>
      </c>
      <c r="H58" s="43">
        <v>0</v>
      </c>
      <c r="I58" s="42">
        <f>E58*H58</f>
        <v>0</v>
      </c>
      <c r="J58" s="40">
        <v>0.001760281</v>
      </c>
      <c r="K58" s="44">
        <f>E58*J58</f>
        <v>0.04076810796</v>
      </c>
    </row>
    <row r="59" spans="1:11" s="1" customFormat="1" ht="9.6">
      <c r="A59" s="35"/>
      <c r="B59" s="127" t="s">
        <v>354</v>
      </c>
      <c r="C59" s="128" t="s">
        <v>599</v>
      </c>
      <c r="D59" s="129" t="s">
        <v>356</v>
      </c>
      <c r="E59" s="132">
        <v>23.16</v>
      </c>
      <c r="F59" s="41"/>
      <c r="G59" s="42"/>
      <c r="H59" s="43"/>
      <c r="I59" s="42"/>
      <c r="J59" s="40"/>
      <c r="K59" s="44"/>
    </row>
    <row r="60" spans="1:11" s="1" customFormat="1" ht="9.6">
      <c r="A60" s="35">
        <f>A58+1</f>
        <v>24</v>
      </c>
      <c r="B60" s="37" t="s">
        <v>83</v>
      </c>
      <c r="C60" s="38" t="s">
        <v>84</v>
      </c>
      <c r="D60" s="39" t="s">
        <v>31</v>
      </c>
      <c r="E60" s="131">
        <v>23.16</v>
      </c>
      <c r="F60" s="41">
        <v>0</v>
      </c>
      <c r="G60" s="42">
        <f>E60*F60</f>
        <v>0</v>
      </c>
      <c r="H60" s="43">
        <v>0</v>
      </c>
      <c r="I60" s="42">
        <f>E60*H60</f>
        <v>0</v>
      </c>
      <c r="J60" s="40">
        <v>0.000222</v>
      </c>
      <c r="K60" s="44">
        <f>E60*J60</f>
        <v>0.00514152</v>
      </c>
    </row>
    <row r="61" spans="1:11" s="1" customFormat="1" ht="9.6">
      <c r="A61" s="35"/>
      <c r="B61" s="127" t="s">
        <v>354</v>
      </c>
      <c r="C61" s="128" t="s">
        <v>599</v>
      </c>
      <c r="D61" s="129" t="s">
        <v>356</v>
      </c>
      <c r="E61" s="132">
        <v>23.16</v>
      </c>
      <c r="F61" s="41"/>
      <c r="G61" s="42"/>
      <c r="H61" s="43"/>
      <c r="I61" s="42"/>
      <c r="J61" s="40"/>
      <c r="K61" s="44"/>
    </row>
    <row r="62" spans="1:11" s="1" customFormat="1" ht="9.6">
      <c r="A62" s="35">
        <f>A60+1</f>
        <v>25</v>
      </c>
      <c r="B62" s="37" t="s">
        <v>85</v>
      </c>
      <c r="C62" s="38" t="s">
        <v>86</v>
      </c>
      <c r="D62" s="39" t="s">
        <v>87</v>
      </c>
      <c r="E62" s="40">
        <v>0.145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1.02415026</v>
      </c>
      <c r="K62" s="44">
        <f>E62*J62</f>
        <v>0.1485017877</v>
      </c>
    </row>
    <row r="63" spans="1:11" s="1" customFormat="1" ht="19.2">
      <c r="A63" s="35"/>
      <c r="B63" s="127" t="s">
        <v>354</v>
      </c>
      <c r="C63" s="128" t="s">
        <v>600</v>
      </c>
      <c r="D63" s="129" t="s">
        <v>374</v>
      </c>
      <c r="E63" s="130">
        <v>0.145</v>
      </c>
      <c r="F63" s="41"/>
      <c r="G63" s="42"/>
      <c r="H63" s="43"/>
      <c r="I63" s="42"/>
      <c r="J63" s="40"/>
      <c r="K63" s="44"/>
    </row>
    <row r="64" spans="1:11" s="1" customFormat="1" ht="19.2">
      <c r="A64" s="35">
        <f>A62+1</f>
        <v>26</v>
      </c>
      <c r="B64" s="37" t="s">
        <v>72</v>
      </c>
      <c r="C64" s="38" t="s">
        <v>375</v>
      </c>
      <c r="D64" s="39" t="s">
        <v>51</v>
      </c>
      <c r="E64" s="131">
        <v>12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0.112566</v>
      </c>
      <c r="K64" s="44">
        <f>E64*J64</f>
        <v>1.350792</v>
      </c>
    </row>
    <row r="65" spans="1:11" s="1" customFormat="1" ht="9.6">
      <c r="A65" s="35"/>
      <c r="B65" s="127" t="s">
        <v>354</v>
      </c>
      <c r="C65" s="128" t="s">
        <v>601</v>
      </c>
      <c r="D65" s="129" t="s">
        <v>362</v>
      </c>
      <c r="E65" s="132">
        <v>4</v>
      </c>
      <c r="F65" s="41"/>
      <c r="G65" s="42"/>
      <c r="H65" s="43"/>
      <c r="I65" s="42"/>
      <c r="J65" s="40"/>
      <c r="K65" s="44"/>
    </row>
    <row r="66" spans="1:11" s="1" customFormat="1" ht="9.6">
      <c r="A66" s="35"/>
      <c r="B66" s="127" t="s">
        <v>354</v>
      </c>
      <c r="C66" s="128" t="s">
        <v>602</v>
      </c>
      <c r="D66" s="129" t="s">
        <v>362</v>
      </c>
      <c r="E66" s="132">
        <v>8</v>
      </c>
      <c r="F66" s="41"/>
      <c r="G66" s="42"/>
      <c r="H66" s="43"/>
      <c r="I66" s="42"/>
      <c r="J66" s="40"/>
      <c r="K66" s="44"/>
    </row>
    <row r="67" spans="1:11" s="1" customFormat="1" ht="9.6">
      <c r="A67" s="35">
        <f>A64+1</f>
        <v>27</v>
      </c>
      <c r="B67" s="37" t="s">
        <v>88</v>
      </c>
      <c r="C67" s="38" t="s">
        <v>516</v>
      </c>
      <c r="D67" s="39" t="s">
        <v>31</v>
      </c>
      <c r="E67" s="131">
        <v>20.6</v>
      </c>
      <c r="F67" s="41">
        <v>0</v>
      </c>
      <c r="G67" s="42">
        <f>E67*F67</f>
        <v>0</v>
      </c>
      <c r="H67" s="43">
        <v>0</v>
      </c>
      <c r="I67" s="42">
        <f>E67*H67</f>
        <v>0</v>
      </c>
      <c r="J67" s="40">
        <v>0.007278496</v>
      </c>
      <c r="K67" s="44">
        <f>E67*J67</f>
        <v>0.1499370176</v>
      </c>
    </row>
    <row r="68" spans="1:11" s="1" customFormat="1" ht="19.2">
      <c r="A68" s="35"/>
      <c r="B68" s="127" t="s">
        <v>354</v>
      </c>
      <c r="C68" s="128" t="s">
        <v>603</v>
      </c>
      <c r="D68" s="129" t="s">
        <v>356</v>
      </c>
      <c r="E68" s="132">
        <v>20.6</v>
      </c>
      <c r="F68" s="41"/>
      <c r="G68" s="42"/>
      <c r="H68" s="43"/>
      <c r="I68" s="126"/>
      <c r="J68" s="40"/>
      <c r="K68" s="44"/>
    </row>
    <row r="69" spans="1:11" s="18" customFormat="1" ht="10.2">
      <c r="A69" s="54"/>
      <c r="B69" s="55">
        <v>2</v>
      </c>
      <c r="C69" s="56" t="s">
        <v>89</v>
      </c>
      <c r="D69" s="57"/>
      <c r="E69" s="57"/>
      <c r="F69" s="58"/>
      <c r="G69" s="59">
        <f>SUM(G48:G67)</f>
        <v>0</v>
      </c>
      <c r="H69" s="60"/>
      <c r="I69" s="61">
        <f>SUM(I48:I67)</f>
        <v>0</v>
      </c>
      <c r="J69" s="60"/>
      <c r="K69" s="62">
        <f>SUM(K48:K67)</f>
        <v>37.62196945206</v>
      </c>
    </row>
    <row r="70" spans="1:11" s="18" customFormat="1" ht="10.2">
      <c r="A70" s="28"/>
      <c r="B70" s="29" t="s">
        <v>90</v>
      </c>
      <c r="C70" s="30" t="s">
        <v>91</v>
      </c>
      <c r="D70" s="27"/>
      <c r="E70" s="27"/>
      <c r="F70" s="31"/>
      <c r="G70" s="32"/>
      <c r="H70" s="33"/>
      <c r="I70" s="26"/>
      <c r="J70" s="33"/>
      <c r="K70" s="34"/>
    </row>
    <row r="71" spans="1:11" s="1" customFormat="1" ht="9.6">
      <c r="A71" s="35">
        <f>A67+1</f>
        <v>28</v>
      </c>
      <c r="B71" s="37" t="s">
        <v>604</v>
      </c>
      <c r="C71" s="38" t="s">
        <v>93</v>
      </c>
      <c r="D71" s="39" t="s">
        <v>34</v>
      </c>
      <c r="E71" s="131">
        <v>16.86</v>
      </c>
      <c r="F71" s="41">
        <v>0</v>
      </c>
      <c r="G71" s="42">
        <f>E71*F71</f>
        <v>0</v>
      </c>
      <c r="H71" s="43">
        <v>0</v>
      </c>
      <c r="I71" s="42">
        <f>E71*H71</f>
        <v>0</v>
      </c>
      <c r="J71" s="40">
        <v>2.660195168</v>
      </c>
      <c r="K71" s="44">
        <f>E71*J71</f>
        <v>44.85089053248</v>
      </c>
    </row>
    <row r="72" spans="1:11" s="1" customFormat="1" ht="9.6">
      <c r="A72" s="35"/>
      <c r="B72" s="127" t="s">
        <v>354</v>
      </c>
      <c r="C72" s="128" t="s">
        <v>605</v>
      </c>
      <c r="D72" s="129" t="s">
        <v>358</v>
      </c>
      <c r="E72" s="132">
        <v>16.86</v>
      </c>
      <c r="F72" s="41"/>
      <c r="G72" s="42"/>
      <c r="H72" s="43"/>
      <c r="I72" s="42"/>
      <c r="J72" s="40"/>
      <c r="K72" s="44"/>
    </row>
    <row r="73" spans="1:11" s="1" customFormat="1" ht="9.6">
      <c r="A73" s="35">
        <f>A71+1</f>
        <v>29</v>
      </c>
      <c r="B73" s="37" t="s">
        <v>92</v>
      </c>
      <c r="C73" s="38" t="s">
        <v>93</v>
      </c>
      <c r="D73" s="39" t="s">
        <v>34</v>
      </c>
      <c r="E73" s="131">
        <v>40.76</v>
      </c>
      <c r="F73" s="41">
        <v>0</v>
      </c>
      <c r="G73" s="42">
        <f>E73*F73</f>
        <v>0</v>
      </c>
      <c r="H73" s="43">
        <v>0</v>
      </c>
      <c r="I73" s="42">
        <f>E73*H73</f>
        <v>0</v>
      </c>
      <c r="J73" s="40">
        <v>2.660195168</v>
      </c>
      <c r="K73" s="44">
        <f>E73*J73</f>
        <v>108.42955504768</v>
      </c>
    </row>
    <row r="74" spans="1:11" s="1" customFormat="1" ht="19.2">
      <c r="A74" s="35"/>
      <c r="B74" s="127" t="s">
        <v>354</v>
      </c>
      <c r="C74" s="128" t="s">
        <v>606</v>
      </c>
      <c r="D74" s="129" t="s">
        <v>358</v>
      </c>
      <c r="E74" s="132">
        <v>40.76</v>
      </c>
      <c r="F74" s="41"/>
      <c r="G74" s="42"/>
      <c r="H74" s="43"/>
      <c r="I74" s="42"/>
      <c r="J74" s="40"/>
      <c r="K74" s="44"/>
    </row>
    <row r="75" spans="1:11" ht="12.75">
      <c r="A75" s="35">
        <f>A73+1</f>
        <v>30</v>
      </c>
      <c r="B75" s="37" t="s">
        <v>92</v>
      </c>
      <c r="C75" s="38" t="s">
        <v>93</v>
      </c>
      <c r="D75" s="39" t="s">
        <v>34</v>
      </c>
      <c r="E75" s="131">
        <v>2.7</v>
      </c>
      <c r="F75" s="41">
        <v>0</v>
      </c>
      <c r="G75" s="42">
        <f>E75*F75</f>
        <v>0</v>
      </c>
      <c r="H75" s="43">
        <v>0</v>
      </c>
      <c r="I75" s="42">
        <f>E75*H75</f>
        <v>0</v>
      </c>
      <c r="J75" s="40">
        <v>2.660195168</v>
      </c>
      <c r="K75" s="44">
        <f>E75*J75</f>
        <v>7.1825269536</v>
      </c>
    </row>
    <row r="76" spans="1:11" s="1" customFormat="1" ht="9.6">
      <c r="A76" s="35"/>
      <c r="B76" s="127" t="s">
        <v>354</v>
      </c>
      <c r="C76" s="128" t="s">
        <v>607</v>
      </c>
      <c r="D76" s="129" t="s">
        <v>358</v>
      </c>
      <c r="E76" s="132">
        <v>2.7</v>
      </c>
      <c r="F76" s="41"/>
      <c r="G76" s="42"/>
      <c r="H76" s="43"/>
      <c r="I76" s="42"/>
      <c r="J76" s="40"/>
      <c r="K76" s="44"/>
    </row>
    <row r="77" spans="1:11" s="1" customFormat="1" ht="9.6">
      <c r="A77" s="35">
        <f>A75+1</f>
        <v>31</v>
      </c>
      <c r="B77" s="37" t="s">
        <v>383</v>
      </c>
      <c r="C77" s="38" t="s">
        <v>384</v>
      </c>
      <c r="D77" s="39" t="s">
        <v>34</v>
      </c>
      <c r="E77" s="131">
        <v>40.76</v>
      </c>
      <c r="F77" s="41">
        <v>0</v>
      </c>
      <c r="G77" s="42">
        <f>E77*F77</f>
        <v>0</v>
      </c>
      <c r="H77" s="43">
        <v>0</v>
      </c>
      <c r="I77" s="42">
        <f>E77*H77</f>
        <v>0</v>
      </c>
      <c r="J77" s="40">
        <v>0</v>
      </c>
      <c r="K77" s="44">
        <f>E77*J77</f>
        <v>0</v>
      </c>
    </row>
    <row r="78" spans="1:11" s="1" customFormat="1" ht="19.2">
      <c r="A78" s="35"/>
      <c r="B78" s="127" t="s">
        <v>354</v>
      </c>
      <c r="C78" s="128" t="s">
        <v>608</v>
      </c>
      <c r="D78" s="129" t="s">
        <v>358</v>
      </c>
      <c r="E78" s="132">
        <v>40.76</v>
      </c>
      <c r="F78" s="41"/>
      <c r="G78" s="42"/>
      <c r="H78" s="43"/>
      <c r="I78" s="42"/>
      <c r="J78" s="40"/>
      <c r="K78" s="44"/>
    </row>
    <row r="79" spans="1:11" s="1" customFormat="1" ht="9.6">
      <c r="A79" s="35">
        <f>A77+1</f>
        <v>32</v>
      </c>
      <c r="B79" s="37" t="s">
        <v>94</v>
      </c>
      <c r="C79" s="38" t="s">
        <v>95</v>
      </c>
      <c r="D79" s="39" t="s">
        <v>31</v>
      </c>
      <c r="E79" s="131">
        <v>43.43</v>
      </c>
      <c r="F79" s="41">
        <v>0</v>
      </c>
      <c r="G79" s="42">
        <f>E79*F79</f>
        <v>0</v>
      </c>
      <c r="H79" s="43">
        <v>0</v>
      </c>
      <c r="I79" s="42">
        <f>E79*H79</f>
        <v>0</v>
      </c>
      <c r="J79" s="40">
        <v>0.93144662</v>
      </c>
      <c r="K79" s="44">
        <f>E79*J79</f>
        <v>40.4527267066</v>
      </c>
    </row>
    <row r="80" spans="1:11" s="1" customFormat="1" ht="9.6">
      <c r="A80" s="35"/>
      <c r="B80" s="127" t="s">
        <v>354</v>
      </c>
      <c r="C80" s="128" t="s">
        <v>609</v>
      </c>
      <c r="D80" s="129" t="s">
        <v>356</v>
      </c>
      <c r="E80" s="132">
        <v>43.43</v>
      </c>
      <c r="F80" s="41"/>
      <c r="G80" s="42"/>
      <c r="H80" s="43"/>
      <c r="I80" s="42"/>
      <c r="J80" s="40"/>
      <c r="K80" s="44"/>
    </row>
    <row r="81" spans="1:11" s="1" customFormat="1" ht="9.6">
      <c r="A81" s="35">
        <f>A79+1</f>
        <v>33</v>
      </c>
      <c r="B81" s="37" t="s">
        <v>96</v>
      </c>
      <c r="C81" s="38" t="s">
        <v>386</v>
      </c>
      <c r="D81" s="39" t="s">
        <v>34</v>
      </c>
      <c r="E81" s="131">
        <v>24</v>
      </c>
      <c r="F81" s="41">
        <v>0</v>
      </c>
      <c r="G81" s="42">
        <f>E81*F81</f>
        <v>0</v>
      </c>
      <c r="H81" s="43">
        <v>0</v>
      </c>
      <c r="I81" s="42">
        <f>E81*H81</f>
        <v>0</v>
      </c>
      <c r="J81" s="40">
        <v>1.258680072</v>
      </c>
      <c r="K81" s="44">
        <f>E81*J81</f>
        <v>30.208321728</v>
      </c>
    </row>
    <row r="82" spans="1:11" s="1" customFormat="1" ht="9.6">
      <c r="A82" s="35"/>
      <c r="B82" s="127" t="s">
        <v>354</v>
      </c>
      <c r="C82" s="128" t="s">
        <v>610</v>
      </c>
      <c r="D82" s="129" t="s">
        <v>358</v>
      </c>
      <c r="E82" s="132">
        <v>24</v>
      </c>
      <c r="F82" s="41"/>
      <c r="G82" s="42"/>
      <c r="H82" s="43"/>
      <c r="I82" s="42"/>
      <c r="J82" s="40"/>
      <c r="K82" s="44"/>
    </row>
    <row r="83" spans="1:11" s="1" customFormat="1" ht="9.6">
      <c r="A83" s="35">
        <f>A81+1</f>
        <v>34</v>
      </c>
      <c r="B83" s="37" t="s">
        <v>97</v>
      </c>
      <c r="C83" s="38" t="s">
        <v>98</v>
      </c>
      <c r="D83" s="39" t="s">
        <v>31</v>
      </c>
      <c r="E83" s="131">
        <v>52.12</v>
      </c>
      <c r="F83" s="41">
        <v>0</v>
      </c>
      <c r="G83" s="42">
        <f>E83*F83</f>
        <v>0</v>
      </c>
      <c r="H83" s="43">
        <v>0</v>
      </c>
      <c r="I83" s="42">
        <f>E83*H83</f>
        <v>0</v>
      </c>
      <c r="J83" s="40">
        <v>0.001757137</v>
      </c>
      <c r="K83" s="44">
        <f>E83*J83</f>
        <v>0.09158198043999999</v>
      </c>
    </row>
    <row r="84" spans="1:11" s="1" customFormat="1" ht="9.6">
      <c r="A84" s="35"/>
      <c r="B84" s="127" t="s">
        <v>354</v>
      </c>
      <c r="C84" s="128" t="s">
        <v>611</v>
      </c>
      <c r="D84" s="129" t="s">
        <v>356</v>
      </c>
      <c r="E84" s="132">
        <v>52.12</v>
      </c>
      <c r="F84" s="41"/>
      <c r="G84" s="42"/>
      <c r="H84" s="43"/>
      <c r="I84" s="42"/>
      <c r="J84" s="40"/>
      <c r="K84" s="44"/>
    </row>
    <row r="85" spans="1:11" s="1" customFormat="1" ht="9.6">
      <c r="A85" s="35">
        <f>A83+1</f>
        <v>35</v>
      </c>
      <c r="B85" s="37" t="s">
        <v>99</v>
      </c>
      <c r="C85" s="38" t="s">
        <v>100</v>
      </c>
      <c r="D85" s="39" t="s">
        <v>31</v>
      </c>
      <c r="E85" s="131">
        <v>52.12</v>
      </c>
      <c r="F85" s="41">
        <v>0</v>
      </c>
      <c r="G85" s="42">
        <f>E85*F85</f>
        <v>0</v>
      </c>
      <c r="H85" s="43">
        <v>0</v>
      </c>
      <c r="I85" s="42">
        <f>E85*H85</f>
        <v>0</v>
      </c>
      <c r="J85" s="40">
        <v>0.000222</v>
      </c>
      <c r="K85" s="44">
        <f>E85*J85</f>
        <v>0.01157064</v>
      </c>
    </row>
    <row r="86" spans="1:11" s="1" customFormat="1" ht="9.6">
      <c r="A86" s="35"/>
      <c r="B86" s="127" t="s">
        <v>354</v>
      </c>
      <c r="C86" s="128" t="s">
        <v>611</v>
      </c>
      <c r="D86" s="129" t="s">
        <v>356</v>
      </c>
      <c r="E86" s="132">
        <v>52.12</v>
      </c>
      <c r="F86" s="41"/>
      <c r="G86" s="42"/>
      <c r="H86" s="43"/>
      <c r="I86" s="42"/>
      <c r="J86" s="40"/>
      <c r="K86" s="44"/>
    </row>
    <row r="87" spans="1:11" s="1" customFormat="1" ht="9.6">
      <c r="A87" s="35">
        <f>A85+1</f>
        <v>36</v>
      </c>
      <c r="B87" s="37" t="s">
        <v>101</v>
      </c>
      <c r="C87" s="38" t="s">
        <v>102</v>
      </c>
      <c r="D87" s="39" t="s">
        <v>87</v>
      </c>
      <c r="E87" s="40">
        <f>SUM(E88:E90)</f>
        <v>0.6980000000000001</v>
      </c>
      <c r="F87" s="41">
        <v>0</v>
      </c>
      <c r="G87" s="42">
        <f>E87*F87</f>
        <v>0</v>
      </c>
      <c r="H87" s="43">
        <v>0</v>
      </c>
      <c r="I87" s="42">
        <f>E87*H87</f>
        <v>0</v>
      </c>
      <c r="J87" s="40">
        <v>1.01339571</v>
      </c>
      <c r="K87" s="44">
        <f>E87*J87</f>
        <v>0.7073502055800001</v>
      </c>
    </row>
    <row r="88" spans="1:11" s="1" customFormat="1" ht="19.2">
      <c r="A88" s="35"/>
      <c r="B88" s="127" t="s">
        <v>354</v>
      </c>
      <c r="C88" s="128" t="s">
        <v>612</v>
      </c>
      <c r="D88" s="129" t="s">
        <v>374</v>
      </c>
      <c r="E88" s="130">
        <v>0.397</v>
      </c>
      <c r="F88" s="41"/>
      <c r="G88" s="42"/>
      <c r="H88" s="43"/>
      <c r="I88" s="42"/>
      <c r="J88" s="40"/>
      <c r="K88" s="44"/>
    </row>
    <row r="89" spans="1:11" s="1" customFormat="1" ht="19.2">
      <c r="A89" s="35"/>
      <c r="B89" s="127" t="s">
        <v>354</v>
      </c>
      <c r="C89" s="128" t="s">
        <v>613</v>
      </c>
      <c r="D89" s="129" t="s">
        <v>374</v>
      </c>
      <c r="E89" s="130">
        <v>0.13</v>
      </c>
      <c r="F89" s="41"/>
      <c r="G89" s="42"/>
      <c r="H89" s="43"/>
      <c r="I89" s="42"/>
      <c r="J89" s="40"/>
      <c r="K89" s="44"/>
    </row>
    <row r="90" spans="1:11" s="1" customFormat="1" ht="19.2">
      <c r="A90" s="35"/>
      <c r="B90" s="127" t="s">
        <v>354</v>
      </c>
      <c r="C90" s="128" t="s">
        <v>614</v>
      </c>
      <c r="D90" s="129" t="s">
        <v>390</v>
      </c>
      <c r="E90" s="130">
        <v>0.171</v>
      </c>
      <c r="F90" s="41"/>
      <c r="G90" s="42"/>
      <c r="H90" s="43"/>
      <c r="I90" s="42"/>
      <c r="J90" s="40"/>
      <c r="K90" s="44"/>
    </row>
    <row r="91" spans="1:11" s="1" customFormat="1" ht="28.8">
      <c r="A91" s="35">
        <f>A87+1</f>
        <v>37</v>
      </c>
      <c r="B91" s="37" t="s">
        <v>103</v>
      </c>
      <c r="C91" s="38" t="s">
        <v>615</v>
      </c>
      <c r="D91" s="39" t="s">
        <v>34</v>
      </c>
      <c r="E91" s="131">
        <v>60.32</v>
      </c>
      <c r="F91" s="41">
        <v>0</v>
      </c>
      <c r="G91" s="42">
        <f>E91*F91</f>
        <v>0</v>
      </c>
      <c r="H91" s="43">
        <v>0</v>
      </c>
      <c r="I91" s="42">
        <f>E91*H91</f>
        <v>0</v>
      </c>
      <c r="J91" s="40">
        <v>2.973705</v>
      </c>
      <c r="K91" s="44">
        <f>E91*J91</f>
        <v>179.3738856</v>
      </c>
    </row>
    <row r="92" spans="1:11" s="1" customFormat="1" ht="9.6">
      <c r="A92" s="35"/>
      <c r="B92" s="127" t="s">
        <v>354</v>
      </c>
      <c r="C92" s="128" t="s">
        <v>616</v>
      </c>
      <c r="D92" s="129" t="s">
        <v>358</v>
      </c>
      <c r="E92" s="132">
        <v>60.32</v>
      </c>
      <c r="F92" s="41"/>
      <c r="G92" s="42"/>
      <c r="H92" s="43"/>
      <c r="I92" s="42"/>
      <c r="J92" s="40"/>
      <c r="K92" s="44"/>
    </row>
    <row r="93" spans="1:11" s="1" customFormat="1" ht="9.6">
      <c r="A93" s="35">
        <f>A91+1</f>
        <v>38</v>
      </c>
      <c r="B93" s="37" t="s">
        <v>396</v>
      </c>
      <c r="C93" s="38" t="s">
        <v>394</v>
      </c>
      <c r="D93" s="39" t="s">
        <v>31</v>
      </c>
      <c r="E93" s="131">
        <v>162</v>
      </c>
      <c r="F93" s="41">
        <v>0</v>
      </c>
      <c r="G93" s="42">
        <f>E93*F93</f>
        <v>0</v>
      </c>
      <c r="H93" s="43">
        <v>0</v>
      </c>
      <c r="I93" s="42">
        <f>E93*H93</f>
        <v>0</v>
      </c>
      <c r="J93" s="40">
        <v>0.0196</v>
      </c>
      <c r="K93" s="44">
        <f>E93*J93</f>
        <v>3.1752</v>
      </c>
    </row>
    <row r="94" spans="1:11" s="1" customFormat="1" ht="9.6">
      <c r="A94" s="35"/>
      <c r="B94" s="127" t="s">
        <v>354</v>
      </c>
      <c r="C94" s="128" t="s">
        <v>617</v>
      </c>
      <c r="D94" s="129" t="s">
        <v>356</v>
      </c>
      <c r="E94" s="132">
        <v>162</v>
      </c>
      <c r="F94" s="41"/>
      <c r="G94" s="42"/>
      <c r="H94" s="43"/>
      <c r="I94" s="42"/>
      <c r="J94" s="40"/>
      <c r="K94" s="44"/>
    </row>
    <row r="95" spans="1:11" s="1" customFormat="1" ht="9.6">
      <c r="A95" s="35">
        <f>A93+1</f>
        <v>39</v>
      </c>
      <c r="B95" s="37" t="s">
        <v>415</v>
      </c>
      <c r="C95" s="38" t="s">
        <v>106</v>
      </c>
      <c r="D95" s="39" t="s">
        <v>31</v>
      </c>
      <c r="E95" s="131">
        <v>289.08</v>
      </c>
      <c r="F95" s="41">
        <v>0</v>
      </c>
      <c r="G95" s="42">
        <f>E95*F95</f>
        <v>0</v>
      </c>
      <c r="H95" s="43">
        <v>0</v>
      </c>
      <c r="I95" s="42">
        <f>E95*H95</f>
        <v>0</v>
      </c>
      <c r="J95" s="40">
        <v>0.084077272</v>
      </c>
      <c r="K95" s="44">
        <f>E95*J95</f>
        <v>24.305057789759996</v>
      </c>
    </row>
    <row r="96" spans="1:11" s="1" customFormat="1" ht="9.6">
      <c r="A96" s="35"/>
      <c r="B96" s="127" t="s">
        <v>354</v>
      </c>
      <c r="C96" s="128" t="s">
        <v>618</v>
      </c>
      <c r="D96" s="129" t="s">
        <v>356</v>
      </c>
      <c r="E96" s="132">
        <v>289.08</v>
      </c>
      <c r="F96" s="41"/>
      <c r="G96" s="42"/>
      <c r="H96" s="43"/>
      <c r="I96" s="42"/>
      <c r="J96" s="40"/>
      <c r="K96" s="44"/>
    </row>
    <row r="97" spans="1:11" s="1" customFormat="1" ht="9.6">
      <c r="A97" s="35">
        <f>A95+1</f>
        <v>40</v>
      </c>
      <c r="B97" s="37" t="s">
        <v>398</v>
      </c>
      <c r="C97" s="38" t="s">
        <v>400</v>
      </c>
      <c r="D97" s="39" t="s">
        <v>31</v>
      </c>
      <c r="E97" s="131">
        <v>16.41</v>
      </c>
      <c r="F97" s="41">
        <v>0</v>
      </c>
      <c r="G97" s="42">
        <f>E97*F97</f>
        <v>0</v>
      </c>
      <c r="H97" s="43">
        <v>0</v>
      </c>
      <c r="I97" s="42">
        <f>E97*H97</f>
        <v>0</v>
      </c>
      <c r="J97" s="40">
        <v>0.32</v>
      </c>
      <c r="K97" s="44">
        <f>E97*J97</f>
        <v>5.2512</v>
      </c>
    </row>
    <row r="98" spans="1:11" s="1" customFormat="1" ht="9.6">
      <c r="A98" s="35"/>
      <c r="B98" s="127" t="s">
        <v>354</v>
      </c>
      <c r="C98" s="128" t="s">
        <v>619</v>
      </c>
      <c r="D98" s="129" t="s">
        <v>356</v>
      </c>
      <c r="E98" s="132">
        <v>16.41</v>
      </c>
      <c r="F98" s="41"/>
      <c r="G98" s="42"/>
      <c r="H98" s="43"/>
      <c r="I98" s="42"/>
      <c r="J98" s="40"/>
      <c r="K98" s="44"/>
    </row>
    <row r="99" spans="1:11" s="1" customFormat="1" ht="9.6">
      <c r="A99" s="35">
        <f>A97+1</f>
        <v>41</v>
      </c>
      <c r="B99" s="37" t="s">
        <v>403</v>
      </c>
      <c r="C99" s="38" t="s">
        <v>404</v>
      </c>
      <c r="D99" s="39" t="s">
        <v>51</v>
      </c>
      <c r="E99" s="131">
        <v>11</v>
      </c>
      <c r="F99" s="41">
        <v>0</v>
      </c>
      <c r="G99" s="42">
        <f>E99*F99</f>
        <v>0</v>
      </c>
      <c r="H99" s="43">
        <v>0</v>
      </c>
      <c r="I99" s="42">
        <f>E99*H99</f>
        <v>0</v>
      </c>
      <c r="J99" s="40">
        <v>0.05</v>
      </c>
      <c r="K99" s="44">
        <f>E99*J99</f>
        <v>0.55</v>
      </c>
    </row>
    <row r="100" spans="1:11" s="1" customFormat="1" ht="9.6">
      <c r="A100" s="35"/>
      <c r="B100" s="127" t="s">
        <v>354</v>
      </c>
      <c r="C100" s="128" t="s">
        <v>620</v>
      </c>
      <c r="D100" s="129" t="s">
        <v>362</v>
      </c>
      <c r="E100" s="132">
        <v>11</v>
      </c>
      <c r="F100" s="41"/>
      <c r="G100" s="42"/>
      <c r="H100" s="43"/>
      <c r="I100" s="42"/>
      <c r="J100" s="40"/>
      <c r="K100" s="44"/>
    </row>
    <row r="101" spans="1:11" s="1" customFormat="1" ht="9.6">
      <c r="A101" s="35">
        <f>A99+1</f>
        <v>42</v>
      </c>
      <c r="B101" s="37" t="s">
        <v>108</v>
      </c>
      <c r="C101" s="38" t="s">
        <v>405</v>
      </c>
      <c r="D101" s="39" t="s">
        <v>34</v>
      </c>
      <c r="E101" s="131">
        <v>15.08</v>
      </c>
      <c r="F101" s="41">
        <v>0</v>
      </c>
      <c r="G101" s="42">
        <f>E101*F101</f>
        <v>0</v>
      </c>
      <c r="H101" s="43">
        <v>0</v>
      </c>
      <c r="I101" s="42">
        <f>E101*H101</f>
        <v>0</v>
      </c>
      <c r="J101" s="40">
        <v>0.001323932</v>
      </c>
      <c r="K101" s="44">
        <f>E101*J101</f>
        <v>0.01996489456</v>
      </c>
    </row>
    <row r="102" spans="1:11" s="1" customFormat="1" ht="19.2">
      <c r="A102" s="35"/>
      <c r="B102" s="127" t="s">
        <v>354</v>
      </c>
      <c r="C102" s="128" t="s">
        <v>621</v>
      </c>
      <c r="D102" s="129" t="s">
        <v>358</v>
      </c>
      <c r="E102" s="132">
        <v>15.08</v>
      </c>
      <c r="F102" s="41"/>
      <c r="G102" s="42"/>
      <c r="H102" s="43"/>
      <c r="I102" s="42"/>
      <c r="J102" s="40"/>
      <c r="K102" s="44"/>
    </row>
    <row r="103" spans="1:11" s="1" customFormat="1" ht="9.6">
      <c r="A103" s="35">
        <f>A101+1</f>
        <v>43</v>
      </c>
      <c r="B103" s="37" t="s">
        <v>109</v>
      </c>
      <c r="C103" s="38" t="s">
        <v>407</v>
      </c>
      <c r="D103" s="39" t="s">
        <v>105</v>
      </c>
      <c r="E103" s="131">
        <v>6.6</v>
      </c>
      <c r="F103" s="41">
        <v>0</v>
      </c>
      <c r="G103" s="42">
        <f>E103*F103</f>
        <v>0</v>
      </c>
      <c r="H103" s="43">
        <v>0</v>
      </c>
      <c r="I103" s="42">
        <f>E103*H103</f>
        <v>0</v>
      </c>
      <c r="J103" s="40">
        <v>0.232605796</v>
      </c>
      <c r="K103" s="44">
        <f>E103*J103</f>
        <v>1.5351982536</v>
      </c>
    </row>
    <row r="104" spans="1:11" s="1" customFormat="1" ht="9.6">
      <c r="A104" s="35"/>
      <c r="B104" s="127" t="s">
        <v>354</v>
      </c>
      <c r="C104" s="128" t="s">
        <v>622</v>
      </c>
      <c r="D104" s="129" t="s">
        <v>409</v>
      </c>
      <c r="E104" s="132">
        <v>6.6</v>
      </c>
      <c r="F104" s="41"/>
      <c r="G104" s="42"/>
      <c r="H104" s="43"/>
      <c r="I104" s="42"/>
      <c r="J104" s="40"/>
      <c r="K104" s="44"/>
    </row>
    <row r="105" spans="1:11" s="1" customFormat="1" ht="9.6">
      <c r="A105" s="35">
        <f>A103+1</f>
        <v>44</v>
      </c>
      <c r="B105" s="37" t="s">
        <v>110</v>
      </c>
      <c r="C105" s="38" t="s">
        <v>111</v>
      </c>
      <c r="D105" s="39" t="s">
        <v>105</v>
      </c>
      <c r="E105" s="131">
        <v>6.6</v>
      </c>
      <c r="F105" s="41">
        <v>0</v>
      </c>
      <c r="G105" s="42">
        <f>E105*F105</f>
        <v>0</v>
      </c>
      <c r="H105" s="43">
        <v>0</v>
      </c>
      <c r="I105" s="42">
        <f>E105*H105</f>
        <v>0</v>
      </c>
      <c r="J105" s="40">
        <v>0.0016</v>
      </c>
      <c r="K105" s="44">
        <f>E105*J105</f>
        <v>0.01056</v>
      </c>
    </row>
    <row r="106" spans="1:11" s="1" customFormat="1" ht="9.6">
      <c r="A106" s="35"/>
      <c r="B106" s="127" t="s">
        <v>354</v>
      </c>
      <c r="C106" s="128" t="s">
        <v>622</v>
      </c>
      <c r="D106" s="129" t="s">
        <v>409</v>
      </c>
      <c r="E106" s="132">
        <v>6.6</v>
      </c>
      <c r="F106" s="41"/>
      <c r="G106" s="42"/>
      <c r="H106" s="43"/>
      <c r="I106" s="42"/>
      <c r="J106" s="40"/>
      <c r="K106" s="44"/>
    </row>
    <row r="107" spans="1:11" s="1" customFormat="1" ht="9.6">
      <c r="A107" s="35">
        <f>A105+1</f>
        <v>45</v>
      </c>
      <c r="B107" s="37" t="s">
        <v>112</v>
      </c>
      <c r="C107" s="38" t="s">
        <v>113</v>
      </c>
      <c r="D107" s="39" t="s">
        <v>31</v>
      </c>
      <c r="E107" s="131">
        <v>22</v>
      </c>
      <c r="F107" s="41">
        <v>0</v>
      </c>
      <c r="G107" s="42">
        <f>E107*F107</f>
        <v>0</v>
      </c>
      <c r="H107" s="43">
        <v>0</v>
      </c>
      <c r="I107" s="42">
        <f>E107*H107</f>
        <v>0</v>
      </c>
      <c r="J107" s="40">
        <v>0.0003</v>
      </c>
      <c r="K107" s="44">
        <f>E107*J107</f>
        <v>0.006599999999999999</v>
      </c>
    </row>
    <row r="108" spans="1:11" s="1" customFormat="1" ht="9.6">
      <c r="A108" s="35"/>
      <c r="B108" s="127" t="s">
        <v>354</v>
      </c>
      <c r="C108" s="128" t="s">
        <v>623</v>
      </c>
      <c r="D108" s="129" t="s">
        <v>356</v>
      </c>
      <c r="E108" s="132">
        <v>22</v>
      </c>
      <c r="F108" s="41"/>
      <c r="G108" s="42"/>
      <c r="H108" s="43"/>
      <c r="I108" s="42"/>
      <c r="J108" s="40"/>
      <c r="K108" s="44"/>
    </row>
    <row r="109" spans="1:11" s="1" customFormat="1" ht="9.6">
      <c r="A109" s="35">
        <f>A107+1</f>
        <v>46</v>
      </c>
      <c r="B109" s="37" t="s">
        <v>114</v>
      </c>
      <c r="C109" s="38" t="s">
        <v>115</v>
      </c>
      <c r="D109" s="39" t="s">
        <v>34</v>
      </c>
      <c r="E109" s="131">
        <v>1.1</v>
      </c>
      <c r="F109" s="41">
        <v>0</v>
      </c>
      <c r="G109" s="42">
        <f>E109*F109</f>
        <v>0</v>
      </c>
      <c r="H109" s="43">
        <v>0</v>
      </c>
      <c r="I109" s="42">
        <f>E109*H109</f>
        <v>0</v>
      </c>
      <c r="J109" s="40">
        <v>1.67</v>
      </c>
      <c r="K109" s="44">
        <f>E109*J109</f>
        <v>1.837</v>
      </c>
    </row>
    <row r="110" spans="1:11" s="1" customFormat="1" ht="9.6">
      <c r="A110" s="35"/>
      <c r="B110" s="127" t="s">
        <v>354</v>
      </c>
      <c r="C110" s="128" t="s">
        <v>412</v>
      </c>
      <c r="D110" s="129" t="s">
        <v>358</v>
      </c>
      <c r="E110" s="132">
        <v>1.1</v>
      </c>
      <c r="F110" s="41"/>
      <c r="G110" s="42"/>
      <c r="H110" s="43"/>
      <c r="I110" s="42"/>
      <c r="J110" s="40"/>
      <c r="K110" s="44"/>
    </row>
    <row r="111" spans="1:11" s="1" customFormat="1" ht="9.6">
      <c r="A111" s="35">
        <f>A109+1</f>
        <v>47</v>
      </c>
      <c r="B111" s="37" t="s">
        <v>116</v>
      </c>
      <c r="C111" s="38" t="s">
        <v>117</v>
      </c>
      <c r="D111" s="39" t="s">
        <v>51</v>
      </c>
      <c r="E111" s="131">
        <v>11</v>
      </c>
      <c r="F111" s="41">
        <v>0</v>
      </c>
      <c r="G111" s="42">
        <f>E111*F111</f>
        <v>0</v>
      </c>
      <c r="H111" s="43">
        <v>0</v>
      </c>
      <c r="I111" s="42">
        <f>E111*H111</f>
        <v>0</v>
      </c>
      <c r="J111" s="40">
        <v>0.01207944</v>
      </c>
      <c r="K111" s="44">
        <f>E111*J111</f>
        <v>0.13287384</v>
      </c>
    </row>
    <row r="112" spans="1:11" s="1" customFormat="1" ht="9.6">
      <c r="A112" s="35"/>
      <c r="B112" s="127" t="s">
        <v>354</v>
      </c>
      <c r="C112" s="128" t="s">
        <v>413</v>
      </c>
      <c r="D112" s="129" t="s">
        <v>362</v>
      </c>
      <c r="E112" s="132">
        <v>11</v>
      </c>
      <c r="F112" s="41"/>
      <c r="G112" s="42"/>
      <c r="H112" s="43"/>
      <c r="I112" s="42"/>
      <c r="J112" s="40"/>
      <c r="K112" s="44"/>
    </row>
    <row r="113" spans="1:11" s="1" customFormat="1" ht="9.6">
      <c r="A113" s="35">
        <f>A111+1</f>
        <v>48</v>
      </c>
      <c r="B113" s="37" t="s">
        <v>118</v>
      </c>
      <c r="C113" s="38" t="s">
        <v>119</v>
      </c>
      <c r="D113" s="39" t="s">
        <v>105</v>
      </c>
      <c r="E113" s="131">
        <v>82</v>
      </c>
      <c r="F113" s="41">
        <v>0</v>
      </c>
      <c r="G113" s="42">
        <f>E113*F113</f>
        <v>0</v>
      </c>
      <c r="H113" s="43">
        <v>0</v>
      </c>
      <c r="I113" s="42">
        <f>E113*H113</f>
        <v>0</v>
      </c>
      <c r="J113" s="40">
        <v>0.0252024</v>
      </c>
      <c r="K113" s="44">
        <f>E113*J113</f>
        <v>2.0665968</v>
      </c>
    </row>
    <row r="114" spans="1:11" s="1" customFormat="1" ht="9.6">
      <c r="A114" s="35"/>
      <c r="B114" s="127" t="s">
        <v>354</v>
      </c>
      <c r="C114" s="128" t="s">
        <v>414</v>
      </c>
      <c r="D114" s="129" t="s">
        <v>409</v>
      </c>
      <c r="E114" s="132">
        <v>82</v>
      </c>
      <c r="F114" s="41"/>
      <c r="G114" s="42"/>
      <c r="H114" s="43"/>
      <c r="I114" s="42"/>
      <c r="J114" s="40"/>
      <c r="K114" s="44"/>
    </row>
    <row r="115" spans="1:11" s="1" customFormat="1" ht="9.6">
      <c r="A115" s="35">
        <f>A113+1</f>
        <v>49</v>
      </c>
      <c r="B115" s="37" t="s">
        <v>120</v>
      </c>
      <c r="C115" s="38" t="s">
        <v>121</v>
      </c>
      <c r="D115" s="39" t="s">
        <v>105</v>
      </c>
      <c r="E115" s="131">
        <v>82</v>
      </c>
      <c r="F115" s="41">
        <v>0</v>
      </c>
      <c r="G115" s="42">
        <f>E115*F115</f>
        <v>0</v>
      </c>
      <c r="H115" s="43">
        <v>0</v>
      </c>
      <c r="I115" s="42">
        <f>E115*H115</f>
        <v>0</v>
      </c>
      <c r="J115" s="40">
        <v>0</v>
      </c>
      <c r="K115" s="44">
        <f>E115*J115</f>
        <v>0</v>
      </c>
    </row>
    <row r="116" spans="1:11" s="1" customFormat="1" ht="9.6">
      <c r="A116" s="35"/>
      <c r="B116" s="127" t="s">
        <v>354</v>
      </c>
      <c r="C116" s="128" t="s">
        <v>414</v>
      </c>
      <c r="D116" s="129" t="s">
        <v>409</v>
      </c>
      <c r="E116" s="132">
        <v>82</v>
      </c>
      <c r="F116" s="41"/>
      <c r="G116" s="42"/>
      <c r="H116" s="43"/>
      <c r="I116" s="126"/>
      <c r="J116" s="40"/>
      <c r="K116" s="44"/>
    </row>
    <row r="117" spans="1:11" s="18" customFormat="1" ht="10.2">
      <c r="A117" s="54"/>
      <c r="B117" s="55">
        <v>3</v>
      </c>
      <c r="C117" s="56" t="s">
        <v>122</v>
      </c>
      <c r="D117" s="57"/>
      <c r="E117" s="57"/>
      <c r="F117" s="58"/>
      <c r="G117" s="59">
        <f>SUM(G71:G115)</f>
        <v>0</v>
      </c>
      <c r="H117" s="60"/>
      <c r="I117" s="61">
        <f>SUM(I71:I115)</f>
        <v>0</v>
      </c>
      <c r="J117" s="60"/>
      <c r="K117" s="62">
        <f>SUM(K71:K115)</f>
        <v>450.19866097230005</v>
      </c>
    </row>
    <row r="118" spans="1:11" s="18" customFormat="1" ht="10.2">
      <c r="A118" s="28"/>
      <c r="B118" s="29" t="s">
        <v>123</v>
      </c>
      <c r="C118" s="30" t="s">
        <v>124</v>
      </c>
      <c r="D118" s="27"/>
      <c r="E118" s="27"/>
      <c r="F118" s="31"/>
      <c r="G118" s="32"/>
      <c r="H118" s="33"/>
      <c r="I118" s="26"/>
      <c r="J118" s="33"/>
      <c r="K118" s="34"/>
    </row>
    <row r="119" spans="1:11" s="18" customFormat="1" ht="10.2">
      <c r="A119" s="35">
        <f>A115+1</f>
        <v>50</v>
      </c>
      <c r="B119" s="37" t="s">
        <v>125</v>
      </c>
      <c r="C119" s="38" t="s">
        <v>416</v>
      </c>
      <c r="D119" s="39" t="s">
        <v>34</v>
      </c>
      <c r="E119" s="131">
        <v>1.93</v>
      </c>
      <c r="F119" s="41">
        <v>0</v>
      </c>
      <c r="G119" s="42">
        <f>E119*F119</f>
        <v>0</v>
      </c>
      <c r="H119" s="43">
        <v>0</v>
      </c>
      <c r="I119" s="42">
        <f>E119*H119</f>
        <v>0</v>
      </c>
      <c r="J119" s="40">
        <v>2.5895289</v>
      </c>
      <c r="K119" s="44">
        <f>E119*J119</f>
        <v>4.997790777</v>
      </c>
    </row>
    <row r="120" spans="1:11" s="18" customFormat="1" ht="10.2">
      <c r="A120" s="45"/>
      <c r="B120" s="127" t="s">
        <v>354</v>
      </c>
      <c r="C120" s="128" t="s">
        <v>624</v>
      </c>
      <c r="D120" s="129" t="s">
        <v>358</v>
      </c>
      <c r="E120" s="132">
        <v>1.93</v>
      </c>
      <c r="F120" s="41"/>
      <c r="G120" s="42"/>
      <c r="H120" s="43"/>
      <c r="I120" s="42"/>
      <c r="J120" s="40"/>
      <c r="K120" s="44"/>
    </row>
    <row r="121" spans="1:11" s="1" customFormat="1" ht="9.6">
      <c r="A121" s="35">
        <f>A119+1</f>
        <v>51</v>
      </c>
      <c r="B121" s="37" t="s">
        <v>126</v>
      </c>
      <c r="C121" s="38" t="s">
        <v>625</v>
      </c>
      <c r="D121" s="39" t="s">
        <v>34</v>
      </c>
      <c r="E121" s="131">
        <v>0.24</v>
      </c>
      <c r="F121" s="41">
        <v>0</v>
      </c>
      <c r="G121" s="42">
        <f>E121*F121</f>
        <v>0</v>
      </c>
      <c r="H121" s="43">
        <v>0</v>
      </c>
      <c r="I121" s="42">
        <f>E121*H121</f>
        <v>0</v>
      </c>
      <c r="J121" s="40">
        <v>2.16</v>
      </c>
      <c r="K121" s="44">
        <f>E121*J121</f>
        <v>0.5184</v>
      </c>
    </row>
    <row r="122" spans="1:11" s="1" customFormat="1" ht="9.6">
      <c r="A122" s="35"/>
      <c r="B122" s="127" t="s">
        <v>354</v>
      </c>
      <c r="C122" s="128" t="s">
        <v>626</v>
      </c>
      <c r="D122" s="129" t="s">
        <v>358</v>
      </c>
      <c r="E122" s="132">
        <v>0.24</v>
      </c>
      <c r="F122" s="41"/>
      <c r="G122" s="42"/>
      <c r="H122" s="43"/>
      <c r="I122" s="126"/>
      <c r="J122" s="40"/>
      <c r="K122" s="44"/>
    </row>
    <row r="123" spans="1:11" s="18" customFormat="1" ht="10.2">
      <c r="A123" s="54"/>
      <c r="B123" s="55">
        <v>4</v>
      </c>
      <c r="C123" s="56" t="s">
        <v>127</v>
      </c>
      <c r="D123" s="57"/>
      <c r="E123" s="57"/>
      <c r="F123" s="58"/>
      <c r="G123" s="59">
        <f>SUM(G119:G121)</f>
        <v>0</v>
      </c>
      <c r="H123" s="60"/>
      <c r="I123" s="61">
        <f>SUM(I119:I121)</f>
        <v>0</v>
      </c>
      <c r="J123" s="60"/>
      <c r="K123" s="62">
        <f>SUM(K119:K121)</f>
        <v>5.516190776999999</v>
      </c>
    </row>
    <row r="124" spans="1:11" s="18" customFormat="1" ht="10.2">
      <c r="A124" s="28"/>
      <c r="B124" s="29" t="s">
        <v>128</v>
      </c>
      <c r="C124" s="30" t="s">
        <v>129</v>
      </c>
      <c r="D124" s="27"/>
      <c r="E124" s="27"/>
      <c r="F124" s="31"/>
      <c r="G124" s="32"/>
      <c r="H124" s="33"/>
      <c r="I124" s="26"/>
      <c r="J124" s="33"/>
      <c r="K124" s="34"/>
    </row>
    <row r="125" spans="1:11" s="1" customFormat="1" ht="9.6">
      <c r="A125" s="35">
        <f>A121+1</f>
        <v>52</v>
      </c>
      <c r="B125" s="37" t="s">
        <v>130</v>
      </c>
      <c r="C125" s="38" t="s">
        <v>131</v>
      </c>
      <c r="D125" s="39" t="s">
        <v>31</v>
      </c>
      <c r="E125" s="131">
        <v>45.37</v>
      </c>
      <c r="F125" s="41">
        <v>0</v>
      </c>
      <c r="G125" s="42">
        <f>E125*F125</f>
        <v>0</v>
      </c>
      <c r="H125" s="43">
        <v>0</v>
      </c>
      <c r="I125" s="42">
        <f>E125*H125</f>
        <v>0</v>
      </c>
      <c r="J125" s="40">
        <v>0</v>
      </c>
      <c r="K125" s="44">
        <f>E125*J125</f>
        <v>0</v>
      </c>
    </row>
    <row r="126" spans="1:11" s="1" customFormat="1" ht="19.2">
      <c r="A126" s="35"/>
      <c r="B126" s="127" t="s">
        <v>354</v>
      </c>
      <c r="C126" s="128" t="s">
        <v>627</v>
      </c>
      <c r="D126" s="129" t="s">
        <v>356</v>
      </c>
      <c r="E126" s="132">
        <v>45.37</v>
      </c>
      <c r="F126" s="41"/>
      <c r="G126" s="42"/>
      <c r="H126" s="43"/>
      <c r="I126" s="42"/>
      <c r="J126" s="40"/>
      <c r="K126" s="44"/>
    </row>
    <row r="127" spans="1:11" s="1" customFormat="1" ht="9.6">
      <c r="A127" s="35">
        <f>A125+1</f>
        <v>53</v>
      </c>
      <c r="B127" s="37" t="s">
        <v>132</v>
      </c>
      <c r="C127" s="38" t="s">
        <v>628</v>
      </c>
      <c r="D127" s="39" t="s">
        <v>31</v>
      </c>
      <c r="E127" s="131">
        <v>225.17</v>
      </c>
      <c r="F127" s="41">
        <v>0</v>
      </c>
      <c r="G127" s="42">
        <f>E127*F127</f>
        <v>0</v>
      </c>
      <c r="H127" s="43">
        <v>0</v>
      </c>
      <c r="I127" s="42">
        <f>E127*H127</f>
        <v>0</v>
      </c>
      <c r="J127" s="40">
        <v>0</v>
      </c>
      <c r="K127" s="44">
        <f>E127*J127</f>
        <v>0</v>
      </c>
    </row>
    <row r="128" spans="1:11" s="1" customFormat="1" ht="28.8">
      <c r="A128" s="35"/>
      <c r="B128" s="127" t="s">
        <v>354</v>
      </c>
      <c r="C128" s="128" t="s">
        <v>629</v>
      </c>
      <c r="D128" s="129" t="s">
        <v>356</v>
      </c>
      <c r="E128" s="132">
        <v>225.17</v>
      </c>
      <c r="F128" s="41"/>
      <c r="G128" s="42"/>
      <c r="H128" s="43"/>
      <c r="I128" s="42"/>
      <c r="J128" s="40"/>
      <c r="K128" s="44"/>
    </row>
    <row r="129" spans="1:11" s="1" customFormat="1" ht="9.6">
      <c r="A129" s="35">
        <f>A127+1</f>
        <v>54</v>
      </c>
      <c r="B129" s="37" t="s">
        <v>134</v>
      </c>
      <c r="C129" s="38" t="s">
        <v>630</v>
      </c>
      <c r="D129" s="39" t="s">
        <v>31</v>
      </c>
      <c r="E129" s="131">
        <v>68.26</v>
      </c>
      <c r="F129" s="41">
        <v>0</v>
      </c>
      <c r="G129" s="42">
        <f>E129*F129</f>
        <v>0</v>
      </c>
      <c r="H129" s="43">
        <v>0</v>
      </c>
      <c r="I129" s="42">
        <f>E129*H129</f>
        <v>0</v>
      </c>
      <c r="J129" s="40">
        <v>0</v>
      </c>
      <c r="K129" s="44">
        <f>E129*J129</f>
        <v>0</v>
      </c>
    </row>
    <row r="130" spans="1:11" s="1" customFormat="1" ht="9.6">
      <c r="A130" s="35"/>
      <c r="B130" s="127" t="s">
        <v>354</v>
      </c>
      <c r="C130" s="128" t="s">
        <v>631</v>
      </c>
      <c r="D130" s="129" t="s">
        <v>356</v>
      </c>
      <c r="E130" s="132">
        <v>68.26</v>
      </c>
      <c r="F130" s="41"/>
      <c r="G130" s="42"/>
      <c r="H130" s="43"/>
      <c r="I130" s="42"/>
      <c r="J130" s="40"/>
      <c r="K130" s="44"/>
    </row>
    <row r="131" spans="1:11" s="1" customFormat="1" ht="9.6">
      <c r="A131" s="35">
        <f>A129+1</f>
        <v>55</v>
      </c>
      <c r="B131" s="37" t="s">
        <v>135</v>
      </c>
      <c r="C131" s="38" t="s">
        <v>136</v>
      </c>
      <c r="D131" s="39" t="s">
        <v>31</v>
      </c>
      <c r="E131" s="131">
        <v>393.47</v>
      </c>
      <c r="F131" s="41">
        <v>0</v>
      </c>
      <c r="G131" s="42">
        <f>E131*F131</f>
        <v>0</v>
      </c>
      <c r="H131" s="43">
        <v>0</v>
      </c>
      <c r="I131" s="42">
        <f>E131*H131</f>
        <v>0</v>
      </c>
      <c r="J131" s="40">
        <v>4E-05</v>
      </c>
      <c r="K131" s="44">
        <f>E131*J131</f>
        <v>0.0157388</v>
      </c>
    </row>
    <row r="132" spans="1:11" s="1" customFormat="1" ht="9.6">
      <c r="A132" s="35"/>
      <c r="B132" s="127" t="s">
        <v>354</v>
      </c>
      <c r="C132" s="128" t="s">
        <v>632</v>
      </c>
      <c r="D132" s="129" t="s">
        <v>356</v>
      </c>
      <c r="E132" s="132">
        <v>393.47</v>
      </c>
      <c r="F132" s="41"/>
      <c r="G132" s="42"/>
      <c r="H132" s="43"/>
      <c r="I132" s="42"/>
      <c r="J132" s="40"/>
      <c r="K132" s="44"/>
    </row>
    <row r="133" spans="1:11" s="1" customFormat="1" ht="9.6">
      <c r="A133" s="35">
        <f>A131+1</f>
        <v>56</v>
      </c>
      <c r="B133" s="37" t="s">
        <v>137</v>
      </c>
      <c r="C133" s="38" t="s">
        <v>138</v>
      </c>
      <c r="D133" s="39" t="s">
        <v>31</v>
      </c>
      <c r="E133" s="131">
        <v>549.22</v>
      </c>
      <c r="F133" s="41">
        <v>0</v>
      </c>
      <c r="G133" s="42">
        <f>E133*F133</f>
        <v>0</v>
      </c>
      <c r="H133" s="43">
        <v>0</v>
      </c>
      <c r="I133" s="42">
        <f>E133*H133</f>
        <v>0</v>
      </c>
      <c r="J133" s="40">
        <v>0.05171285</v>
      </c>
      <c r="K133" s="44">
        <f>E133*J133</f>
        <v>28.401731477</v>
      </c>
    </row>
    <row r="134" spans="1:11" s="1" customFormat="1" ht="9.6">
      <c r="A134" s="35"/>
      <c r="B134" s="127" t="s">
        <v>354</v>
      </c>
      <c r="C134" s="128" t="s">
        <v>633</v>
      </c>
      <c r="D134" s="129" t="s">
        <v>356</v>
      </c>
      <c r="E134" s="132">
        <v>549.22</v>
      </c>
      <c r="F134" s="41"/>
      <c r="G134" s="42"/>
      <c r="H134" s="43"/>
      <c r="I134" s="42"/>
      <c r="J134" s="40"/>
      <c r="K134" s="44"/>
    </row>
    <row r="135" spans="1:11" s="1" customFormat="1" ht="9.6">
      <c r="A135" s="35">
        <f>A133+1</f>
        <v>57</v>
      </c>
      <c r="B135" s="37" t="s">
        <v>458</v>
      </c>
      <c r="C135" s="38" t="s">
        <v>457</v>
      </c>
      <c r="D135" s="39" t="s">
        <v>31</v>
      </c>
      <c r="E135" s="131">
        <v>549.22</v>
      </c>
      <c r="F135" s="41">
        <v>0</v>
      </c>
      <c r="G135" s="42">
        <f>E135*F135</f>
        <v>0</v>
      </c>
      <c r="H135" s="43">
        <v>0</v>
      </c>
      <c r="I135" s="42">
        <f>E135*H135</f>
        <v>0</v>
      </c>
      <c r="J135" s="40">
        <v>0.0164885</v>
      </c>
      <c r="K135" s="44">
        <f>E135*J135</f>
        <v>9.05581397</v>
      </c>
    </row>
    <row r="136" spans="1:11" s="1" customFormat="1" ht="9.6">
      <c r="A136" s="35"/>
      <c r="B136" s="127" t="s">
        <v>354</v>
      </c>
      <c r="C136" s="128" t="s">
        <v>633</v>
      </c>
      <c r="D136" s="129" t="s">
        <v>356</v>
      </c>
      <c r="E136" s="132">
        <v>549.22</v>
      </c>
      <c r="F136" s="41"/>
      <c r="G136" s="42"/>
      <c r="H136" s="43"/>
      <c r="I136" s="42"/>
      <c r="J136" s="40"/>
      <c r="K136" s="44"/>
    </row>
    <row r="137" spans="1:11" s="1" customFormat="1" ht="9.6">
      <c r="A137" s="35">
        <f>A135+1</f>
        <v>58</v>
      </c>
      <c r="B137" s="37" t="s">
        <v>139</v>
      </c>
      <c r="C137" s="38" t="s">
        <v>634</v>
      </c>
      <c r="D137" s="39" t="s">
        <v>31</v>
      </c>
      <c r="E137" s="131">
        <v>549.22</v>
      </c>
      <c r="F137" s="41">
        <v>0</v>
      </c>
      <c r="G137" s="42">
        <f>E137*F137</f>
        <v>0</v>
      </c>
      <c r="H137" s="43">
        <v>0</v>
      </c>
      <c r="I137" s="42">
        <f>E137*H137</f>
        <v>0</v>
      </c>
      <c r="J137" s="40">
        <v>0.047923</v>
      </c>
      <c r="K137" s="44">
        <f>E137*J137</f>
        <v>26.320270060000002</v>
      </c>
    </row>
    <row r="138" spans="1:11" s="1" customFormat="1" ht="9.6">
      <c r="A138" s="35"/>
      <c r="B138" s="127" t="s">
        <v>354</v>
      </c>
      <c r="C138" s="128" t="s">
        <v>633</v>
      </c>
      <c r="D138" s="129" t="s">
        <v>356</v>
      </c>
      <c r="E138" s="132">
        <v>549.22</v>
      </c>
      <c r="F138" s="41"/>
      <c r="G138" s="42"/>
      <c r="H138" s="43"/>
      <c r="I138" s="42"/>
      <c r="J138" s="40"/>
      <c r="K138" s="44"/>
    </row>
    <row r="139" spans="1:11" s="1" customFormat="1" ht="9.6">
      <c r="A139" s="35">
        <f>A137+1</f>
        <v>59</v>
      </c>
      <c r="B139" s="37" t="s">
        <v>141</v>
      </c>
      <c r="C139" s="38" t="s">
        <v>419</v>
      </c>
      <c r="D139" s="39" t="s">
        <v>87</v>
      </c>
      <c r="E139" s="40">
        <v>23.067</v>
      </c>
      <c r="F139" s="41">
        <v>0</v>
      </c>
      <c r="G139" s="42">
        <f>E139*F139</f>
        <v>0</v>
      </c>
      <c r="H139" s="43">
        <v>0</v>
      </c>
      <c r="I139" s="42">
        <f>E139*H139</f>
        <v>0</v>
      </c>
      <c r="J139" s="40">
        <v>1</v>
      </c>
      <c r="K139" s="44">
        <f>E139*J139</f>
        <v>23.067</v>
      </c>
    </row>
    <row r="140" spans="1:11" s="1" customFormat="1" ht="9.6">
      <c r="A140" s="35"/>
      <c r="B140" s="127" t="s">
        <v>354</v>
      </c>
      <c r="C140" s="128" t="s">
        <v>635</v>
      </c>
      <c r="D140" s="129" t="s">
        <v>390</v>
      </c>
      <c r="E140" s="130">
        <v>23.067</v>
      </c>
      <c r="F140" s="41"/>
      <c r="G140" s="42"/>
      <c r="H140" s="43"/>
      <c r="I140" s="42"/>
      <c r="J140" s="40"/>
      <c r="K140" s="44"/>
    </row>
    <row r="141" spans="1:11" s="1" customFormat="1" ht="9.6">
      <c r="A141" s="35">
        <f>A139+1</f>
        <v>60</v>
      </c>
      <c r="B141" s="37" t="s">
        <v>142</v>
      </c>
      <c r="C141" s="38" t="s">
        <v>466</v>
      </c>
      <c r="D141" s="39" t="s">
        <v>31</v>
      </c>
      <c r="E141" s="131">
        <v>68.26</v>
      </c>
      <c r="F141" s="41">
        <v>0</v>
      </c>
      <c r="G141" s="42">
        <f>E141*F141</f>
        <v>0</v>
      </c>
      <c r="H141" s="43">
        <v>0</v>
      </c>
      <c r="I141" s="42">
        <f>E141*H141</f>
        <v>0</v>
      </c>
      <c r="J141" s="40">
        <v>0.01722</v>
      </c>
      <c r="K141" s="44">
        <f>E141*J141</f>
        <v>1.1754372</v>
      </c>
    </row>
    <row r="142" spans="1:11" s="1" customFormat="1" ht="9.6">
      <c r="A142" s="35"/>
      <c r="B142" s="127" t="s">
        <v>354</v>
      </c>
      <c r="C142" s="128" t="s">
        <v>636</v>
      </c>
      <c r="D142" s="129" t="s">
        <v>356</v>
      </c>
      <c r="E142" s="132">
        <v>68.26</v>
      </c>
      <c r="F142" s="41"/>
      <c r="G142" s="42"/>
      <c r="H142" s="43"/>
      <c r="I142" s="42"/>
      <c r="J142" s="40"/>
      <c r="K142" s="44"/>
    </row>
    <row r="143" spans="1:11" s="1" customFormat="1" ht="9.6">
      <c r="A143" s="35">
        <f>A141+1</f>
        <v>61</v>
      </c>
      <c r="B143" s="37" t="s">
        <v>143</v>
      </c>
      <c r="C143" s="38" t="s">
        <v>459</v>
      </c>
      <c r="D143" s="39" t="s">
        <v>31</v>
      </c>
      <c r="E143" s="131">
        <v>6</v>
      </c>
      <c r="F143" s="41">
        <v>0</v>
      </c>
      <c r="G143" s="42">
        <f>E143*F143</f>
        <v>0</v>
      </c>
      <c r="H143" s="43">
        <v>0</v>
      </c>
      <c r="I143" s="42">
        <f>E143*H143</f>
        <v>0</v>
      </c>
      <c r="J143" s="40">
        <v>0.0150684</v>
      </c>
      <c r="K143" s="44">
        <f>E143*J143</f>
        <v>0.0904104</v>
      </c>
    </row>
    <row r="144" spans="1:11" s="1" customFormat="1" ht="9.6">
      <c r="A144" s="35"/>
      <c r="B144" s="127" t="s">
        <v>354</v>
      </c>
      <c r="C144" s="128" t="s">
        <v>637</v>
      </c>
      <c r="D144" s="129" t="s">
        <v>356</v>
      </c>
      <c r="E144" s="132">
        <v>6</v>
      </c>
      <c r="F144" s="41"/>
      <c r="G144" s="42"/>
      <c r="H144" s="43"/>
      <c r="I144" s="126"/>
      <c r="J144" s="40"/>
      <c r="K144" s="44"/>
    </row>
    <row r="145" spans="1:11" s="18" customFormat="1" ht="10.2">
      <c r="A145" s="54"/>
      <c r="B145" s="55">
        <v>62</v>
      </c>
      <c r="C145" s="56" t="s">
        <v>144</v>
      </c>
      <c r="D145" s="57"/>
      <c r="E145" s="57"/>
      <c r="F145" s="58"/>
      <c r="G145" s="59">
        <f>SUM(G125:G143)</f>
        <v>0</v>
      </c>
      <c r="H145" s="60"/>
      <c r="I145" s="61">
        <f>SUM(I125:I143)</f>
        <v>0</v>
      </c>
      <c r="J145" s="60"/>
      <c r="K145" s="62">
        <f>SUM(K125:K143)</f>
        <v>88.126401907</v>
      </c>
    </row>
    <row r="146" spans="1:11" s="18" customFormat="1" ht="10.2">
      <c r="A146" s="28"/>
      <c r="B146" s="29" t="s">
        <v>145</v>
      </c>
      <c r="C146" s="30" t="s">
        <v>146</v>
      </c>
      <c r="D146" s="27"/>
      <c r="E146" s="27"/>
      <c r="F146" s="31"/>
      <c r="G146" s="32"/>
      <c r="H146" s="33"/>
      <c r="I146" s="26"/>
      <c r="J146" s="33"/>
      <c r="K146" s="34"/>
    </row>
    <row r="147" spans="1:11" s="1" customFormat="1" ht="9.6">
      <c r="A147" s="35">
        <f>A143+1</f>
        <v>62</v>
      </c>
      <c r="B147" s="37" t="s">
        <v>147</v>
      </c>
      <c r="C147" s="38" t="s">
        <v>148</v>
      </c>
      <c r="D147" s="39" t="s">
        <v>34</v>
      </c>
      <c r="E147" s="131">
        <v>1.25</v>
      </c>
      <c r="F147" s="41">
        <v>0</v>
      </c>
      <c r="G147" s="42">
        <f>E147*F147</f>
        <v>0</v>
      </c>
      <c r="H147" s="43">
        <v>0</v>
      </c>
      <c r="I147" s="42">
        <f>E147*H147</f>
        <v>0</v>
      </c>
      <c r="J147" s="40">
        <v>2.33108</v>
      </c>
      <c r="K147" s="44">
        <f>E147*J147</f>
        <v>2.91385</v>
      </c>
    </row>
    <row r="148" spans="1:11" s="1" customFormat="1" ht="9.6">
      <c r="A148" s="35"/>
      <c r="B148" s="127" t="s">
        <v>354</v>
      </c>
      <c r="C148" s="128" t="s">
        <v>638</v>
      </c>
      <c r="D148" s="129" t="s">
        <v>358</v>
      </c>
      <c r="E148" s="132">
        <v>1.25</v>
      </c>
      <c r="F148" s="41"/>
      <c r="G148" s="42"/>
      <c r="H148" s="43"/>
      <c r="I148" s="126"/>
      <c r="J148" s="40"/>
      <c r="K148" s="44"/>
    </row>
    <row r="149" spans="1:11" s="18" customFormat="1" ht="10.2">
      <c r="A149" s="54"/>
      <c r="B149" s="55">
        <v>63</v>
      </c>
      <c r="C149" s="56" t="s">
        <v>149</v>
      </c>
      <c r="D149" s="57"/>
      <c r="E149" s="57"/>
      <c r="F149" s="58"/>
      <c r="G149" s="59">
        <f>SUM(G147:G147)</f>
        <v>0</v>
      </c>
      <c r="H149" s="60"/>
      <c r="I149" s="61">
        <f>SUM(I147:I147)</f>
        <v>0</v>
      </c>
      <c r="J149" s="60"/>
      <c r="K149" s="62">
        <f>SUM(K147:K147)</f>
        <v>2.91385</v>
      </c>
    </row>
    <row r="150" spans="1:11" s="18" customFormat="1" ht="10.2">
      <c r="A150" s="28"/>
      <c r="B150" s="29" t="s">
        <v>150</v>
      </c>
      <c r="C150" s="30" t="s">
        <v>151</v>
      </c>
      <c r="D150" s="27"/>
      <c r="E150" s="27"/>
      <c r="F150" s="31"/>
      <c r="G150" s="32"/>
      <c r="H150" s="33"/>
      <c r="I150" s="26"/>
      <c r="J150" s="33"/>
      <c r="K150" s="34"/>
    </row>
    <row r="151" spans="1:11" s="1" customFormat="1" ht="9.6">
      <c r="A151" s="35">
        <f>A147+1</f>
        <v>63</v>
      </c>
      <c r="B151" s="37" t="s">
        <v>152</v>
      </c>
      <c r="C151" s="38" t="s">
        <v>421</v>
      </c>
      <c r="D151" s="39" t="s">
        <v>31</v>
      </c>
      <c r="E151" s="131">
        <v>274.61</v>
      </c>
      <c r="F151" s="41">
        <v>0</v>
      </c>
      <c r="G151" s="42">
        <f>E151*F151</f>
        <v>0</v>
      </c>
      <c r="H151" s="43">
        <v>0</v>
      </c>
      <c r="I151" s="42">
        <f>E151*H151</f>
        <v>0</v>
      </c>
      <c r="J151" s="40">
        <v>7.7E-05</v>
      </c>
      <c r="K151" s="44">
        <f>E151*J151</f>
        <v>0.021144970000000003</v>
      </c>
    </row>
    <row r="152" spans="1:11" s="1" customFormat="1" ht="9.6">
      <c r="A152" s="35"/>
      <c r="B152" s="127" t="s">
        <v>354</v>
      </c>
      <c r="C152" s="128" t="s">
        <v>639</v>
      </c>
      <c r="D152" s="129" t="s">
        <v>356</v>
      </c>
      <c r="E152" s="132">
        <v>274.61</v>
      </c>
      <c r="F152" s="41"/>
      <c r="G152" s="42"/>
      <c r="H152" s="43"/>
      <c r="I152" s="42"/>
      <c r="J152" s="40"/>
      <c r="K152" s="44"/>
    </row>
    <row r="153" spans="1:11" s="1" customFormat="1" ht="9.6">
      <c r="A153" s="35">
        <f>A151+1</f>
        <v>64</v>
      </c>
      <c r="B153" s="37" t="s">
        <v>153</v>
      </c>
      <c r="C153" s="38" t="s">
        <v>423</v>
      </c>
      <c r="D153" s="39" t="s">
        <v>31</v>
      </c>
      <c r="E153" s="131">
        <v>249.22</v>
      </c>
      <c r="F153" s="41">
        <v>0</v>
      </c>
      <c r="G153" s="42">
        <f>E153*F153</f>
        <v>0</v>
      </c>
      <c r="H153" s="43">
        <v>0</v>
      </c>
      <c r="I153" s="42">
        <f>E153*H153</f>
        <v>0</v>
      </c>
      <c r="J153" s="40">
        <v>0</v>
      </c>
      <c r="K153" s="44">
        <f>E153*J153</f>
        <v>0</v>
      </c>
    </row>
    <row r="154" spans="1:11" s="1" customFormat="1" ht="9.6">
      <c r="A154" s="35"/>
      <c r="B154" s="127" t="s">
        <v>354</v>
      </c>
      <c r="C154" s="128">
        <v>249.22</v>
      </c>
      <c r="D154" s="129" t="s">
        <v>356</v>
      </c>
      <c r="E154" s="132">
        <v>249.22</v>
      </c>
      <c r="F154" s="41"/>
      <c r="G154" s="42"/>
      <c r="H154" s="43"/>
      <c r="I154" s="42"/>
      <c r="J154" s="40"/>
      <c r="K154" s="44"/>
    </row>
    <row r="155" spans="1:11" s="1" customFormat="1" ht="9.6">
      <c r="A155" s="35">
        <f>A153+1</f>
        <v>65</v>
      </c>
      <c r="B155" s="37" t="s">
        <v>155</v>
      </c>
      <c r="C155" s="38" t="s">
        <v>156</v>
      </c>
      <c r="D155" s="39" t="s">
        <v>51</v>
      </c>
      <c r="E155" s="131">
        <v>12</v>
      </c>
      <c r="F155" s="41">
        <v>0</v>
      </c>
      <c r="G155" s="42">
        <f>E155*F155</f>
        <v>0</v>
      </c>
      <c r="H155" s="43">
        <v>0</v>
      </c>
      <c r="I155" s="42">
        <f>E155*H155</f>
        <v>0</v>
      </c>
      <c r="J155" s="40">
        <v>0.0117</v>
      </c>
      <c r="K155" s="44">
        <f>E155*J155</f>
        <v>0.1404</v>
      </c>
    </row>
    <row r="156" spans="1:11" s="1" customFormat="1" ht="9.6">
      <c r="A156" s="35"/>
      <c r="B156" s="127" t="s">
        <v>354</v>
      </c>
      <c r="C156" s="128" t="s">
        <v>640</v>
      </c>
      <c r="D156" s="129" t="s">
        <v>362</v>
      </c>
      <c r="E156" s="132">
        <v>12</v>
      </c>
      <c r="F156" s="41"/>
      <c r="G156" s="42"/>
      <c r="H156" s="43"/>
      <c r="I156" s="42"/>
      <c r="J156" s="40"/>
      <c r="K156" s="44"/>
    </row>
    <row r="157" spans="1:11" s="1" customFormat="1" ht="9.6">
      <c r="A157" s="35">
        <f>A155+1</f>
        <v>66</v>
      </c>
      <c r="B157" s="37" t="s">
        <v>157</v>
      </c>
      <c r="C157" s="38" t="s">
        <v>158</v>
      </c>
      <c r="D157" s="39" t="s">
        <v>51</v>
      </c>
      <c r="E157" s="131">
        <v>12</v>
      </c>
      <c r="F157" s="41">
        <v>0</v>
      </c>
      <c r="G157" s="42">
        <f>E157*F157</f>
        <v>0</v>
      </c>
      <c r="H157" s="43">
        <v>0</v>
      </c>
      <c r="I157" s="42">
        <f>E157*H157</f>
        <v>0</v>
      </c>
      <c r="J157" s="40">
        <v>0.01638</v>
      </c>
      <c r="K157" s="44">
        <f>E157*J157</f>
        <v>0.19655999999999998</v>
      </c>
    </row>
    <row r="158" spans="1:11" s="1" customFormat="1" ht="9.6">
      <c r="A158" s="35"/>
      <c r="B158" s="127" t="s">
        <v>354</v>
      </c>
      <c r="C158" s="128" t="s">
        <v>641</v>
      </c>
      <c r="D158" s="129" t="s">
        <v>362</v>
      </c>
      <c r="E158" s="132">
        <v>12</v>
      </c>
      <c r="F158" s="41"/>
      <c r="G158" s="42"/>
      <c r="H158" s="43"/>
      <c r="I158" s="126"/>
      <c r="J158" s="40"/>
      <c r="K158" s="44"/>
    </row>
    <row r="159" spans="1:11" s="18" customFormat="1" ht="10.2">
      <c r="A159" s="54"/>
      <c r="B159" s="55">
        <v>9</v>
      </c>
      <c r="C159" s="56" t="s">
        <v>159</v>
      </c>
      <c r="D159" s="57"/>
      <c r="E159" s="57"/>
      <c r="F159" s="58"/>
      <c r="G159" s="59">
        <f>SUM(G151:G157)</f>
        <v>0</v>
      </c>
      <c r="H159" s="60"/>
      <c r="I159" s="61">
        <f>SUM(I151:I157)</f>
        <v>0</v>
      </c>
      <c r="J159" s="60"/>
      <c r="K159" s="62">
        <f>SUM(K151:K157)</f>
        <v>0.35810496999999997</v>
      </c>
    </row>
    <row r="160" spans="1:11" s="18" customFormat="1" ht="10.2">
      <c r="A160" s="28"/>
      <c r="B160" s="29" t="s">
        <v>160</v>
      </c>
      <c r="C160" s="30" t="s">
        <v>161</v>
      </c>
      <c r="D160" s="27"/>
      <c r="E160" s="27"/>
      <c r="F160" s="31"/>
      <c r="G160" s="32"/>
      <c r="H160" s="33"/>
      <c r="I160" s="26"/>
      <c r="J160" s="33"/>
      <c r="K160" s="34"/>
    </row>
    <row r="161" spans="1:11" s="1" customFormat="1" ht="9.6">
      <c r="A161" s="35">
        <f>A157+1</f>
        <v>67</v>
      </c>
      <c r="B161" s="37" t="s">
        <v>162</v>
      </c>
      <c r="C161" s="38" t="s">
        <v>163</v>
      </c>
      <c r="D161" s="39" t="s">
        <v>31</v>
      </c>
      <c r="E161" s="131">
        <v>241</v>
      </c>
      <c r="F161" s="41">
        <v>0</v>
      </c>
      <c r="G161" s="42">
        <f>E161*F161</f>
        <v>0</v>
      </c>
      <c r="H161" s="43">
        <v>0</v>
      </c>
      <c r="I161" s="42">
        <f>E161*H161</f>
        <v>0</v>
      </c>
      <c r="J161" s="40">
        <v>1.04E-06</v>
      </c>
      <c r="K161" s="44">
        <f>E161*J161</f>
        <v>0.00025064</v>
      </c>
    </row>
    <row r="162" spans="1:11" s="1" customFormat="1" ht="9.6">
      <c r="A162" s="35"/>
      <c r="B162" s="127" t="s">
        <v>354</v>
      </c>
      <c r="C162" s="128" t="s">
        <v>642</v>
      </c>
      <c r="D162" s="129" t="s">
        <v>356</v>
      </c>
      <c r="E162" s="132">
        <v>241</v>
      </c>
      <c r="F162" s="41"/>
      <c r="G162" s="42"/>
      <c r="H162" s="43"/>
      <c r="I162" s="42"/>
      <c r="J162" s="40"/>
      <c r="K162" s="44"/>
    </row>
    <row r="163" spans="1:11" s="1" customFormat="1" ht="9.6">
      <c r="A163" s="35">
        <f>A161+1</f>
        <v>68</v>
      </c>
      <c r="B163" s="37" t="s">
        <v>164</v>
      </c>
      <c r="C163" s="38" t="s">
        <v>165</v>
      </c>
      <c r="D163" s="39" t="s">
        <v>31</v>
      </c>
      <c r="E163" s="131">
        <v>482</v>
      </c>
      <c r="F163" s="41">
        <v>0</v>
      </c>
      <c r="G163" s="42">
        <f>E163*F163</f>
        <v>0</v>
      </c>
      <c r="H163" s="43">
        <v>0</v>
      </c>
      <c r="I163" s="42">
        <f>E163*H163</f>
        <v>0</v>
      </c>
      <c r="J163" s="40">
        <v>0.00175006</v>
      </c>
      <c r="K163" s="44">
        <f>E163*J163</f>
        <v>0.8435289199999999</v>
      </c>
    </row>
    <row r="164" spans="1:11" s="1" customFormat="1" ht="9.6">
      <c r="A164" s="35"/>
      <c r="B164" s="127" t="s">
        <v>354</v>
      </c>
      <c r="C164" s="128" t="s">
        <v>643</v>
      </c>
      <c r="D164" s="129" t="s">
        <v>356</v>
      </c>
      <c r="E164" s="132">
        <v>482</v>
      </c>
      <c r="F164" s="41"/>
      <c r="G164" s="42"/>
      <c r="H164" s="43"/>
      <c r="I164" s="42"/>
      <c r="J164" s="40"/>
      <c r="K164" s="44"/>
    </row>
    <row r="165" spans="1:11" s="1" customFormat="1" ht="9.6">
      <c r="A165" s="35">
        <f>A163+1</f>
        <v>69</v>
      </c>
      <c r="B165" s="37" t="s">
        <v>166</v>
      </c>
      <c r="C165" s="38" t="s">
        <v>167</v>
      </c>
      <c r="D165" s="39" t="s">
        <v>31</v>
      </c>
      <c r="E165" s="131">
        <v>241</v>
      </c>
      <c r="F165" s="41">
        <v>0</v>
      </c>
      <c r="G165" s="42">
        <f>E165*F165</f>
        <v>0</v>
      </c>
      <c r="H165" s="43">
        <v>0</v>
      </c>
      <c r="I165" s="42">
        <f>E165*H165</f>
        <v>0</v>
      </c>
      <c r="J165" s="40">
        <v>0</v>
      </c>
      <c r="K165" s="44">
        <f>E165*J165</f>
        <v>0</v>
      </c>
    </row>
    <row r="166" spans="1:11" s="1" customFormat="1" ht="9.6">
      <c r="A166" s="35"/>
      <c r="B166" s="127" t="s">
        <v>354</v>
      </c>
      <c r="C166" s="128" t="s">
        <v>642</v>
      </c>
      <c r="D166" s="129" t="s">
        <v>356</v>
      </c>
      <c r="E166" s="132">
        <v>241</v>
      </c>
      <c r="F166" s="41"/>
      <c r="G166" s="42"/>
      <c r="H166" s="43"/>
      <c r="I166" s="42"/>
      <c r="J166" s="40"/>
      <c r="K166" s="44"/>
    </row>
    <row r="167" spans="1:11" s="1" customFormat="1" ht="9.6">
      <c r="A167" s="35">
        <f>A165+1</f>
        <v>70</v>
      </c>
      <c r="B167" s="37" t="s">
        <v>168</v>
      </c>
      <c r="C167" s="38" t="s">
        <v>169</v>
      </c>
      <c r="D167" s="39" t="s">
        <v>105</v>
      </c>
      <c r="E167" s="131">
        <v>80</v>
      </c>
      <c r="F167" s="41">
        <v>0</v>
      </c>
      <c r="G167" s="42">
        <f>E167*F167</f>
        <v>0</v>
      </c>
      <c r="H167" s="43">
        <v>0</v>
      </c>
      <c r="I167" s="42">
        <f>E167*H167</f>
        <v>0</v>
      </c>
      <c r="J167" s="40">
        <v>0.0016344</v>
      </c>
      <c r="K167" s="44">
        <f>E167*J167</f>
        <v>0.130752</v>
      </c>
    </row>
    <row r="168" spans="1:11" s="1" customFormat="1" ht="9.6">
      <c r="A168" s="35"/>
      <c r="B168" s="127" t="s">
        <v>354</v>
      </c>
      <c r="C168" s="128">
        <v>80</v>
      </c>
      <c r="D168" s="129" t="s">
        <v>409</v>
      </c>
      <c r="E168" s="132">
        <v>80</v>
      </c>
      <c r="F168" s="41"/>
      <c r="G168" s="42"/>
      <c r="H168" s="43"/>
      <c r="I168" s="42"/>
      <c r="J168" s="40"/>
      <c r="K168" s="44"/>
    </row>
    <row r="169" spans="1:11" s="1" customFormat="1" ht="9.6">
      <c r="A169" s="35">
        <f>A167+1</f>
        <v>71</v>
      </c>
      <c r="B169" s="37" t="s">
        <v>170</v>
      </c>
      <c r="C169" s="38" t="s">
        <v>171</v>
      </c>
      <c r="D169" s="39" t="s">
        <v>87</v>
      </c>
      <c r="E169" s="40">
        <v>0.975</v>
      </c>
      <c r="F169" s="41">
        <v>0</v>
      </c>
      <c r="G169" s="42">
        <f>E169*F169</f>
        <v>0</v>
      </c>
      <c r="H169" s="43">
        <v>0</v>
      </c>
      <c r="I169" s="42">
        <f>E169*H169</f>
        <v>0</v>
      </c>
      <c r="J169" s="40">
        <v>0</v>
      </c>
      <c r="K169" s="44">
        <f>E169*J169</f>
        <v>0</v>
      </c>
    </row>
    <row r="170" spans="1:11" s="1" customFormat="1" ht="9.6">
      <c r="A170" s="35"/>
      <c r="B170" s="127" t="s">
        <v>354</v>
      </c>
      <c r="C170" s="133">
        <f>K171</f>
        <v>0.9745315599999999</v>
      </c>
      <c r="D170" s="129" t="s">
        <v>374</v>
      </c>
      <c r="E170" s="130">
        <v>0.975</v>
      </c>
      <c r="F170" s="41"/>
      <c r="G170" s="42"/>
      <c r="H170" s="43"/>
      <c r="I170" s="126"/>
      <c r="J170" s="40"/>
      <c r="K170" s="44"/>
    </row>
    <row r="171" spans="1:11" s="18" customFormat="1" ht="10.2">
      <c r="A171" s="54"/>
      <c r="B171" s="55">
        <v>94</v>
      </c>
      <c r="C171" s="56" t="s">
        <v>172</v>
      </c>
      <c r="D171" s="57"/>
      <c r="E171" s="57"/>
      <c r="F171" s="58"/>
      <c r="G171" s="59">
        <f>SUM(G161:G169)</f>
        <v>0</v>
      </c>
      <c r="H171" s="60"/>
      <c r="I171" s="61">
        <f>SUM(I161:I169)</f>
        <v>0</v>
      </c>
      <c r="J171" s="60"/>
      <c r="K171" s="62">
        <f>SUM(K161:K169)</f>
        <v>0.9745315599999999</v>
      </c>
    </row>
    <row r="172" spans="1:11" s="18" customFormat="1" ht="10.2">
      <c r="A172" s="28"/>
      <c r="B172" s="29" t="s">
        <v>173</v>
      </c>
      <c r="C172" s="30" t="s">
        <v>174</v>
      </c>
      <c r="D172" s="27"/>
      <c r="E172" s="27"/>
      <c r="F172" s="31"/>
      <c r="G172" s="32"/>
      <c r="H172" s="33"/>
      <c r="I172" s="26"/>
      <c r="J172" s="33"/>
      <c r="K172" s="34"/>
    </row>
    <row r="173" spans="1:11" s="18" customFormat="1" ht="10.2">
      <c r="A173" s="35">
        <f>A169+1</f>
        <v>72</v>
      </c>
      <c r="B173" s="37" t="s">
        <v>430</v>
      </c>
      <c r="C173" s="38" t="s">
        <v>552</v>
      </c>
      <c r="D173" s="39" t="s">
        <v>34</v>
      </c>
      <c r="E173" s="134">
        <v>10.8</v>
      </c>
      <c r="F173" s="41">
        <v>0</v>
      </c>
      <c r="G173" s="42">
        <f>E173*F173</f>
        <v>0</v>
      </c>
      <c r="H173" s="43">
        <v>0</v>
      </c>
      <c r="I173" s="42">
        <f>E173*H173</f>
        <v>0</v>
      </c>
      <c r="J173" s="40">
        <v>0.256288792</v>
      </c>
      <c r="K173" s="44">
        <f>E173*J173</f>
        <v>2.7679189536</v>
      </c>
    </row>
    <row r="174" spans="1:11" s="18" customFormat="1" ht="19.2">
      <c r="A174" s="45"/>
      <c r="B174" s="127" t="s">
        <v>354</v>
      </c>
      <c r="C174" s="128" t="s">
        <v>644</v>
      </c>
      <c r="D174" s="129" t="s">
        <v>358</v>
      </c>
      <c r="E174" s="135">
        <v>10.8</v>
      </c>
      <c r="F174" s="41"/>
      <c r="G174" s="42"/>
      <c r="H174" s="43"/>
      <c r="I174" s="42"/>
      <c r="J174" s="40"/>
      <c r="K174" s="44"/>
    </row>
    <row r="175" spans="1:11" s="18" customFormat="1" ht="10.2">
      <c r="A175" s="35">
        <f>A173+1</f>
        <v>73</v>
      </c>
      <c r="B175" s="37" t="s">
        <v>554</v>
      </c>
      <c r="C175" s="38" t="s">
        <v>555</v>
      </c>
      <c r="D175" s="39" t="s">
        <v>34</v>
      </c>
      <c r="E175" s="134">
        <v>35.06</v>
      </c>
      <c r="F175" s="41">
        <v>0</v>
      </c>
      <c r="G175" s="42">
        <f>E175*F175</f>
        <v>0</v>
      </c>
      <c r="H175" s="43">
        <v>0</v>
      </c>
      <c r="I175" s="42">
        <f>E175*H175</f>
        <v>0</v>
      </c>
      <c r="J175" s="40">
        <v>0.242</v>
      </c>
      <c r="K175" s="44">
        <f>E175*J175</f>
        <v>8.48452</v>
      </c>
    </row>
    <row r="176" spans="1:11" s="18" customFormat="1" ht="10.2">
      <c r="A176" s="45"/>
      <c r="B176" s="127" t="s">
        <v>354</v>
      </c>
      <c r="C176" s="128" t="s">
        <v>645</v>
      </c>
      <c r="D176" s="129" t="s">
        <v>358</v>
      </c>
      <c r="E176" s="135">
        <v>35.06</v>
      </c>
      <c r="F176" s="41"/>
      <c r="G176" s="42"/>
      <c r="H176" s="43"/>
      <c r="I176" s="42"/>
      <c r="J176" s="40"/>
      <c r="K176" s="44"/>
    </row>
    <row r="177" spans="1:11" s="18" customFormat="1" ht="10.2">
      <c r="A177" s="35">
        <f>A175+1</f>
        <v>74</v>
      </c>
      <c r="B177" s="37" t="s">
        <v>557</v>
      </c>
      <c r="C177" s="38" t="s">
        <v>558</v>
      </c>
      <c r="D177" s="39" t="s">
        <v>34</v>
      </c>
      <c r="E177" s="134">
        <v>16.4</v>
      </c>
      <c r="F177" s="41">
        <v>0</v>
      </c>
      <c r="G177" s="42">
        <f>E177*F177</f>
        <v>0</v>
      </c>
      <c r="H177" s="43">
        <v>0</v>
      </c>
      <c r="I177" s="42">
        <f>E177*H177</f>
        <v>0</v>
      </c>
      <c r="J177" s="40">
        <v>0.298</v>
      </c>
      <c r="K177" s="44">
        <f>E177*J177</f>
        <v>4.887199999999999</v>
      </c>
    </row>
    <row r="178" spans="1:11" s="18" customFormat="1" ht="10.2">
      <c r="A178" s="45"/>
      <c r="B178" s="127" t="s">
        <v>354</v>
      </c>
      <c r="C178" s="128" t="s">
        <v>646</v>
      </c>
      <c r="D178" s="129" t="s">
        <v>358</v>
      </c>
      <c r="E178" s="135">
        <v>16.4</v>
      </c>
      <c r="F178" s="41"/>
      <c r="G178" s="42"/>
      <c r="H178" s="43"/>
      <c r="I178" s="42"/>
      <c r="J178" s="40"/>
      <c r="K178" s="44"/>
    </row>
    <row r="179" spans="1:11" s="18" customFormat="1" ht="10.2">
      <c r="A179" s="35">
        <f>A177+1</f>
        <v>75</v>
      </c>
      <c r="B179" s="37" t="s">
        <v>560</v>
      </c>
      <c r="C179" s="38" t="s">
        <v>561</v>
      </c>
      <c r="D179" s="39" t="s">
        <v>34</v>
      </c>
      <c r="E179" s="134">
        <v>36.14</v>
      </c>
      <c r="F179" s="41">
        <v>0</v>
      </c>
      <c r="G179" s="42">
        <f>E179*F179</f>
        <v>0</v>
      </c>
      <c r="H179" s="43">
        <v>0</v>
      </c>
      <c r="I179" s="42">
        <f>E179*H179</f>
        <v>0</v>
      </c>
      <c r="J179" s="40">
        <v>0.374</v>
      </c>
      <c r="K179" s="44">
        <f>E179*J179</f>
        <v>13.51636</v>
      </c>
    </row>
    <row r="180" spans="1:11" s="18" customFormat="1" ht="10.2">
      <c r="A180" s="45"/>
      <c r="B180" s="127" t="s">
        <v>354</v>
      </c>
      <c r="C180" s="128" t="s">
        <v>647</v>
      </c>
      <c r="D180" s="129" t="s">
        <v>358</v>
      </c>
      <c r="E180" s="135">
        <v>36.14</v>
      </c>
      <c r="F180" s="41"/>
      <c r="G180" s="42"/>
      <c r="H180" s="43"/>
      <c r="I180" s="42"/>
      <c r="J180" s="40"/>
      <c r="K180" s="44"/>
    </row>
    <row r="181" spans="1:11" s="18" customFormat="1" ht="10.2">
      <c r="A181" s="35">
        <f>A179+1</f>
        <v>76</v>
      </c>
      <c r="B181" s="37" t="s">
        <v>563</v>
      </c>
      <c r="C181" s="38" t="s">
        <v>564</v>
      </c>
      <c r="D181" s="39" t="s">
        <v>31</v>
      </c>
      <c r="E181" s="134">
        <v>47.43</v>
      </c>
      <c r="F181" s="41">
        <v>0</v>
      </c>
      <c r="G181" s="42">
        <f>E181*F181</f>
        <v>0</v>
      </c>
      <c r="H181" s="43">
        <v>0</v>
      </c>
      <c r="I181" s="42">
        <f>E181*H181</f>
        <v>0</v>
      </c>
      <c r="J181" s="40">
        <v>0.11</v>
      </c>
      <c r="K181" s="44">
        <f>E181*J181</f>
        <v>5.2173</v>
      </c>
    </row>
    <row r="182" spans="1:11" s="18" customFormat="1" ht="10.2">
      <c r="A182" s="45"/>
      <c r="B182" s="127" t="s">
        <v>354</v>
      </c>
      <c r="C182" s="128" t="s">
        <v>648</v>
      </c>
      <c r="D182" s="129" t="s">
        <v>356</v>
      </c>
      <c r="E182" s="135">
        <v>47.43</v>
      </c>
      <c r="F182" s="41"/>
      <c r="G182" s="42"/>
      <c r="H182" s="43"/>
      <c r="I182" s="42"/>
      <c r="J182" s="40"/>
      <c r="K182" s="44"/>
    </row>
    <row r="183" spans="1:11" s="1" customFormat="1" ht="9.6">
      <c r="A183" s="35">
        <f>A181+1</f>
        <v>77</v>
      </c>
      <c r="B183" s="37" t="s">
        <v>175</v>
      </c>
      <c r="C183" s="38" t="s">
        <v>176</v>
      </c>
      <c r="D183" s="39" t="s">
        <v>105</v>
      </c>
      <c r="E183" s="134">
        <v>7.2</v>
      </c>
      <c r="F183" s="41">
        <v>0</v>
      </c>
      <c r="G183" s="42">
        <f>E183*F183</f>
        <v>0</v>
      </c>
      <c r="H183" s="43">
        <v>0</v>
      </c>
      <c r="I183" s="42">
        <f>E183*H183</f>
        <v>0</v>
      </c>
      <c r="J183" s="40">
        <v>0.256288792</v>
      </c>
      <c r="K183" s="44">
        <f>E183*J183</f>
        <v>1.8452793024</v>
      </c>
    </row>
    <row r="184" spans="1:11" s="1" customFormat="1" ht="9.6">
      <c r="A184" s="35"/>
      <c r="B184" s="127" t="s">
        <v>354</v>
      </c>
      <c r="C184" s="128" t="s">
        <v>649</v>
      </c>
      <c r="D184" s="129" t="s">
        <v>409</v>
      </c>
      <c r="E184" s="135">
        <v>7.2</v>
      </c>
      <c r="F184" s="41"/>
      <c r="G184" s="42"/>
      <c r="H184" s="43"/>
      <c r="I184" s="42"/>
      <c r="J184" s="40"/>
      <c r="K184" s="44"/>
    </row>
    <row r="185" spans="1:11" s="1" customFormat="1" ht="9.6">
      <c r="A185" s="35">
        <f>A183+1</f>
        <v>78</v>
      </c>
      <c r="B185" s="37" t="s">
        <v>177</v>
      </c>
      <c r="C185" s="38" t="s">
        <v>472</v>
      </c>
      <c r="D185" s="39" t="s">
        <v>31</v>
      </c>
      <c r="E185" s="134">
        <v>47.43</v>
      </c>
      <c r="F185" s="41">
        <v>0</v>
      </c>
      <c r="G185" s="42">
        <f>E185*F185</f>
        <v>0</v>
      </c>
      <c r="H185" s="43">
        <v>0</v>
      </c>
      <c r="I185" s="42">
        <f>E185*H185</f>
        <v>0</v>
      </c>
      <c r="J185" s="40">
        <v>0.014</v>
      </c>
      <c r="K185" s="44">
        <f>E185*J185</f>
        <v>0.66402</v>
      </c>
    </row>
    <row r="186" spans="1:11" s="1" customFormat="1" ht="9.6">
      <c r="A186" s="35"/>
      <c r="B186" s="127" t="s">
        <v>354</v>
      </c>
      <c r="C186" s="128">
        <v>47.43</v>
      </c>
      <c r="D186" s="129" t="s">
        <v>356</v>
      </c>
      <c r="E186" s="135">
        <v>47.43</v>
      </c>
      <c r="F186" s="41"/>
      <c r="G186" s="42"/>
      <c r="H186" s="43"/>
      <c r="I186" s="42"/>
      <c r="J186" s="40"/>
      <c r="K186" s="44"/>
    </row>
    <row r="187" spans="1:11" s="1" customFormat="1" ht="9.6">
      <c r="A187" s="35">
        <f>A185+1</f>
        <v>79</v>
      </c>
      <c r="B187" s="37" t="s">
        <v>180</v>
      </c>
      <c r="C187" s="38" t="s">
        <v>181</v>
      </c>
      <c r="D187" s="39" t="s">
        <v>34</v>
      </c>
      <c r="E187" s="134">
        <v>31.96</v>
      </c>
      <c r="F187" s="41">
        <v>0</v>
      </c>
      <c r="G187" s="42">
        <f>E187*F187</f>
        <v>0</v>
      </c>
      <c r="H187" s="43">
        <v>0</v>
      </c>
      <c r="I187" s="42">
        <f>E187*H187</f>
        <v>0</v>
      </c>
      <c r="J187" s="40">
        <v>0.1</v>
      </c>
      <c r="K187" s="44">
        <f>E187*J187</f>
        <v>3.196</v>
      </c>
    </row>
    <row r="188" spans="1:11" s="1" customFormat="1" ht="9.6">
      <c r="A188" s="35"/>
      <c r="B188" s="127" t="s">
        <v>354</v>
      </c>
      <c r="C188" s="128" t="s">
        <v>650</v>
      </c>
      <c r="D188" s="129" t="s">
        <v>358</v>
      </c>
      <c r="E188" s="135">
        <v>31.96</v>
      </c>
      <c r="F188" s="41"/>
      <c r="G188" s="42"/>
      <c r="H188" s="43"/>
      <c r="I188" s="42"/>
      <c r="J188" s="40"/>
      <c r="K188" s="44"/>
    </row>
    <row r="189" spans="1:11" s="1" customFormat="1" ht="9.6">
      <c r="A189" s="35">
        <f>A187+1</f>
        <v>80</v>
      </c>
      <c r="B189" s="37" t="s">
        <v>182</v>
      </c>
      <c r="C189" s="38" t="s">
        <v>183</v>
      </c>
      <c r="D189" s="39" t="s">
        <v>34</v>
      </c>
      <c r="E189" s="134">
        <v>3</v>
      </c>
      <c r="F189" s="41">
        <v>0</v>
      </c>
      <c r="G189" s="42">
        <f>E189*F189</f>
        <v>0</v>
      </c>
      <c r="H189" s="43">
        <v>0</v>
      </c>
      <c r="I189" s="42">
        <f>E189*H189</f>
        <v>0</v>
      </c>
      <c r="J189" s="40">
        <v>0.06</v>
      </c>
      <c r="K189" s="44">
        <f>E189*J189</f>
        <v>0.18</v>
      </c>
    </row>
    <row r="190" spans="1:11" s="1" customFormat="1" ht="9.6">
      <c r="A190" s="35"/>
      <c r="B190" s="127" t="s">
        <v>354</v>
      </c>
      <c r="C190" s="128" t="s">
        <v>651</v>
      </c>
      <c r="D190" s="129" t="s">
        <v>358</v>
      </c>
      <c r="E190" s="135">
        <v>3</v>
      </c>
      <c r="F190" s="41"/>
      <c r="G190" s="42"/>
      <c r="H190" s="43"/>
      <c r="I190" s="42"/>
      <c r="J190" s="40"/>
      <c r="K190" s="44"/>
    </row>
    <row r="191" spans="1:11" s="1" customFormat="1" ht="9.6">
      <c r="A191" s="35">
        <f>A189+1</f>
        <v>81</v>
      </c>
      <c r="B191" s="37" t="s">
        <v>186</v>
      </c>
      <c r="C191" s="38" t="s">
        <v>187</v>
      </c>
      <c r="D191" s="39" t="s">
        <v>87</v>
      </c>
      <c r="E191" s="166">
        <v>40.759</v>
      </c>
      <c r="F191" s="41">
        <v>0</v>
      </c>
      <c r="G191" s="42">
        <f>E191*F191</f>
        <v>0</v>
      </c>
      <c r="H191" s="43">
        <v>0</v>
      </c>
      <c r="I191" s="42">
        <f>E191*H191</f>
        <v>0</v>
      </c>
      <c r="J191" s="40">
        <v>0</v>
      </c>
      <c r="K191" s="44">
        <f>E191*J191</f>
        <v>0</v>
      </c>
    </row>
    <row r="192" spans="1:11" s="1" customFormat="1" ht="9.6">
      <c r="A192" s="35"/>
      <c r="B192" s="127" t="s">
        <v>354</v>
      </c>
      <c r="C192" s="133">
        <f>SUM(K173:K189)</f>
        <v>40.758598256</v>
      </c>
      <c r="D192" s="129" t="s">
        <v>374</v>
      </c>
      <c r="E192" s="167">
        <v>40.759</v>
      </c>
      <c r="F192" s="41"/>
      <c r="G192" s="42"/>
      <c r="H192" s="43"/>
      <c r="I192" s="42"/>
      <c r="J192" s="40"/>
      <c r="K192" s="44"/>
    </row>
    <row r="193" spans="1:11" s="1" customFormat="1" ht="9.6">
      <c r="A193" s="35">
        <f>A191+1</f>
        <v>82</v>
      </c>
      <c r="B193" s="37" t="s">
        <v>188</v>
      </c>
      <c r="C193" s="38" t="s">
        <v>569</v>
      </c>
      <c r="D193" s="39" t="s">
        <v>87</v>
      </c>
      <c r="E193" s="166">
        <v>366.831</v>
      </c>
      <c r="F193" s="41">
        <v>0</v>
      </c>
      <c r="G193" s="42">
        <f>E193*F193</f>
        <v>0</v>
      </c>
      <c r="H193" s="43">
        <v>0</v>
      </c>
      <c r="I193" s="42">
        <f>E193*H193</f>
        <v>0</v>
      </c>
      <c r="J193" s="40">
        <v>0</v>
      </c>
      <c r="K193" s="44">
        <f>E193*J193</f>
        <v>0</v>
      </c>
    </row>
    <row r="194" spans="1:11" s="1" customFormat="1" ht="9.6">
      <c r="A194" s="35"/>
      <c r="B194" s="127" t="s">
        <v>354</v>
      </c>
      <c r="C194" s="128" t="s">
        <v>652</v>
      </c>
      <c r="D194" s="129" t="s">
        <v>374</v>
      </c>
      <c r="E194" s="167">
        <v>366.831</v>
      </c>
      <c r="F194" s="41"/>
      <c r="G194" s="42"/>
      <c r="H194" s="43"/>
      <c r="I194" s="42"/>
      <c r="J194" s="40"/>
      <c r="K194" s="44"/>
    </row>
    <row r="195" spans="1:11" s="1" customFormat="1" ht="9.6">
      <c r="A195" s="35">
        <f>A193+1</f>
        <v>83</v>
      </c>
      <c r="B195" s="37" t="s">
        <v>190</v>
      </c>
      <c r="C195" s="38" t="s">
        <v>191</v>
      </c>
      <c r="D195" s="39" t="s">
        <v>87</v>
      </c>
      <c r="E195" s="166">
        <v>40.759</v>
      </c>
      <c r="F195" s="41">
        <v>0</v>
      </c>
      <c r="G195" s="42">
        <f>E195*F195</f>
        <v>0</v>
      </c>
      <c r="H195" s="43">
        <v>0</v>
      </c>
      <c r="I195" s="42">
        <f>E195*H195</f>
        <v>0</v>
      </c>
      <c r="J195" s="40">
        <v>0</v>
      </c>
      <c r="K195" s="44">
        <f>E195*J195</f>
        <v>0</v>
      </c>
    </row>
    <row r="196" spans="1:11" s="1" customFormat="1" ht="9.6">
      <c r="A196" s="35"/>
      <c r="B196" s="127" t="s">
        <v>354</v>
      </c>
      <c r="C196" s="128">
        <v>40.759</v>
      </c>
      <c r="D196" s="129" t="s">
        <v>374</v>
      </c>
      <c r="E196" s="167">
        <v>40.759</v>
      </c>
      <c r="F196" s="41"/>
      <c r="G196" s="42"/>
      <c r="H196" s="43"/>
      <c r="I196" s="42"/>
      <c r="J196" s="40"/>
      <c r="K196" s="44"/>
    </row>
    <row r="197" spans="1:11" s="1" customFormat="1" ht="9.6">
      <c r="A197" s="35">
        <f>A195+1</f>
        <v>84</v>
      </c>
      <c r="B197" s="37" t="s">
        <v>192</v>
      </c>
      <c r="C197" s="38" t="s">
        <v>193</v>
      </c>
      <c r="D197" s="39" t="s">
        <v>87</v>
      </c>
      <c r="E197" s="166">
        <v>40.759</v>
      </c>
      <c r="F197" s="41">
        <v>0</v>
      </c>
      <c r="G197" s="42">
        <f>E197*F197</f>
        <v>0</v>
      </c>
      <c r="H197" s="43">
        <v>0</v>
      </c>
      <c r="I197" s="42">
        <f>E197*H197</f>
        <v>0</v>
      </c>
      <c r="J197" s="40">
        <v>0</v>
      </c>
      <c r="K197" s="44">
        <f>E197*J197</f>
        <v>0</v>
      </c>
    </row>
    <row r="198" spans="1:11" s="1" customFormat="1" ht="9.6">
      <c r="A198" s="35"/>
      <c r="B198" s="127" t="s">
        <v>354</v>
      </c>
      <c r="C198" s="128">
        <v>40.759</v>
      </c>
      <c r="D198" s="129" t="s">
        <v>374</v>
      </c>
      <c r="E198" s="167">
        <v>40.759</v>
      </c>
      <c r="F198" s="41"/>
      <c r="G198" s="42"/>
      <c r="H198" s="43"/>
      <c r="I198" s="42"/>
      <c r="J198" s="40"/>
      <c r="K198" s="44"/>
    </row>
    <row r="199" spans="1:11" s="1" customFormat="1" ht="9.6">
      <c r="A199" s="35">
        <f>A197+1</f>
        <v>85</v>
      </c>
      <c r="B199" s="37" t="s">
        <v>194</v>
      </c>
      <c r="C199" s="38" t="s">
        <v>195</v>
      </c>
      <c r="D199" s="39" t="s">
        <v>87</v>
      </c>
      <c r="E199" s="166">
        <v>40.759</v>
      </c>
      <c r="F199" s="41">
        <v>0</v>
      </c>
      <c r="G199" s="42">
        <f>E199*F199</f>
        <v>0</v>
      </c>
      <c r="H199" s="43">
        <v>0</v>
      </c>
      <c r="I199" s="42">
        <f>E199*H199</f>
        <v>0</v>
      </c>
      <c r="J199" s="40">
        <v>0</v>
      </c>
      <c r="K199" s="44">
        <f>E199*J199</f>
        <v>0</v>
      </c>
    </row>
    <row r="200" spans="1:11" s="1" customFormat="1" ht="9.6">
      <c r="A200" s="35"/>
      <c r="B200" s="127" t="s">
        <v>354</v>
      </c>
      <c r="C200" s="128">
        <v>40.759</v>
      </c>
      <c r="D200" s="129" t="s">
        <v>374</v>
      </c>
      <c r="E200" s="167">
        <v>40.759</v>
      </c>
      <c r="F200" s="41"/>
      <c r="G200" s="42"/>
      <c r="H200" s="43"/>
      <c r="I200" s="42"/>
      <c r="J200" s="40"/>
      <c r="K200" s="44"/>
    </row>
    <row r="201" spans="1:11" s="1" customFormat="1" ht="9.6">
      <c r="A201" s="35">
        <f>A199+1</f>
        <v>86</v>
      </c>
      <c r="B201" s="37" t="s">
        <v>196</v>
      </c>
      <c r="C201" s="38" t="s">
        <v>197</v>
      </c>
      <c r="D201" s="39" t="s">
        <v>87</v>
      </c>
      <c r="E201" s="166">
        <v>40.759</v>
      </c>
      <c r="F201" s="41">
        <v>0</v>
      </c>
      <c r="G201" s="42">
        <f>E201*F201</f>
        <v>0</v>
      </c>
      <c r="H201" s="43">
        <v>0</v>
      </c>
      <c r="I201" s="42">
        <f>E201*H201</f>
        <v>0</v>
      </c>
      <c r="J201" s="40">
        <v>0</v>
      </c>
      <c r="K201" s="44">
        <f>E201*J201</f>
        <v>0</v>
      </c>
    </row>
    <row r="202" spans="1:11" s="1" customFormat="1" ht="9.6">
      <c r="A202" s="35"/>
      <c r="B202" s="127" t="s">
        <v>354</v>
      </c>
      <c r="C202" s="128">
        <v>40.759</v>
      </c>
      <c r="D202" s="129" t="s">
        <v>374</v>
      </c>
      <c r="E202" s="167">
        <v>40.759</v>
      </c>
      <c r="F202" s="41"/>
      <c r="G202" s="42"/>
      <c r="H202" s="43"/>
      <c r="I202" s="126"/>
      <c r="J202" s="40"/>
      <c r="K202" s="44"/>
    </row>
    <row r="203" spans="1:11" s="18" customFormat="1" ht="10.2">
      <c r="A203" s="54"/>
      <c r="B203" s="55">
        <v>96</v>
      </c>
      <c r="C203" s="56" t="s">
        <v>198</v>
      </c>
      <c r="D203" s="57"/>
      <c r="E203" s="57"/>
      <c r="F203" s="58"/>
      <c r="G203" s="59">
        <f>SUM(G173:G201)</f>
        <v>0</v>
      </c>
      <c r="H203" s="60"/>
      <c r="I203" s="61">
        <f>SUM(I173:I201)</f>
        <v>0</v>
      </c>
      <c r="J203" s="60"/>
      <c r="K203" s="62">
        <f>SUM(K173:K201)</f>
        <v>40.758598256</v>
      </c>
    </row>
    <row r="204" spans="1:11" s="18" customFormat="1" ht="10.2">
      <c r="A204" s="28"/>
      <c r="B204" s="29" t="s">
        <v>199</v>
      </c>
      <c r="C204" s="30" t="s">
        <v>200</v>
      </c>
      <c r="D204" s="27"/>
      <c r="E204" s="27"/>
      <c r="F204" s="31"/>
      <c r="G204" s="32"/>
      <c r="H204" s="33"/>
      <c r="I204" s="26"/>
      <c r="J204" s="33"/>
      <c r="K204" s="34"/>
    </row>
    <row r="205" spans="1:11" s="1" customFormat="1" ht="9.6">
      <c r="A205" s="35">
        <f>A201+1</f>
        <v>87</v>
      </c>
      <c r="B205" s="37" t="s">
        <v>201</v>
      </c>
      <c r="C205" s="38" t="s">
        <v>202</v>
      </c>
      <c r="D205" s="39" t="s">
        <v>87</v>
      </c>
      <c r="E205" s="40">
        <v>579.737</v>
      </c>
      <c r="F205" s="41">
        <v>0</v>
      </c>
      <c r="G205" s="42">
        <f>E205*F205</f>
        <v>0</v>
      </c>
      <c r="H205" s="43">
        <v>0</v>
      </c>
      <c r="I205" s="42">
        <f>E205*H205</f>
        <v>0</v>
      </c>
      <c r="J205" s="40">
        <v>0</v>
      </c>
      <c r="K205" s="44">
        <f>E205*J205</f>
        <v>0</v>
      </c>
    </row>
    <row r="206" spans="1:11" s="1" customFormat="1" ht="9.6">
      <c r="A206" s="35"/>
      <c r="B206" s="127" t="s">
        <v>354</v>
      </c>
      <c r="C206" s="133">
        <f ca="1">K46+K69+K117+K123+K145+K149+K159</f>
        <v>579.7373873013601</v>
      </c>
      <c r="D206" s="129" t="s">
        <v>374</v>
      </c>
      <c r="E206" s="130">
        <v>579.737</v>
      </c>
      <c r="F206" s="41"/>
      <c r="G206" s="42"/>
      <c r="H206" s="43"/>
      <c r="I206" s="126"/>
      <c r="J206" s="40"/>
      <c r="K206" s="44"/>
    </row>
    <row r="207" spans="1:11" s="18" customFormat="1" ht="10.8" thickBot="1">
      <c r="A207" s="46"/>
      <c r="B207" s="48">
        <v>99</v>
      </c>
      <c r="C207" s="49" t="s">
        <v>203</v>
      </c>
      <c r="D207" s="47"/>
      <c r="E207" s="47"/>
      <c r="F207" s="50"/>
      <c r="G207" s="52">
        <f>SUM(G205:G205)</f>
        <v>0</v>
      </c>
      <c r="H207" s="51"/>
      <c r="I207" s="63">
        <f>SUM(I205:I205)</f>
        <v>0</v>
      </c>
      <c r="J207" s="51"/>
      <c r="K207" s="53">
        <f>SUM(K205:K205)</f>
        <v>0</v>
      </c>
    </row>
    <row r="208" spans="1:11" ht="13.8" thickBo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s="1" customFormat="1" ht="9.75" customHeight="1">
      <c r="A209" s="5" t="s">
        <v>2</v>
      </c>
      <c r="B209" s="301" t="s">
        <v>6</v>
      </c>
      <c r="C209" s="301" t="s">
        <v>8</v>
      </c>
      <c r="D209" s="301" t="s">
        <v>10</v>
      </c>
      <c r="E209" s="301" t="s">
        <v>12</v>
      </c>
      <c r="F209" s="315" t="s">
        <v>14</v>
      </c>
      <c r="G209" s="261"/>
      <c r="H209" s="261"/>
      <c r="I209" s="261"/>
      <c r="J209" s="301" t="s">
        <v>23</v>
      </c>
      <c r="K209" s="179"/>
    </row>
    <row r="210" spans="1:11" s="1" customFormat="1" ht="9.75" customHeight="1">
      <c r="A210" s="6" t="s">
        <v>3</v>
      </c>
      <c r="B210" s="219"/>
      <c r="C210" s="219"/>
      <c r="D210" s="219"/>
      <c r="E210" s="219"/>
      <c r="F210" s="299" t="s">
        <v>15</v>
      </c>
      <c r="G210" s="170"/>
      <c r="H210" s="300" t="s">
        <v>20</v>
      </c>
      <c r="I210" s="170"/>
      <c r="J210" s="219"/>
      <c r="K210" s="281"/>
    </row>
    <row r="211" spans="1:11" s="1" customFormat="1" ht="9.75" customHeight="1">
      <c r="A211" s="6" t="s">
        <v>4</v>
      </c>
      <c r="B211" s="219"/>
      <c r="C211" s="219"/>
      <c r="D211" s="219"/>
      <c r="E211" s="219"/>
      <c r="F211" s="9" t="s">
        <v>16</v>
      </c>
      <c r="G211" s="11" t="s">
        <v>18</v>
      </c>
      <c r="H211" s="13" t="s">
        <v>16</v>
      </c>
      <c r="I211" s="11" t="s">
        <v>18</v>
      </c>
      <c r="J211" s="13" t="s">
        <v>16</v>
      </c>
      <c r="K211" s="165" t="s">
        <v>18</v>
      </c>
    </row>
    <row r="212" spans="1:11" s="1" customFormat="1" ht="9.75" customHeight="1" thickBot="1">
      <c r="A212" s="7" t="s">
        <v>5</v>
      </c>
      <c r="B212" s="8" t="s">
        <v>7</v>
      </c>
      <c r="C212" s="8" t="s">
        <v>9</v>
      </c>
      <c r="D212" s="8" t="s">
        <v>11</v>
      </c>
      <c r="E212" s="8" t="s">
        <v>13</v>
      </c>
      <c r="F212" s="10" t="s">
        <v>17</v>
      </c>
      <c r="G212" s="12" t="s">
        <v>19</v>
      </c>
      <c r="H212" s="14" t="s">
        <v>21</v>
      </c>
      <c r="I212" s="12" t="s">
        <v>22</v>
      </c>
      <c r="J212" s="14" t="s">
        <v>24</v>
      </c>
      <c r="K212" s="16" t="s">
        <v>25</v>
      </c>
    </row>
    <row r="213" spans="1:11" s="18" customFormat="1" ht="10.2">
      <c r="A213" s="20"/>
      <c r="B213" s="19"/>
      <c r="C213" s="21" t="s">
        <v>204</v>
      </c>
      <c r="D213" s="19"/>
      <c r="E213" s="19"/>
      <c r="F213" s="22"/>
      <c r="G213" s="23"/>
      <c r="H213" s="24"/>
      <c r="J213" s="24"/>
      <c r="K213" s="25"/>
    </row>
    <row r="214" spans="1:11" s="18" customFormat="1" ht="10.2">
      <c r="A214" s="28"/>
      <c r="B214" s="29" t="s">
        <v>205</v>
      </c>
      <c r="C214" s="30" t="s">
        <v>206</v>
      </c>
      <c r="D214" s="27"/>
      <c r="E214" s="27"/>
      <c r="F214" s="31"/>
      <c r="G214" s="32"/>
      <c r="H214" s="33"/>
      <c r="I214" s="26"/>
      <c r="J214" s="33"/>
      <c r="K214" s="34"/>
    </row>
    <row r="215" spans="1:11" s="1" customFormat="1" ht="9.6">
      <c r="A215" s="35">
        <f>A205+1</f>
        <v>88</v>
      </c>
      <c r="B215" s="37" t="s">
        <v>207</v>
      </c>
      <c r="C215" s="38" t="s">
        <v>427</v>
      </c>
      <c r="D215" s="39" t="s">
        <v>105</v>
      </c>
      <c r="E215" s="131">
        <v>7.2</v>
      </c>
      <c r="F215" s="41">
        <v>0</v>
      </c>
      <c r="G215" s="42">
        <f>E215*F215</f>
        <v>0</v>
      </c>
      <c r="H215" s="43">
        <v>0</v>
      </c>
      <c r="I215" s="42">
        <f>E215*H215</f>
        <v>0</v>
      </c>
      <c r="J215" s="40">
        <v>0</v>
      </c>
      <c r="K215" s="44">
        <f>E215*J215</f>
        <v>0</v>
      </c>
    </row>
    <row r="216" spans="1:11" s="1" customFormat="1" ht="9.6">
      <c r="A216" s="35"/>
      <c r="B216" s="127" t="s">
        <v>354</v>
      </c>
      <c r="C216" s="128" t="s">
        <v>653</v>
      </c>
      <c r="D216" s="129" t="s">
        <v>409</v>
      </c>
      <c r="E216" s="132">
        <v>7.2</v>
      </c>
      <c r="F216" s="41"/>
      <c r="G216" s="42"/>
      <c r="H216" s="43"/>
      <c r="I216" s="42"/>
      <c r="J216" s="40"/>
      <c r="K216" s="44"/>
    </row>
    <row r="217" spans="1:11" s="1" customFormat="1" ht="9.6">
      <c r="A217" s="35">
        <f>A215+1</f>
        <v>89</v>
      </c>
      <c r="B217" s="37" t="s">
        <v>209</v>
      </c>
      <c r="C217" s="38" t="s">
        <v>431</v>
      </c>
      <c r="D217" s="39" t="s">
        <v>31</v>
      </c>
      <c r="E217" s="131">
        <v>7.2</v>
      </c>
      <c r="F217" s="41">
        <v>0</v>
      </c>
      <c r="G217" s="42">
        <f>E217*F217</f>
        <v>0</v>
      </c>
      <c r="H217" s="43">
        <v>0</v>
      </c>
      <c r="I217" s="42">
        <f>E217*H217</f>
        <v>0</v>
      </c>
      <c r="J217" s="40">
        <v>0.004550467</v>
      </c>
      <c r="K217" s="44">
        <f>E217*J217</f>
        <v>0.0327633624</v>
      </c>
    </row>
    <row r="218" spans="1:11" s="1" customFormat="1" ht="9.6">
      <c r="A218" s="35"/>
      <c r="B218" s="127" t="s">
        <v>354</v>
      </c>
      <c r="C218" s="128" t="s">
        <v>654</v>
      </c>
      <c r="D218" s="129" t="s">
        <v>356</v>
      </c>
      <c r="E218" s="132">
        <v>7.2</v>
      </c>
      <c r="F218" s="41"/>
      <c r="G218" s="42"/>
      <c r="H218" s="43"/>
      <c r="I218" s="42"/>
      <c r="J218" s="40"/>
      <c r="K218" s="44"/>
    </row>
    <row r="219" spans="1:11" s="1" customFormat="1" ht="9.6">
      <c r="A219" s="35">
        <f>A217+1</f>
        <v>90</v>
      </c>
      <c r="B219" s="37" t="s">
        <v>210</v>
      </c>
      <c r="C219" s="38" t="s">
        <v>211</v>
      </c>
      <c r="D219" s="39" t="s">
        <v>31</v>
      </c>
      <c r="E219" s="131">
        <v>2.88</v>
      </c>
      <c r="F219" s="41">
        <v>0</v>
      </c>
      <c r="G219" s="42">
        <f>E219*F219</f>
        <v>0</v>
      </c>
      <c r="H219" s="43">
        <v>0</v>
      </c>
      <c r="I219" s="42">
        <f>E219*H219</f>
        <v>0</v>
      </c>
      <c r="J219" s="40">
        <v>0.005013586</v>
      </c>
      <c r="K219" s="44">
        <f>E219*J219</f>
        <v>0.01443912768</v>
      </c>
    </row>
    <row r="220" spans="1:11" s="1" customFormat="1" ht="9.6">
      <c r="A220" s="35"/>
      <c r="B220" s="127" t="s">
        <v>354</v>
      </c>
      <c r="C220" s="128" t="s">
        <v>655</v>
      </c>
      <c r="D220" s="129" t="s">
        <v>356</v>
      </c>
      <c r="E220" s="132">
        <v>2.88</v>
      </c>
      <c r="F220" s="41"/>
      <c r="G220" s="42"/>
      <c r="H220" s="43"/>
      <c r="I220" s="42"/>
      <c r="J220" s="40"/>
      <c r="K220" s="44"/>
    </row>
    <row r="221" spans="1:11" s="1" customFormat="1" ht="9.6">
      <c r="A221" s="35">
        <f>A219+1</f>
        <v>91</v>
      </c>
      <c r="B221" s="37" t="s">
        <v>212</v>
      </c>
      <c r="C221" s="38" t="s">
        <v>213</v>
      </c>
      <c r="D221" s="39" t="s">
        <v>31</v>
      </c>
      <c r="E221" s="131">
        <v>7.2</v>
      </c>
      <c r="F221" s="41">
        <v>0</v>
      </c>
      <c r="G221" s="42">
        <f>E221*F221</f>
        <v>0</v>
      </c>
      <c r="H221" s="43">
        <v>0</v>
      </c>
      <c r="I221" s="42">
        <f>E221*H221</f>
        <v>0</v>
      </c>
      <c r="J221" s="40">
        <v>0.005513586</v>
      </c>
      <c r="K221" s="44">
        <f>E221*J221</f>
        <v>0.0396978192</v>
      </c>
    </row>
    <row r="222" spans="1:11" s="1" customFormat="1" ht="9.6">
      <c r="A222" s="35"/>
      <c r="B222" s="127" t="s">
        <v>354</v>
      </c>
      <c r="C222" s="128" t="s">
        <v>656</v>
      </c>
      <c r="D222" s="129" t="s">
        <v>356</v>
      </c>
      <c r="E222" s="132">
        <v>7.2</v>
      </c>
      <c r="F222" s="41"/>
      <c r="G222" s="42"/>
      <c r="H222" s="43"/>
      <c r="I222" s="42"/>
      <c r="J222" s="40"/>
      <c r="K222" s="44"/>
    </row>
    <row r="223" spans="1:11" s="1" customFormat="1" ht="9.6">
      <c r="A223" s="35">
        <f>A221+1</f>
        <v>92</v>
      </c>
      <c r="B223" s="37" t="s">
        <v>214</v>
      </c>
      <c r="C223" s="38" t="s">
        <v>215</v>
      </c>
      <c r="D223" s="39" t="s">
        <v>31</v>
      </c>
      <c r="E223" s="131">
        <v>70</v>
      </c>
      <c r="F223" s="41">
        <v>0</v>
      </c>
      <c r="G223" s="42">
        <f>E223*F223</f>
        <v>0</v>
      </c>
      <c r="H223" s="43">
        <v>0</v>
      </c>
      <c r="I223" s="42">
        <f>E223*H223</f>
        <v>0</v>
      </c>
      <c r="J223" s="40">
        <v>0.00025</v>
      </c>
      <c r="K223" s="44">
        <f>E223*J223</f>
        <v>0.0175</v>
      </c>
    </row>
    <row r="224" spans="1:11" s="1" customFormat="1" ht="9.6">
      <c r="A224" s="35"/>
      <c r="B224" s="127" t="s">
        <v>354</v>
      </c>
      <c r="C224" s="128" t="s">
        <v>657</v>
      </c>
      <c r="D224" s="129" t="s">
        <v>356</v>
      </c>
      <c r="E224" s="132">
        <v>70</v>
      </c>
      <c r="F224" s="41"/>
      <c r="G224" s="42"/>
      <c r="H224" s="43"/>
      <c r="I224" s="42"/>
      <c r="J224" s="40"/>
      <c r="K224" s="44"/>
    </row>
    <row r="225" spans="1:11" s="1" customFormat="1" ht="9.6">
      <c r="A225" s="35">
        <f>A223+1</f>
        <v>93</v>
      </c>
      <c r="B225" s="37" t="s">
        <v>216</v>
      </c>
      <c r="C225" s="38" t="s">
        <v>217</v>
      </c>
      <c r="D225" s="39" t="s">
        <v>51</v>
      </c>
      <c r="E225" s="131">
        <v>4</v>
      </c>
      <c r="F225" s="41">
        <v>0</v>
      </c>
      <c r="G225" s="42">
        <f>E225*F225</f>
        <v>0</v>
      </c>
      <c r="H225" s="43">
        <v>0</v>
      </c>
      <c r="I225" s="42">
        <f>E225*H225</f>
        <v>0</v>
      </c>
      <c r="J225" s="40">
        <v>0</v>
      </c>
      <c r="K225" s="44">
        <f>E225*J225</f>
        <v>0</v>
      </c>
    </row>
    <row r="226" spans="1:11" s="1" customFormat="1" ht="9.6">
      <c r="A226" s="35"/>
      <c r="B226" s="127" t="s">
        <v>354</v>
      </c>
      <c r="C226" s="128">
        <v>4</v>
      </c>
      <c r="D226" s="129" t="s">
        <v>362</v>
      </c>
      <c r="E226" s="132">
        <v>4</v>
      </c>
      <c r="F226" s="41"/>
      <c r="G226" s="42"/>
      <c r="H226" s="43"/>
      <c r="I226" s="42"/>
      <c r="J226" s="40"/>
      <c r="K226" s="44"/>
    </row>
    <row r="227" spans="1:11" s="1" customFormat="1" ht="9.6">
      <c r="A227" s="35">
        <f>A225+1</f>
        <v>94</v>
      </c>
      <c r="B227" s="37" t="s">
        <v>218</v>
      </c>
      <c r="C227" s="38" t="s">
        <v>219</v>
      </c>
      <c r="D227" s="39" t="s">
        <v>51</v>
      </c>
      <c r="E227" s="131">
        <v>12</v>
      </c>
      <c r="F227" s="41">
        <v>0</v>
      </c>
      <c r="G227" s="42">
        <f>E227*F227</f>
        <v>0</v>
      </c>
      <c r="H227" s="43">
        <v>0</v>
      </c>
      <c r="I227" s="42">
        <f>E227*H227</f>
        <v>0</v>
      </c>
      <c r="J227" s="40">
        <v>0</v>
      </c>
      <c r="K227" s="44">
        <f>E227*J227</f>
        <v>0</v>
      </c>
    </row>
    <row r="228" spans="1:11" s="1" customFormat="1" ht="9.6">
      <c r="A228" s="35"/>
      <c r="B228" s="127" t="s">
        <v>354</v>
      </c>
      <c r="C228" s="128">
        <v>12</v>
      </c>
      <c r="D228" s="129" t="s">
        <v>362</v>
      </c>
      <c r="E228" s="132">
        <v>12</v>
      </c>
      <c r="F228" s="41"/>
      <c r="G228" s="42"/>
      <c r="H228" s="43"/>
      <c r="I228" s="42"/>
      <c r="J228" s="40"/>
      <c r="K228" s="44"/>
    </row>
    <row r="229" spans="1:11" s="1" customFormat="1" ht="9.6">
      <c r="A229" s="35">
        <f>A227+1</f>
        <v>95</v>
      </c>
      <c r="B229" s="37" t="s">
        <v>207</v>
      </c>
      <c r="C229" s="38" t="s">
        <v>208</v>
      </c>
      <c r="D229" s="39" t="s">
        <v>105</v>
      </c>
      <c r="E229" s="131">
        <v>4</v>
      </c>
      <c r="F229" s="41">
        <v>0</v>
      </c>
      <c r="G229" s="42">
        <f>E229*F229</f>
        <v>0</v>
      </c>
      <c r="H229" s="43">
        <v>0</v>
      </c>
      <c r="I229" s="42">
        <f>E229*H229</f>
        <v>0</v>
      </c>
      <c r="J229" s="40">
        <v>0</v>
      </c>
      <c r="K229" s="44">
        <f>E229*J229</f>
        <v>0</v>
      </c>
    </row>
    <row r="230" spans="1:11" s="1" customFormat="1" ht="9.6">
      <c r="A230" s="35"/>
      <c r="B230" s="127" t="s">
        <v>354</v>
      </c>
      <c r="C230" s="128">
        <v>4</v>
      </c>
      <c r="D230" s="129" t="s">
        <v>409</v>
      </c>
      <c r="E230" s="132">
        <v>4</v>
      </c>
      <c r="F230" s="41"/>
      <c r="G230" s="42"/>
      <c r="H230" s="43"/>
      <c r="I230" s="42"/>
      <c r="J230" s="40"/>
      <c r="K230" s="44"/>
    </row>
    <row r="231" spans="1:11" s="1" customFormat="1" ht="9.6">
      <c r="A231" s="35">
        <f>A229+1</f>
        <v>96</v>
      </c>
      <c r="B231" s="37" t="s">
        <v>220</v>
      </c>
      <c r="C231" s="38" t="s">
        <v>435</v>
      </c>
      <c r="D231" s="39" t="s">
        <v>87</v>
      </c>
      <c r="E231" s="131">
        <v>81.05</v>
      </c>
      <c r="F231" s="41">
        <v>0</v>
      </c>
      <c r="G231" s="42">
        <f>E231*F231</f>
        <v>0</v>
      </c>
      <c r="H231" s="43">
        <v>0</v>
      </c>
      <c r="I231" s="42">
        <f>E231*H231</f>
        <v>0</v>
      </c>
      <c r="J231" s="40">
        <v>1</v>
      </c>
      <c r="K231" s="44">
        <f>E231*J231</f>
        <v>81.05</v>
      </c>
    </row>
    <row r="232" spans="1:11" s="1" customFormat="1" ht="9.6">
      <c r="A232" s="35"/>
      <c r="B232" s="127" t="s">
        <v>354</v>
      </c>
      <c r="C232" s="128" t="s">
        <v>658</v>
      </c>
      <c r="D232" s="129" t="s">
        <v>374</v>
      </c>
      <c r="E232" s="132">
        <v>81.05</v>
      </c>
      <c r="F232" s="41"/>
      <c r="G232" s="42"/>
      <c r="H232" s="43"/>
      <c r="I232" s="42"/>
      <c r="J232" s="40"/>
      <c r="K232" s="44"/>
    </row>
    <row r="233" spans="1:11" s="1" customFormat="1" ht="9.6">
      <c r="A233" s="35">
        <f>A231+1</f>
        <v>97</v>
      </c>
      <c r="B233" s="37" t="s">
        <v>221</v>
      </c>
      <c r="C233" s="38" t="s">
        <v>576</v>
      </c>
      <c r="D233" s="39" t="s">
        <v>223</v>
      </c>
      <c r="E233" s="131">
        <v>205</v>
      </c>
      <c r="F233" s="41">
        <v>0</v>
      </c>
      <c r="G233" s="42">
        <f>E233*F233</f>
        <v>0</v>
      </c>
      <c r="H233" s="43">
        <v>0</v>
      </c>
      <c r="I233" s="42">
        <f>E233*H233</f>
        <v>0</v>
      </c>
      <c r="J233" s="40">
        <v>0.0012</v>
      </c>
      <c r="K233" s="44">
        <f>E233*J233</f>
        <v>0.24599999999999997</v>
      </c>
    </row>
    <row r="234" spans="1:11" s="1" customFormat="1" ht="9.6">
      <c r="A234" s="35"/>
      <c r="B234" s="127" t="s">
        <v>354</v>
      </c>
      <c r="C234" s="128" t="s">
        <v>659</v>
      </c>
      <c r="D234" s="129" t="s">
        <v>437</v>
      </c>
      <c r="E234" s="132">
        <v>205</v>
      </c>
      <c r="F234" s="41"/>
      <c r="G234" s="42"/>
      <c r="H234" s="43"/>
      <c r="I234" s="42"/>
      <c r="J234" s="40"/>
      <c r="K234" s="44"/>
    </row>
    <row r="235" spans="1:11" s="1" customFormat="1" ht="9.6">
      <c r="A235" s="35">
        <f>A233+1</f>
        <v>98</v>
      </c>
      <c r="B235" s="37" t="s">
        <v>224</v>
      </c>
      <c r="C235" s="38" t="s">
        <v>225</v>
      </c>
      <c r="D235" s="39" t="s">
        <v>105</v>
      </c>
      <c r="E235" s="131">
        <v>26</v>
      </c>
      <c r="F235" s="41">
        <v>0</v>
      </c>
      <c r="G235" s="42">
        <f>E235*F235</f>
        <v>0</v>
      </c>
      <c r="H235" s="43">
        <v>0</v>
      </c>
      <c r="I235" s="42">
        <f>E235*H235</f>
        <v>0</v>
      </c>
      <c r="J235" s="40">
        <v>0.0003116</v>
      </c>
      <c r="K235" s="44">
        <f>E235*J235</f>
        <v>0.0081016</v>
      </c>
    </row>
    <row r="236" spans="1:11" s="1" customFormat="1" ht="9.6">
      <c r="A236" s="35"/>
      <c r="B236" s="127" t="s">
        <v>354</v>
      </c>
      <c r="C236" s="128">
        <v>26</v>
      </c>
      <c r="D236" s="129" t="s">
        <v>409</v>
      </c>
      <c r="E236" s="132">
        <v>26</v>
      </c>
      <c r="F236" s="41"/>
      <c r="G236" s="42"/>
      <c r="H236" s="43"/>
      <c r="I236" s="42"/>
      <c r="J236" s="40"/>
      <c r="K236" s="44"/>
    </row>
    <row r="237" spans="1:11" s="1" customFormat="1" ht="9.6">
      <c r="A237" s="35">
        <f>A235+1</f>
        <v>99</v>
      </c>
      <c r="B237" s="37" t="s">
        <v>226</v>
      </c>
      <c r="C237" s="38" t="s">
        <v>578</v>
      </c>
      <c r="D237" s="39" t="s">
        <v>227</v>
      </c>
      <c r="E237" s="131">
        <v>40</v>
      </c>
      <c r="F237" s="41">
        <v>0</v>
      </c>
      <c r="G237" s="42">
        <f>E237*F237</f>
        <v>0</v>
      </c>
      <c r="H237" s="43">
        <v>0</v>
      </c>
      <c r="I237" s="42">
        <f>E237*H237</f>
        <v>0</v>
      </c>
      <c r="J237" s="40">
        <v>0</v>
      </c>
      <c r="K237" s="44">
        <f>E237*J237</f>
        <v>0</v>
      </c>
    </row>
    <row r="238" spans="1:11" s="1" customFormat="1" ht="9.6">
      <c r="A238" s="35"/>
      <c r="B238" s="127" t="s">
        <v>354</v>
      </c>
      <c r="C238" s="128">
        <v>40</v>
      </c>
      <c r="D238" s="129" t="s">
        <v>439</v>
      </c>
      <c r="E238" s="132">
        <v>40</v>
      </c>
      <c r="F238" s="41"/>
      <c r="G238" s="42"/>
      <c r="H238" s="43"/>
      <c r="I238" s="42"/>
      <c r="J238" s="40"/>
      <c r="K238" s="44"/>
    </row>
    <row r="239" spans="1:11" s="1" customFormat="1" ht="9.6">
      <c r="A239" s="35">
        <f>A237+1</f>
        <v>100</v>
      </c>
      <c r="B239" s="37" t="s">
        <v>228</v>
      </c>
      <c r="C239" s="38" t="s">
        <v>229</v>
      </c>
      <c r="D239" s="39" t="s">
        <v>87</v>
      </c>
      <c r="E239" s="40">
        <v>81.409</v>
      </c>
      <c r="F239" s="41">
        <v>0</v>
      </c>
      <c r="G239" s="42">
        <f>E239*F239</f>
        <v>0</v>
      </c>
      <c r="H239" s="43">
        <v>0</v>
      </c>
      <c r="I239" s="42">
        <f>E239*H239</f>
        <v>0</v>
      </c>
      <c r="J239" s="40">
        <v>0</v>
      </c>
      <c r="K239" s="44">
        <f>E239*J239</f>
        <v>0</v>
      </c>
    </row>
    <row r="240" spans="1:11" s="1" customFormat="1" ht="9.6">
      <c r="A240" s="35"/>
      <c r="B240" s="127" t="s">
        <v>354</v>
      </c>
      <c r="C240" s="133">
        <f>K241</f>
        <v>81.40850190927999</v>
      </c>
      <c r="D240" s="129" t="s">
        <v>374</v>
      </c>
      <c r="E240" s="130">
        <v>81.409</v>
      </c>
      <c r="F240" s="41"/>
      <c r="G240" s="42"/>
      <c r="H240" s="43"/>
      <c r="I240" s="126"/>
      <c r="J240" s="40"/>
      <c r="K240" s="44"/>
    </row>
    <row r="241" spans="1:11" s="18" customFormat="1" ht="10.8" thickBot="1">
      <c r="A241" s="46"/>
      <c r="B241" s="48">
        <v>782</v>
      </c>
      <c r="C241" s="49" t="s">
        <v>230</v>
      </c>
      <c r="D241" s="47"/>
      <c r="E241" s="47"/>
      <c r="F241" s="50"/>
      <c r="G241" s="52">
        <f>SUM(G215:G239)</f>
        <v>0</v>
      </c>
      <c r="H241" s="51"/>
      <c r="I241" s="63">
        <f>SUM(I215:I239)</f>
        <v>0</v>
      </c>
      <c r="J241" s="51"/>
      <c r="K241" s="53">
        <f>SUM(K215:K239)</f>
        <v>81.40850190927999</v>
      </c>
    </row>
    <row r="242" spans="1:11" ht="13.8" thickBo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s="1" customFormat="1" ht="9.75" customHeight="1">
      <c r="A243" s="5" t="s">
        <v>2</v>
      </c>
      <c r="B243" s="301" t="s">
        <v>6</v>
      </c>
      <c r="C243" s="301" t="s">
        <v>8</v>
      </c>
      <c r="D243" s="301" t="s">
        <v>10</v>
      </c>
      <c r="E243" s="301" t="s">
        <v>12</v>
      </c>
      <c r="F243" s="315" t="s">
        <v>14</v>
      </c>
      <c r="G243" s="261"/>
      <c r="H243" s="261"/>
      <c r="I243" s="261"/>
      <c r="J243" s="301" t="s">
        <v>23</v>
      </c>
      <c r="K243" s="179"/>
    </row>
    <row r="244" spans="1:11" s="1" customFormat="1" ht="9.75" customHeight="1">
      <c r="A244" s="6" t="s">
        <v>3</v>
      </c>
      <c r="B244" s="219"/>
      <c r="C244" s="219"/>
      <c r="D244" s="219"/>
      <c r="E244" s="219"/>
      <c r="F244" s="299" t="s">
        <v>15</v>
      </c>
      <c r="G244" s="170"/>
      <c r="H244" s="300" t="s">
        <v>20</v>
      </c>
      <c r="I244" s="170"/>
      <c r="J244" s="219"/>
      <c r="K244" s="281"/>
    </row>
    <row r="245" spans="1:11" s="1" customFormat="1" ht="9.75" customHeight="1">
      <c r="A245" s="6" t="s">
        <v>4</v>
      </c>
      <c r="B245" s="219"/>
      <c r="C245" s="219"/>
      <c r="D245" s="219"/>
      <c r="E245" s="219"/>
      <c r="F245" s="9" t="s">
        <v>16</v>
      </c>
      <c r="G245" s="11" t="s">
        <v>18</v>
      </c>
      <c r="H245" s="13" t="s">
        <v>16</v>
      </c>
      <c r="I245" s="11" t="s">
        <v>18</v>
      </c>
      <c r="J245" s="13" t="s">
        <v>16</v>
      </c>
      <c r="K245" s="165" t="s">
        <v>18</v>
      </c>
    </row>
    <row r="246" spans="1:11" s="1" customFormat="1" ht="9.75" customHeight="1" thickBot="1">
      <c r="A246" s="7" t="s">
        <v>5</v>
      </c>
      <c r="B246" s="8" t="s">
        <v>7</v>
      </c>
      <c r="C246" s="8" t="s">
        <v>9</v>
      </c>
      <c r="D246" s="8" t="s">
        <v>11</v>
      </c>
      <c r="E246" s="8" t="s">
        <v>13</v>
      </c>
      <c r="F246" s="10" t="s">
        <v>17</v>
      </c>
      <c r="G246" s="12" t="s">
        <v>19</v>
      </c>
      <c r="H246" s="14" t="s">
        <v>21</v>
      </c>
      <c r="I246" s="12" t="s">
        <v>22</v>
      </c>
      <c r="J246" s="14" t="s">
        <v>24</v>
      </c>
      <c r="K246" s="16" t="s">
        <v>25</v>
      </c>
    </row>
    <row r="247" spans="1:11" s="18" customFormat="1" ht="10.2">
      <c r="A247" s="20"/>
      <c r="B247" s="19"/>
      <c r="C247" s="21" t="s">
        <v>231</v>
      </c>
      <c r="D247" s="19"/>
      <c r="E247" s="19"/>
      <c r="F247" s="22"/>
      <c r="G247" s="23"/>
      <c r="H247" s="24"/>
      <c r="J247" s="24"/>
      <c r="K247" s="25"/>
    </row>
    <row r="248" spans="1:11" s="18" customFormat="1" ht="10.2">
      <c r="A248" s="28"/>
      <c r="B248" s="29" t="s">
        <v>232</v>
      </c>
      <c r="C248" s="30" t="s">
        <v>233</v>
      </c>
      <c r="D248" s="27"/>
      <c r="E248" s="27"/>
      <c r="F248" s="31"/>
      <c r="G248" s="32"/>
      <c r="H248" s="33"/>
      <c r="I248" s="26"/>
      <c r="J248" s="33"/>
      <c r="K248" s="34"/>
    </row>
    <row r="249" spans="1:11" s="1" customFormat="1" ht="9.6">
      <c r="A249" s="35">
        <f>A239+1</f>
        <v>101</v>
      </c>
      <c r="B249" s="37" t="s">
        <v>234</v>
      </c>
      <c r="C249" s="38" t="s">
        <v>660</v>
      </c>
      <c r="D249" s="39" t="s">
        <v>51</v>
      </c>
      <c r="E249" s="131">
        <v>12</v>
      </c>
      <c r="F249" s="41">
        <v>0</v>
      </c>
      <c r="G249" s="42">
        <f>E249*F249</f>
        <v>0</v>
      </c>
      <c r="H249" s="43">
        <v>0</v>
      </c>
      <c r="I249" s="42">
        <f>E249*H249</f>
        <v>0</v>
      </c>
      <c r="J249" s="40">
        <v>0.029</v>
      </c>
      <c r="K249" s="44">
        <f>E249*J249</f>
        <v>0.34800000000000003</v>
      </c>
    </row>
    <row r="250" spans="1:11" s="1" customFormat="1" ht="9.6">
      <c r="A250" s="35"/>
      <c r="B250" s="127" t="s">
        <v>354</v>
      </c>
      <c r="C250" s="128">
        <v>12</v>
      </c>
      <c r="D250" s="129" t="s">
        <v>362</v>
      </c>
      <c r="E250" s="132">
        <v>12</v>
      </c>
      <c r="F250" s="41"/>
      <c r="G250" s="42"/>
      <c r="H250" s="43"/>
      <c r="I250" s="42"/>
      <c r="J250" s="40"/>
      <c r="K250" s="44"/>
    </row>
    <row r="251" spans="1:11" s="1" customFormat="1" ht="9.6">
      <c r="A251" s="35">
        <f>A249+1</f>
        <v>102</v>
      </c>
      <c r="B251" s="37" t="s">
        <v>235</v>
      </c>
      <c r="C251" s="38" t="s">
        <v>236</v>
      </c>
      <c r="D251" s="39" t="s">
        <v>105</v>
      </c>
      <c r="E251" s="131">
        <v>10.2</v>
      </c>
      <c r="F251" s="41">
        <v>0</v>
      </c>
      <c r="G251" s="42">
        <f>E251*F251</f>
        <v>0</v>
      </c>
      <c r="H251" s="43">
        <v>0</v>
      </c>
      <c r="I251" s="42">
        <f>E251*H251</f>
        <v>0</v>
      </c>
      <c r="J251" s="40">
        <v>0.00369402</v>
      </c>
      <c r="K251" s="44">
        <f>E251*J251</f>
        <v>0.037679003999999995</v>
      </c>
    </row>
    <row r="252" spans="1:11" s="1" customFormat="1" ht="9.6">
      <c r="A252" s="35"/>
      <c r="B252" s="127" t="s">
        <v>354</v>
      </c>
      <c r="C252" s="128">
        <v>12</v>
      </c>
      <c r="D252" s="129" t="s">
        <v>409</v>
      </c>
      <c r="E252" s="132">
        <v>10.2</v>
      </c>
      <c r="F252" s="41"/>
      <c r="G252" s="42"/>
      <c r="H252" s="43"/>
      <c r="I252" s="42"/>
      <c r="J252" s="40"/>
      <c r="K252" s="44"/>
    </row>
    <row r="253" spans="1:11" s="1" customFormat="1" ht="9.6">
      <c r="A253" s="35">
        <f>A251+1</f>
        <v>103</v>
      </c>
      <c r="B253" s="37" t="s">
        <v>110</v>
      </c>
      <c r="C253" s="38" t="s">
        <v>111</v>
      </c>
      <c r="D253" s="39" t="s">
        <v>105</v>
      </c>
      <c r="E253" s="131">
        <v>10.2</v>
      </c>
      <c r="F253" s="41">
        <v>0</v>
      </c>
      <c r="G253" s="42">
        <f>E253*F253</f>
        <v>0</v>
      </c>
      <c r="H253" s="43">
        <v>0</v>
      </c>
      <c r="I253" s="42">
        <f>E253*H253</f>
        <v>0</v>
      </c>
      <c r="J253" s="40">
        <v>0.0016</v>
      </c>
      <c r="K253" s="44">
        <f>E253*J253</f>
        <v>0.01632</v>
      </c>
    </row>
    <row r="254" spans="1:11" s="1" customFormat="1" ht="9.6">
      <c r="A254" s="35"/>
      <c r="B254" s="127" t="s">
        <v>354</v>
      </c>
      <c r="C254" s="128">
        <v>12</v>
      </c>
      <c r="D254" s="129" t="s">
        <v>409</v>
      </c>
      <c r="E254" s="132">
        <v>10.2</v>
      </c>
      <c r="F254" s="41"/>
      <c r="G254" s="42"/>
      <c r="H254" s="43"/>
      <c r="I254" s="42"/>
      <c r="J254" s="40"/>
      <c r="K254" s="44"/>
    </row>
    <row r="255" spans="1:11" s="1" customFormat="1" ht="9.6">
      <c r="A255" s="35">
        <f>A253+1</f>
        <v>104</v>
      </c>
      <c r="B255" s="37" t="s">
        <v>237</v>
      </c>
      <c r="C255" s="38" t="s">
        <v>238</v>
      </c>
      <c r="D255" s="39" t="s">
        <v>87</v>
      </c>
      <c r="E255" s="36">
        <v>0.402</v>
      </c>
      <c r="F255" s="41">
        <v>0</v>
      </c>
      <c r="G255" s="42">
        <f>E255*F255</f>
        <v>0</v>
      </c>
      <c r="H255" s="43">
        <v>0</v>
      </c>
      <c r="I255" s="42">
        <f>E255*H255</f>
        <v>0</v>
      </c>
      <c r="J255" s="40">
        <v>0</v>
      </c>
      <c r="K255" s="44">
        <f>E255*J255</f>
        <v>0</v>
      </c>
    </row>
    <row r="256" spans="1:11" s="1" customFormat="1" ht="9.6">
      <c r="A256" s="35"/>
      <c r="B256" s="127" t="s">
        <v>354</v>
      </c>
      <c r="C256" s="133">
        <f>K257</f>
        <v>0.40199900400000005</v>
      </c>
      <c r="D256" s="129" t="s">
        <v>374</v>
      </c>
      <c r="E256" s="130">
        <v>0.402</v>
      </c>
      <c r="F256" s="41"/>
      <c r="G256" s="42"/>
      <c r="H256" s="43"/>
      <c r="I256" s="126"/>
      <c r="J256" s="40"/>
      <c r="K256" s="44"/>
    </row>
    <row r="257" spans="1:11" s="18" customFormat="1" ht="10.8" thickBot="1">
      <c r="A257" s="46"/>
      <c r="B257" s="48">
        <v>721</v>
      </c>
      <c r="C257" s="49" t="s">
        <v>239</v>
      </c>
      <c r="D257" s="47"/>
      <c r="E257" s="47"/>
      <c r="F257" s="50"/>
      <c r="G257" s="52">
        <f>SUM(G249:G255)</f>
        <v>0</v>
      </c>
      <c r="H257" s="51"/>
      <c r="I257" s="63">
        <f>SUM(I249:I255)</f>
        <v>0</v>
      </c>
      <c r="J257" s="51"/>
      <c r="K257" s="53">
        <f>SUM(K249:K255)</f>
        <v>0.40199900400000005</v>
      </c>
    </row>
    <row r="258" spans="1:11" ht="13.8" thickBo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s="18" customFormat="1" ht="13.8" thickBot="1">
      <c r="A259" s="65"/>
      <c r="B259" s="66"/>
      <c r="C259" s="68" t="s">
        <v>240</v>
      </c>
      <c r="D259" s="67"/>
      <c r="E259" s="67"/>
      <c r="F259" s="67"/>
      <c r="G259" s="67"/>
      <c r="H259" s="67"/>
      <c r="I259" s="67"/>
      <c r="J259" s="304">
        <f>'KRYCÍ LIST SO-03'!E20</f>
        <v>0</v>
      </c>
      <c r="K259" s="199"/>
    </row>
  </sheetData>
  <mergeCells count="30">
    <mergeCell ref="J243:K244"/>
    <mergeCell ref="F244:G244"/>
    <mergeCell ref="H244:I244"/>
    <mergeCell ref="J259:K259"/>
    <mergeCell ref="H210:I210"/>
    <mergeCell ref="B243:B245"/>
    <mergeCell ref="C243:C245"/>
    <mergeCell ref="D243:D245"/>
    <mergeCell ref="E243:E245"/>
    <mergeCell ref="F243:I243"/>
    <mergeCell ref="J6:K7"/>
    <mergeCell ref="F7:G7"/>
    <mergeCell ref="H7:I7"/>
    <mergeCell ref="B209:B211"/>
    <mergeCell ref="C209:C211"/>
    <mergeCell ref="D209:D211"/>
    <mergeCell ref="E209:E211"/>
    <mergeCell ref="F209:I209"/>
    <mergeCell ref="J209:K210"/>
    <mergeCell ref="F210:G210"/>
    <mergeCell ref="B6:B8"/>
    <mergeCell ref="C6:C8"/>
    <mergeCell ref="D6:D8"/>
    <mergeCell ref="E6:E8"/>
    <mergeCell ref="F6:I6"/>
    <mergeCell ref="A1:I1"/>
    <mergeCell ref="J1:K1"/>
    <mergeCell ref="A2:I2"/>
    <mergeCell ref="J2:K2"/>
    <mergeCell ref="A4:K4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7" sqref="B7:E7"/>
    </sheetView>
  </sheetViews>
  <sheetFormatPr defaultColWidth="9.140625" defaultRowHeight="12.75"/>
  <cols>
    <col min="1" max="1" width="17.140625" style="0" customWidth="1"/>
    <col min="2" max="2" width="33.7109375" style="0" customWidth="1"/>
    <col min="3" max="3" width="8.14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174" t="s">
        <v>328</v>
      </c>
      <c r="B1" s="175"/>
      <c r="C1" s="175"/>
      <c r="D1" s="175"/>
      <c r="E1" s="175"/>
    </row>
    <row r="2" spans="1:5" s="3" customFormat="1" ht="13.2" customHeight="1">
      <c r="A2" s="110" t="s">
        <v>329</v>
      </c>
      <c r="B2" s="176" t="s">
        <v>330</v>
      </c>
      <c r="C2" s="177"/>
      <c r="D2" s="178"/>
      <c r="E2" s="111" t="s">
        <v>331</v>
      </c>
    </row>
    <row r="3" spans="1:5" s="3" customFormat="1" ht="13.2" customHeight="1">
      <c r="A3" s="138"/>
      <c r="B3" s="225" t="s">
        <v>487</v>
      </c>
      <c r="C3" s="226"/>
      <c r="D3" s="227"/>
      <c r="E3" s="137" t="s">
        <v>446</v>
      </c>
    </row>
    <row r="4" spans="1:5" s="3" customFormat="1" ht="13.2" customHeight="1">
      <c r="A4" s="113" t="s">
        <v>332</v>
      </c>
      <c r="B4" s="228" t="s">
        <v>486</v>
      </c>
      <c r="C4" s="170"/>
      <c r="D4" s="170"/>
      <c r="E4" s="173"/>
    </row>
    <row r="5" spans="1:5" s="3" customFormat="1" ht="13.2" customHeight="1">
      <c r="A5" s="113" t="s">
        <v>274</v>
      </c>
      <c r="B5" s="222" t="s">
        <v>268</v>
      </c>
      <c r="C5" s="170"/>
      <c r="D5" s="170"/>
      <c r="E5" s="173"/>
    </row>
    <row r="6" spans="1:5" s="3" customFormat="1" ht="13.2" customHeight="1">
      <c r="A6" s="113" t="s">
        <v>275</v>
      </c>
      <c r="B6" s="222" t="s">
        <v>268</v>
      </c>
      <c r="C6" s="170"/>
      <c r="D6" s="170"/>
      <c r="E6" s="173"/>
    </row>
    <row r="7" spans="1:5" s="3" customFormat="1" ht="13.2" customHeight="1">
      <c r="A7" s="113" t="s">
        <v>277</v>
      </c>
      <c r="B7" s="222" t="s">
        <v>268</v>
      </c>
      <c r="C7" s="170"/>
      <c r="D7" s="170"/>
      <c r="E7" s="173"/>
    </row>
    <row r="8" spans="1:5" s="3" customFormat="1" ht="13.2" customHeight="1" thickBot="1">
      <c r="A8" s="113" t="s">
        <v>281</v>
      </c>
      <c r="B8" s="222" t="s">
        <v>268</v>
      </c>
      <c r="C8" s="170"/>
      <c r="D8" s="170"/>
      <c r="E8" s="173"/>
    </row>
    <row r="9" spans="1:5" s="3" customFormat="1" ht="28.5" customHeight="1" thickBot="1">
      <c r="A9" s="223" t="s">
        <v>333</v>
      </c>
      <c r="B9" s="177"/>
      <c r="C9" s="177"/>
      <c r="D9" s="177"/>
      <c r="E9" s="179"/>
    </row>
    <row r="10" spans="1:5" s="3" customFormat="1" ht="28.5" customHeight="1">
      <c r="A10" s="115" t="s">
        <v>334</v>
      </c>
      <c r="B10" s="116" t="s">
        <v>335</v>
      </c>
      <c r="C10" s="117" t="s">
        <v>336</v>
      </c>
      <c r="D10" s="118" t="s">
        <v>337</v>
      </c>
      <c r="E10" s="119" t="s">
        <v>338</v>
      </c>
    </row>
    <row r="11" spans="1:5" s="3" customFormat="1" ht="12.75">
      <c r="A11" s="147" t="s">
        <v>267</v>
      </c>
      <c r="B11" s="155" t="s">
        <v>490</v>
      </c>
      <c r="C11" s="148"/>
      <c r="D11" s="149">
        <f>'KRYCÍ LIST SO-01'!E28</f>
        <v>0</v>
      </c>
      <c r="E11" s="101">
        <f>'KRYCÍ LIST SO-01'!H39</f>
        <v>0</v>
      </c>
    </row>
    <row r="12" spans="1:5" s="3" customFormat="1" ht="12.75">
      <c r="A12" s="153" t="s">
        <v>488</v>
      </c>
      <c r="B12" s="155" t="s">
        <v>662</v>
      </c>
      <c r="C12" s="148"/>
      <c r="D12" s="149">
        <f>'KRYCÍ LIST SO-02'!E28</f>
        <v>0</v>
      </c>
      <c r="E12" s="101">
        <f>'KRYCÍ LIST SO-02'!H39</f>
        <v>0</v>
      </c>
    </row>
    <row r="13" spans="1:5" s="3" customFormat="1" ht="13.8" thickBot="1">
      <c r="A13" s="154" t="s">
        <v>489</v>
      </c>
      <c r="B13" s="168" t="s">
        <v>661</v>
      </c>
      <c r="C13" s="150"/>
      <c r="D13" s="151">
        <f>'KRYCÍ LIST SO-03'!E28</f>
        <v>0</v>
      </c>
      <c r="E13" s="152">
        <f>'KRYCÍ LIST SO-03'!H39</f>
        <v>0</v>
      </c>
    </row>
    <row r="14" spans="1:5" s="3" customFormat="1" ht="19.5" customHeight="1" thickBot="1">
      <c r="A14" s="212" t="s">
        <v>339</v>
      </c>
      <c r="B14" s="198"/>
      <c r="C14" s="224"/>
      <c r="D14" s="120">
        <f>SUM(D11:D13)</f>
        <v>0</v>
      </c>
      <c r="E14" s="121">
        <f>SUM(E11:E13)</f>
        <v>0</v>
      </c>
    </row>
  </sheetData>
  <mergeCells count="10">
    <mergeCell ref="B7:E7"/>
    <mergeCell ref="B8:E8"/>
    <mergeCell ref="A9:E9"/>
    <mergeCell ref="A14:C14"/>
    <mergeCell ref="A1:E1"/>
    <mergeCell ref="B2:D2"/>
    <mergeCell ref="B3:D3"/>
    <mergeCell ref="B4:E4"/>
    <mergeCell ref="B5:E5"/>
    <mergeCell ref="B6:E6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4" sqref="E4:J4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234" t="s">
        <v>262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2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2" customHeight="1">
      <c r="A3" s="235" t="s">
        <v>263</v>
      </c>
      <c r="B3" s="177"/>
      <c r="C3" s="177"/>
      <c r="D3" s="178"/>
      <c r="E3" s="236" t="s">
        <v>264</v>
      </c>
      <c r="F3" s="177"/>
      <c r="G3" s="177"/>
      <c r="H3" s="177"/>
      <c r="I3" s="177"/>
      <c r="J3" s="178"/>
      <c r="K3" s="236" t="s">
        <v>265</v>
      </c>
      <c r="L3" s="178"/>
      <c r="M3" s="91" t="s">
        <v>266</v>
      </c>
    </row>
    <row r="4" spans="1:13" ht="13.2" customHeight="1">
      <c r="A4" s="231" t="s">
        <v>267</v>
      </c>
      <c r="B4" s="184"/>
      <c r="C4" s="184"/>
      <c r="D4" s="187"/>
      <c r="E4" s="233" t="s">
        <v>475</v>
      </c>
      <c r="F4" s="181"/>
      <c r="G4" s="181"/>
      <c r="H4" s="181"/>
      <c r="I4" s="181"/>
      <c r="J4" s="182"/>
      <c r="K4" s="232" t="s">
        <v>268</v>
      </c>
      <c r="L4" s="187"/>
      <c r="M4" s="92" t="s">
        <v>269</v>
      </c>
    </row>
    <row r="5" spans="1:13" ht="13.2" customHeight="1">
      <c r="A5" s="229" t="s">
        <v>270</v>
      </c>
      <c r="B5" s="170"/>
      <c r="C5" s="170"/>
      <c r="D5" s="171"/>
      <c r="E5" s="230" t="s">
        <v>271</v>
      </c>
      <c r="F5" s="170"/>
      <c r="G5" s="170"/>
      <c r="H5" s="170"/>
      <c r="I5" s="170"/>
      <c r="J5" s="171"/>
      <c r="K5" s="230" t="s">
        <v>272</v>
      </c>
      <c r="L5" s="171"/>
      <c r="M5" s="93" t="s">
        <v>273</v>
      </c>
    </row>
    <row r="6" spans="1:13" ht="13.2" customHeight="1">
      <c r="A6" s="231" t="s">
        <v>268</v>
      </c>
      <c r="B6" s="184"/>
      <c r="C6" s="184"/>
      <c r="D6" s="187"/>
      <c r="E6" s="233" t="s">
        <v>442</v>
      </c>
      <c r="F6" s="181"/>
      <c r="G6" s="181"/>
      <c r="H6" s="181"/>
      <c r="I6" s="181"/>
      <c r="J6" s="182"/>
      <c r="K6" s="232" t="s">
        <v>268</v>
      </c>
      <c r="L6" s="187"/>
      <c r="M6" s="92" t="s">
        <v>268</v>
      </c>
    </row>
    <row r="7" spans="1:13" s="3" customFormat="1" ht="13.2" customHeight="1">
      <c r="A7" s="244" t="s">
        <v>274</v>
      </c>
      <c r="B7" s="239"/>
      <c r="C7" s="239"/>
      <c r="D7" s="245" t="s">
        <v>444</v>
      </c>
      <c r="E7" s="239"/>
      <c r="F7" s="239"/>
      <c r="G7" s="246"/>
      <c r="H7" s="238" t="s">
        <v>278</v>
      </c>
      <c r="I7" s="239"/>
      <c r="J7" s="239"/>
      <c r="K7" s="239"/>
      <c r="L7" s="239"/>
      <c r="M7" s="136">
        <v>27.4</v>
      </c>
    </row>
    <row r="8" spans="1:13" s="3" customFormat="1" ht="13.2" customHeight="1">
      <c r="A8" s="244" t="s">
        <v>275</v>
      </c>
      <c r="B8" s="239"/>
      <c r="C8" s="239"/>
      <c r="D8" s="245" t="s">
        <v>445</v>
      </c>
      <c r="E8" s="239"/>
      <c r="F8" s="239"/>
      <c r="G8" s="246"/>
      <c r="H8" s="238" t="s">
        <v>279</v>
      </c>
      <c r="I8" s="239"/>
      <c r="J8" s="239"/>
      <c r="K8" s="239"/>
      <c r="L8" s="239"/>
      <c r="M8" s="94">
        <f>H35/M7</f>
        <v>0</v>
      </c>
    </row>
    <row r="9" spans="1:13" ht="13.2" customHeight="1">
      <c r="A9" s="244" t="s">
        <v>276</v>
      </c>
      <c r="B9" s="201"/>
      <c r="C9" s="201"/>
      <c r="D9" s="247" t="s">
        <v>268</v>
      </c>
      <c r="E9" s="201"/>
      <c r="F9" s="201"/>
      <c r="G9" s="204"/>
      <c r="H9" s="238" t="s">
        <v>280</v>
      </c>
      <c r="I9" s="201"/>
      <c r="J9" s="201"/>
      <c r="K9" s="241" t="s">
        <v>268</v>
      </c>
      <c r="L9" s="201"/>
      <c r="M9" s="202"/>
    </row>
    <row r="10" spans="1:13" s="3" customFormat="1" ht="13.2" customHeight="1">
      <c r="A10" s="229" t="s">
        <v>277</v>
      </c>
      <c r="B10" s="240"/>
      <c r="C10" s="240"/>
      <c r="D10" s="248" t="s">
        <v>268</v>
      </c>
      <c r="E10" s="240"/>
      <c r="F10" s="240"/>
      <c r="G10" s="215"/>
      <c r="H10" s="230" t="s">
        <v>281</v>
      </c>
      <c r="I10" s="240"/>
      <c r="J10" s="242" t="s">
        <v>443</v>
      </c>
      <c r="K10" s="170"/>
      <c r="L10" s="170"/>
      <c r="M10" s="173"/>
    </row>
    <row r="11" spans="1:13" ht="13.2" customHeight="1" thickBot="1">
      <c r="A11" s="237" t="s">
        <v>268</v>
      </c>
      <c r="B11" s="175"/>
      <c r="C11" s="175"/>
      <c r="D11" s="175"/>
      <c r="E11" s="175"/>
      <c r="F11" s="175"/>
      <c r="G11" s="194"/>
      <c r="H11" s="243" t="s">
        <v>268</v>
      </c>
      <c r="I11" s="175"/>
      <c r="J11" s="175"/>
      <c r="K11" s="175"/>
      <c r="L11" s="175"/>
      <c r="M11" s="196"/>
    </row>
    <row r="12" spans="1:13" ht="28.5" customHeight="1" thickBot="1">
      <c r="A12" s="197" t="s">
        <v>282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3" ht="13.2" customHeight="1">
      <c r="A13" s="250" t="s">
        <v>283</v>
      </c>
      <c r="B13" s="190"/>
      <c r="C13" s="190"/>
      <c r="D13" s="190"/>
      <c r="E13" s="190"/>
      <c r="F13" s="190"/>
      <c r="G13" s="250" t="s">
        <v>284</v>
      </c>
      <c r="H13" s="190"/>
      <c r="I13" s="190"/>
      <c r="J13" s="190"/>
      <c r="K13" s="190"/>
      <c r="L13" s="190"/>
      <c r="M13" s="251"/>
    </row>
    <row r="14" spans="1:13" s="3" customFormat="1" ht="13.2" customHeight="1">
      <c r="A14" s="252"/>
      <c r="B14" s="238" t="s">
        <v>285</v>
      </c>
      <c r="C14" s="239"/>
      <c r="D14" s="246"/>
      <c r="E14" s="205">
        <f>'REKAPITULACE SO-01'!C29</f>
        <v>0</v>
      </c>
      <c r="F14" s="239"/>
      <c r="G14" s="203" t="s">
        <v>300</v>
      </c>
      <c r="H14" s="254"/>
      <c r="I14" s="254"/>
      <c r="J14" s="255"/>
      <c r="K14" s="96"/>
      <c r="L14" s="97" t="s">
        <v>301</v>
      </c>
      <c r="M14" s="101">
        <f>E20*K14/100</f>
        <v>0</v>
      </c>
    </row>
    <row r="15" spans="1:13" s="3" customFormat="1" ht="13.2" customHeight="1">
      <c r="A15" s="253"/>
      <c r="B15" s="238" t="s">
        <v>286</v>
      </c>
      <c r="C15" s="239"/>
      <c r="D15" s="246"/>
      <c r="E15" s="205">
        <f>'REKAPITULACE SO-01'!D29</f>
        <v>0</v>
      </c>
      <c r="F15" s="239"/>
      <c r="G15" s="203" t="s">
        <v>302</v>
      </c>
      <c r="H15" s="254"/>
      <c r="I15" s="254"/>
      <c r="J15" s="255"/>
      <c r="K15" s="96"/>
      <c r="L15" s="97" t="s">
        <v>301</v>
      </c>
      <c r="M15" s="101">
        <f>E20*K15/100</f>
        <v>0</v>
      </c>
    </row>
    <row r="16" spans="1:13" s="3" customFormat="1" ht="13.2" customHeight="1">
      <c r="A16" s="100" t="s">
        <v>287</v>
      </c>
      <c r="B16" s="249" t="s">
        <v>288</v>
      </c>
      <c r="C16" s="239"/>
      <c r="D16" s="246"/>
      <c r="E16" s="205">
        <f>'REKAPITULACE SO-01'!E19</f>
        <v>0</v>
      </c>
      <c r="F16" s="239"/>
      <c r="G16" s="203" t="s">
        <v>303</v>
      </c>
      <c r="H16" s="254"/>
      <c r="I16" s="254"/>
      <c r="J16" s="255"/>
      <c r="K16" s="96">
        <v>2</v>
      </c>
      <c r="L16" s="97" t="s">
        <v>301</v>
      </c>
      <c r="M16" s="101">
        <f>E20*K16/100</f>
        <v>0</v>
      </c>
    </row>
    <row r="17" spans="1:13" s="3" customFormat="1" ht="13.2" customHeight="1">
      <c r="A17" s="100" t="s">
        <v>289</v>
      </c>
      <c r="B17" s="249" t="s">
        <v>290</v>
      </c>
      <c r="C17" s="239"/>
      <c r="D17" s="246"/>
      <c r="E17" s="205">
        <f>'REKAPITULACE SO-01'!E23</f>
        <v>0</v>
      </c>
      <c r="F17" s="239"/>
      <c r="G17" s="203" t="s">
        <v>304</v>
      </c>
      <c r="H17" s="254"/>
      <c r="I17" s="254"/>
      <c r="J17" s="255"/>
      <c r="K17" s="96">
        <v>1.4</v>
      </c>
      <c r="L17" s="97" t="s">
        <v>301</v>
      </c>
      <c r="M17" s="101">
        <f>E20*K17/100</f>
        <v>0</v>
      </c>
    </row>
    <row r="18" spans="1:13" s="3" customFormat="1" ht="13.2" customHeight="1">
      <c r="A18" s="100" t="s">
        <v>291</v>
      </c>
      <c r="B18" s="249" t="s">
        <v>292</v>
      </c>
      <c r="C18" s="239"/>
      <c r="D18" s="246"/>
      <c r="E18" s="205">
        <f>'REKAPITULACE SO-01'!E27</f>
        <v>0</v>
      </c>
      <c r="F18" s="239"/>
      <c r="G18" s="203" t="s">
        <v>305</v>
      </c>
      <c r="H18" s="254"/>
      <c r="I18" s="254"/>
      <c r="J18" s="255"/>
      <c r="K18" s="96">
        <v>3.5</v>
      </c>
      <c r="L18" s="97" t="s">
        <v>301</v>
      </c>
      <c r="M18" s="101">
        <f>E20*K18/100</f>
        <v>0</v>
      </c>
    </row>
    <row r="19" spans="1:13" s="3" customFormat="1" ht="13.2" customHeight="1">
      <c r="A19" s="100" t="s">
        <v>293</v>
      </c>
      <c r="B19" s="249" t="s">
        <v>294</v>
      </c>
      <c r="C19" s="239"/>
      <c r="D19" s="246"/>
      <c r="E19" s="205">
        <v>0</v>
      </c>
      <c r="F19" s="239"/>
      <c r="G19" s="203" t="s">
        <v>306</v>
      </c>
      <c r="H19" s="254"/>
      <c r="I19" s="254"/>
      <c r="J19" s="255"/>
      <c r="K19" s="96"/>
      <c r="L19" s="97" t="s">
        <v>301</v>
      </c>
      <c r="M19" s="101">
        <f>E20*K19/100</f>
        <v>0</v>
      </c>
    </row>
    <row r="20" spans="1:13" s="3" customFormat="1" ht="13.2" customHeight="1">
      <c r="A20" s="203" t="s">
        <v>295</v>
      </c>
      <c r="B20" s="254"/>
      <c r="C20" s="254"/>
      <c r="D20" s="255"/>
      <c r="E20" s="205">
        <f>SUM(E16:E19)</f>
        <v>0</v>
      </c>
      <c r="F20" s="239"/>
      <c r="G20" s="203" t="s">
        <v>307</v>
      </c>
      <c r="H20" s="254"/>
      <c r="I20" s="254"/>
      <c r="J20" s="255"/>
      <c r="K20" s="96">
        <v>1.6</v>
      </c>
      <c r="L20" s="97" t="s">
        <v>301</v>
      </c>
      <c r="M20" s="101">
        <f>E20*K20/100</f>
        <v>0</v>
      </c>
    </row>
    <row r="21" spans="1:13" s="3" customFormat="1" ht="13.2" customHeight="1">
      <c r="A21" s="203" t="s">
        <v>296</v>
      </c>
      <c r="B21" s="254"/>
      <c r="C21" s="254"/>
      <c r="D21" s="255"/>
      <c r="E21" s="205">
        <v>0</v>
      </c>
      <c r="F21" s="239"/>
      <c r="G21" s="203" t="s">
        <v>308</v>
      </c>
      <c r="H21" s="254"/>
      <c r="I21" s="254"/>
      <c r="J21" s="255"/>
      <c r="K21" s="96"/>
      <c r="L21" s="97" t="s">
        <v>301</v>
      </c>
      <c r="M21" s="101">
        <f>E20*K21/100</f>
        <v>0</v>
      </c>
    </row>
    <row r="22" spans="1:13" s="3" customFormat="1" ht="13.2" customHeight="1">
      <c r="A22" s="203" t="s">
        <v>297</v>
      </c>
      <c r="B22" s="254"/>
      <c r="C22" s="254"/>
      <c r="D22" s="255"/>
      <c r="E22" s="205">
        <v>0</v>
      </c>
      <c r="F22" s="239"/>
      <c r="G22" s="203" t="s">
        <v>309</v>
      </c>
      <c r="H22" s="254"/>
      <c r="I22" s="254"/>
      <c r="J22" s="255"/>
      <c r="K22" s="96"/>
      <c r="L22" s="97" t="s">
        <v>301</v>
      </c>
      <c r="M22" s="101">
        <f>E20*K22/100</f>
        <v>0</v>
      </c>
    </row>
    <row r="23" spans="1:13" s="3" customFormat="1" ht="13.2" customHeight="1" thickBot="1">
      <c r="A23" s="203" t="s">
        <v>298</v>
      </c>
      <c r="B23" s="254"/>
      <c r="C23" s="254"/>
      <c r="D23" s="255"/>
      <c r="E23" s="205">
        <v>0</v>
      </c>
      <c r="F23" s="239"/>
      <c r="G23" s="169"/>
      <c r="H23" s="172"/>
      <c r="I23" s="172"/>
      <c r="J23" s="256"/>
      <c r="K23" s="98"/>
      <c r="L23" s="99" t="s">
        <v>301</v>
      </c>
      <c r="M23" s="102">
        <f>E20*K23/100</f>
        <v>0</v>
      </c>
    </row>
    <row r="24" spans="1:13" s="3" customFormat="1" ht="13.2" customHeight="1">
      <c r="A24" s="203" t="s">
        <v>299</v>
      </c>
      <c r="B24" s="254"/>
      <c r="C24" s="254"/>
      <c r="D24" s="254"/>
      <c r="E24" s="205">
        <f>SUM(E20:E23)</f>
        <v>0</v>
      </c>
      <c r="F24" s="239"/>
      <c r="G24" s="250" t="s">
        <v>310</v>
      </c>
      <c r="H24" s="190"/>
      <c r="I24" s="190"/>
      <c r="J24" s="190"/>
      <c r="K24" s="190"/>
      <c r="L24" s="190"/>
      <c r="M24" s="257"/>
    </row>
    <row r="25" spans="1:13" s="3" customFormat="1" ht="13.2" customHeight="1">
      <c r="A25" s="203" t="s">
        <v>312</v>
      </c>
      <c r="B25" s="254"/>
      <c r="C25" s="254"/>
      <c r="D25" s="255"/>
      <c r="E25" s="205">
        <f>SUM(M14:M23)</f>
        <v>0</v>
      </c>
      <c r="F25" s="201"/>
      <c r="G25" s="203"/>
      <c r="H25" s="254"/>
      <c r="I25" s="254"/>
      <c r="J25" s="255"/>
      <c r="K25" s="96"/>
      <c r="L25" s="97" t="s">
        <v>301</v>
      </c>
      <c r="M25" s="139" t="s">
        <v>411</v>
      </c>
    </row>
    <row r="26" spans="1:13" s="3" customFormat="1" ht="13.2" customHeight="1" thickBot="1">
      <c r="A26" s="203" t="s">
        <v>313</v>
      </c>
      <c r="B26" s="254"/>
      <c r="C26" s="254"/>
      <c r="D26" s="255"/>
      <c r="E26" s="205">
        <f>SUM(M25:M26)</f>
        <v>0</v>
      </c>
      <c r="F26" s="201"/>
      <c r="G26" s="169"/>
      <c r="H26" s="172"/>
      <c r="I26" s="172"/>
      <c r="J26" s="256"/>
      <c r="K26" s="98"/>
      <c r="L26" s="99" t="s">
        <v>301</v>
      </c>
      <c r="M26" s="102">
        <f>E20*K26/100</f>
        <v>0</v>
      </c>
    </row>
    <row r="27" spans="1:13" s="3" customFormat="1" ht="13.2" customHeight="1" thickBot="1">
      <c r="A27" s="169" t="s">
        <v>314</v>
      </c>
      <c r="B27" s="172"/>
      <c r="C27" s="172"/>
      <c r="D27" s="256"/>
      <c r="E27" s="267">
        <f>SUM(M28:M28)</f>
        <v>0</v>
      </c>
      <c r="F27" s="170"/>
      <c r="G27" s="250" t="s">
        <v>311</v>
      </c>
      <c r="H27" s="258"/>
      <c r="I27" s="258"/>
      <c r="J27" s="258"/>
      <c r="K27" s="258"/>
      <c r="L27" s="258"/>
      <c r="M27" s="259"/>
    </row>
    <row r="28" spans="1:13" s="3" customFormat="1" ht="13.2" customHeight="1" thickBot="1">
      <c r="A28" s="268" t="s">
        <v>315</v>
      </c>
      <c r="B28" s="269"/>
      <c r="C28" s="269"/>
      <c r="D28" s="270"/>
      <c r="E28" s="271">
        <f>SUM(E24:E27)</f>
        <v>0</v>
      </c>
      <c r="F28" s="177"/>
      <c r="G28" s="169"/>
      <c r="H28" s="172"/>
      <c r="I28" s="172"/>
      <c r="J28" s="256"/>
      <c r="K28" s="98"/>
      <c r="L28" s="99" t="s">
        <v>301</v>
      </c>
      <c r="M28" s="102">
        <f>E20*K28/100</f>
        <v>0</v>
      </c>
    </row>
    <row r="29" spans="1:13" s="4" customFormat="1" ht="13.2" customHeight="1">
      <c r="A29" s="260" t="s">
        <v>316</v>
      </c>
      <c r="B29" s="261"/>
      <c r="C29" s="261"/>
      <c r="D29" s="262"/>
      <c r="E29" s="263" t="s">
        <v>317</v>
      </c>
      <c r="F29" s="261"/>
      <c r="G29" s="262"/>
      <c r="H29" s="263" t="s">
        <v>318</v>
      </c>
      <c r="I29" s="261"/>
      <c r="J29" s="261"/>
      <c r="K29" s="261"/>
      <c r="L29" s="261"/>
      <c r="M29" s="264"/>
    </row>
    <row r="30" spans="1:13" s="3" customFormat="1" ht="13.2" customHeight="1">
      <c r="A30" s="265" t="s">
        <v>268</v>
      </c>
      <c r="B30" s="170"/>
      <c r="C30" s="170"/>
      <c r="D30" s="171"/>
      <c r="E30" s="103" t="s">
        <v>319</v>
      </c>
      <c r="F30" s="172"/>
      <c r="G30" s="171"/>
      <c r="H30" s="103" t="s">
        <v>319</v>
      </c>
      <c r="I30" s="172"/>
      <c r="J30" s="170"/>
      <c r="K30" s="170"/>
      <c r="L30" s="170"/>
      <c r="M30" s="266"/>
    </row>
    <row r="31" spans="1:13" s="3" customFormat="1" ht="13.2" customHeight="1">
      <c r="A31" s="278" t="s">
        <v>320</v>
      </c>
      <c r="B31" s="217"/>
      <c r="C31" s="279">
        <v>45274</v>
      </c>
      <c r="D31" s="218"/>
      <c r="E31" s="103" t="s">
        <v>320</v>
      </c>
      <c r="F31" s="280"/>
      <c r="G31" s="218"/>
      <c r="H31" s="103" t="s">
        <v>320</v>
      </c>
      <c r="I31" s="280"/>
      <c r="J31" s="217"/>
      <c r="K31" s="217"/>
      <c r="L31" s="217"/>
      <c r="M31" s="281"/>
    </row>
    <row r="32" spans="1:13" s="3" customFormat="1" ht="13.2" customHeight="1">
      <c r="A32" s="278"/>
      <c r="B32" s="217"/>
      <c r="C32" s="217"/>
      <c r="D32" s="218"/>
      <c r="E32" s="285" t="s">
        <v>321</v>
      </c>
      <c r="F32" s="217"/>
      <c r="G32" s="218"/>
      <c r="H32" s="285" t="s">
        <v>321</v>
      </c>
      <c r="I32" s="217"/>
      <c r="J32" s="217"/>
      <c r="K32" s="217"/>
      <c r="L32" s="217"/>
      <c r="M32" s="281"/>
    </row>
    <row r="33" spans="1:13" ht="12.75">
      <c r="A33" s="282"/>
      <c r="B33" s="283"/>
      <c r="C33" s="283"/>
      <c r="D33" s="284"/>
      <c r="E33" s="286"/>
      <c r="F33" s="283"/>
      <c r="G33" s="284"/>
      <c r="H33" s="286"/>
      <c r="I33" s="283"/>
      <c r="J33" s="283"/>
      <c r="K33" s="283"/>
      <c r="L33" s="283"/>
      <c r="M33" s="287"/>
    </row>
    <row r="34" spans="1:13" s="3" customFormat="1" ht="56.25" customHeight="1" thickBot="1">
      <c r="A34" s="282"/>
      <c r="B34" s="283"/>
      <c r="C34" s="283"/>
      <c r="D34" s="284"/>
      <c r="E34" s="286"/>
      <c r="F34" s="283"/>
      <c r="G34" s="284"/>
      <c r="H34" s="286"/>
      <c r="I34" s="283"/>
      <c r="J34" s="283"/>
      <c r="K34" s="283"/>
      <c r="L34" s="283"/>
      <c r="M34" s="287"/>
    </row>
    <row r="35" spans="1:13" s="3" customFormat="1" ht="13.2" customHeight="1">
      <c r="A35" s="189" t="s">
        <v>322</v>
      </c>
      <c r="B35" s="272"/>
      <c r="C35" s="272"/>
      <c r="D35" s="273"/>
      <c r="E35" s="274">
        <v>21</v>
      </c>
      <c r="F35" s="190"/>
      <c r="G35" s="105" t="s">
        <v>323</v>
      </c>
      <c r="H35" s="192">
        <f>E28-H37</f>
        <v>0</v>
      </c>
      <c r="I35" s="190"/>
      <c r="J35" s="190"/>
      <c r="K35" s="190"/>
      <c r="L35" s="190"/>
      <c r="M35" s="106" t="s">
        <v>324</v>
      </c>
    </row>
    <row r="36" spans="1:13" s="3" customFormat="1" ht="13.2" customHeight="1">
      <c r="A36" s="203" t="s">
        <v>325</v>
      </c>
      <c r="B36" s="275"/>
      <c r="C36" s="275"/>
      <c r="D36" s="276"/>
      <c r="E36" s="277">
        <v>21</v>
      </c>
      <c r="F36" s="201"/>
      <c r="G36" s="95" t="s">
        <v>323</v>
      </c>
      <c r="H36" s="205">
        <f>H35*E36/100</f>
        <v>0</v>
      </c>
      <c r="I36" s="201"/>
      <c r="J36" s="201"/>
      <c r="K36" s="201"/>
      <c r="L36" s="201"/>
      <c r="M36" s="107" t="s">
        <v>324</v>
      </c>
    </row>
    <row r="37" spans="1:13" s="3" customFormat="1" ht="13.2" customHeight="1">
      <c r="A37" s="203" t="s">
        <v>322</v>
      </c>
      <c r="B37" s="275"/>
      <c r="C37" s="275"/>
      <c r="D37" s="276"/>
      <c r="E37" s="277">
        <v>12</v>
      </c>
      <c r="F37" s="201"/>
      <c r="G37" s="95" t="s">
        <v>323</v>
      </c>
      <c r="H37" s="205">
        <v>0</v>
      </c>
      <c r="I37" s="291"/>
      <c r="J37" s="291"/>
      <c r="K37" s="291"/>
      <c r="L37" s="291"/>
      <c r="M37" s="107" t="s">
        <v>324</v>
      </c>
    </row>
    <row r="38" spans="1:13" s="3" customFormat="1" ht="13.2" customHeight="1">
      <c r="A38" s="203" t="s">
        <v>325</v>
      </c>
      <c r="B38" s="275"/>
      <c r="C38" s="275"/>
      <c r="D38" s="276"/>
      <c r="E38" s="277">
        <v>12</v>
      </c>
      <c r="F38" s="201"/>
      <c r="G38" s="95" t="s">
        <v>323</v>
      </c>
      <c r="H38" s="205">
        <f>H37*E38/100</f>
        <v>0</v>
      </c>
      <c r="I38" s="201"/>
      <c r="J38" s="201"/>
      <c r="K38" s="201"/>
      <c r="L38" s="201"/>
      <c r="M38" s="107" t="s">
        <v>324</v>
      </c>
    </row>
    <row r="39" spans="1:13" s="108" customFormat="1" ht="19.5" customHeight="1" thickBot="1">
      <c r="A39" s="288" t="s">
        <v>326</v>
      </c>
      <c r="B39" s="289"/>
      <c r="C39" s="289"/>
      <c r="D39" s="289"/>
      <c r="E39" s="289"/>
      <c r="F39" s="289"/>
      <c r="G39" s="289"/>
      <c r="H39" s="290">
        <f>SUM(H35:H38)</f>
        <v>0</v>
      </c>
      <c r="I39" s="210"/>
      <c r="J39" s="210"/>
      <c r="K39" s="210"/>
      <c r="L39" s="210"/>
      <c r="M39" s="109" t="s">
        <v>324</v>
      </c>
    </row>
    <row r="40" s="3" customFormat="1" ht="13.2" customHeight="1"/>
    <row r="41" spans="1:13" s="3" customFormat="1" ht="13.2" customHeight="1">
      <c r="A41" s="280" t="s">
        <v>327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J18" sqref="J18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97" t="s">
        <v>440</v>
      </c>
      <c r="B1" s="297"/>
      <c r="C1" s="297"/>
      <c r="D1" s="297" t="s">
        <v>0</v>
      </c>
      <c r="E1" s="297"/>
    </row>
    <row r="2" spans="1:5" s="2" customFormat="1" ht="9.6">
      <c r="A2" s="297" t="s">
        <v>474</v>
      </c>
      <c r="B2" s="297"/>
      <c r="C2" s="297"/>
      <c r="D2" s="297" t="s">
        <v>441</v>
      </c>
      <c r="E2" s="297"/>
    </row>
    <row r="3" s="1" customFormat="1" ht="9.6"/>
    <row r="4" spans="1:5" s="4" customFormat="1" ht="12.75">
      <c r="A4" s="298" t="s">
        <v>241</v>
      </c>
      <c r="B4" s="217"/>
      <c r="C4" s="217"/>
      <c r="D4" s="217"/>
      <c r="E4" s="217"/>
    </row>
    <row r="5" s="1" customFormat="1" ht="10.2" thickBot="1"/>
    <row r="6" spans="1:5" s="1" customFormat="1" ht="9.75" customHeight="1">
      <c r="A6" s="292" t="s">
        <v>242</v>
      </c>
      <c r="B6" s="294" t="s">
        <v>243</v>
      </c>
      <c r="C6" s="296" t="s">
        <v>244</v>
      </c>
      <c r="D6" s="190"/>
      <c r="E6" s="251"/>
    </row>
    <row r="7" spans="1:5" s="1" customFormat="1" ht="9.75" customHeight="1" thickBot="1">
      <c r="A7" s="293"/>
      <c r="B7" s="295"/>
      <c r="C7" s="69" t="s">
        <v>15</v>
      </c>
      <c r="D7" s="70" t="s">
        <v>20</v>
      </c>
      <c r="E7" s="71" t="s">
        <v>245</v>
      </c>
    </row>
    <row r="8" spans="1:5" s="17" customFormat="1" ht="10.2">
      <c r="A8" s="72"/>
      <c r="B8" s="75" t="s">
        <v>26</v>
      </c>
      <c r="C8" s="73"/>
      <c r="D8" s="73"/>
      <c r="E8" s="74"/>
    </row>
    <row r="9" spans="1:5" s="17" customFormat="1" ht="10.2">
      <c r="A9" s="76">
        <v>1</v>
      </c>
      <c r="B9" s="30" t="s">
        <v>246</v>
      </c>
      <c r="C9" s="77">
        <f>'ROZPOČET SO-01'!G46</f>
        <v>0</v>
      </c>
      <c r="D9" s="77">
        <f>'ROZPOČET SO-01'!I46</f>
        <v>0</v>
      </c>
      <c r="E9" s="78">
        <f aca="true" t="shared" si="0" ref="E9:E18">C9+D9</f>
        <v>0</v>
      </c>
    </row>
    <row r="10" spans="1:5" s="17" customFormat="1" ht="10.2">
      <c r="A10" s="79">
        <v>2</v>
      </c>
      <c r="B10" s="80" t="s">
        <v>247</v>
      </c>
      <c r="C10" s="81">
        <f>'ROZPOČET SO-01'!G70</f>
        <v>0</v>
      </c>
      <c r="D10" s="81">
        <f>'ROZPOČET SO-01'!I70</f>
        <v>0</v>
      </c>
      <c r="E10" s="82">
        <f t="shared" si="0"/>
        <v>0</v>
      </c>
    </row>
    <row r="11" spans="1:5" s="17" customFormat="1" ht="10.2">
      <c r="A11" s="79">
        <v>3</v>
      </c>
      <c r="B11" s="80" t="s">
        <v>248</v>
      </c>
      <c r="C11" s="81">
        <f>'ROZPOČET SO-01'!G120</f>
        <v>0</v>
      </c>
      <c r="D11" s="81">
        <f>'ROZPOČET SO-01'!I120</f>
        <v>0</v>
      </c>
      <c r="E11" s="82">
        <f t="shared" si="0"/>
        <v>0</v>
      </c>
    </row>
    <row r="12" spans="1:5" s="17" customFormat="1" ht="10.2">
      <c r="A12" s="79">
        <v>4</v>
      </c>
      <c r="B12" s="80" t="s">
        <v>249</v>
      </c>
      <c r="C12" s="81">
        <f>'ROZPOČET SO-01'!G126</f>
        <v>0</v>
      </c>
      <c r="D12" s="81">
        <f>'ROZPOČET SO-01'!I126</f>
        <v>0</v>
      </c>
      <c r="E12" s="82">
        <f t="shared" si="0"/>
        <v>0</v>
      </c>
    </row>
    <row r="13" spans="1:5" s="17" customFormat="1" ht="10.2">
      <c r="A13" s="79">
        <v>62</v>
      </c>
      <c r="B13" s="80" t="s">
        <v>250</v>
      </c>
      <c r="C13" s="81">
        <f>'ROZPOČET SO-01'!G148</f>
        <v>0</v>
      </c>
      <c r="D13" s="81">
        <f>'ROZPOČET SO-01'!I148</f>
        <v>0</v>
      </c>
      <c r="E13" s="82">
        <f t="shared" si="0"/>
        <v>0</v>
      </c>
    </row>
    <row r="14" spans="1:5" s="17" customFormat="1" ht="10.2">
      <c r="A14" s="79">
        <v>63</v>
      </c>
      <c r="B14" s="80" t="s">
        <v>251</v>
      </c>
      <c r="C14" s="81">
        <f>'ROZPOČET SO-01'!G152</f>
        <v>0</v>
      </c>
      <c r="D14" s="81">
        <f>'ROZPOČET SO-01'!I152</f>
        <v>0</v>
      </c>
      <c r="E14" s="82">
        <f t="shared" si="0"/>
        <v>0</v>
      </c>
    </row>
    <row r="15" spans="1:5" s="17" customFormat="1" ht="10.2">
      <c r="A15" s="79">
        <v>9</v>
      </c>
      <c r="B15" s="80" t="s">
        <v>252</v>
      </c>
      <c r="C15" s="81">
        <f>'ROZPOČET SO-01'!G164</f>
        <v>0</v>
      </c>
      <c r="D15" s="81">
        <f>'ROZPOČET SO-01'!I164</f>
        <v>0</v>
      </c>
      <c r="E15" s="82">
        <f t="shared" si="0"/>
        <v>0</v>
      </c>
    </row>
    <row r="16" spans="1:5" s="17" customFormat="1" ht="10.2">
      <c r="A16" s="79">
        <v>94</v>
      </c>
      <c r="B16" s="80" t="s">
        <v>253</v>
      </c>
      <c r="C16" s="81">
        <f>'ROZPOČET SO-01'!G176</f>
        <v>0</v>
      </c>
      <c r="D16" s="81">
        <f>'ROZPOČET SO-01'!I176</f>
        <v>0</v>
      </c>
      <c r="E16" s="82">
        <f t="shared" si="0"/>
        <v>0</v>
      </c>
    </row>
    <row r="17" spans="1:5" s="17" customFormat="1" ht="10.2">
      <c r="A17" s="79">
        <v>96</v>
      </c>
      <c r="B17" s="80" t="s">
        <v>254</v>
      </c>
      <c r="C17" s="81">
        <f>'ROZPOČET SO-01'!G204</f>
        <v>0</v>
      </c>
      <c r="D17" s="81">
        <f>'ROZPOČET SO-01'!I204</f>
        <v>0</v>
      </c>
      <c r="E17" s="82">
        <f t="shared" si="0"/>
        <v>0</v>
      </c>
    </row>
    <row r="18" spans="1:5" s="17" customFormat="1" ht="10.2">
      <c r="A18" s="79">
        <v>99</v>
      </c>
      <c r="B18" s="80" t="s">
        <v>255</v>
      </c>
      <c r="C18" s="81">
        <f>'ROZPOČET SO-01'!G208</f>
        <v>0</v>
      </c>
      <c r="D18" s="81">
        <f>'ROZPOČET SO-01'!I208</f>
        <v>0</v>
      </c>
      <c r="E18" s="82">
        <f t="shared" si="0"/>
        <v>0</v>
      </c>
    </row>
    <row r="19" spans="1:5" s="17" customFormat="1" ht="10.8" thickBot="1">
      <c r="A19" s="83"/>
      <c r="B19" s="84" t="s">
        <v>256</v>
      </c>
      <c r="C19" s="85">
        <f>SUM(C9:C18)</f>
        <v>0</v>
      </c>
      <c r="D19" s="85">
        <f>SUM(D9:D18)</f>
        <v>0</v>
      </c>
      <c r="E19" s="86">
        <f>SUM(E9:E18)</f>
        <v>0</v>
      </c>
    </row>
    <row r="20" s="1" customFormat="1" ht="10.2" thickBot="1"/>
    <row r="21" spans="1:5" s="17" customFormat="1" ht="10.2">
      <c r="A21" s="72"/>
      <c r="B21" s="75" t="s">
        <v>204</v>
      </c>
      <c r="C21" s="73"/>
      <c r="D21" s="73"/>
      <c r="E21" s="74"/>
    </row>
    <row r="22" spans="1:5" s="17" customFormat="1" ht="10.2">
      <c r="A22" s="76">
        <v>782</v>
      </c>
      <c r="B22" s="30" t="s">
        <v>257</v>
      </c>
      <c r="C22" s="77">
        <f>'ROZPOČET SO-01'!G242</f>
        <v>0</v>
      </c>
      <c r="D22" s="77">
        <f>'ROZPOČET SO-01'!I242</f>
        <v>0</v>
      </c>
      <c r="E22" s="78">
        <f>C22+D22</f>
        <v>0</v>
      </c>
    </row>
    <row r="23" spans="1:5" s="17" customFormat="1" ht="10.8" thickBot="1">
      <c r="A23" s="83"/>
      <c r="B23" s="84" t="s">
        <v>258</v>
      </c>
      <c r="C23" s="85">
        <f>SUM(C22:C22)</f>
        <v>0</v>
      </c>
      <c r="D23" s="85">
        <f>SUM(D22:D22)</f>
        <v>0</v>
      </c>
      <c r="E23" s="86">
        <f>SUM(E22:E22)</f>
        <v>0</v>
      </c>
    </row>
    <row r="24" s="1" customFormat="1" ht="10.2" thickBot="1"/>
    <row r="25" spans="1:5" s="17" customFormat="1" ht="10.2">
      <c r="A25" s="72"/>
      <c r="B25" s="75" t="s">
        <v>231</v>
      </c>
      <c r="C25" s="73"/>
      <c r="D25" s="73"/>
      <c r="E25" s="74"/>
    </row>
    <row r="26" spans="1:5" s="17" customFormat="1" ht="10.2">
      <c r="A26" s="76">
        <v>720</v>
      </c>
      <c r="B26" s="30" t="s">
        <v>259</v>
      </c>
      <c r="C26" s="77">
        <f>'ROZPOČET SO-01'!G258</f>
        <v>0</v>
      </c>
      <c r="D26" s="77">
        <f>'ROZPOČET SO-01'!I258</f>
        <v>0</v>
      </c>
      <c r="E26" s="78">
        <f>C26+D26</f>
        <v>0</v>
      </c>
    </row>
    <row r="27" spans="1:5" s="17" customFormat="1" ht="10.8" thickBot="1">
      <c r="A27" s="83"/>
      <c r="B27" s="84" t="s">
        <v>260</v>
      </c>
      <c r="C27" s="85">
        <f>SUM(C26:C26)</f>
        <v>0</v>
      </c>
      <c r="D27" s="85">
        <f>SUM(D26:D26)</f>
        <v>0</v>
      </c>
      <c r="E27" s="86">
        <f>SUM(E26:E26)</f>
        <v>0</v>
      </c>
    </row>
    <row r="28" s="1" customFormat="1" ht="10.2" thickBot="1"/>
    <row r="29" spans="1:5" s="17" customFormat="1" ht="10.8" thickBot="1">
      <c r="A29" s="87"/>
      <c r="B29" s="88" t="s">
        <v>261</v>
      </c>
      <c r="C29" s="89">
        <f>C19+C23+C27</f>
        <v>0</v>
      </c>
      <c r="D29" s="89">
        <f>D19+D23+D27</f>
        <v>0</v>
      </c>
      <c r="E29" s="90">
        <f>E19+E23+E27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0"/>
  <sheetViews>
    <sheetView workbookViewId="0" topLeftCell="A229">
      <selection activeCell="J260" sqref="J260:K260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97" t="s">
        <v>440</v>
      </c>
      <c r="B1" s="297"/>
      <c r="C1" s="297"/>
      <c r="D1" s="297"/>
      <c r="E1" s="297"/>
      <c r="F1" s="297"/>
      <c r="G1" s="297"/>
      <c r="H1" s="297"/>
      <c r="I1" s="297"/>
      <c r="J1" s="297" t="s">
        <v>0</v>
      </c>
      <c r="K1" s="297"/>
    </row>
    <row r="2" spans="1:11" s="2" customFormat="1" ht="9.6">
      <c r="A2" s="297" t="s">
        <v>473</v>
      </c>
      <c r="B2" s="297"/>
      <c r="C2" s="297"/>
      <c r="D2" s="297"/>
      <c r="E2" s="297"/>
      <c r="F2" s="297"/>
      <c r="G2" s="297"/>
      <c r="H2" s="297"/>
      <c r="I2" s="297"/>
      <c r="J2" s="297" t="s">
        <v>441</v>
      </c>
      <c r="K2" s="297"/>
    </row>
    <row r="3" s="1" customFormat="1" ht="9.6"/>
    <row r="4" spans="1:11" s="3" customFormat="1" ht="12.75">
      <c r="A4" s="298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="1" customFormat="1" ht="10.2" thickBot="1"/>
    <row r="6" spans="1:11" s="1" customFormat="1" ht="9.75" customHeight="1">
      <c r="A6" s="5" t="s">
        <v>2</v>
      </c>
      <c r="B6" s="301" t="s">
        <v>6</v>
      </c>
      <c r="C6" s="301" t="s">
        <v>8</v>
      </c>
      <c r="D6" s="301" t="s">
        <v>10</v>
      </c>
      <c r="E6" s="301" t="s">
        <v>12</v>
      </c>
      <c r="F6" s="303" t="s">
        <v>14</v>
      </c>
      <c r="G6" s="190"/>
      <c r="H6" s="190"/>
      <c r="I6" s="190"/>
      <c r="J6" s="301" t="s">
        <v>23</v>
      </c>
      <c r="K6" s="179"/>
    </row>
    <row r="7" spans="1:11" s="1" customFormat="1" ht="9.75" customHeight="1">
      <c r="A7" s="6" t="s">
        <v>3</v>
      </c>
      <c r="B7" s="219"/>
      <c r="C7" s="219"/>
      <c r="D7" s="219"/>
      <c r="E7" s="219"/>
      <c r="F7" s="299" t="s">
        <v>15</v>
      </c>
      <c r="G7" s="170"/>
      <c r="H7" s="300" t="s">
        <v>20</v>
      </c>
      <c r="I7" s="170"/>
      <c r="J7" s="219"/>
      <c r="K7" s="302"/>
    </row>
    <row r="8" spans="1:11" s="1" customFormat="1" ht="9.75" customHeight="1">
      <c r="A8" s="6" t="s">
        <v>4</v>
      </c>
      <c r="B8" s="219"/>
      <c r="C8" s="219"/>
      <c r="D8" s="219"/>
      <c r="E8" s="219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0.2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6">
      <c r="A12" s="35">
        <v>1</v>
      </c>
      <c r="B12" s="37" t="s">
        <v>29</v>
      </c>
      <c r="C12" s="38" t="s">
        <v>30</v>
      </c>
      <c r="D12" s="39" t="s">
        <v>31</v>
      </c>
      <c r="E12" s="131">
        <v>11.25</v>
      </c>
      <c r="F12" s="41">
        <v>0</v>
      </c>
      <c r="G12" s="42">
        <f>E12*F12</f>
        <v>0</v>
      </c>
      <c r="H12" s="43">
        <v>0</v>
      </c>
      <c r="I12" s="42">
        <f>E12*H12</f>
        <v>0</v>
      </c>
      <c r="J12" s="40">
        <v>0</v>
      </c>
      <c r="K12" s="44">
        <f>E12*J12</f>
        <v>0</v>
      </c>
    </row>
    <row r="13" spans="1:11" s="1" customFormat="1" ht="9.6">
      <c r="A13" s="35"/>
      <c r="B13" s="127" t="s">
        <v>354</v>
      </c>
      <c r="C13" s="128" t="s">
        <v>355</v>
      </c>
      <c r="D13" s="129" t="s">
        <v>356</v>
      </c>
      <c r="E13" s="132">
        <v>11.25</v>
      </c>
      <c r="F13" s="41"/>
      <c r="G13" s="42"/>
      <c r="H13" s="43"/>
      <c r="I13" s="42"/>
      <c r="J13" s="40"/>
      <c r="K13" s="44"/>
    </row>
    <row r="14" spans="1:11" s="1" customFormat="1" ht="9.6">
      <c r="A14" s="35">
        <f>A12+1</f>
        <v>2</v>
      </c>
      <c r="B14" s="37" t="s">
        <v>32</v>
      </c>
      <c r="C14" s="38" t="s">
        <v>33</v>
      </c>
      <c r="D14" s="39" t="s">
        <v>34</v>
      </c>
      <c r="E14" s="131">
        <v>21.92</v>
      </c>
      <c r="F14" s="41">
        <v>0</v>
      </c>
      <c r="G14" s="42">
        <f>E14*F14</f>
        <v>0</v>
      </c>
      <c r="H14" s="43">
        <v>0</v>
      </c>
      <c r="I14" s="42">
        <f>E14*H14</f>
        <v>0</v>
      </c>
      <c r="J14" s="40">
        <v>0</v>
      </c>
      <c r="K14" s="44">
        <f>E14*J14</f>
        <v>0</v>
      </c>
    </row>
    <row r="15" spans="1:11" s="1" customFormat="1" ht="9.6">
      <c r="A15" s="35"/>
      <c r="B15" s="127" t="s">
        <v>354</v>
      </c>
      <c r="C15" s="128" t="s">
        <v>357</v>
      </c>
      <c r="D15" s="129" t="s">
        <v>358</v>
      </c>
      <c r="E15" s="132">
        <v>21.92</v>
      </c>
      <c r="F15" s="41"/>
      <c r="G15" s="42"/>
      <c r="H15" s="43"/>
      <c r="I15" s="42"/>
      <c r="J15" s="40"/>
      <c r="K15" s="44"/>
    </row>
    <row r="16" spans="1:11" s="1" customFormat="1" ht="9.6">
      <c r="A16" s="35">
        <f>A14+1</f>
        <v>3</v>
      </c>
      <c r="B16" s="37" t="s">
        <v>35</v>
      </c>
      <c r="C16" s="38" t="s">
        <v>36</v>
      </c>
      <c r="D16" s="39" t="s">
        <v>34</v>
      </c>
      <c r="E16" s="131">
        <v>21.92</v>
      </c>
      <c r="F16" s="41">
        <v>0</v>
      </c>
      <c r="G16" s="42">
        <f>E16*F16</f>
        <v>0</v>
      </c>
      <c r="H16" s="43">
        <v>0</v>
      </c>
      <c r="I16" s="42">
        <f>E16*H16</f>
        <v>0</v>
      </c>
      <c r="J16" s="40">
        <v>0</v>
      </c>
      <c r="K16" s="44">
        <f>E16*J16</f>
        <v>0</v>
      </c>
    </row>
    <row r="17" spans="1:11" s="1" customFormat="1" ht="9.6">
      <c r="A17" s="35"/>
      <c r="B17" s="127" t="s">
        <v>354</v>
      </c>
      <c r="C17" s="128" t="s">
        <v>357</v>
      </c>
      <c r="D17" s="129" t="s">
        <v>358</v>
      </c>
      <c r="E17" s="132">
        <v>21.92</v>
      </c>
      <c r="F17" s="41"/>
      <c r="G17" s="42"/>
      <c r="H17" s="43"/>
      <c r="I17" s="42"/>
      <c r="J17" s="40"/>
      <c r="K17" s="44"/>
    </row>
    <row r="18" spans="1:11" s="1" customFormat="1" ht="9.6">
      <c r="A18" s="35">
        <f>A16+1</f>
        <v>4</v>
      </c>
      <c r="B18" s="37" t="s">
        <v>37</v>
      </c>
      <c r="C18" s="38" t="s">
        <v>38</v>
      </c>
      <c r="D18" s="39" t="s">
        <v>34</v>
      </c>
      <c r="E18" s="131">
        <v>21.92</v>
      </c>
      <c r="F18" s="41">
        <v>0</v>
      </c>
      <c r="G18" s="42">
        <f>E18*F18</f>
        <v>0</v>
      </c>
      <c r="H18" s="43">
        <v>0</v>
      </c>
      <c r="I18" s="42">
        <f>E18*H18</f>
        <v>0</v>
      </c>
      <c r="J18" s="40">
        <v>0</v>
      </c>
      <c r="K18" s="44">
        <f>E18*J18</f>
        <v>0</v>
      </c>
    </row>
    <row r="19" spans="1:11" s="1" customFormat="1" ht="9.6">
      <c r="A19" s="35"/>
      <c r="B19" s="127" t="s">
        <v>354</v>
      </c>
      <c r="C19" s="128" t="s">
        <v>357</v>
      </c>
      <c r="D19" s="129" t="s">
        <v>358</v>
      </c>
      <c r="E19" s="132">
        <v>21.92</v>
      </c>
      <c r="F19" s="41"/>
      <c r="G19" s="42"/>
      <c r="H19" s="43"/>
      <c r="I19" s="42"/>
      <c r="J19" s="40"/>
      <c r="K19" s="44"/>
    </row>
    <row r="20" spans="1:11" s="1" customFormat="1" ht="9.6">
      <c r="A20" s="35">
        <f>A18+1</f>
        <v>5</v>
      </c>
      <c r="B20" s="37" t="s">
        <v>39</v>
      </c>
      <c r="C20" s="38" t="s">
        <v>40</v>
      </c>
      <c r="D20" s="39" t="s">
        <v>34</v>
      </c>
      <c r="E20" s="131">
        <v>0.5</v>
      </c>
      <c r="F20" s="41">
        <v>0</v>
      </c>
      <c r="G20" s="42">
        <f>E20*F20</f>
        <v>0</v>
      </c>
      <c r="H20" s="43">
        <v>0</v>
      </c>
      <c r="I20" s="42">
        <f>E20*H20</f>
        <v>0</v>
      </c>
      <c r="J20" s="40">
        <v>0</v>
      </c>
      <c r="K20" s="44">
        <f>E20*J20</f>
        <v>0</v>
      </c>
    </row>
    <row r="21" spans="1:11" s="1" customFormat="1" ht="9.6">
      <c r="A21" s="35"/>
      <c r="B21" s="127" t="s">
        <v>354</v>
      </c>
      <c r="C21" s="128">
        <v>0.5</v>
      </c>
      <c r="D21" s="129" t="s">
        <v>358</v>
      </c>
      <c r="E21" s="132">
        <v>0.5</v>
      </c>
      <c r="F21" s="41"/>
      <c r="G21" s="42"/>
      <c r="H21" s="43"/>
      <c r="I21" s="42"/>
      <c r="J21" s="40"/>
      <c r="K21" s="44"/>
    </row>
    <row r="22" spans="1:11" s="1" customFormat="1" ht="9.6">
      <c r="A22" s="35">
        <f>A20+1</f>
        <v>6</v>
      </c>
      <c r="B22" s="37" t="s">
        <v>41</v>
      </c>
      <c r="C22" s="38" t="s">
        <v>42</v>
      </c>
      <c r="D22" s="39" t="s">
        <v>34</v>
      </c>
      <c r="E22" s="131">
        <v>1.5</v>
      </c>
      <c r="F22" s="41">
        <v>0</v>
      </c>
      <c r="G22" s="42">
        <f>E22*F22</f>
        <v>0</v>
      </c>
      <c r="H22" s="43">
        <v>0</v>
      </c>
      <c r="I22" s="42">
        <f>E22*H22</f>
        <v>0</v>
      </c>
      <c r="J22" s="40">
        <v>0</v>
      </c>
      <c r="K22" s="44">
        <f>E22*J22</f>
        <v>0</v>
      </c>
    </row>
    <row r="23" spans="1:11" s="1" customFormat="1" ht="9.6">
      <c r="A23" s="35"/>
      <c r="B23" s="127" t="s">
        <v>354</v>
      </c>
      <c r="C23" s="128" t="s">
        <v>359</v>
      </c>
      <c r="D23" s="129" t="s">
        <v>358</v>
      </c>
      <c r="E23" s="132">
        <v>1.5</v>
      </c>
      <c r="F23" s="41"/>
      <c r="G23" s="42"/>
      <c r="H23" s="43"/>
      <c r="I23" s="42"/>
      <c r="J23" s="40"/>
      <c r="K23" s="44"/>
    </row>
    <row r="24" spans="1:11" s="1" customFormat="1" ht="9.6">
      <c r="A24" s="35">
        <f>A22+1</f>
        <v>7</v>
      </c>
      <c r="B24" s="37" t="s">
        <v>43</v>
      </c>
      <c r="C24" s="38" t="s">
        <v>44</v>
      </c>
      <c r="D24" s="39" t="s">
        <v>31</v>
      </c>
      <c r="E24" s="131">
        <v>79.46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0.0006436</v>
      </c>
      <c r="K24" s="44">
        <f>E24*J24</f>
        <v>0.051140456</v>
      </c>
    </row>
    <row r="25" spans="1:11" s="1" customFormat="1" ht="9.6">
      <c r="A25" s="35"/>
      <c r="B25" s="127" t="s">
        <v>354</v>
      </c>
      <c r="C25" s="128" t="s">
        <v>360</v>
      </c>
      <c r="D25" s="129" t="s">
        <v>356</v>
      </c>
      <c r="E25" s="132">
        <v>79.46</v>
      </c>
      <c r="F25" s="41"/>
      <c r="G25" s="42"/>
      <c r="H25" s="43"/>
      <c r="I25" s="42"/>
      <c r="J25" s="40"/>
      <c r="K25" s="44"/>
    </row>
    <row r="26" spans="1:11" s="1" customFormat="1" ht="9.6">
      <c r="A26" s="35">
        <f>A24+1</f>
        <v>8</v>
      </c>
      <c r="B26" s="37" t="s">
        <v>45</v>
      </c>
      <c r="C26" s="38" t="s">
        <v>46</v>
      </c>
      <c r="D26" s="39" t="s">
        <v>31</v>
      </c>
      <c r="E26" s="131">
        <v>79.46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</v>
      </c>
      <c r="K26" s="44">
        <f>E26*J26</f>
        <v>0</v>
      </c>
    </row>
    <row r="27" spans="1:11" s="1" customFormat="1" ht="9.6">
      <c r="A27" s="35"/>
      <c r="B27" s="127" t="s">
        <v>354</v>
      </c>
      <c r="C27" s="128" t="s">
        <v>360</v>
      </c>
      <c r="D27" s="129" t="s">
        <v>356</v>
      </c>
      <c r="E27" s="132">
        <v>79.46</v>
      </c>
      <c r="F27" s="41"/>
      <c r="G27" s="42"/>
      <c r="H27" s="43"/>
      <c r="I27" s="42"/>
      <c r="J27" s="40"/>
      <c r="K27" s="44"/>
    </row>
    <row r="28" spans="1:11" s="1" customFormat="1" ht="9.6">
      <c r="A28" s="35">
        <f>A26+1</f>
        <v>9</v>
      </c>
      <c r="B28" s="37" t="s">
        <v>47</v>
      </c>
      <c r="C28" s="38" t="s">
        <v>48</v>
      </c>
      <c r="D28" s="39" t="s">
        <v>34</v>
      </c>
      <c r="E28" s="131">
        <v>24.42</v>
      </c>
      <c r="F28" s="41">
        <v>0</v>
      </c>
      <c r="G28" s="42">
        <f>E28*F28</f>
        <v>0</v>
      </c>
      <c r="H28" s="43">
        <v>0</v>
      </c>
      <c r="I28" s="42">
        <f>E28*H28</f>
        <v>0</v>
      </c>
      <c r="J28" s="40">
        <v>0</v>
      </c>
      <c r="K28" s="44">
        <f>E28*J28</f>
        <v>0</v>
      </c>
    </row>
    <row r="29" spans="1:11" s="1" customFormat="1" ht="9.6">
      <c r="A29" s="35"/>
      <c r="B29" s="127" t="s">
        <v>354</v>
      </c>
      <c r="C29" s="128" t="s">
        <v>361</v>
      </c>
      <c r="D29" s="129" t="s">
        <v>358</v>
      </c>
      <c r="E29" s="132">
        <v>24.42</v>
      </c>
      <c r="F29" s="41"/>
      <c r="G29" s="42"/>
      <c r="H29" s="43"/>
      <c r="I29" s="42"/>
      <c r="J29" s="40"/>
      <c r="K29" s="44"/>
    </row>
    <row r="30" spans="1:11" s="1" customFormat="1" ht="9.6">
      <c r="A30" s="35">
        <f>A28+1</f>
        <v>10</v>
      </c>
      <c r="B30" s="37" t="s">
        <v>49</v>
      </c>
      <c r="C30" s="38" t="s">
        <v>50</v>
      </c>
      <c r="D30" s="39" t="s">
        <v>51</v>
      </c>
      <c r="E30" s="131">
        <v>10</v>
      </c>
      <c r="F30" s="41">
        <v>0</v>
      </c>
      <c r="G30" s="42">
        <f>E30*F30</f>
        <v>0</v>
      </c>
      <c r="H30" s="43">
        <v>0</v>
      </c>
      <c r="I30" s="42">
        <f>E30*H30</f>
        <v>0</v>
      </c>
      <c r="J30" s="40">
        <v>0</v>
      </c>
      <c r="K30" s="44">
        <f>E30*J30</f>
        <v>0</v>
      </c>
    </row>
    <row r="31" spans="1:11" s="1" customFormat="1" ht="9.6">
      <c r="A31" s="35"/>
      <c r="B31" s="127" t="s">
        <v>354</v>
      </c>
      <c r="C31" s="128" t="s">
        <v>363</v>
      </c>
      <c r="D31" s="129" t="s">
        <v>362</v>
      </c>
      <c r="E31" s="132">
        <v>10</v>
      </c>
      <c r="F31" s="41"/>
      <c r="G31" s="42"/>
      <c r="H31" s="43"/>
      <c r="I31" s="42"/>
      <c r="J31" s="40"/>
      <c r="K31" s="44"/>
    </row>
    <row r="32" spans="1:11" s="1" customFormat="1" ht="9.6">
      <c r="A32" s="35">
        <f>A30+1</f>
        <v>11</v>
      </c>
      <c r="B32" s="37" t="s">
        <v>52</v>
      </c>
      <c r="C32" s="38" t="s">
        <v>53</v>
      </c>
      <c r="D32" s="39" t="s">
        <v>34</v>
      </c>
      <c r="E32" s="131">
        <v>24.42</v>
      </c>
      <c r="F32" s="41">
        <v>0</v>
      </c>
      <c r="G32" s="42">
        <f>E32*F32</f>
        <v>0</v>
      </c>
      <c r="H32" s="43">
        <v>0</v>
      </c>
      <c r="I32" s="42">
        <f>E32*H32</f>
        <v>0</v>
      </c>
      <c r="J32" s="40">
        <v>0</v>
      </c>
      <c r="K32" s="44">
        <f>E32*J32</f>
        <v>0</v>
      </c>
    </row>
    <row r="33" spans="1:11" s="1" customFormat="1" ht="9.6">
      <c r="A33" s="35"/>
      <c r="B33" s="127" t="s">
        <v>354</v>
      </c>
      <c r="C33" s="128">
        <v>24.42</v>
      </c>
      <c r="D33" s="129" t="s">
        <v>358</v>
      </c>
      <c r="E33" s="132">
        <v>24.42</v>
      </c>
      <c r="F33" s="41"/>
      <c r="G33" s="42"/>
      <c r="H33" s="43"/>
      <c r="I33" s="42"/>
      <c r="J33" s="40"/>
      <c r="K33" s="44"/>
    </row>
    <row r="34" spans="1:11" s="1" customFormat="1" ht="9.6">
      <c r="A34" s="35">
        <f>A32+1</f>
        <v>12</v>
      </c>
      <c r="B34" s="37" t="s">
        <v>54</v>
      </c>
      <c r="C34" s="38" t="s">
        <v>55</v>
      </c>
      <c r="D34" s="39" t="s">
        <v>34</v>
      </c>
      <c r="E34" s="131">
        <v>5</v>
      </c>
      <c r="F34" s="41">
        <v>0</v>
      </c>
      <c r="G34" s="42">
        <f>E34*F34</f>
        <v>0</v>
      </c>
      <c r="H34" s="43">
        <v>0</v>
      </c>
      <c r="I34" s="42">
        <f>E34*H34</f>
        <v>0</v>
      </c>
      <c r="J34" s="40">
        <v>0</v>
      </c>
      <c r="K34" s="44">
        <f>E34*J34</f>
        <v>0</v>
      </c>
    </row>
    <row r="35" spans="1:11" s="1" customFormat="1" ht="9.6">
      <c r="A35" s="35"/>
      <c r="B35" s="127" t="s">
        <v>354</v>
      </c>
      <c r="C35" s="128" t="s">
        <v>364</v>
      </c>
      <c r="D35" s="129" t="s">
        <v>358</v>
      </c>
      <c r="E35" s="132">
        <v>5</v>
      </c>
      <c r="F35" s="41"/>
      <c r="G35" s="42"/>
      <c r="H35" s="43"/>
      <c r="I35" s="42"/>
      <c r="J35" s="40"/>
      <c r="K35" s="44"/>
    </row>
    <row r="36" spans="1:11" s="1" customFormat="1" ht="9.6">
      <c r="A36" s="35">
        <f>A34+1</f>
        <v>13</v>
      </c>
      <c r="B36" s="37" t="s">
        <v>56</v>
      </c>
      <c r="C36" s="38" t="s">
        <v>57</v>
      </c>
      <c r="D36" s="39" t="s">
        <v>34</v>
      </c>
      <c r="E36" s="131">
        <v>23.92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</v>
      </c>
      <c r="K36" s="44">
        <f>E36*J36</f>
        <v>0</v>
      </c>
    </row>
    <row r="37" spans="1:11" s="1" customFormat="1" ht="9.6">
      <c r="A37" s="35"/>
      <c r="B37" s="127" t="s">
        <v>354</v>
      </c>
      <c r="C37" s="128" t="s">
        <v>460</v>
      </c>
      <c r="D37" s="129" t="s">
        <v>358</v>
      </c>
      <c r="E37" s="132">
        <v>23.92</v>
      </c>
      <c r="F37" s="41"/>
      <c r="G37" s="42"/>
      <c r="H37" s="43"/>
      <c r="I37" s="42"/>
      <c r="J37" s="40"/>
      <c r="K37" s="44"/>
    </row>
    <row r="38" spans="1:11" s="1" customFormat="1" ht="9.6">
      <c r="A38" s="35">
        <f>A36+1</f>
        <v>14</v>
      </c>
      <c r="B38" s="37" t="s">
        <v>58</v>
      </c>
      <c r="C38" s="38" t="s">
        <v>59</v>
      </c>
      <c r="D38" s="39" t="s">
        <v>34</v>
      </c>
      <c r="E38" s="131">
        <v>23.92</v>
      </c>
      <c r="F38" s="41">
        <v>0</v>
      </c>
      <c r="G38" s="42">
        <f>E38*F38</f>
        <v>0</v>
      </c>
      <c r="H38" s="43">
        <v>0</v>
      </c>
      <c r="I38" s="42">
        <f>E38*H38</f>
        <v>0</v>
      </c>
      <c r="J38" s="40">
        <v>0</v>
      </c>
      <c r="K38" s="44">
        <f>E38*J38</f>
        <v>0</v>
      </c>
    </row>
    <row r="39" spans="1:11" s="1" customFormat="1" ht="9.6">
      <c r="A39" s="35"/>
      <c r="B39" s="127" t="s">
        <v>354</v>
      </c>
      <c r="C39" s="128">
        <v>23.92</v>
      </c>
      <c r="D39" s="129" t="s">
        <v>358</v>
      </c>
      <c r="E39" s="132">
        <v>23.92</v>
      </c>
      <c r="F39" s="41"/>
      <c r="G39" s="42"/>
      <c r="H39" s="43"/>
      <c r="I39" s="42"/>
      <c r="J39" s="40"/>
      <c r="K39" s="44"/>
    </row>
    <row r="40" spans="1:11" s="1" customFormat="1" ht="9.6">
      <c r="A40" s="35">
        <f>A38+1</f>
        <v>15</v>
      </c>
      <c r="B40" s="37" t="s">
        <v>60</v>
      </c>
      <c r="C40" s="38" t="s">
        <v>61</v>
      </c>
      <c r="D40" s="39" t="s">
        <v>31</v>
      </c>
      <c r="E40" s="131">
        <v>30</v>
      </c>
      <c r="F40" s="41">
        <v>0</v>
      </c>
      <c r="G40" s="42">
        <f>E40*F40</f>
        <v>0</v>
      </c>
      <c r="H40" s="43">
        <v>0</v>
      </c>
      <c r="I40" s="42">
        <f>E40*H40</f>
        <v>0</v>
      </c>
      <c r="J40" s="40">
        <v>0</v>
      </c>
      <c r="K40" s="44">
        <f>E40*J40</f>
        <v>0</v>
      </c>
    </row>
    <row r="41" spans="1:11" s="1" customFormat="1" ht="9.6">
      <c r="A41" s="35"/>
      <c r="B41" s="127" t="s">
        <v>354</v>
      </c>
      <c r="C41" s="128" t="s">
        <v>365</v>
      </c>
      <c r="D41" s="129" t="s">
        <v>356</v>
      </c>
      <c r="E41" s="132">
        <v>30</v>
      </c>
      <c r="F41" s="41"/>
      <c r="G41" s="42"/>
      <c r="H41" s="43"/>
      <c r="I41" s="42"/>
      <c r="J41" s="40"/>
      <c r="K41" s="44"/>
    </row>
    <row r="42" spans="1:11" s="1" customFormat="1" ht="9.6">
      <c r="A42" s="35">
        <f>A40+1</f>
        <v>16</v>
      </c>
      <c r="B42" s="37" t="s">
        <v>62</v>
      </c>
      <c r="C42" s="38" t="s">
        <v>63</v>
      </c>
      <c r="D42" s="39" t="s">
        <v>31</v>
      </c>
      <c r="E42" s="131">
        <v>30</v>
      </c>
      <c r="F42" s="41">
        <v>0</v>
      </c>
      <c r="G42" s="42">
        <f>E42*F42</f>
        <v>0</v>
      </c>
      <c r="H42" s="43">
        <v>0</v>
      </c>
      <c r="I42" s="42">
        <f>E42*H42</f>
        <v>0</v>
      </c>
      <c r="J42" s="40">
        <v>0</v>
      </c>
      <c r="K42" s="44">
        <f>E42*J42</f>
        <v>0</v>
      </c>
    </row>
    <row r="43" spans="1:11" s="1" customFormat="1" ht="9.6">
      <c r="A43" s="35"/>
      <c r="B43" s="127" t="s">
        <v>354</v>
      </c>
      <c r="C43" s="128" t="s">
        <v>366</v>
      </c>
      <c r="D43" s="129" t="s">
        <v>356</v>
      </c>
      <c r="E43" s="132">
        <v>30</v>
      </c>
      <c r="F43" s="41"/>
      <c r="G43" s="42"/>
      <c r="H43" s="43"/>
      <c r="I43" s="42"/>
      <c r="J43" s="40"/>
      <c r="K43" s="44"/>
    </row>
    <row r="44" spans="1:11" s="1" customFormat="1" ht="9.6">
      <c r="A44" s="35">
        <f>A42+1</f>
        <v>17</v>
      </c>
      <c r="B44" s="37" t="s">
        <v>64</v>
      </c>
      <c r="C44" s="38" t="s">
        <v>451</v>
      </c>
      <c r="D44" s="39" t="s">
        <v>31</v>
      </c>
      <c r="E44" s="131">
        <v>10.96</v>
      </c>
      <c r="F44" s="41">
        <v>0</v>
      </c>
      <c r="G44" s="42">
        <f>E44*F44</f>
        <v>0</v>
      </c>
      <c r="H44" s="43">
        <v>0</v>
      </c>
      <c r="I44" s="42">
        <f>E44*H44</f>
        <v>0</v>
      </c>
      <c r="J44" s="40">
        <v>0</v>
      </c>
      <c r="K44" s="44">
        <f>E44*J44</f>
        <v>0</v>
      </c>
    </row>
    <row r="45" spans="1:11" s="1" customFormat="1" ht="9.6">
      <c r="A45" s="35"/>
      <c r="B45" s="127" t="s">
        <v>354</v>
      </c>
      <c r="C45" s="128" t="s">
        <v>367</v>
      </c>
      <c r="D45" s="129" t="s">
        <v>356</v>
      </c>
      <c r="E45" s="132">
        <v>10.96</v>
      </c>
      <c r="F45" s="41"/>
      <c r="G45" s="42"/>
      <c r="H45" s="43"/>
      <c r="I45" s="126"/>
      <c r="J45" s="40"/>
      <c r="K45" s="44"/>
    </row>
    <row r="46" spans="1:11" s="18" customFormat="1" ht="10.2">
      <c r="A46" s="54"/>
      <c r="B46" s="55">
        <v>1</v>
      </c>
      <c r="C46" s="56" t="s">
        <v>65</v>
      </c>
      <c r="D46" s="57"/>
      <c r="E46" s="57"/>
      <c r="F46" s="58"/>
      <c r="G46" s="59">
        <f>SUM(G12:G44)</f>
        <v>0</v>
      </c>
      <c r="H46" s="60"/>
      <c r="I46" s="61">
        <f>SUM(I12:I44)</f>
        <v>0</v>
      </c>
      <c r="J46" s="60"/>
      <c r="K46" s="62">
        <f>SUM(K12:K44)</f>
        <v>0.051140456</v>
      </c>
    </row>
    <row r="47" spans="1:11" s="18" customFormat="1" ht="10.2">
      <c r="A47" s="28"/>
      <c r="B47" s="29" t="s">
        <v>66</v>
      </c>
      <c r="C47" s="30" t="s">
        <v>67</v>
      </c>
      <c r="D47" s="27"/>
      <c r="E47" s="27"/>
      <c r="F47" s="31"/>
      <c r="G47" s="32"/>
      <c r="H47" s="33"/>
      <c r="I47" s="26"/>
      <c r="J47" s="33"/>
      <c r="K47" s="34"/>
    </row>
    <row r="48" spans="1:11" s="1" customFormat="1" ht="9.6">
      <c r="A48" s="35">
        <f>A44+1</f>
        <v>18</v>
      </c>
      <c r="B48" s="37" t="s">
        <v>68</v>
      </c>
      <c r="C48" s="38" t="s">
        <v>69</v>
      </c>
      <c r="D48" s="39" t="s">
        <v>31</v>
      </c>
      <c r="E48" s="131">
        <v>80.6</v>
      </c>
      <c r="F48" s="41">
        <v>0</v>
      </c>
      <c r="G48" s="42">
        <f>E48*F48</f>
        <v>0</v>
      </c>
      <c r="H48" s="43">
        <v>0</v>
      </c>
      <c r="I48" s="42">
        <f>E48*H48</f>
        <v>0</v>
      </c>
      <c r="J48" s="40">
        <v>0.000580048</v>
      </c>
      <c r="K48" s="44">
        <f>E48*J48</f>
        <v>0.0467518688</v>
      </c>
    </row>
    <row r="49" spans="1:11" s="1" customFormat="1" ht="9.6">
      <c r="A49" s="35"/>
      <c r="B49" s="127" t="s">
        <v>354</v>
      </c>
      <c r="C49" s="128" t="s">
        <v>368</v>
      </c>
      <c r="D49" s="129" t="s">
        <v>356</v>
      </c>
      <c r="E49" s="132">
        <v>80.6</v>
      </c>
      <c r="F49" s="41"/>
      <c r="G49" s="42"/>
      <c r="H49" s="43"/>
      <c r="I49" s="42"/>
      <c r="J49" s="40"/>
      <c r="K49" s="44"/>
    </row>
    <row r="50" spans="1:11" s="1" customFormat="1" ht="9.6">
      <c r="A50" s="35">
        <f>A48+1</f>
        <v>19</v>
      </c>
      <c r="B50" s="37" t="s">
        <v>70</v>
      </c>
      <c r="C50" s="38" t="s">
        <v>71</v>
      </c>
      <c r="D50" s="39" t="s">
        <v>31</v>
      </c>
      <c r="E50" s="131">
        <v>40.3</v>
      </c>
      <c r="F50" s="41">
        <v>0</v>
      </c>
      <c r="G50" s="42">
        <f>E50*F50</f>
        <v>0</v>
      </c>
      <c r="H50" s="43">
        <v>0</v>
      </c>
      <c r="I50" s="42">
        <f>E50*H50</f>
        <v>0</v>
      </c>
      <c r="J50" s="40">
        <v>0</v>
      </c>
      <c r="K50" s="44">
        <f>E50*J50</f>
        <v>0</v>
      </c>
    </row>
    <row r="51" spans="1:11" s="1" customFormat="1" ht="9.6">
      <c r="A51" s="35"/>
      <c r="B51" s="127" t="s">
        <v>354</v>
      </c>
      <c r="C51" s="128" t="s">
        <v>476</v>
      </c>
      <c r="D51" s="129" t="s">
        <v>356</v>
      </c>
      <c r="E51" s="132">
        <v>40.3</v>
      </c>
      <c r="F51" s="41"/>
      <c r="G51" s="42"/>
      <c r="H51" s="43"/>
      <c r="I51" s="42"/>
      <c r="J51" s="40"/>
      <c r="K51" s="44"/>
    </row>
    <row r="52" spans="1:11" s="1" customFormat="1" ht="19.2">
      <c r="A52" s="35">
        <f>A50+1</f>
        <v>20</v>
      </c>
      <c r="B52" s="37" t="s">
        <v>72</v>
      </c>
      <c r="C52" s="38" t="s">
        <v>375</v>
      </c>
      <c r="D52" s="39" t="s">
        <v>51</v>
      </c>
      <c r="E52" s="131">
        <v>6</v>
      </c>
      <c r="F52" s="41">
        <v>0</v>
      </c>
      <c r="G52" s="42">
        <f>E52*F52</f>
        <v>0</v>
      </c>
      <c r="H52" s="43">
        <v>0</v>
      </c>
      <c r="I52" s="42">
        <f>E52*H52</f>
        <v>0</v>
      </c>
      <c r="J52" s="40">
        <v>0.112566</v>
      </c>
      <c r="K52" s="44">
        <f>E52*J52</f>
        <v>0.675396</v>
      </c>
    </row>
    <row r="53" spans="1:11" s="1" customFormat="1" ht="9.6">
      <c r="A53" s="35"/>
      <c r="B53" s="127" t="s">
        <v>354</v>
      </c>
      <c r="C53" s="128" t="s">
        <v>376</v>
      </c>
      <c r="D53" s="129" t="s">
        <v>362</v>
      </c>
      <c r="E53" s="132">
        <v>6</v>
      </c>
      <c r="F53" s="41"/>
      <c r="G53" s="42"/>
      <c r="H53" s="43"/>
      <c r="I53" s="42"/>
      <c r="J53" s="40"/>
      <c r="K53" s="44"/>
    </row>
    <row r="54" spans="1:11" s="1" customFormat="1" ht="9.6">
      <c r="A54" s="35">
        <f>A52+1</f>
        <v>21</v>
      </c>
      <c r="B54" s="37" t="s">
        <v>73</v>
      </c>
      <c r="C54" s="38" t="s">
        <v>74</v>
      </c>
      <c r="D54" s="39" t="s">
        <v>34</v>
      </c>
      <c r="E54" s="131">
        <v>0.8</v>
      </c>
      <c r="F54" s="41">
        <v>0</v>
      </c>
      <c r="G54" s="42">
        <f>E54*F54</f>
        <v>0</v>
      </c>
      <c r="H54" s="43">
        <v>0</v>
      </c>
      <c r="I54" s="42">
        <f>E54*H54</f>
        <v>0</v>
      </c>
      <c r="J54" s="40">
        <v>2.625522064</v>
      </c>
      <c r="K54" s="44">
        <f>E54*J54</f>
        <v>2.1004176512000003</v>
      </c>
    </row>
    <row r="55" spans="1:11" s="1" customFormat="1" ht="9.6">
      <c r="A55" s="35"/>
      <c r="B55" s="127" t="s">
        <v>354</v>
      </c>
      <c r="C55" s="128" t="s">
        <v>369</v>
      </c>
      <c r="D55" s="129" t="s">
        <v>358</v>
      </c>
      <c r="E55" s="132">
        <v>0.8</v>
      </c>
      <c r="F55" s="41"/>
      <c r="G55" s="42"/>
      <c r="H55" s="43"/>
      <c r="I55" s="42"/>
      <c r="J55" s="40"/>
      <c r="K55" s="44"/>
    </row>
    <row r="56" spans="1:11" s="1" customFormat="1" ht="9.6">
      <c r="A56" s="35">
        <f>A54+1</f>
        <v>22</v>
      </c>
      <c r="B56" s="37" t="s">
        <v>75</v>
      </c>
      <c r="C56" s="38" t="s">
        <v>76</v>
      </c>
      <c r="D56" s="39" t="s">
        <v>34</v>
      </c>
      <c r="E56" s="131">
        <v>2.74</v>
      </c>
      <c r="F56" s="41">
        <v>0</v>
      </c>
      <c r="G56" s="42">
        <f>E56*F56</f>
        <v>0</v>
      </c>
      <c r="H56" s="43">
        <v>0</v>
      </c>
      <c r="I56" s="42">
        <f>E56*H56</f>
        <v>0</v>
      </c>
      <c r="J56" s="40">
        <v>2.27733</v>
      </c>
      <c r="K56" s="44">
        <f>E56*J56</f>
        <v>6.2398842000000005</v>
      </c>
    </row>
    <row r="57" spans="1:11" s="1" customFormat="1" ht="9.6">
      <c r="A57" s="35"/>
      <c r="B57" s="127" t="s">
        <v>354</v>
      </c>
      <c r="C57" s="128" t="s">
        <v>370</v>
      </c>
      <c r="D57" s="129" t="s">
        <v>358</v>
      </c>
      <c r="E57" s="132">
        <v>2.74</v>
      </c>
      <c r="F57" s="41"/>
      <c r="G57" s="42"/>
      <c r="H57" s="43"/>
      <c r="I57" s="42"/>
      <c r="J57" s="40"/>
      <c r="K57" s="44"/>
    </row>
    <row r="58" spans="1:11" s="1" customFormat="1" ht="9.6">
      <c r="A58" s="35">
        <f>A56+1</f>
        <v>23</v>
      </c>
      <c r="B58" s="37" t="s">
        <v>77</v>
      </c>
      <c r="C58" s="38" t="s">
        <v>78</v>
      </c>
      <c r="D58" s="39" t="s">
        <v>34</v>
      </c>
      <c r="E58" s="131">
        <v>2.74</v>
      </c>
      <c r="F58" s="41">
        <v>0</v>
      </c>
      <c r="G58" s="42">
        <f>E58*F58</f>
        <v>0</v>
      </c>
      <c r="H58" s="43">
        <v>0</v>
      </c>
      <c r="I58" s="42">
        <f>E58*H58</f>
        <v>0</v>
      </c>
      <c r="J58" s="40">
        <v>1.939705</v>
      </c>
      <c r="K58" s="44">
        <f>E58*J58</f>
        <v>5.314791700000001</v>
      </c>
    </row>
    <row r="59" spans="1:11" s="1" customFormat="1" ht="9.6">
      <c r="A59" s="35"/>
      <c r="B59" s="127" t="s">
        <v>354</v>
      </c>
      <c r="C59" s="128" t="s">
        <v>371</v>
      </c>
      <c r="D59" s="129" t="s">
        <v>358</v>
      </c>
      <c r="E59" s="132">
        <v>2.74</v>
      </c>
      <c r="F59" s="41"/>
      <c r="G59" s="42"/>
      <c r="H59" s="43"/>
      <c r="I59" s="42"/>
      <c r="J59" s="40"/>
      <c r="K59" s="44"/>
    </row>
    <row r="60" spans="1:11" s="1" customFormat="1" ht="9.6">
      <c r="A60" s="35">
        <f>A58+1</f>
        <v>24</v>
      </c>
      <c r="B60" s="37" t="s">
        <v>79</v>
      </c>
      <c r="C60" s="38" t="s">
        <v>80</v>
      </c>
      <c r="D60" s="39" t="s">
        <v>34</v>
      </c>
      <c r="E60" s="131">
        <v>16.44</v>
      </c>
      <c r="F60" s="41">
        <v>0</v>
      </c>
      <c r="G60" s="42">
        <f>E60*F60</f>
        <v>0</v>
      </c>
      <c r="H60" s="43">
        <v>0</v>
      </c>
      <c r="I60" s="42">
        <f>E60*H60</f>
        <v>0</v>
      </c>
      <c r="J60" s="40">
        <v>2.38330836</v>
      </c>
      <c r="K60" s="44">
        <f>E60*J60</f>
        <v>39.1815894384</v>
      </c>
    </row>
    <row r="61" spans="1:11" s="1" customFormat="1" ht="9.6">
      <c r="A61" s="35"/>
      <c r="B61" s="127" t="s">
        <v>354</v>
      </c>
      <c r="C61" s="128" t="s">
        <v>372</v>
      </c>
      <c r="D61" s="129" t="s">
        <v>358</v>
      </c>
      <c r="E61" s="132">
        <v>16.44</v>
      </c>
      <c r="F61" s="41"/>
      <c r="G61" s="42"/>
      <c r="H61" s="43"/>
      <c r="I61" s="42"/>
      <c r="J61" s="40"/>
      <c r="K61" s="44"/>
    </row>
    <row r="62" spans="1:11" s="1" customFormat="1" ht="9.6">
      <c r="A62" s="35">
        <f>A60+1</f>
        <v>25</v>
      </c>
      <c r="B62" s="37" t="s">
        <v>81</v>
      </c>
      <c r="C62" s="38" t="s">
        <v>82</v>
      </c>
      <c r="D62" s="39" t="s">
        <v>31</v>
      </c>
      <c r="E62" s="131">
        <v>32.88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0.001760281</v>
      </c>
      <c r="K62" s="44">
        <f>E62*J62</f>
        <v>0.05787803928000001</v>
      </c>
    </row>
    <row r="63" spans="1:11" s="1" customFormat="1" ht="9.6">
      <c r="A63" s="35"/>
      <c r="B63" s="127" t="s">
        <v>354</v>
      </c>
      <c r="C63" s="128" t="s">
        <v>373</v>
      </c>
      <c r="D63" s="129" t="s">
        <v>356</v>
      </c>
      <c r="E63" s="132">
        <v>32.88</v>
      </c>
      <c r="F63" s="41"/>
      <c r="G63" s="42"/>
      <c r="H63" s="43"/>
      <c r="I63" s="42"/>
      <c r="J63" s="40"/>
      <c r="K63" s="44"/>
    </row>
    <row r="64" spans="1:11" s="1" customFormat="1" ht="9.6">
      <c r="A64" s="35">
        <f>A62+1</f>
        <v>26</v>
      </c>
      <c r="B64" s="37" t="s">
        <v>83</v>
      </c>
      <c r="C64" s="38" t="s">
        <v>84</v>
      </c>
      <c r="D64" s="39" t="s">
        <v>31</v>
      </c>
      <c r="E64" s="131">
        <v>32.88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0.000222</v>
      </c>
      <c r="K64" s="44">
        <f>E64*J64</f>
        <v>0.00729936</v>
      </c>
    </row>
    <row r="65" spans="1:11" s="1" customFormat="1" ht="9.6">
      <c r="A65" s="35"/>
      <c r="B65" s="127" t="s">
        <v>354</v>
      </c>
      <c r="C65" s="128" t="s">
        <v>373</v>
      </c>
      <c r="D65" s="129" t="s">
        <v>356</v>
      </c>
      <c r="E65" s="132">
        <v>32.88</v>
      </c>
      <c r="F65" s="41"/>
      <c r="G65" s="42"/>
      <c r="H65" s="43"/>
      <c r="I65" s="42"/>
      <c r="J65" s="40"/>
      <c r="K65" s="44"/>
    </row>
    <row r="66" spans="1:11" s="1" customFormat="1" ht="9.6">
      <c r="A66" s="35">
        <f>A64+1</f>
        <v>27</v>
      </c>
      <c r="B66" s="37" t="s">
        <v>85</v>
      </c>
      <c r="C66" s="38" t="s">
        <v>86</v>
      </c>
      <c r="D66" s="39" t="s">
        <v>87</v>
      </c>
      <c r="E66" s="40">
        <v>0.216</v>
      </c>
      <c r="F66" s="41">
        <v>0</v>
      </c>
      <c r="G66" s="42">
        <f>E66*F66</f>
        <v>0</v>
      </c>
      <c r="H66" s="43">
        <v>0</v>
      </c>
      <c r="I66" s="42">
        <f>E66*H66</f>
        <v>0</v>
      </c>
      <c r="J66" s="40">
        <v>1.02415026</v>
      </c>
      <c r="K66" s="44">
        <f>E66*J66</f>
        <v>0.22121645616000002</v>
      </c>
    </row>
    <row r="67" spans="1:11" s="1" customFormat="1" ht="9.6">
      <c r="A67" s="35"/>
      <c r="B67" s="127" t="s">
        <v>354</v>
      </c>
      <c r="C67" s="128" t="s">
        <v>377</v>
      </c>
      <c r="D67" s="129" t="s">
        <v>374</v>
      </c>
      <c r="E67" s="130">
        <v>0.216</v>
      </c>
      <c r="F67" s="41"/>
      <c r="G67" s="42"/>
      <c r="H67" s="43"/>
      <c r="I67" s="42"/>
      <c r="J67" s="40"/>
      <c r="K67" s="44"/>
    </row>
    <row r="68" spans="1:11" s="1" customFormat="1" ht="9.6">
      <c r="A68" s="35">
        <f>A66+1</f>
        <v>28</v>
      </c>
      <c r="B68" s="37" t="s">
        <v>88</v>
      </c>
      <c r="C68" s="38" t="s">
        <v>378</v>
      </c>
      <c r="D68" s="39" t="s">
        <v>31</v>
      </c>
      <c r="E68" s="131">
        <v>12.9</v>
      </c>
      <c r="F68" s="41">
        <v>0</v>
      </c>
      <c r="G68" s="42">
        <f>E68*F68</f>
        <v>0</v>
      </c>
      <c r="H68" s="43">
        <v>0</v>
      </c>
      <c r="I68" s="42">
        <f>E68*H68</f>
        <v>0</v>
      </c>
      <c r="J68" s="40">
        <v>0.007278496</v>
      </c>
      <c r="K68" s="44">
        <f>E68*J68</f>
        <v>0.0938925984</v>
      </c>
    </row>
    <row r="69" spans="1:11" s="1" customFormat="1" ht="9.6">
      <c r="A69" s="35"/>
      <c r="B69" s="127" t="s">
        <v>354</v>
      </c>
      <c r="C69" s="128" t="s">
        <v>379</v>
      </c>
      <c r="D69" s="129" t="s">
        <v>356</v>
      </c>
      <c r="E69" s="132">
        <v>12.9</v>
      </c>
      <c r="F69" s="41"/>
      <c r="G69" s="42"/>
      <c r="H69" s="43"/>
      <c r="I69" s="126"/>
      <c r="J69" s="40"/>
      <c r="K69" s="44"/>
    </row>
    <row r="70" spans="1:11" s="18" customFormat="1" ht="10.2">
      <c r="A70" s="54"/>
      <c r="B70" s="55">
        <v>2</v>
      </c>
      <c r="C70" s="56" t="s">
        <v>89</v>
      </c>
      <c r="D70" s="57"/>
      <c r="E70" s="57"/>
      <c r="F70" s="58"/>
      <c r="G70" s="59">
        <f>SUM(G48:G68)</f>
        <v>0</v>
      </c>
      <c r="H70" s="60"/>
      <c r="I70" s="61">
        <f>SUM(I48:I68)</f>
        <v>0</v>
      </c>
      <c r="J70" s="60"/>
      <c r="K70" s="62">
        <f>SUM(K48:K68)</f>
        <v>53.93911731223999</v>
      </c>
    </row>
    <row r="71" spans="1:11" s="18" customFormat="1" ht="10.2">
      <c r="A71" s="28"/>
      <c r="B71" s="29" t="s">
        <v>90</v>
      </c>
      <c r="C71" s="30" t="s">
        <v>91</v>
      </c>
      <c r="D71" s="27"/>
      <c r="E71" s="27"/>
      <c r="F71" s="31"/>
      <c r="G71" s="32"/>
      <c r="H71" s="33"/>
      <c r="I71" s="26"/>
      <c r="J71" s="33"/>
      <c r="K71" s="34"/>
    </row>
    <row r="72" spans="1:11" s="1" customFormat="1" ht="9.6">
      <c r="A72" s="35">
        <f>A68+1</f>
        <v>29</v>
      </c>
      <c r="B72" s="37" t="s">
        <v>92</v>
      </c>
      <c r="C72" s="38" t="s">
        <v>93</v>
      </c>
      <c r="D72" s="39" t="s">
        <v>34</v>
      </c>
      <c r="E72" s="131">
        <v>28.5</v>
      </c>
      <c r="F72" s="41">
        <v>0</v>
      </c>
      <c r="G72" s="42">
        <f>E72*F72</f>
        <v>0</v>
      </c>
      <c r="H72" s="43">
        <v>0</v>
      </c>
      <c r="I72" s="42">
        <f>E72*H72</f>
        <v>0</v>
      </c>
      <c r="J72" s="40">
        <v>2.660195168</v>
      </c>
      <c r="K72" s="44">
        <f>E72*J72</f>
        <v>75.815562288</v>
      </c>
    </row>
    <row r="73" spans="1:11" s="1" customFormat="1" ht="9.6">
      <c r="A73" s="35"/>
      <c r="B73" s="127" t="s">
        <v>354</v>
      </c>
      <c r="C73" s="128" t="s">
        <v>380</v>
      </c>
      <c r="D73" s="129" t="s">
        <v>358</v>
      </c>
      <c r="E73" s="132">
        <v>28.5</v>
      </c>
      <c r="F73" s="41"/>
      <c r="G73" s="42"/>
      <c r="H73" s="43"/>
      <c r="I73" s="42"/>
      <c r="J73" s="40"/>
      <c r="K73" s="44"/>
    </row>
    <row r="74" spans="1:11" s="1" customFormat="1" ht="9.6">
      <c r="A74" s="35">
        <f>A72+1</f>
        <v>30</v>
      </c>
      <c r="B74" s="37" t="s">
        <v>92</v>
      </c>
      <c r="C74" s="38" t="s">
        <v>93</v>
      </c>
      <c r="D74" s="39" t="s">
        <v>34</v>
      </c>
      <c r="E74" s="131">
        <v>23.84</v>
      </c>
      <c r="F74" s="41">
        <v>0</v>
      </c>
      <c r="G74" s="42">
        <f>E74*F74</f>
        <v>0</v>
      </c>
      <c r="H74" s="43">
        <v>0</v>
      </c>
      <c r="I74" s="42">
        <f>E74*H74</f>
        <v>0</v>
      </c>
      <c r="J74" s="40">
        <v>2.660195168</v>
      </c>
      <c r="K74" s="44">
        <f>E74*J74</f>
        <v>63.419052805119996</v>
      </c>
    </row>
    <row r="75" spans="1:11" s="1" customFormat="1" ht="9.6">
      <c r="A75" s="35"/>
      <c r="B75" s="127" t="s">
        <v>354</v>
      </c>
      <c r="C75" s="128" t="s">
        <v>381</v>
      </c>
      <c r="D75" s="129" t="s">
        <v>358</v>
      </c>
      <c r="E75" s="132">
        <v>23.84</v>
      </c>
      <c r="F75" s="41"/>
      <c r="G75" s="42"/>
      <c r="H75" s="43"/>
      <c r="I75" s="42"/>
      <c r="J75" s="40"/>
      <c r="K75" s="44"/>
    </row>
    <row r="76" spans="1:11" s="1" customFormat="1" ht="9.6">
      <c r="A76" s="35">
        <f>A74+1</f>
        <v>31</v>
      </c>
      <c r="B76" s="37" t="s">
        <v>383</v>
      </c>
      <c r="C76" s="38" t="s">
        <v>384</v>
      </c>
      <c r="D76" s="39" t="s">
        <v>34</v>
      </c>
      <c r="E76" s="131">
        <v>67.4</v>
      </c>
      <c r="F76" s="41">
        <v>0</v>
      </c>
      <c r="G76" s="42">
        <f>E76*F76</f>
        <v>0</v>
      </c>
      <c r="H76" s="43">
        <v>0</v>
      </c>
      <c r="I76" s="42">
        <f>E76*H76</f>
        <v>0</v>
      </c>
      <c r="J76" s="40">
        <v>0</v>
      </c>
      <c r="K76" s="44">
        <f>E76*J76</f>
        <v>0</v>
      </c>
    </row>
    <row r="77" spans="1:11" s="1" customFormat="1" ht="9.6">
      <c r="A77" s="35"/>
      <c r="B77" s="127" t="s">
        <v>354</v>
      </c>
      <c r="C77" s="128" t="s">
        <v>382</v>
      </c>
      <c r="D77" s="129" t="s">
        <v>358</v>
      </c>
      <c r="E77" s="132">
        <v>67.4</v>
      </c>
      <c r="F77" s="41"/>
      <c r="G77" s="42"/>
      <c r="H77" s="43"/>
      <c r="I77" s="42"/>
      <c r="J77" s="40"/>
      <c r="K77" s="44"/>
    </row>
    <row r="78" spans="1:11" s="1" customFormat="1" ht="9.6">
      <c r="A78" s="35">
        <f>A76+1</f>
        <v>32</v>
      </c>
      <c r="B78" s="37" t="s">
        <v>94</v>
      </c>
      <c r="C78" s="38" t="s">
        <v>95</v>
      </c>
      <c r="D78" s="39" t="s">
        <v>31</v>
      </c>
      <c r="E78" s="131">
        <v>75.35</v>
      </c>
      <c r="F78" s="41">
        <v>0</v>
      </c>
      <c r="G78" s="42">
        <f>E78*F78</f>
        <v>0</v>
      </c>
      <c r="H78" s="43">
        <v>0</v>
      </c>
      <c r="I78" s="42">
        <f>E78*H78</f>
        <v>0</v>
      </c>
      <c r="J78" s="40">
        <v>0.93144662</v>
      </c>
      <c r="K78" s="44">
        <f>E78*J78</f>
        <v>70.184502817</v>
      </c>
    </row>
    <row r="79" spans="1:11" s="1" customFormat="1" ht="9.6">
      <c r="A79" s="35"/>
      <c r="B79" s="127" t="s">
        <v>354</v>
      </c>
      <c r="C79" s="128" t="s">
        <v>385</v>
      </c>
      <c r="D79" s="129" t="s">
        <v>356</v>
      </c>
      <c r="E79" s="132">
        <v>75.35</v>
      </c>
      <c r="F79" s="41"/>
      <c r="G79" s="42"/>
      <c r="H79" s="43"/>
      <c r="I79" s="42"/>
      <c r="J79" s="40"/>
      <c r="K79" s="44"/>
    </row>
    <row r="80" spans="1:11" s="1" customFormat="1" ht="9.6">
      <c r="A80" s="35">
        <f>A78+1</f>
        <v>33</v>
      </c>
      <c r="B80" s="37" t="s">
        <v>96</v>
      </c>
      <c r="C80" s="38" t="s">
        <v>386</v>
      </c>
      <c r="D80" s="39" t="s">
        <v>34</v>
      </c>
      <c r="E80" s="131">
        <v>19.6</v>
      </c>
      <c r="F80" s="41">
        <v>0</v>
      </c>
      <c r="G80" s="42">
        <f>E80*F80</f>
        <v>0</v>
      </c>
      <c r="H80" s="43">
        <v>0</v>
      </c>
      <c r="I80" s="42">
        <f>E80*H80</f>
        <v>0</v>
      </c>
      <c r="J80" s="40">
        <v>1.258680072</v>
      </c>
      <c r="K80" s="44">
        <f>E80*J80</f>
        <v>24.6701294112</v>
      </c>
    </row>
    <row r="81" spans="1:11" s="1" customFormat="1" ht="9.6">
      <c r="A81" s="35"/>
      <c r="B81" s="127" t="s">
        <v>354</v>
      </c>
      <c r="C81" s="128" t="s">
        <v>482</v>
      </c>
      <c r="D81" s="129" t="s">
        <v>358</v>
      </c>
      <c r="E81" s="132">
        <v>19.6</v>
      </c>
      <c r="F81" s="41"/>
      <c r="G81" s="42"/>
      <c r="H81" s="43"/>
      <c r="I81" s="42"/>
      <c r="J81" s="40"/>
      <c r="K81" s="44"/>
    </row>
    <row r="82" spans="1:11" s="1" customFormat="1" ht="9.6">
      <c r="A82" s="35">
        <f>A80+1</f>
        <v>34</v>
      </c>
      <c r="B82" s="37" t="s">
        <v>97</v>
      </c>
      <c r="C82" s="38" t="s">
        <v>98</v>
      </c>
      <c r="D82" s="39" t="s">
        <v>31</v>
      </c>
      <c r="E82" s="131">
        <v>79.46</v>
      </c>
      <c r="F82" s="41">
        <v>0</v>
      </c>
      <c r="G82" s="42">
        <f>E82*F82</f>
        <v>0</v>
      </c>
      <c r="H82" s="43">
        <v>0</v>
      </c>
      <c r="I82" s="42">
        <f>E82*H82</f>
        <v>0</v>
      </c>
      <c r="J82" s="40">
        <v>0.001757137</v>
      </c>
      <c r="K82" s="44">
        <f>E82*J82</f>
        <v>0.13962210602</v>
      </c>
    </row>
    <row r="83" spans="1:11" s="1" customFormat="1" ht="9.6">
      <c r="A83" s="35"/>
      <c r="B83" s="127" t="s">
        <v>354</v>
      </c>
      <c r="C83" s="128" t="s">
        <v>461</v>
      </c>
      <c r="D83" s="129" t="s">
        <v>356</v>
      </c>
      <c r="E83" s="132">
        <v>79.46</v>
      </c>
      <c r="F83" s="41"/>
      <c r="G83" s="42"/>
      <c r="H83" s="43"/>
      <c r="I83" s="42"/>
      <c r="J83" s="40"/>
      <c r="K83" s="44"/>
    </row>
    <row r="84" spans="1:11" s="1" customFormat="1" ht="9.6">
      <c r="A84" s="35">
        <f>A82+1</f>
        <v>35</v>
      </c>
      <c r="B84" s="37" t="s">
        <v>99</v>
      </c>
      <c r="C84" s="38" t="s">
        <v>100</v>
      </c>
      <c r="D84" s="39" t="s">
        <v>31</v>
      </c>
      <c r="E84" s="131">
        <v>79.46</v>
      </c>
      <c r="F84" s="41">
        <v>0</v>
      </c>
      <c r="G84" s="42">
        <f>E84*F84</f>
        <v>0</v>
      </c>
      <c r="H84" s="43">
        <v>0</v>
      </c>
      <c r="I84" s="42">
        <f>E84*H84</f>
        <v>0</v>
      </c>
      <c r="J84" s="40">
        <v>0.000222</v>
      </c>
      <c r="K84" s="44">
        <f>E84*J84</f>
        <v>0.01764012</v>
      </c>
    </row>
    <row r="85" spans="1:11" s="1" customFormat="1" ht="9.6">
      <c r="A85" s="35"/>
      <c r="B85" s="127" t="s">
        <v>354</v>
      </c>
      <c r="C85" s="128" t="s">
        <v>461</v>
      </c>
      <c r="D85" s="129" t="s">
        <v>356</v>
      </c>
      <c r="E85" s="132">
        <v>79.46</v>
      </c>
      <c r="F85" s="41"/>
      <c r="G85" s="42"/>
      <c r="H85" s="43"/>
      <c r="I85" s="42"/>
      <c r="J85" s="40"/>
      <c r="K85" s="44"/>
    </row>
    <row r="86" spans="1:11" s="1" customFormat="1" ht="9.6">
      <c r="A86" s="35">
        <f>A84+1</f>
        <v>36</v>
      </c>
      <c r="B86" s="37" t="s">
        <v>101</v>
      </c>
      <c r="C86" s="38" t="s">
        <v>102</v>
      </c>
      <c r="D86" s="39" t="s">
        <v>87</v>
      </c>
      <c r="E86" s="40">
        <f>SUM(E87:E89)</f>
        <v>1.119</v>
      </c>
      <c r="F86" s="41">
        <v>0</v>
      </c>
      <c r="G86" s="42">
        <f>E86*F86</f>
        <v>0</v>
      </c>
      <c r="H86" s="43">
        <v>0</v>
      </c>
      <c r="I86" s="42">
        <f>E86*H86</f>
        <v>0</v>
      </c>
      <c r="J86" s="40">
        <v>1.01339571</v>
      </c>
      <c r="K86" s="44">
        <f>E86*J86</f>
        <v>1.13398979949</v>
      </c>
    </row>
    <row r="87" spans="1:11" s="1" customFormat="1" ht="19.2">
      <c r="A87" s="35"/>
      <c r="B87" s="127" t="s">
        <v>354</v>
      </c>
      <c r="C87" s="128" t="s">
        <v>387</v>
      </c>
      <c r="D87" s="129" t="s">
        <v>374</v>
      </c>
      <c r="E87" s="130">
        <v>0.584</v>
      </c>
      <c r="F87" s="41"/>
      <c r="G87" s="42"/>
      <c r="H87" s="43"/>
      <c r="I87" s="42"/>
      <c r="J87" s="40"/>
      <c r="K87" s="44"/>
    </row>
    <row r="88" spans="1:11" s="1" customFormat="1" ht="19.2">
      <c r="A88" s="35"/>
      <c r="B88" s="127" t="s">
        <v>354</v>
      </c>
      <c r="C88" s="128" t="s">
        <v>388</v>
      </c>
      <c r="D88" s="129" t="s">
        <v>374</v>
      </c>
      <c r="E88" s="130">
        <v>0.242</v>
      </c>
      <c r="F88" s="41"/>
      <c r="G88" s="42"/>
      <c r="H88" s="43"/>
      <c r="I88" s="42"/>
      <c r="J88" s="40"/>
      <c r="K88" s="44"/>
    </row>
    <row r="89" spans="1:11" s="1" customFormat="1" ht="19.2">
      <c r="A89" s="35"/>
      <c r="B89" s="127" t="s">
        <v>354</v>
      </c>
      <c r="C89" s="128" t="s">
        <v>389</v>
      </c>
      <c r="D89" s="129" t="s">
        <v>390</v>
      </c>
      <c r="E89" s="130">
        <v>0.293</v>
      </c>
      <c r="F89" s="41"/>
      <c r="G89" s="42"/>
      <c r="H89" s="43"/>
      <c r="I89" s="42"/>
      <c r="J89" s="40"/>
      <c r="K89" s="44"/>
    </row>
    <row r="90" spans="1:11" s="1" customFormat="1" ht="28.8">
      <c r="A90" s="35">
        <f>A86+1</f>
        <v>37</v>
      </c>
      <c r="B90" s="37" t="s">
        <v>103</v>
      </c>
      <c r="C90" s="38" t="s">
        <v>462</v>
      </c>
      <c r="D90" s="39" t="s">
        <v>34</v>
      </c>
      <c r="E90" s="131">
        <v>39.25</v>
      </c>
      <c r="F90" s="41">
        <v>0</v>
      </c>
      <c r="G90" s="42">
        <f>E90*F90</f>
        <v>0</v>
      </c>
      <c r="H90" s="43">
        <v>0</v>
      </c>
      <c r="I90" s="42">
        <f>E90*H90</f>
        <v>0</v>
      </c>
      <c r="J90" s="40">
        <v>2.973705</v>
      </c>
      <c r="K90" s="44">
        <f>E90*J90</f>
        <v>116.71792124999999</v>
      </c>
    </row>
    <row r="91" spans="1:11" s="1" customFormat="1" ht="9.6">
      <c r="A91" s="35"/>
      <c r="B91" s="127" t="s">
        <v>354</v>
      </c>
      <c r="C91" s="128" t="s">
        <v>391</v>
      </c>
      <c r="D91" s="129" t="s">
        <v>358</v>
      </c>
      <c r="E91" s="132">
        <v>39.25</v>
      </c>
      <c r="F91" s="41"/>
      <c r="G91" s="42"/>
      <c r="H91" s="43"/>
      <c r="I91" s="42"/>
      <c r="J91" s="40"/>
      <c r="K91" s="44"/>
    </row>
    <row r="92" spans="1:11" s="1" customFormat="1" ht="9.6">
      <c r="A92" s="35">
        <f>A90+1</f>
        <v>38</v>
      </c>
      <c r="B92" s="37" t="s">
        <v>104</v>
      </c>
      <c r="C92" s="38" t="s">
        <v>392</v>
      </c>
      <c r="D92" s="39" t="s">
        <v>34</v>
      </c>
      <c r="E92" s="131">
        <v>13.08</v>
      </c>
      <c r="F92" s="41">
        <v>0</v>
      </c>
      <c r="G92" s="42">
        <f>E92*F92</f>
        <v>0</v>
      </c>
      <c r="H92" s="43">
        <v>0</v>
      </c>
      <c r="I92" s="42">
        <f>E92*H92</f>
        <v>0</v>
      </c>
      <c r="J92" s="40">
        <v>0.482531438</v>
      </c>
      <c r="K92" s="44">
        <f>E92*J92</f>
        <v>6.31151120904</v>
      </c>
    </row>
    <row r="93" spans="1:11" s="1" customFormat="1" ht="9.6">
      <c r="A93" s="35"/>
      <c r="B93" s="127" t="s">
        <v>354</v>
      </c>
      <c r="C93" s="128" t="s">
        <v>393</v>
      </c>
      <c r="D93" s="129" t="s">
        <v>358</v>
      </c>
      <c r="E93" s="132">
        <v>13.08</v>
      </c>
      <c r="F93" s="41"/>
      <c r="G93" s="42"/>
      <c r="H93" s="43"/>
      <c r="I93" s="42"/>
      <c r="J93" s="40"/>
      <c r="K93" s="44"/>
    </row>
    <row r="94" spans="1:11" s="1" customFormat="1" ht="9.6">
      <c r="A94" s="35">
        <f>A92+1</f>
        <v>39</v>
      </c>
      <c r="B94" s="37" t="s">
        <v>396</v>
      </c>
      <c r="C94" s="38" t="s">
        <v>394</v>
      </c>
      <c r="D94" s="39" t="s">
        <v>31</v>
      </c>
      <c r="E94" s="131">
        <v>112.5</v>
      </c>
      <c r="F94" s="41">
        <v>0</v>
      </c>
      <c r="G94" s="42">
        <f>E94*F94</f>
        <v>0</v>
      </c>
      <c r="H94" s="43">
        <v>0</v>
      </c>
      <c r="I94" s="42">
        <f>E94*H94</f>
        <v>0</v>
      </c>
      <c r="J94" s="40">
        <v>0.0196</v>
      </c>
      <c r="K94" s="44">
        <f>E94*J94</f>
        <v>2.205</v>
      </c>
    </row>
    <row r="95" spans="1:11" s="1" customFormat="1" ht="9.6">
      <c r="A95" s="35"/>
      <c r="B95" s="127" t="s">
        <v>354</v>
      </c>
      <c r="C95" s="128" t="s">
        <v>395</v>
      </c>
      <c r="D95" s="129" t="s">
        <v>356</v>
      </c>
      <c r="E95" s="132">
        <v>112.5</v>
      </c>
      <c r="F95" s="41"/>
      <c r="G95" s="42"/>
      <c r="H95" s="43"/>
      <c r="I95" s="42"/>
      <c r="J95" s="40"/>
      <c r="K95" s="44"/>
    </row>
    <row r="96" spans="1:11" s="1" customFormat="1" ht="9.6">
      <c r="A96" s="35">
        <f>A94+1</f>
        <v>40</v>
      </c>
      <c r="B96" s="37" t="s">
        <v>415</v>
      </c>
      <c r="C96" s="38" t="s">
        <v>106</v>
      </c>
      <c r="D96" s="39" t="s">
        <v>31</v>
      </c>
      <c r="E96" s="131">
        <v>116.45</v>
      </c>
      <c r="F96" s="41">
        <v>0</v>
      </c>
      <c r="G96" s="42">
        <f>E96*F96</f>
        <v>0</v>
      </c>
      <c r="H96" s="43">
        <v>0</v>
      </c>
      <c r="I96" s="42">
        <f>E96*H96</f>
        <v>0</v>
      </c>
      <c r="J96" s="40">
        <v>0.084077272</v>
      </c>
      <c r="K96" s="44">
        <f>E96*J96</f>
        <v>9.790798324399999</v>
      </c>
    </row>
    <row r="97" spans="1:11" s="1" customFormat="1" ht="9.6">
      <c r="A97" s="35"/>
      <c r="B97" s="127" t="s">
        <v>354</v>
      </c>
      <c r="C97" s="128" t="s">
        <v>397</v>
      </c>
      <c r="D97" s="129" t="s">
        <v>356</v>
      </c>
      <c r="E97" s="132">
        <v>116.45</v>
      </c>
      <c r="F97" s="41"/>
      <c r="G97" s="42"/>
      <c r="H97" s="43"/>
      <c r="I97" s="42"/>
      <c r="J97" s="40"/>
      <c r="K97" s="44"/>
    </row>
    <row r="98" spans="1:11" s="1" customFormat="1" ht="9.6">
      <c r="A98" s="35">
        <f>A96+1</f>
        <v>41</v>
      </c>
      <c r="B98" s="37" t="s">
        <v>398</v>
      </c>
      <c r="C98" s="38" t="s">
        <v>400</v>
      </c>
      <c r="D98" s="39" t="s">
        <v>31</v>
      </c>
      <c r="E98" s="131">
        <v>23.3</v>
      </c>
      <c r="F98" s="41">
        <v>0</v>
      </c>
      <c r="G98" s="42">
        <f>E98*F98</f>
        <v>0</v>
      </c>
      <c r="H98" s="43">
        <v>0</v>
      </c>
      <c r="I98" s="42">
        <f>E98*H98</f>
        <v>0</v>
      </c>
      <c r="J98" s="40">
        <v>0.32</v>
      </c>
      <c r="K98" s="44">
        <f>E98*J98</f>
        <v>7.456</v>
      </c>
    </row>
    <row r="99" spans="1:11" s="1" customFormat="1" ht="9.6">
      <c r="A99" s="35"/>
      <c r="B99" s="127" t="s">
        <v>354</v>
      </c>
      <c r="C99" s="128" t="s">
        <v>399</v>
      </c>
      <c r="D99" s="129" t="s">
        <v>356</v>
      </c>
      <c r="E99" s="132">
        <v>23.3</v>
      </c>
      <c r="F99" s="41"/>
      <c r="G99" s="42"/>
      <c r="H99" s="43"/>
      <c r="I99" s="42"/>
      <c r="J99" s="40"/>
      <c r="K99" s="44"/>
    </row>
    <row r="100" spans="1:11" s="1" customFormat="1" ht="9.6">
      <c r="A100" s="35">
        <f>A98+1</f>
        <v>42</v>
      </c>
      <c r="B100" s="37" t="s">
        <v>107</v>
      </c>
      <c r="C100" s="38" t="s">
        <v>401</v>
      </c>
      <c r="D100" s="39" t="s">
        <v>34</v>
      </c>
      <c r="E100" s="131">
        <v>1.1</v>
      </c>
      <c r="F100" s="41">
        <v>0</v>
      </c>
      <c r="G100" s="42">
        <f>E100*F100</f>
        <v>0</v>
      </c>
      <c r="H100" s="43">
        <v>0</v>
      </c>
      <c r="I100" s="42">
        <f>E100*H100</f>
        <v>0</v>
      </c>
      <c r="J100" s="40">
        <v>0.186773304</v>
      </c>
      <c r="K100" s="44">
        <f>E100*J100</f>
        <v>0.20545063440000003</v>
      </c>
    </row>
    <row r="101" spans="1:11" s="1" customFormat="1" ht="9.6">
      <c r="A101" s="35"/>
      <c r="B101" s="127" t="s">
        <v>354</v>
      </c>
      <c r="C101" s="128" t="s">
        <v>402</v>
      </c>
      <c r="D101" s="129" t="s">
        <v>358</v>
      </c>
      <c r="E101" s="132">
        <v>1.1</v>
      </c>
      <c r="F101" s="41"/>
      <c r="G101" s="42"/>
      <c r="H101" s="43"/>
      <c r="I101" s="42"/>
      <c r="J101" s="40"/>
      <c r="K101" s="44"/>
    </row>
    <row r="102" spans="1:11" s="1" customFormat="1" ht="9.6">
      <c r="A102" s="35">
        <f>A100+1</f>
        <v>43</v>
      </c>
      <c r="B102" s="37" t="s">
        <v>403</v>
      </c>
      <c r="C102" s="38" t="s">
        <v>404</v>
      </c>
      <c r="D102" s="39" t="s">
        <v>51</v>
      </c>
      <c r="E102" s="131">
        <v>6</v>
      </c>
      <c r="F102" s="41">
        <v>0</v>
      </c>
      <c r="G102" s="42">
        <f>E102*F102</f>
        <v>0</v>
      </c>
      <c r="H102" s="43">
        <v>0</v>
      </c>
      <c r="I102" s="42">
        <f>E102*H102</f>
        <v>0</v>
      </c>
      <c r="J102" s="40">
        <v>0.05</v>
      </c>
      <c r="K102" s="44">
        <f>E102*J102</f>
        <v>0.30000000000000004</v>
      </c>
    </row>
    <row r="103" spans="1:11" s="1" customFormat="1" ht="9.6">
      <c r="A103" s="35"/>
      <c r="B103" s="127" t="s">
        <v>354</v>
      </c>
      <c r="C103" s="128">
        <v>6</v>
      </c>
      <c r="D103" s="129" t="s">
        <v>362</v>
      </c>
      <c r="E103" s="132">
        <v>6</v>
      </c>
      <c r="F103" s="41"/>
      <c r="G103" s="42"/>
      <c r="H103" s="43"/>
      <c r="I103" s="42"/>
      <c r="J103" s="40"/>
      <c r="K103" s="44"/>
    </row>
    <row r="104" spans="1:11" s="1" customFormat="1" ht="9.6">
      <c r="A104" s="35">
        <f>A102+1</f>
        <v>44</v>
      </c>
      <c r="B104" s="37" t="s">
        <v>108</v>
      </c>
      <c r="C104" s="38" t="s">
        <v>405</v>
      </c>
      <c r="D104" s="39" t="s">
        <v>34</v>
      </c>
      <c r="E104" s="131">
        <v>13.1</v>
      </c>
      <c r="F104" s="41">
        <v>0</v>
      </c>
      <c r="G104" s="42">
        <f>E104*F104</f>
        <v>0</v>
      </c>
      <c r="H104" s="43">
        <v>0</v>
      </c>
      <c r="I104" s="42">
        <f>E104*H104</f>
        <v>0</v>
      </c>
      <c r="J104" s="40">
        <v>0.001323932</v>
      </c>
      <c r="K104" s="44">
        <f>E104*J104</f>
        <v>0.0173435092</v>
      </c>
    </row>
    <row r="105" spans="1:11" s="1" customFormat="1" ht="9.6">
      <c r="A105" s="35"/>
      <c r="B105" s="127" t="s">
        <v>354</v>
      </c>
      <c r="C105" s="128" t="s">
        <v>406</v>
      </c>
      <c r="D105" s="129" t="s">
        <v>358</v>
      </c>
      <c r="E105" s="132">
        <v>13.1</v>
      </c>
      <c r="F105" s="41"/>
      <c r="G105" s="42"/>
      <c r="H105" s="43"/>
      <c r="I105" s="42"/>
      <c r="J105" s="40"/>
      <c r="K105" s="44"/>
    </row>
    <row r="106" spans="1:11" s="1" customFormat="1" ht="9.6">
      <c r="A106" s="35">
        <f>A104+1</f>
        <v>45</v>
      </c>
      <c r="B106" s="37" t="s">
        <v>109</v>
      </c>
      <c r="C106" s="38" t="s">
        <v>407</v>
      </c>
      <c r="D106" s="39" t="s">
        <v>105</v>
      </c>
      <c r="E106" s="131">
        <v>3.6</v>
      </c>
      <c r="F106" s="41">
        <v>0</v>
      </c>
      <c r="G106" s="42">
        <f>E106*F106</f>
        <v>0</v>
      </c>
      <c r="H106" s="43">
        <v>0</v>
      </c>
      <c r="I106" s="42">
        <f>E106*H106</f>
        <v>0</v>
      </c>
      <c r="J106" s="40">
        <v>0.232605796</v>
      </c>
      <c r="K106" s="44">
        <f>E106*J106</f>
        <v>0.8373808656</v>
      </c>
    </row>
    <row r="107" spans="1:11" s="1" customFormat="1" ht="9.6">
      <c r="A107" s="35"/>
      <c r="B107" s="127" t="s">
        <v>354</v>
      </c>
      <c r="C107" s="128" t="s">
        <v>408</v>
      </c>
      <c r="D107" s="129" t="s">
        <v>409</v>
      </c>
      <c r="E107" s="132">
        <v>3.6</v>
      </c>
      <c r="F107" s="41"/>
      <c r="G107" s="42"/>
      <c r="H107" s="43"/>
      <c r="I107" s="42"/>
      <c r="J107" s="40"/>
      <c r="K107" s="44"/>
    </row>
    <row r="108" spans="1:11" s="1" customFormat="1" ht="9.6">
      <c r="A108" s="35">
        <f>A106+1</f>
        <v>46</v>
      </c>
      <c r="B108" s="37" t="s">
        <v>110</v>
      </c>
      <c r="C108" s="38" t="s">
        <v>111</v>
      </c>
      <c r="D108" s="39" t="s">
        <v>105</v>
      </c>
      <c r="E108" s="131">
        <v>3.6</v>
      </c>
      <c r="F108" s="41">
        <v>0</v>
      </c>
      <c r="G108" s="42">
        <f>E108*F108</f>
        <v>0</v>
      </c>
      <c r="H108" s="43">
        <v>0</v>
      </c>
      <c r="I108" s="42">
        <f>E108*H108</f>
        <v>0</v>
      </c>
      <c r="J108" s="40">
        <v>0.0016</v>
      </c>
      <c r="K108" s="44">
        <f>E108*J108</f>
        <v>0.00576</v>
      </c>
    </row>
    <row r="109" spans="1:11" s="1" customFormat="1" ht="9.6">
      <c r="A109" s="35"/>
      <c r="B109" s="127" t="s">
        <v>354</v>
      </c>
      <c r="C109" s="128" t="s">
        <v>408</v>
      </c>
      <c r="D109" s="129" t="s">
        <v>409</v>
      </c>
      <c r="E109" s="132">
        <v>3.6</v>
      </c>
      <c r="F109" s="41"/>
      <c r="G109" s="42"/>
      <c r="H109" s="43"/>
      <c r="I109" s="42"/>
      <c r="J109" s="40"/>
      <c r="K109" s="44"/>
    </row>
    <row r="110" spans="1:11" s="1" customFormat="1" ht="9.6">
      <c r="A110" s="35">
        <f>A108+1</f>
        <v>47</v>
      </c>
      <c r="B110" s="37" t="s">
        <v>112</v>
      </c>
      <c r="C110" s="38" t="s">
        <v>113</v>
      </c>
      <c r="D110" s="39" t="s">
        <v>31</v>
      </c>
      <c r="E110" s="131">
        <v>12</v>
      </c>
      <c r="F110" s="41">
        <v>0</v>
      </c>
      <c r="G110" s="42">
        <f>E110*F110</f>
        <v>0</v>
      </c>
      <c r="H110" s="43">
        <v>0</v>
      </c>
      <c r="I110" s="42">
        <f>E110*H110</f>
        <v>0</v>
      </c>
      <c r="J110" s="40">
        <v>0.0003</v>
      </c>
      <c r="K110" s="44">
        <f>E110*J110</f>
        <v>0.0036</v>
      </c>
    </row>
    <row r="111" spans="1:11" s="1" customFormat="1" ht="9.6">
      <c r="A111" s="35"/>
      <c r="B111" s="127" t="s">
        <v>354</v>
      </c>
      <c r="C111" s="128" t="s">
        <v>410</v>
      </c>
      <c r="D111" s="129" t="s">
        <v>356</v>
      </c>
      <c r="E111" s="132">
        <v>12</v>
      </c>
      <c r="F111" s="41"/>
      <c r="G111" s="42"/>
      <c r="H111" s="43"/>
      <c r="I111" s="42"/>
      <c r="J111" s="40"/>
      <c r="K111" s="44"/>
    </row>
    <row r="112" spans="1:11" s="1" customFormat="1" ht="9.6">
      <c r="A112" s="35">
        <f>A110+1</f>
        <v>48</v>
      </c>
      <c r="B112" s="37" t="s">
        <v>114</v>
      </c>
      <c r="C112" s="38" t="s">
        <v>115</v>
      </c>
      <c r="D112" s="39" t="s">
        <v>34</v>
      </c>
      <c r="E112" s="131">
        <v>0.4</v>
      </c>
      <c r="F112" s="41">
        <v>0</v>
      </c>
      <c r="G112" s="42">
        <f>E112*F112</f>
        <v>0</v>
      </c>
      <c r="H112" s="43">
        <v>0</v>
      </c>
      <c r="I112" s="42">
        <f>E112*H112</f>
        <v>0</v>
      </c>
      <c r="J112" s="40">
        <v>1.67</v>
      </c>
      <c r="K112" s="44">
        <f>E112*J112</f>
        <v>0.668</v>
      </c>
    </row>
    <row r="113" spans="1:11" s="1" customFormat="1" ht="9.6">
      <c r="A113" s="35"/>
      <c r="B113" s="127" t="s">
        <v>354</v>
      </c>
      <c r="C113" s="128" t="s">
        <v>412</v>
      </c>
      <c r="D113" s="129" t="s">
        <v>358</v>
      </c>
      <c r="E113" s="132">
        <v>0.4</v>
      </c>
      <c r="F113" s="41"/>
      <c r="G113" s="42"/>
      <c r="H113" s="43"/>
      <c r="I113" s="42"/>
      <c r="J113" s="40"/>
      <c r="K113" s="44"/>
    </row>
    <row r="114" spans="1:11" s="1" customFormat="1" ht="9.6">
      <c r="A114" s="35">
        <f>A112+1</f>
        <v>49</v>
      </c>
      <c r="B114" s="37" t="s">
        <v>116</v>
      </c>
      <c r="C114" s="38" t="s">
        <v>117</v>
      </c>
      <c r="D114" s="39" t="s">
        <v>51</v>
      </c>
      <c r="E114" s="131">
        <v>6</v>
      </c>
      <c r="F114" s="41">
        <v>0</v>
      </c>
      <c r="G114" s="42">
        <f>E114*F114</f>
        <v>0</v>
      </c>
      <c r="H114" s="43">
        <v>0</v>
      </c>
      <c r="I114" s="42">
        <f>E114*H114</f>
        <v>0</v>
      </c>
      <c r="J114" s="40">
        <v>0.01207944</v>
      </c>
      <c r="K114" s="44">
        <f>E114*J114</f>
        <v>0.07247664000000001</v>
      </c>
    </row>
    <row r="115" spans="1:11" s="1" customFormat="1" ht="9.6">
      <c r="A115" s="35"/>
      <c r="B115" s="127" t="s">
        <v>354</v>
      </c>
      <c r="C115" s="128" t="s">
        <v>413</v>
      </c>
      <c r="D115" s="129" t="s">
        <v>362</v>
      </c>
      <c r="E115" s="132">
        <v>6</v>
      </c>
      <c r="F115" s="41"/>
      <c r="G115" s="42"/>
      <c r="H115" s="43"/>
      <c r="I115" s="42"/>
      <c r="J115" s="40"/>
      <c r="K115" s="44"/>
    </row>
    <row r="116" spans="1:11" s="1" customFormat="1" ht="9.6">
      <c r="A116" s="35">
        <f>A114+1</f>
        <v>50</v>
      </c>
      <c r="B116" s="37" t="s">
        <v>118</v>
      </c>
      <c r="C116" s="38" t="s">
        <v>119</v>
      </c>
      <c r="D116" s="39" t="s">
        <v>105</v>
      </c>
      <c r="E116" s="131">
        <v>30</v>
      </c>
      <c r="F116" s="41">
        <v>0</v>
      </c>
      <c r="G116" s="42">
        <f>E116*F116</f>
        <v>0</v>
      </c>
      <c r="H116" s="43">
        <v>0</v>
      </c>
      <c r="I116" s="42">
        <f>E116*H116</f>
        <v>0</v>
      </c>
      <c r="J116" s="40">
        <v>0.0252024</v>
      </c>
      <c r="K116" s="44">
        <f>E116*J116</f>
        <v>0.756072</v>
      </c>
    </row>
    <row r="117" spans="1:11" s="1" customFormat="1" ht="9.6">
      <c r="A117" s="35"/>
      <c r="B117" s="127" t="s">
        <v>354</v>
      </c>
      <c r="C117" s="128" t="s">
        <v>414</v>
      </c>
      <c r="D117" s="129" t="s">
        <v>409</v>
      </c>
      <c r="E117" s="132">
        <v>30</v>
      </c>
      <c r="F117" s="41"/>
      <c r="G117" s="42"/>
      <c r="H117" s="43"/>
      <c r="I117" s="42"/>
      <c r="J117" s="40"/>
      <c r="K117" s="44"/>
    </row>
    <row r="118" spans="1:11" s="1" customFormat="1" ht="9.6">
      <c r="A118" s="35">
        <f>A116+1</f>
        <v>51</v>
      </c>
      <c r="B118" s="37" t="s">
        <v>120</v>
      </c>
      <c r="C118" s="38" t="s">
        <v>121</v>
      </c>
      <c r="D118" s="39" t="s">
        <v>105</v>
      </c>
      <c r="E118" s="131">
        <v>30</v>
      </c>
      <c r="F118" s="41">
        <v>0</v>
      </c>
      <c r="G118" s="42">
        <f>E118*F118</f>
        <v>0</v>
      </c>
      <c r="H118" s="43">
        <v>0</v>
      </c>
      <c r="I118" s="42">
        <f>E118*H118</f>
        <v>0</v>
      </c>
      <c r="J118" s="40">
        <v>0</v>
      </c>
      <c r="K118" s="44">
        <f>E118*J118</f>
        <v>0</v>
      </c>
    </row>
    <row r="119" spans="1:11" s="1" customFormat="1" ht="9.6">
      <c r="A119" s="35"/>
      <c r="B119" s="127" t="s">
        <v>354</v>
      </c>
      <c r="C119" s="128" t="s">
        <v>414</v>
      </c>
      <c r="D119" s="129" t="s">
        <v>409</v>
      </c>
      <c r="E119" s="132">
        <v>30</v>
      </c>
      <c r="F119" s="41"/>
      <c r="G119" s="42"/>
      <c r="H119" s="43"/>
      <c r="I119" s="126"/>
      <c r="J119" s="40"/>
      <c r="K119" s="44"/>
    </row>
    <row r="120" spans="1:11" s="18" customFormat="1" ht="10.2">
      <c r="A120" s="54"/>
      <c r="B120" s="55">
        <v>3</v>
      </c>
      <c r="C120" s="56" t="s">
        <v>122</v>
      </c>
      <c r="D120" s="57"/>
      <c r="E120" s="57"/>
      <c r="F120" s="58"/>
      <c r="G120" s="59">
        <f>SUM(G72:G118)</f>
        <v>0</v>
      </c>
      <c r="H120" s="60"/>
      <c r="I120" s="61">
        <f>SUM(I72:I118)</f>
        <v>0</v>
      </c>
      <c r="J120" s="60"/>
      <c r="K120" s="62">
        <f>SUM(K72:K118)</f>
        <v>380.72781377947</v>
      </c>
    </row>
    <row r="121" spans="1:11" s="18" customFormat="1" ht="10.2">
      <c r="A121" s="28"/>
      <c r="B121" s="29" t="s">
        <v>123</v>
      </c>
      <c r="C121" s="30" t="s">
        <v>124</v>
      </c>
      <c r="D121" s="27"/>
      <c r="E121" s="27"/>
      <c r="F121" s="31"/>
      <c r="G121" s="32"/>
      <c r="H121" s="33"/>
      <c r="I121" s="26"/>
      <c r="J121" s="33"/>
      <c r="K121" s="34"/>
    </row>
    <row r="122" spans="1:11" s="1" customFormat="1" ht="9.6">
      <c r="A122" s="35">
        <f>A118+1</f>
        <v>52</v>
      </c>
      <c r="B122" s="37" t="s">
        <v>125</v>
      </c>
      <c r="C122" s="38" t="s">
        <v>416</v>
      </c>
      <c r="D122" s="39" t="s">
        <v>34</v>
      </c>
      <c r="E122" s="131">
        <v>1.1</v>
      </c>
      <c r="F122" s="41">
        <v>0</v>
      </c>
      <c r="G122" s="42">
        <f>E122*F122</f>
        <v>0</v>
      </c>
      <c r="H122" s="43">
        <v>0</v>
      </c>
      <c r="I122" s="42">
        <f>E122*H122</f>
        <v>0</v>
      </c>
      <c r="J122" s="40">
        <v>2.5895289</v>
      </c>
      <c r="K122" s="44">
        <f>E122*J122</f>
        <v>2.84848179</v>
      </c>
    </row>
    <row r="123" spans="1:11" s="1" customFormat="1" ht="9.6">
      <c r="A123" s="35"/>
      <c r="B123" s="127" t="s">
        <v>354</v>
      </c>
      <c r="C123" s="128" t="s">
        <v>417</v>
      </c>
      <c r="D123" s="129" t="s">
        <v>358</v>
      </c>
      <c r="E123" s="132">
        <v>1.1</v>
      </c>
      <c r="F123" s="41"/>
      <c r="G123" s="42"/>
      <c r="H123" s="43"/>
      <c r="I123" s="42"/>
      <c r="J123" s="40"/>
      <c r="K123" s="44"/>
    </row>
    <row r="124" spans="1:11" s="1" customFormat="1" ht="9.6">
      <c r="A124" s="35">
        <f>A122+1</f>
        <v>53</v>
      </c>
      <c r="B124" s="37" t="s">
        <v>126</v>
      </c>
      <c r="C124" s="38" t="s">
        <v>453</v>
      </c>
      <c r="D124" s="39" t="s">
        <v>34</v>
      </c>
      <c r="E124" s="131">
        <v>0.12</v>
      </c>
      <c r="F124" s="41">
        <v>0</v>
      </c>
      <c r="G124" s="42">
        <f>E124*F124</f>
        <v>0</v>
      </c>
      <c r="H124" s="43">
        <v>0</v>
      </c>
      <c r="I124" s="42">
        <f>E124*H124</f>
        <v>0</v>
      </c>
      <c r="J124" s="40">
        <v>2.16</v>
      </c>
      <c r="K124" s="44">
        <f>E124*J124</f>
        <v>0.2592</v>
      </c>
    </row>
    <row r="125" spans="1:11" s="1" customFormat="1" ht="9.6">
      <c r="A125" s="35"/>
      <c r="B125" s="127" t="s">
        <v>354</v>
      </c>
      <c r="C125" s="128" t="s">
        <v>452</v>
      </c>
      <c r="D125" s="129" t="s">
        <v>358</v>
      </c>
      <c r="E125" s="132">
        <v>0.12</v>
      </c>
      <c r="F125" s="41"/>
      <c r="G125" s="42"/>
      <c r="H125" s="43"/>
      <c r="I125" s="126"/>
      <c r="J125" s="40"/>
      <c r="K125" s="44"/>
    </row>
    <row r="126" spans="1:11" s="18" customFormat="1" ht="10.2">
      <c r="A126" s="54"/>
      <c r="B126" s="55">
        <v>4</v>
      </c>
      <c r="C126" s="56" t="s">
        <v>127</v>
      </c>
      <c r="D126" s="57"/>
      <c r="E126" s="57"/>
      <c r="F126" s="58"/>
      <c r="G126" s="59">
        <f>SUM(G122:G124)</f>
        <v>0</v>
      </c>
      <c r="H126" s="60"/>
      <c r="I126" s="61">
        <f>SUM(I122:I124)</f>
        <v>0</v>
      </c>
      <c r="J126" s="60"/>
      <c r="K126" s="62">
        <f>SUM(K122:K124)</f>
        <v>3.10768179</v>
      </c>
    </row>
    <row r="127" spans="1:11" s="18" customFormat="1" ht="10.2">
      <c r="A127" s="28"/>
      <c r="B127" s="29" t="s">
        <v>128</v>
      </c>
      <c r="C127" s="30" t="s">
        <v>129</v>
      </c>
      <c r="D127" s="27"/>
      <c r="E127" s="27"/>
      <c r="F127" s="31"/>
      <c r="G127" s="32"/>
      <c r="H127" s="33"/>
      <c r="I127" s="26"/>
      <c r="J127" s="33"/>
      <c r="K127" s="34"/>
    </row>
    <row r="128" spans="1:11" s="1" customFormat="1" ht="9.6">
      <c r="A128" s="35">
        <f>A124+1</f>
        <v>54</v>
      </c>
      <c r="B128" s="37" t="s">
        <v>130</v>
      </c>
      <c r="C128" s="38" t="s">
        <v>131</v>
      </c>
      <c r="D128" s="39" t="s">
        <v>31</v>
      </c>
      <c r="E128" s="131">
        <v>49.02</v>
      </c>
      <c r="F128" s="41">
        <v>0</v>
      </c>
      <c r="G128" s="42">
        <f>E128*F128</f>
        <v>0</v>
      </c>
      <c r="H128" s="43">
        <v>0</v>
      </c>
      <c r="I128" s="42">
        <f>E128*H128</f>
        <v>0</v>
      </c>
      <c r="J128" s="40">
        <v>0</v>
      </c>
      <c r="K128" s="44">
        <f>E128*J128</f>
        <v>0</v>
      </c>
    </row>
    <row r="129" spans="1:11" s="1" customFormat="1" ht="9.6">
      <c r="A129" s="35"/>
      <c r="B129" s="127" t="s">
        <v>354</v>
      </c>
      <c r="C129" s="128" t="s">
        <v>463</v>
      </c>
      <c r="D129" s="129" t="s">
        <v>356</v>
      </c>
      <c r="E129" s="132">
        <v>49.02</v>
      </c>
      <c r="F129" s="41"/>
      <c r="G129" s="42"/>
      <c r="H129" s="43"/>
      <c r="I129" s="42"/>
      <c r="J129" s="40"/>
      <c r="K129" s="44"/>
    </row>
    <row r="130" spans="1:11" s="1" customFormat="1" ht="9.6">
      <c r="A130" s="35">
        <f>A128+1</f>
        <v>55</v>
      </c>
      <c r="B130" s="37" t="s">
        <v>132</v>
      </c>
      <c r="C130" s="38" t="s">
        <v>133</v>
      </c>
      <c r="D130" s="39" t="s">
        <v>31</v>
      </c>
      <c r="E130" s="131">
        <v>49.02</v>
      </c>
      <c r="F130" s="41">
        <v>0</v>
      </c>
      <c r="G130" s="42">
        <f>E130*F130</f>
        <v>0</v>
      </c>
      <c r="H130" s="43">
        <v>0</v>
      </c>
      <c r="I130" s="42">
        <f>E130*H130</f>
        <v>0</v>
      </c>
      <c r="J130" s="40">
        <v>0</v>
      </c>
      <c r="K130" s="44">
        <f>E130*J130</f>
        <v>0</v>
      </c>
    </row>
    <row r="131" spans="1:11" s="1" customFormat="1" ht="9.6">
      <c r="A131" s="35"/>
      <c r="B131" s="127" t="s">
        <v>354</v>
      </c>
      <c r="C131" s="128" t="s">
        <v>463</v>
      </c>
      <c r="D131" s="129" t="s">
        <v>356</v>
      </c>
      <c r="E131" s="132">
        <v>49.02</v>
      </c>
      <c r="F131" s="41"/>
      <c r="G131" s="42"/>
      <c r="H131" s="43"/>
      <c r="I131" s="42"/>
      <c r="J131" s="40"/>
      <c r="K131" s="44"/>
    </row>
    <row r="132" spans="1:11" s="1" customFormat="1" ht="9.6">
      <c r="A132" s="35">
        <f>A130+1</f>
        <v>56</v>
      </c>
      <c r="B132" s="37" t="s">
        <v>134</v>
      </c>
      <c r="C132" s="38" t="s">
        <v>454</v>
      </c>
      <c r="D132" s="39" t="s">
        <v>31</v>
      </c>
      <c r="E132" s="131">
        <v>11</v>
      </c>
      <c r="F132" s="41">
        <v>0</v>
      </c>
      <c r="G132" s="42">
        <f>E132*F132</f>
        <v>0</v>
      </c>
      <c r="H132" s="43">
        <v>0</v>
      </c>
      <c r="I132" s="42">
        <f>E132*H132</f>
        <v>0</v>
      </c>
      <c r="J132" s="40">
        <v>0</v>
      </c>
      <c r="K132" s="44">
        <f>E132*J132</f>
        <v>0</v>
      </c>
    </row>
    <row r="133" spans="1:11" s="1" customFormat="1" ht="9.6">
      <c r="A133" s="35"/>
      <c r="B133" s="127" t="s">
        <v>354</v>
      </c>
      <c r="C133" s="128" t="s">
        <v>455</v>
      </c>
      <c r="D133" s="129" t="s">
        <v>356</v>
      </c>
      <c r="E133" s="132">
        <v>11</v>
      </c>
      <c r="F133" s="41"/>
      <c r="G133" s="42"/>
      <c r="H133" s="43"/>
      <c r="I133" s="42"/>
      <c r="J133" s="40"/>
      <c r="K133" s="44"/>
    </row>
    <row r="134" spans="1:11" s="1" customFormat="1" ht="9.6">
      <c r="A134" s="35">
        <f>A132+1</f>
        <v>57</v>
      </c>
      <c r="B134" s="37" t="s">
        <v>135</v>
      </c>
      <c r="C134" s="38" t="s">
        <v>136</v>
      </c>
      <c r="D134" s="39" t="s">
        <v>31</v>
      </c>
      <c r="E134" s="131">
        <v>34.26</v>
      </c>
      <c r="F134" s="41">
        <v>0</v>
      </c>
      <c r="G134" s="42">
        <f>E134*F134</f>
        <v>0</v>
      </c>
      <c r="H134" s="43">
        <v>0</v>
      </c>
      <c r="I134" s="42">
        <f>E134*H134</f>
        <v>0</v>
      </c>
      <c r="J134" s="40">
        <v>4E-05</v>
      </c>
      <c r="K134" s="44">
        <f>E134*J134</f>
        <v>0.0013704000000000001</v>
      </c>
    </row>
    <row r="135" spans="1:11" s="1" customFormat="1" ht="9.6">
      <c r="A135" s="35"/>
      <c r="B135" s="127" t="s">
        <v>354</v>
      </c>
      <c r="C135" s="128" t="s">
        <v>456</v>
      </c>
      <c r="D135" s="129" t="s">
        <v>356</v>
      </c>
      <c r="E135" s="132">
        <v>34.26</v>
      </c>
      <c r="F135" s="41"/>
      <c r="G135" s="42"/>
      <c r="H135" s="43"/>
      <c r="I135" s="42"/>
      <c r="J135" s="40"/>
      <c r="K135" s="44"/>
    </row>
    <row r="136" spans="1:11" s="1" customFormat="1" ht="9.6">
      <c r="A136" s="35">
        <f>A134+1</f>
        <v>58</v>
      </c>
      <c r="B136" s="37" t="s">
        <v>137</v>
      </c>
      <c r="C136" s="38" t="s">
        <v>138</v>
      </c>
      <c r="D136" s="39" t="s">
        <v>31</v>
      </c>
      <c r="E136" s="131">
        <v>116.45</v>
      </c>
      <c r="F136" s="41">
        <v>0</v>
      </c>
      <c r="G136" s="42">
        <f>E136*F136</f>
        <v>0</v>
      </c>
      <c r="H136" s="43">
        <v>0</v>
      </c>
      <c r="I136" s="42">
        <f>E136*H136</f>
        <v>0</v>
      </c>
      <c r="J136" s="40">
        <v>0.05171285</v>
      </c>
      <c r="K136" s="44">
        <f>E136*J136</f>
        <v>6.0219613825</v>
      </c>
    </row>
    <row r="137" spans="1:11" s="1" customFormat="1" ht="9.6">
      <c r="A137" s="35"/>
      <c r="B137" s="127" t="s">
        <v>354</v>
      </c>
      <c r="C137" s="128" t="s">
        <v>464</v>
      </c>
      <c r="D137" s="129" t="s">
        <v>356</v>
      </c>
      <c r="E137" s="132">
        <v>116.45</v>
      </c>
      <c r="F137" s="41"/>
      <c r="G137" s="42"/>
      <c r="H137" s="43"/>
      <c r="I137" s="42"/>
      <c r="J137" s="40"/>
      <c r="K137" s="44"/>
    </row>
    <row r="138" spans="1:11" s="1" customFormat="1" ht="9.6">
      <c r="A138" s="35">
        <f>A136+1</f>
        <v>59</v>
      </c>
      <c r="B138" s="37" t="s">
        <v>458</v>
      </c>
      <c r="C138" s="38" t="s">
        <v>457</v>
      </c>
      <c r="D138" s="39" t="s">
        <v>31</v>
      </c>
      <c r="E138" s="131">
        <v>116.45</v>
      </c>
      <c r="F138" s="41">
        <v>0</v>
      </c>
      <c r="G138" s="42">
        <f>E138*F138</f>
        <v>0</v>
      </c>
      <c r="H138" s="43">
        <v>0</v>
      </c>
      <c r="I138" s="42">
        <f>E138*H138</f>
        <v>0</v>
      </c>
      <c r="J138" s="40">
        <v>0.0164885</v>
      </c>
      <c r="K138" s="44">
        <f>E138*J138</f>
        <v>1.920085825</v>
      </c>
    </row>
    <row r="139" spans="1:11" s="1" customFormat="1" ht="9.6">
      <c r="A139" s="35"/>
      <c r="B139" s="127" t="s">
        <v>354</v>
      </c>
      <c r="C139" s="128" t="s">
        <v>464</v>
      </c>
      <c r="D139" s="129" t="s">
        <v>356</v>
      </c>
      <c r="E139" s="132">
        <v>116.45</v>
      </c>
      <c r="F139" s="41"/>
      <c r="G139" s="42"/>
      <c r="H139" s="43"/>
      <c r="I139" s="42"/>
      <c r="J139" s="40"/>
      <c r="K139" s="44"/>
    </row>
    <row r="140" spans="1:11" s="1" customFormat="1" ht="9.6">
      <c r="A140" s="35">
        <f>A138+1</f>
        <v>60</v>
      </c>
      <c r="B140" s="37" t="s">
        <v>139</v>
      </c>
      <c r="C140" s="38" t="s">
        <v>140</v>
      </c>
      <c r="D140" s="39" t="s">
        <v>31</v>
      </c>
      <c r="E140" s="131">
        <v>116.45</v>
      </c>
      <c r="F140" s="41">
        <v>0</v>
      </c>
      <c r="G140" s="42">
        <f>E140*F140</f>
        <v>0</v>
      </c>
      <c r="H140" s="43">
        <v>0</v>
      </c>
      <c r="I140" s="42">
        <f>E140*H140</f>
        <v>0</v>
      </c>
      <c r="J140" s="40">
        <v>0.047923</v>
      </c>
      <c r="K140" s="44">
        <f>E140*J140</f>
        <v>5.58063335</v>
      </c>
    </row>
    <row r="141" spans="1:11" s="1" customFormat="1" ht="9.6">
      <c r="A141" s="35"/>
      <c r="B141" s="127" t="s">
        <v>354</v>
      </c>
      <c r="C141" s="128" t="s">
        <v>464</v>
      </c>
      <c r="D141" s="129" t="s">
        <v>356</v>
      </c>
      <c r="E141" s="132">
        <v>116.45</v>
      </c>
      <c r="F141" s="41"/>
      <c r="G141" s="42"/>
      <c r="H141" s="43"/>
      <c r="I141" s="42"/>
      <c r="J141" s="40"/>
      <c r="K141" s="44"/>
    </row>
    <row r="142" spans="1:11" s="1" customFormat="1" ht="9.6">
      <c r="A142" s="35">
        <f>A140+1</f>
        <v>61</v>
      </c>
      <c r="B142" s="37" t="s">
        <v>141</v>
      </c>
      <c r="C142" s="38" t="s">
        <v>419</v>
      </c>
      <c r="D142" s="39" t="s">
        <v>87</v>
      </c>
      <c r="E142" s="40">
        <v>4.89</v>
      </c>
      <c r="F142" s="41">
        <v>0</v>
      </c>
      <c r="G142" s="42">
        <f>E142*F142</f>
        <v>0</v>
      </c>
      <c r="H142" s="43">
        <v>0</v>
      </c>
      <c r="I142" s="42">
        <f>E142*H142</f>
        <v>0</v>
      </c>
      <c r="J142" s="40">
        <v>1</v>
      </c>
      <c r="K142" s="44">
        <f>E142*J142</f>
        <v>4.89</v>
      </c>
    </row>
    <row r="143" spans="1:11" s="1" customFormat="1" ht="9.6">
      <c r="A143" s="35"/>
      <c r="B143" s="127" t="s">
        <v>354</v>
      </c>
      <c r="C143" s="128" t="s">
        <v>465</v>
      </c>
      <c r="D143" s="129" t="s">
        <v>390</v>
      </c>
      <c r="E143" s="130">
        <v>4.89</v>
      </c>
      <c r="F143" s="41"/>
      <c r="G143" s="42"/>
      <c r="H143" s="43"/>
      <c r="I143" s="42"/>
      <c r="J143" s="40"/>
      <c r="K143" s="44"/>
    </row>
    <row r="144" spans="1:11" s="1" customFormat="1" ht="9.6">
      <c r="A144" s="35">
        <f>A142+1</f>
        <v>62</v>
      </c>
      <c r="B144" s="37" t="s">
        <v>142</v>
      </c>
      <c r="C144" s="38" t="s">
        <v>466</v>
      </c>
      <c r="D144" s="39" t="s">
        <v>31</v>
      </c>
      <c r="E144" s="131">
        <v>23.3</v>
      </c>
      <c r="F144" s="41">
        <v>0</v>
      </c>
      <c r="G144" s="42">
        <f>E144*F144</f>
        <v>0</v>
      </c>
      <c r="H144" s="43">
        <v>0</v>
      </c>
      <c r="I144" s="42">
        <f>E144*H144</f>
        <v>0</v>
      </c>
      <c r="J144" s="40">
        <v>0.01722</v>
      </c>
      <c r="K144" s="44">
        <f>E144*J144</f>
        <v>0.40122599999999997</v>
      </c>
    </row>
    <row r="145" spans="1:11" s="1" customFormat="1" ht="9.6">
      <c r="A145" s="35"/>
      <c r="B145" s="127" t="s">
        <v>354</v>
      </c>
      <c r="C145" s="128" t="s">
        <v>399</v>
      </c>
      <c r="D145" s="129" t="s">
        <v>356</v>
      </c>
      <c r="E145" s="132">
        <v>23.3</v>
      </c>
      <c r="F145" s="41"/>
      <c r="G145" s="42"/>
      <c r="H145" s="43"/>
      <c r="I145" s="42"/>
      <c r="J145" s="40"/>
      <c r="K145" s="44"/>
    </row>
    <row r="146" spans="1:11" s="1" customFormat="1" ht="9.6">
      <c r="A146" s="35">
        <f>A144+1</f>
        <v>63</v>
      </c>
      <c r="B146" s="37" t="s">
        <v>143</v>
      </c>
      <c r="C146" s="38" t="s">
        <v>459</v>
      </c>
      <c r="D146" s="39" t="s">
        <v>31</v>
      </c>
      <c r="E146" s="131">
        <v>3</v>
      </c>
      <c r="F146" s="41">
        <v>0</v>
      </c>
      <c r="G146" s="42">
        <f>E146*F146</f>
        <v>0</v>
      </c>
      <c r="H146" s="43">
        <v>0</v>
      </c>
      <c r="I146" s="42">
        <f>E146*H146</f>
        <v>0</v>
      </c>
      <c r="J146" s="40">
        <v>0.0150684</v>
      </c>
      <c r="K146" s="44">
        <f>E146*J146</f>
        <v>0.0452052</v>
      </c>
    </row>
    <row r="147" spans="1:11" s="1" customFormat="1" ht="9.6">
      <c r="A147" s="35"/>
      <c r="B147" s="127" t="s">
        <v>354</v>
      </c>
      <c r="C147" s="128" t="s">
        <v>420</v>
      </c>
      <c r="D147" s="129" t="s">
        <v>356</v>
      </c>
      <c r="E147" s="132">
        <v>3</v>
      </c>
      <c r="F147" s="41"/>
      <c r="G147" s="42"/>
      <c r="H147" s="43"/>
      <c r="I147" s="126"/>
      <c r="J147" s="40"/>
      <c r="K147" s="44"/>
    </row>
    <row r="148" spans="1:11" s="18" customFormat="1" ht="10.2">
      <c r="A148" s="54"/>
      <c r="B148" s="55">
        <v>62</v>
      </c>
      <c r="C148" s="56" t="s">
        <v>144</v>
      </c>
      <c r="D148" s="57"/>
      <c r="E148" s="57"/>
      <c r="F148" s="58"/>
      <c r="G148" s="59">
        <f>SUM(G128:G146)</f>
        <v>0</v>
      </c>
      <c r="H148" s="60"/>
      <c r="I148" s="61">
        <f>SUM(I128:I146)</f>
        <v>0</v>
      </c>
      <c r="J148" s="60"/>
      <c r="K148" s="62">
        <f>SUM(K128:K146)</f>
        <v>18.8604821575</v>
      </c>
    </row>
    <row r="149" spans="1:11" s="18" customFormat="1" ht="10.2">
      <c r="A149" s="28"/>
      <c r="B149" s="29" t="s">
        <v>145</v>
      </c>
      <c r="C149" s="30" t="s">
        <v>146</v>
      </c>
      <c r="D149" s="27"/>
      <c r="E149" s="27"/>
      <c r="F149" s="31"/>
      <c r="G149" s="32"/>
      <c r="H149" s="33"/>
      <c r="I149" s="26"/>
      <c r="J149" s="33"/>
      <c r="K149" s="34"/>
    </row>
    <row r="150" spans="1:11" s="1" customFormat="1" ht="9.6">
      <c r="A150" s="35">
        <f>A146+1</f>
        <v>64</v>
      </c>
      <c r="B150" s="37" t="s">
        <v>147</v>
      </c>
      <c r="C150" s="38" t="s">
        <v>148</v>
      </c>
      <c r="D150" s="39" t="s">
        <v>34</v>
      </c>
      <c r="E150" s="131">
        <v>1.78</v>
      </c>
      <c r="F150" s="41">
        <v>0</v>
      </c>
      <c r="G150" s="42">
        <f>E150*F150</f>
        <v>0</v>
      </c>
      <c r="H150" s="43">
        <v>0</v>
      </c>
      <c r="I150" s="42">
        <f>E150*H150</f>
        <v>0</v>
      </c>
      <c r="J150" s="40">
        <v>2.33108</v>
      </c>
      <c r="K150" s="44">
        <f>E150*J150</f>
        <v>4.1493224</v>
      </c>
    </row>
    <row r="151" spans="1:11" s="1" customFormat="1" ht="9.6">
      <c r="A151" s="35"/>
      <c r="B151" s="127" t="s">
        <v>354</v>
      </c>
      <c r="C151" s="128" t="s">
        <v>467</v>
      </c>
      <c r="D151" s="129" t="s">
        <v>358</v>
      </c>
      <c r="E151" s="132">
        <v>1.78</v>
      </c>
      <c r="F151" s="41"/>
      <c r="G151" s="42"/>
      <c r="H151" s="43"/>
      <c r="I151" s="126"/>
      <c r="J151" s="40"/>
      <c r="K151" s="44"/>
    </row>
    <row r="152" spans="1:11" s="18" customFormat="1" ht="10.2">
      <c r="A152" s="54"/>
      <c r="B152" s="55">
        <v>63</v>
      </c>
      <c r="C152" s="56" t="s">
        <v>149</v>
      </c>
      <c r="D152" s="57"/>
      <c r="E152" s="57"/>
      <c r="F152" s="58"/>
      <c r="G152" s="59">
        <f>SUM(G150:G150)</f>
        <v>0</v>
      </c>
      <c r="H152" s="60"/>
      <c r="I152" s="61">
        <f>SUM(I150:I150)</f>
        <v>0</v>
      </c>
      <c r="J152" s="60"/>
      <c r="K152" s="62">
        <f>SUM(K150:K150)</f>
        <v>4.1493224</v>
      </c>
    </row>
    <row r="153" spans="1:11" s="18" customFormat="1" ht="10.2">
      <c r="A153" s="28"/>
      <c r="B153" s="29" t="s">
        <v>150</v>
      </c>
      <c r="C153" s="30" t="s">
        <v>151</v>
      </c>
      <c r="D153" s="27"/>
      <c r="E153" s="27"/>
      <c r="F153" s="31"/>
      <c r="G153" s="32"/>
      <c r="H153" s="33"/>
      <c r="I153" s="26"/>
      <c r="J153" s="33"/>
      <c r="K153" s="34"/>
    </row>
    <row r="154" spans="1:11" s="1" customFormat="1" ht="9.6">
      <c r="A154" s="35">
        <f>A150+1</f>
        <v>65</v>
      </c>
      <c r="B154" s="37" t="s">
        <v>152</v>
      </c>
      <c r="C154" s="38" t="s">
        <v>421</v>
      </c>
      <c r="D154" s="39" t="s">
        <v>31</v>
      </c>
      <c r="E154" s="131">
        <v>58.22</v>
      </c>
      <c r="F154" s="41">
        <v>0</v>
      </c>
      <c r="G154" s="42">
        <f>E154*F154</f>
        <v>0</v>
      </c>
      <c r="H154" s="43">
        <v>0</v>
      </c>
      <c r="I154" s="42">
        <f>E154*H154</f>
        <v>0</v>
      </c>
      <c r="J154" s="40">
        <v>7.7E-05</v>
      </c>
      <c r="K154" s="44">
        <f>E154*J154</f>
        <v>0.00448294</v>
      </c>
    </row>
    <row r="155" spans="1:11" s="1" customFormat="1" ht="9.6">
      <c r="A155" s="35"/>
      <c r="B155" s="127" t="s">
        <v>354</v>
      </c>
      <c r="C155" s="128" t="s">
        <v>422</v>
      </c>
      <c r="D155" s="129" t="s">
        <v>356</v>
      </c>
      <c r="E155" s="132">
        <v>58.22</v>
      </c>
      <c r="F155" s="41"/>
      <c r="G155" s="42"/>
      <c r="H155" s="43"/>
      <c r="I155" s="42"/>
      <c r="J155" s="40"/>
      <c r="K155" s="44"/>
    </row>
    <row r="156" spans="1:11" s="1" customFormat="1" ht="9.6">
      <c r="A156" s="35">
        <f>A154+1</f>
        <v>66</v>
      </c>
      <c r="B156" s="37" t="s">
        <v>153</v>
      </c>
      <c r="C156" s="38" t="s">
        <v>423</v>
      </c>
      <c r="D156" s="39" t="s">
        <v>31</v>
      </c>
      <c r="E156" s="131">
        <v>135.47</v>
      </c>
      <c r="F156" s="41">
        <v>0</v>
      </c>
      <c r="G156" s="42">
        <f>E156*F156</f>
        <v>0</v>
      </c>
      <c r="H156" s="43">
        <v>0</v>
      </c>
      <c r="I156" s="42">
        <f>E156*H156</f>
        <v>0</v>
      </c>
      <c r="J156" s="40">
        <v>0</v>
      </c>
      <c r="K156" s="44">
        <f>E156*J156</f>
        <v>0</v>
      </c>
    </row>
    <row r="157" spans="1:11" s="1" customFormat="1" ht="9.6">
      <c r="A157" s="35"/>
      <c r="B157" s="127" t="s">
        <v>354</v>
      </c>
      <c r="C157" s="128" t="s">
        <v>468</v>
      </c>
      <c r="D157" s="129" t="s">
        <v>356</v>
      </c>
      <c r="E157" s="132">
        <v>165.47</v>
      </c>
      <c r="F157" s="41"/>
      <c r="G157" s="42"/>
      <c r="H157" s="43"/>
      <c r="I157" s="42"/>
      <c r="J157" s="40"/>
      <c r="K157" s="44"/>
    </row>
    <row r="158" spans="1:11" s="1" customFormat="1" ht="9.6">
      <c r="A158" s="35">
        <f>A156+1</f>
        <v>67</v>
      </c>
      <c r="B158" s="37" t="s">
        <v>154</v>
      </c>
      <c r="C158" s="38" t="s">
        <v>447</v>
      </c>
      <c r="D158" s="39" t="s">
        <v>31</v>
      </c>
      <c r="E158" s="131">
        <v>98.04</v>
      </c>
      <c r="F158" s="41">
        <v>0</v>
      </c>
      <c r="G158" s="42">
        <f>E158*F158</f>
        <v>0</v>
      </c>
      <c r="H158" s="43">
        <v>0</v>
      </c>
      <c r="I158" s="42">
        <f>E158*H158</f>
        <v>0</v>
      </c>
      <c r="J158" s="40">
        <v>0</v>
      </c>
      <c r="K158" s="44">
        <f>E158*J158</f>
        <v>0</v>
      </c>
    </row>
    <row r="159" spans="1:11" s="1" customFormat="1" ht="9.6">
      <c r="A159" s="35"/>
      <c r="B159" s="127" t="s">
        <v>354</v>
      </c>
      <c r="C159" s="128" t="s">
        <v>477</v>
      </c>
      <c r="D159" s="129" t="s">
        <v>356</v>
      </c>
      <c r="E159" s="132">
        <v>98.04</v>
      </c>
      <c r="F159" s="41"/>
      <c r="G159" s="42"/>
      <c r="H159" s="43"/>
      <c r="I159" s="42"/>
      <c r="J159" s="40"/>
      <c r="K159" s="44"/>
    </row>
    <row r="160" spans="1:11" s="1" customFormat="1" ht="9.6">
      <c r="A160" s="35">
        <f>A158+1</f>
        <v>68</v>
      </c>
      <c r="B160" s="37" t="s">
        <v>155</v>
      </c>
      <c r="C160" s="38" t="s">
        <v>156</v>
      </c>
      <c r="D160" s="39" t="s">
        <v>51</v>
      </c>
      <c r="E160" s="131">
        <v>6</v>
      </c>
      <c r="F160" s="41">
        <v>0</v>
      </c>
      <c r="G160" s="42">
        <f>E160*F160</f>
        <v>0</v>
      </c>
      <c r="H160" s="43">
        <v>0</v>
      </c>
      <c r="I160" s="42">
        <f>E160*H160</f>
        <v>0</v>
      </c>
      <c r="J160" s="40">
        <v>0.0117</v>
      </c>
      <c r="K160" s="44">
        <f>E160*J160</f>
        <v>0.0702</v>
      </c>
    </row>
    <row r="161" spans="1:11" s="1" customFormat="1" ht="9.6">
      <c r="A161" s="35"/>
      <c r="B161" s="127" t="s">
        <v>354</v>
      </c>
      <c r="C161" s="128" t="s">
        <v>478</v>
      </c>
      <c r="D161" s="129" t="s">
        <v>362</v>
      </c>
      <c r="E161" s="132">
        <v>6</v>
      </c>
      <c r="F161" s="41"/>
      <c r="G161" s="42"/>
      <c r="H161" s="43"/>
      <c r="I161" s="42"/>
      <c r="J161" s="40"/>
      <c r="K161" s="44"/>
    </row>
    <row r="162" spans="1:11" s="1" customFormat="1" ht="9.6">
      <c r="A162" s="35">
        <f>A160+1</f>
        <v>69</v>
      </c>
      <c r="B162" s="37" t="s">
        <v>157</v>
      </c>
      <c r="C162" s="38" t="s">
        <v>158</v>
      </c>
      <c r="D162" s="39" t="s">
        <v>51</v>
      </c>
      <c r="E162" s="131">
        <v>6</v>
      </c>
      <c r="F162" s="41">
        <v>0</v>
      </c>
      <c r="G162" s="42">
        <f>E162*F162</f>
        <v>0</v>
      </c>
      <c r="H162" s="43">
        <v>0</v>
      </c>
      <c r="I162" s="42">
        <f>E162*H162</f>
        <v>0</v>
      </c>
      <c r="J162" s="40">
        <v>0.01638</v>
      </c>
      <c r="K162" s="44">
        <f>E162*J162</f>
        <v>0.09827999999999999</v>
      </c>
    </row>
    <row r="163" spans="1:11" s="1" customFormat="1" ht="9.6">
      <c r="A163" s="35"/>
      <c r="B163" s="127" t="s">
        <v>354</v>
      </c>
      <c r="C163" s="128" t="s">
        <v>479</v>
      </c>
      <c r="D163" s="129" t="s">
        <v>362</v>
      </c>
      <c r="E163" s="132">
        <v>6</v>
      </c>
      <c r="F163" s="41"/>
      <c r="G163" s="42"/>
      <c r="H163" s="43"/>
      <c r="I163" s="126"/>
      <c r="J163" s="40"/>
      <c r="K163" s="44"/>
    </row>
    <row r="164" spans="1:11" s="18" customFormat="1" ht="10.2">
      <c r="A164" s="54"/>
      <c r="B164" s="55">
        <v>9</v>
      </c>
      <c r="C164" s="56" t="s">
        <v>159</v>
      </c>
      <c r="D164" s="57"/>
      <c r="E164" s="57"/>
      <c r="F164" s="58"/>
      <c r="G164" s="59">
        <f>SUM(G154:G162)</f>
        <v>0</v>
      </c>
      <c r="H164" s="60"/>
      <c r="I164" s="61">
        <f>SUM(I154:I162)</f>
        <v>0</v>
      </c>
      <c r="J164" s="60"/>
      <c r="K164" s="62">
        <f>SUM(K154:K162)</f>
        <v>0.17296294</v>
      </c>
    </row>
    <row r="165" spans="1:11" s="18" customFormat="1" ht="10.2">
      <c r="A165" s="28"/>
      <c r="B165" s="29" t="s">
        <v>160</v>
      </c>
      <c r="C165" s="30" t="s">
        <v>161</v>
      </c>
      <c r="D165" s="27"/>
      <c r="E165" s="27"/>
      <c r="F165" s="31"/>
      <c r="G165" s="32"/>
      <c r="H165" s="33"/>
      <c r="I165" s="26"/>
      <c r="J165" s="33"/>
      <c r="K165" s="34"/>
    </row>
    <row r="166" spans="1:11" s="1" customFormat="1" ht="9.6">
      <c r="A166" s="35">
        <f>A162+1</f>
        <v>70</v>
      </c>
      <c r="B166" s="37" t="s">
        <v>162</v>
      </c>
      <c r="C166" s="38" t="s">
        <v>163</v>
      </c>
      <c r="D166" s="39" t="s">
        <v>31</v>
      </c>
      <c r="E166" s="131">
        <v>120.9</v>
      </c>
      <c r="F166" s="41">
        <v>0</v>
      </c>
      <c r="G166" s="42">
        <f>E166*F166</f>
        <v>0</v>
      </c>
      <c r="H166" s="43">
        <v>0</v>
      </c>
      <c r="I166" s="42">
        <f>E166*H166</f>
        <v>0</v>
      </c>
      <c r="J166" s="40">
        <v>1.04E-06</v>
      </c>
      <c r="K166" s="44">
        <f>E166*J166</f>
        <v>0.00012573600000000002</v>
      </c>
    </row>
    <row r="167" spans="1:11" s="1" customFormat="1" ht="9.6">
      <c r="A167" s="35"/>
      <c r="B167" s="127" t="s">
        <v>354</v>
      </c>
      <c r="C167" s="128" t="s">
        <v>469</v>
      </c>
      <c r="D167" s="129" t="s">
        <v>356</v>
      </c>
      <c r="E167" s="132">
        <v>120.9</v>
      </c>
      <c r="F167" s="41"/>
      <c r="G167" s="42"/>
      <c r="H167" s="43"/>
      <c r="I167" s="42"/>
      <c r="J167" s="40"/>
      <c r="K167" s="44"/>
    </row>
    <row r="168" spans="1:11" s="1" customFormat="1" ht="9.6">
      <c r="A168" s="35">
        <f>A166+1</f>
        <v>71</v>
      </c>
      <c r="B168" s="37" t="s">
        <v>164</v>
      </c>
      <c r="C168" s="38" t="s">
        <v>165</v>
      </c>
      <c r="D168" s="39" t="s">
        <v>31</v>
      </c>
      <c r="E168" s="131">
        <v>241.8</v>
      </c>
      <c r="F168" s="41">
        <v>0</v>
      </c>
      <c r="G168" s="42">
        <f>E168*F168</f>
        <v>0</v>
      </c>
      <c r="H168" s="43">
        <v>0</v>
      </c>
      <c r="I168" s="42">
        <f>E168*H168</f>
        <v>0</v>
      </c>
      <c r="J168" s="40">
        <v>0.00175006</v>
      </c>
      <c r="K168" s="44">
        <f>E168*J168</f>
        <v>0.423164508</v>
      </c>
    </row>
    <row r="169" spans="1:11" s="1" customFormat="1" ht="9.6">
      <c r="A169" s="35"/>
      <c r="B169" s="127" t="s">
        <v>354</v>
      </c>
      <c r="C169" s="128" t="s">
        <v>470</v>
      </c>
      <c r="D169" s="129" t="s">
        <v>356</v>
      </c>
      <c r="E169" s="132">
        <v>241.8</v>
      </c>
      <c r="F169" s="41"/>
      <c r="G169" s="42"/>
      <c r="H169" s="43"/>
      <c r="I169" s="42"/>
      <c r="J169" s="40"/>
      <c r="K169" s="44"/>
    </row>
    <row r="170" spans="1:11" s="1" customFormat="1" ht="9.6">
      <c r="A170" s="35">
        <f>A168+1</f>
        <v>72</v>
      </c>
      <c r="B170" s="37" t="s">
        <v>166</v>
      </c>
      <c r="C170" s="38" t="s">
        <v>167</v>
      </c>
      <c r="D170" s="39" t="s">
        <v>31</v>
      </c>
      <c r="E170" s="131">
        <v>120.9</v>
      </c>
      <c r="F170" s="41">
        <v>0</v>
      </c>
      <c r="G170" s="42">
        <f>E170*F170</f>
        <v>0</v>
      </c>
      <c r="H170" s="43">
        <v>0</v>
      </c>
      <c r="I170" s="42">
        <f>E170*H170</f>
        <v>0</v>
      </c>
      <c r="J170" s="40">
        <v>0</v>
      </c>
      <c r="K170" s="44">
        <f>E170*J170</f>
        <v>0</v>
      </c>
    </row>
    <row r="171" spans="1:11" s="1" customFormat="1" ht="9.6">
      <c r="A171" s="35"/>
      <c r="B171" s="127" t="s">
        <v>354</v>
      </c>
      <c r="C171" s="128" t="s">
        <v>469</v>
      </c>
      <c r="D171" s="129" t="s">
        <v>356</v>
      </c>
      <c r="E171" s="132">
        <v>120.9</v>
      </c>
      <c r="F171" s="41"/>
      <c r="G171" s="42"/>
      <c r="H171" s="43"/>
      <c r="I171" s="42"/>
      <c r="J171" s="40"/>
      <c r="K171" s="44"/>
    </row>
    <row r="172" spans="1:11" s="1" customFormat="1" ht="9.6">
      <c r="A172" s="35">
        <f>A170+1</f>
        <v>73</v>
      </c>
      <c r="B172" s="37" t="s">
        <v>168</v>
      </c>
      <c r="C172" s="38" t="s">
        <v>169</v>
      </c>
      <c r="D172" s="39" t="s">
        <v>105</v>
      </c>
      <c r="E172" s="131">
        <v>30</v>
      </c>
      <c r="F172" s="41">
        <v>0</v>
      </c>
      <c r="G172" s="42">
        <f>E172*F172</f>
        <v>0</v>
      </c>
      <c r="H172" s="43">
        <v>0</v>
      </c>
      <c r="I172" s="42">
        <f>E172*H172</f>
        <v>0</v>
      </c>
      <c r="J172" s="40">
        <v>0.0016344</v>
      </c>
      <c r="K172" s="44">
        <f>E172*J172</f>
        <v>0.049032</v>
      </c>
    </row>
    <row r="173" spans="1:11" s="1" customFormat="1" ht="9.6">
      <c r="A173" s="35"/>
      <c r="B173" s="127" t="s">
        <v>354</v>
      </c>
      <c r="C173" s="128">
        <v>30</v>
      </c>
      <c r="D173" s="129" t="s">
        <v>409</v>
      </c>
      <c r="E173" s="132">
        <v>30</v>
      </c>
      <c r="F173" s="41"/>
      <c r="G173" s="42"/>
      <c r="H173" s="43"/>
      <c r="I173" s="42"/>
      <c r="J173" s="40"/>
      <c r="K173" s="44"/>
    </row>
    <row r="174" spans="1:11" s="1" customFormat="1" ht="9.6">
      <c r="A174" s="35">
        <f>A172+1</f>
        <v>74</v>
      </c>
      <c r="B174" s="37" t="s">
        <v>170</v>
      </c>
      <c r="C174" s="38" t="s">
        <v>171</v>
      </c>
      <c r="D174" s="39" t="s">
        <v>87</v>
      </c>
      <c r="E174" s="40">
        <v>0.261</v>
      </c>
      <c r="F174" s="41">
        <v>0</v>
      </c>
      <c r="G174" s="42">
        <f>E174*F174</f>
        <v>0</v>
      </c>
      <c r="H174" s="43">
        <v>0</v>
      </c>
      <c r="I174" s="42">
        <f>E174*H174</f>
        <v>0</v>
      </c>
      <c r="J174" s="40">
        <v>0</v>
      </c>
      <c r="K174" s="44">
        <f>E174*J174</f>
        <v>0</v>
      </c>
    </row>
    <row r="175" spans="1:11" s="1" customFormat="1" ht="9.6">
      <c r="A175" s="35"/>
      <c r="B175" s="127" t="s">
        <v>354</v>
      </c>
      <c r="C175" s="133">
        <f>K176</f>
        <v>0.472322244</v>
      </c>
      <c r="D175" s="129" t="s">
        <v>374</v>
      </c>
      <c r="E175" s="130">
        <v>0.261</v>
      </c>
      <c r="F175" s="41"/>
      <c r="G175" s="42"/>
      <c r="H175" s="43"/>
      <c r="I175" s="126"/>
      <c r="J175" s="40"/>
      <c r="K175" s="44"/>
    </row>
    <row r="176" spans="1:11" s="18" customFormat="1" ht="10.2">
      <c r="A176" s="54"/>
      <c r="B176" s="55">
        <v>94</v>
      </c>
      <c r="C176" s="56" t="s">
        <v>172</v>
      </c>
      <c r="D176" s="57"/>
      <c r="E176" s="57"/>
      <c r="F176" s="58"/>
      <c r="G176" s="59">
        <f>SUM(G166:G174)</f>
        <v>0</v>
      </c>
      <c r="H176" s="60"/>
      <c r="I176" s="61">
        <f>SUM(I166:I174)</f>
        <v>0</v>
      </c>
      <c r="J176" s="60"/>
      <c r="K176" s="62">
        <f>SUM(K166:K174)</f>
        <v>0.472322244</v>
      </c>
    </row>
    <row r="177" spans="1:11" s="18" customFormat="1" ht="10.2">
      <c r="A177" s="28"/>
      <c r="B177" s="29" t="s">
        <v>173</v>
      </c>
      <c r="C177" s="30" t="s">
        <v>174</v>
      </c>
      <c r="D177" s="27"/>
      <c r="E177" s="27"/>
      <c r="F177" s="31"/>
      <c r="G177" s="32"/>
      <c r="H177" s="33"/>
      <c r="I177" s="26"/>
      <c r="J177" s="33"/>
      <c r="K177" s="34"/>
    </row>
    <row r="178" spans="1:11" s="18" customFormat="1" ht="10.2">
      <c r="A178" s="35">
        <f>A174+1</f>
        <v>75</v>
      </c>
      <c r="B178" s="37" t="s">
        <v>430</v>
      </c>
      <c r="C178" s="38" t="s">
        <v>429</v>
      </c>
      <c r="D178" s="39" t="s">
        <v>34</v>
      </c>
      <c r="E178" s="134">
        <v>52.05</v>
      </c>
      <c r="F178" s="41">
        <v>0</v>
      </c>
      <c r="G178" s="42">
        <f>E178*F178</f>
        <v>0</v>
      </c>
      <c r="H178" s="43">
        <v>0</v>
      </c>
      <c r="I178" s="42">
        <f>E178*H178</f>
        <v>0</v>
      </c>
      <c r="J178" s="40">
        <v>0.256288792</v>
      </c>
      <c r="K178" s="44">
        <f>E178*J178</f>
        <v>13.339831623599999</v>
      </c>
    </row>
    <row r="179" spans="1:11" s="18" customFormat="1" ht="10.2">
      <c r="A179" s="45"/>
      <c r="B179" s="127" t="s">
        <v>354</v>
      </c>
      <c r="C179" s="128" t="s">
        <v>471</v>
      </c>
      <c r="D179" s="129" t="s">
        <v>358</v>
      </c>
      <c r="E179" s="135">
        <v>52.05</v>
      </c>
      <c r="F179" s="41"/>
      <c r="G179" s="42"/>
      <c r="H179" s="43"/>
      <c r="I179" s="42"/>
      <c r="J179" s="40"/>
      <c r="K179" s="44"/>
    </row>
    <row r="180" spans="1:11" s="1" customFormat="1" ht="9.6">
      <c r="A180" s="35">
        <f>A178+1</f>
        <v>76</v>
      </c>
      <c r="B180" s="37" t="s">
        <v>175</v>
      </c>
      <c r="C180" s="38" t="s">
        <v>176</v>
      </c>
      <c r="D180" s="39" t="s">
        <v>105</v>
      </c>
      <c r="E180" s="134">
        <v>3.6</v>
      </c>
      <c r="F180" s="41">
        <v>0</v>
      </c>
      <c r="G180" s="42">
        <f>E180*F180</f>
        <v>0</v>
      </c>
      <c r="H180" s="43">
        <v>0</v>
      </c>
      <c r="I180" s="42">
        <f>E180*H180</f>
        <v>0</v>
      </c>
      <c r="J180" s="40">
        <v>0.256288792</v>
      </c>
      <c r="K180" s="44">
        <f>E180*J180</f>
        <v>0.9226396512</v>
      </c>
    </row>
    <row r="181" spans="1:11" s="1" customFormat="1" ht="9.6">
      <c r="A181" s="35"/>
      <c r="B181" s="127" t="s">
        <v>354</v>
      </c>
      <c r="C181" s="128" t="s">
        <v>424</v>
      </c>
      <c r="D181" s="129" t="s">
        <v>409</v>
      </c>
      <c r="E181" s="135">
        <v>3.6</v>
      </c>
      <c r="F181" s="41"/>
      <c r="G181" s="42"/>
      <c r="H181" s="43"/>
      <c r="I181" s="42"/>
      <c r="J181" s="40"/>
      <c r="K181" s="44"/>
    </row>
    <row r="182" spans="1:11" s="1" customFormat="1" ht="9.6">
      <c r="A182" s="35">
        <f>A180+1</f>
        <v>77</v>
      </c>
      <c r="B182" s="37" t="s">
        <v>177</v>
      </c>
      <c r="C182" s="38" t="s">
        <v>472</v>
      </c>
      <c r="D182" s="39" t="s">
        <v>31</v>
      </c>
      <c r="E182" s="134">
        <v>10.97</v>
      </c>
      <c r="F182" s="41">
        <v>0</v>
      </c>
      <c r="G182" s="42">
        <f>E182*F182</f>
        <v>0</v>
      </c>
      <c r="H182" s="43">
        <v>0</v>
      </c>
      <c r="I182" s="42">
        <f>E182*H182</f>
        <v>0</v>
      </c>
      <c r="J182" s="40">
        <v>0.014</v>
      </c>
      <c r="K182" s="44">
        <f>E182*J182</f>
        <v>0.15358000000000002</v>
      </c>
    </row>
    <row r="183" spans="1:11" s="1" customFormat="1" ht="9.6">
      <c r="A183" s="35"/>
      <c r="B183" s="127" t="s">
        <v>354</v>
      </c>
      <c r="C183" s="128" t="s">
        <v>418</v>
      </c>
      <c r="D183" s="129" t="s">
        <v>356</v>
      </c>
      <c r="E183" s="135">
        <v>10.97</v>
      </c>
      <c r="F183" s="41"/>
      <c r="G183" s="42"/>
      <c r="H183" s="43"/>
      <c r="I183" s="42"/>
      <c r="J183" s="40"/>
      <c r="K183" s="44"/>
    </row>
    <row r="184" spans="1:11" s="1" customFormat="1" ht="9.6">
      <c r="A184" s="35">
        <f>A182+1</f>
        <v>78</v>
      </c>
      <c r="B184" s="37" t="s">
        <v>178</v>
      </c>
      <c r="C184" s="38" t="s">
        <v>179</v>
      </c>
      <c r="D184" s="39" t="s">
        <v>34</v>
      </c>
      <c r="E184" s="134">
        <v>38.22</v>
      </c>
      <c r="F184" s="41">
        <v>0</v>
      </c>
      <c r="G184" s="42">
        <f>E184*F184</f>
        <v>0</v>
      </c>
      <c r="H184" s="43">
        <v>0</v>
      </c>
      <c r="I184" s="42">
        <f>E184*H184</f>
        <v>0</v>
      </c>
      <c r="J184" s="40">
        <v>1.1</v>
      </c>
      <c r="K184" s="44">
        <f>E184*J184</f>
        <v>42.042</v>
      </c>
    </row>
    <row r="185" spans="1:11" s="1" customFormat="1" ht="19.2">
      <c r="A185" s="35"/>
      <c r="B185" s="127" t="s">
        <v>354</v>
      </c>
      <c r="C185" s="128" t="s">
        <v>425</v>
      </c>
      <c r="D185" s="129" t="s">
        <v>358</v>
      </c>
      <c r="E185" s="135">
        <v>38.22</v>
      </c>
      <c r="F185" s="41"/>
      <c r="G185" s="42"/>
      <c r="H185" s="43"/>
      <c r="I185" s="42"/>
      <c r="J185" s="40"/>
      <c r="K185" s="44"/>
    </row>
    <row r="186" spans="1:11" s="1" customFormat="1" ht="9.6">
      <c r="A186" s="35">
        <f>A184+1</f>
        <v>79</v>
      </c>
      <c r="B186" s="37" t="s">
        <v>180</v>
      </c>
      <c r="C186" s="38" t="s">
        <v>181</v>
      </c>
      <c r="D186" s="39" t="s">
        <v>34</v>
      </c>
      <c r="E186" s="134">
        <v>25.48</v>
      </c>
      <c r="F186" s="41">
        <v>0</v>
      </c>
      <c r="G186" s="42">
        <f>E186*F186</f>
        <v>0</v>
      </c>
      <c r="H186" s="43">
        <v>0</v>
      </c>
      <c r="I186" s="42">
        <f>E186*H186</f>
        <v>0</v>
      </c>
      <c r="J186" s="40">
        <v>0.1</v>
      </c>
      <c r="K186" s="44">
        <f>E186*J186</f>
        <v>2.548</v>
      </c>
    </row>
    <row r="187" spans="1:11" s="1" customFormat="1" ht="19.2">
      <c r="A187" s="35"/>
      <c r="B187" s="127" t="s">
        <v>354</v>
      </c>
      <c r="C187" s="128" t="s">
        <v>483</v>
      </c>
      <c r="D187" s="129" t="s">
        <v>358</v>
      </c>
      <c r="E187" s="135">
        <v>25.48</v>
      </c>
      <c r="F187" s="41"/>
      <c r="G187" s="42"/>
      <c r="H187" s="43"/>
      <c r="I187" s="42"/>
      <c r="J187" s="40"/>
      <c r="K187" s="44"/>
    </row>
    <row r="188" spans="1:11" s="1" customFormat="1" ht="9.6">
      <c r="A188" s="35">
        <f>A186+1</f>
        <v>80</v>
      </c>
      <c r="B188" s="37" t="s">
        <v>182</v>
      </c>
      <c r="C188" s="38" t="s">
        <v>183</v>
      </c>
      <c r="D188" s="39" t="s">
        <v>34</v>
      </c>
      <c r="E188" s="134">
        <v>3.26</v>
      </c>
      <c r="F188" s="41">
        <v>0</v>
      </c>
      <c r="G188" s="42">
        <f>E188*F188</f>
        <v>0</v>
      </c>
      <c r="H188" s="43">
        <v>0</v>
      </c>
      <c r="I188" s="42">
        <f>E188*H188</f>
        <v>0</v>
      </c>
      <c r="J188" s="40">
        <v>0.06</v>
      </c>
      <c r="K188" s="44">
        <f>E188*J188</f>
        <v>0.19559999999999997</v>
      </c>
    </row>
    <row r="189" spans="1:11" s="1" customFormat="1" ht="9.6">
      <c r="A189" s="35"/>
      <c r="B189" s="127" t="s">
        <v>354</v>
      </c>
      <c r="C189" s="128" t="s">
        <v>426</v>
      </c>
      <c r="D189" s="129" t="s">
        <v>358</v>
      </c>
      <c r="E189" s="135">
        <v>3.26</v>
      </c>
      <c r="F189" s="41"/>
      <c r="G189" s="42"/>
      <c r="H189" s="43"/>
      <c r="I189" s="42"/>
      <c r="J189" s="40"/>
      <c r="K189" s="44"/>
    </row>
    <row r="190" spans="1:11" s="1" customFormat="1" ht="9.6">
      <c r="A190" s="35">
        <f>A188+1</f>
        <v>81</v>
      </c>
      <c r="B190" s="37" t="s">
        <v>184</v>
      </c>
      <c r="C190" s="38" t="s">
        <v>185</v>
      </c>
      <c r="D190" s="39" t="s">
        <v>87</v>
      </c>
      <c r="E190" s="134">
        <v>5</v>
      </c>
      <c r="F190" s="41">
        <v>0</v>
      </c>
      <c r="G190" s="42">
        <f>E190*F190</f>
        <v>0</v>
      </c>
      <c r="H190" s="43">
        <v>0</v>
      </c>
      <c r="I190" s="42">
        <f>E190*H190</f>
        <v>0</v>
      </c>
      <c r="J190" s="40">
        <v>0</v>
      </c>
      <c r="K190" s="44">
        <f>E190*J190</f>
        <v>0</v>
      </c>
    </row>
    <row r="191" spans="1:11" s="1" customFormat="1" ht="9.6">
      <c r="A191" s="35"/>
      <c r="B191" s="127" t="s">
        <v>354</v>
      </c>
      <c r="C191" s="140" t="s">
        <v>480</v>
      </c>
      <c r="D191" s="129" t="s">
        <v>374</v>
      </c>
      <c r="E191" s="135">
        <v>5</v>
      </c>
      <c r="F191" s="41"/>
      <c r="G191" s="42"/>
      <c r="H191" s="43"/>
      <c r="I191" s="42"/>
      <c r="J191" s="40"/>
      <c r="K191" s="44"/>
    </row>
    <row r="192" spans="1:11" s="1" customFormat="1" ht="9.6">
      <c r="A192" s="35">
        <f>A190+1</f>
        <v>82</v>
      </c>
      <c r="B192" s="37" t="s">
        <v>186</v>
      </c>
      <c r="C192" s="38" t="s">
        <v>187</v>
      </c>
      <c r="D192" s="39" t="s">
        <v>87</v>
      </c>
      <c r="E192" s="134">
        <v>60.48</v>
      </c>
      <c r="F192" s="41">
        <v>0</v>
      </c>
      <c r="G192" s="42">
        <f>E192*F192</f>
        <v>0</v>
      </c>
      <c r="H192" s="43">
        <v>0</v>
      </c>
      <c r="I192" s="42">
        <f>E192*H192</f>
        <v>0</v>
      </c>
      <c r="J192" s="40">
        <v>0</v>
      </c>
      <c r="K192" s="44">
        <f>E192*J192</f>
        <v>0</v>
      </c>
    </row>
    <row r="193" spans="1:11" s="1" customFormat="1" ht="9.6">
      <c r="A193" s="35"/>
      <c r="B193" s="127" t="s">
        <v>354</v>
      </c>
      <c r="C193" s="128" t="s">
        <v>481</v>
      </c>
      <c r="D193" s="129" t="s">
        <v>374</v>
      </c>
      <c r="E193" s="135">
        <v>60.48</v>
      </c>
      <c r="F193" s="41"/>
      <c r="G193" s="42"/>
      <c r="H193" s="43"/>
      <c r="I193" s="42"/>
      <c r="J193" s="40"/>
      <c r="K193" s="44"/>
    </row>
    <row r="194" spans="1:11" s="1" customFormat="1" ht="9.6">
      <c r="A194" s="35">
        <f>A192+1</f>
        <v>83</v>
      </c>
      <c r="B194" s="37" t="s">
        <v>188</v>
      </c>
      <c r="C194" s="38" t="s">
        <v>189</v>
      </c>
      <c r="D194" s="39" t="s">
        <v>87</v>
      </c>
      <c r="E194" s="134">
        <v>60.48</v>
      </c>
      <c r="F194" s="41">
        <v>0</v>
      </c>
      <c r="G194" s="42">
        <f>E194*F194</f>
        <v>0</v>
      </c>
      <c r="H194" s="43">
        <v>0</v>
      </c>
      <c r="I194" s="42">
        <f>E194*H194</f>
        <v>0</v>
      </c>
      <c r="J194" s="40">
        <v>0</v>
      </c>
      <c r="K194" s="44">
        <f>E194*J194</f>
        <v>0</v>
      </c>
    </row>
    <row r="195" spans="1:11" s="1" customFormat="1" ht="9.6">
      <c r="A195" s="35"/>
      <c r="B195" s="127" t="s">
        <v>354</v>
      </c>
      <c r="C195" s="128">
        <v>60.48</v>
      </c>
      <c r="D195" s="129" t="s">
        <v>374</v>
      </c>
      <c r="E195" s="135">
        <v>60.09</v>
      </c>
      <c r="F195" s="41"/>
      <c r="G195" s="42"/>
      <c r="H195" s="43"/>
      <c r="I195" s="42"/>
      <c r="J195" s="40"/>
      <c r="K195" s="44"/>
    </row>
    <row r="196" spans="1:11" s="1" customFormat="1" ht="9.6">
      <c r="A196" s="35">
        <f>A194+1</f>
        <v>84</v>
      </c>
      <c r="B196" s="37" t="s">
        <v>190</v>
      </c>
      <c r="C196" s="38" t="s">
        <v>191</v>
      </c>
      <c r="D196" s="39" t="s">
        <v>87</v>
      </c>
      <c r="E196" s="134">
        <v>60.09</v>
      </c>
      <c r="F196" s="41">
        <v>0</v>
      </c>
      <c r="G196" s="42">
        <f>E196*F196</f>
        <v>0</v>
      </c>
      <c r="H196" s="43">
        <v>0</v>
      </c>
      <c r="I196" s="42">
        <f>E196*H196</f>
        <v>0</v>
      </c>
      <c r="J196" s="40">
        <v>0</v>
      </c>
      <c r="K196" s="44">
        <f>E196*J196</f>
        <v>0</v>
      </c>
    </row>
    <row r="197" spans="1:11" s="1" customFormat="1" ht="9.6">
      <c r="A197" s="35"/>
      <c r="B197" s="127" t="s">
        <v>354</v>
      </c>
      <c r="C197" s="128">
        <v>60.48</v>
      </c>
      <c r="D197" s="129" t="s">
        <v>374</v>
      </c>
      <c r="E197" s="135">
        <v>60.09</v>
      </c>
      <c r="F197" s="41"/>
      <c r="G197" s="42"/>
      <c r="H197" s="43"/>
      <c r="I197" s="42"/>
      <c r="J197" s="40"/>
      <c r="K197" s="44"/>
    </row>
    <row r="198" spans="1:11" s="1" customFormat="1" ht="9.6">
      <c r="A198" s="35">
        <f>A196+1</f>
        <v>85</v>
      </c>
      <c r="B198" s="37" t="s">
        <v>192</v>
      </c>
      <c r="C198" s="38" t="s">
        <v>193</v>
      </c>
      <c r="D198" s="39" t="s">
        <v>87</v>
      </c>
      <c r="E198" s="134">
        <v>55.48</v>
      </c>
      <c r="F198" s="41">
        <v>0</v>
      </c>
      <c r="G198" s="42">
        <f>E198*F198</f>
        <v>0</v>
      </c>
      <c r="H198" s="43">
        <v>0</v>
      </c>
      <c r="I198" s="42">
        <f>E198*H198</f>
        <v>0</v>
      </c>
      <c r="J198" s="40">
        <v>0</v>
      </c>
      <c r="K198" s="44">
        <f>E198*J198</f>
        <v>0</v>
      </c>
    </row>
    <row r="199" spans="1:11" s="1" customFormat="1" ht="9.6">
      <c r="A199" s="35"/>
      <c r="B199" s="127" t="s">
        <v>354</v>
      </c>
      <c r="C199" s="128">
        <v>55.48</v>
      </c>
      <c r="D199" s="129" t="s">
        <v>374</v>
      </c>
      <c r="E199" s="135">
        <v>55.48</v>
      </c>
      <c r="F199" s="41"/>
      <c r="G199" s="42"/>
      <c r="H199" s="43"/>
      <c r="I199" s="42"/>
      <c r="J199" s="40"/>
      <c r="K199" s="44"/>
    </row>
    <row r="200" spans="1:11" s="1" customFormat="1" ht="9.6">
      <c r="A200" s="35">
        <f>A198+1</f>
        <v>86</v>
      </c>
      <c r="B200" s="37" t="s">
        <v>194</v>
      </c>
      <c r="C200" s="38" t="s">
        <v>195</v>
      </c>
      <c r="D200" s="39" t="s">
        <v>87</v>
      </c>
      <c r="E200" s="134">
        <v>55.48</v>
      </c>
      <c r="F200" s="41">
        <v>0</v>
      </c>
      <c r="G200" s="42">
        <f>E200*F200</f>
        <v>0</v>
      </c>
      <c r="H200" s="43">
        <v>0</v>
      </c>
      <c r="I200" s="42">
        <f>E200*H200</f>
        <v>0</v>
      </c>
      <c r="J200" s="40">
        <v>0</v>
      </c>
      <c r="K200" s="44">
        <f>E200*J200</f>
        <v>0</v>
      </c>
    </row>
    <row r="201" spans="1:11" s="1" customFormat="1" ht="9.6">
      <c r="A201" s="35"/>
      <c r="B201" s="127" t="s">
        <v>354</v>
      </c>
      <c r="C201" s="128">
        <v>55.48</v>
      </c>
      <c r="D201" s="129" t="s">
        <v>374</v>
      </c>
      <c r="E201" s="135">
        <v>55.48</v>
      </c>
      <c r="F201" s="41"/>
      <c r="G201" s="42"/>
      <c r="H201" s="43"/>
      <c r="I201" s="42"/>
      <c r="J201" s="40"/>
      <c r="K201" s="44"/>
    </row>
    <row r="202" spans="1:11" s="1" customFormat="1" ht="9.6">
      <c r="A202" s="35">
        <f>A200+1</f>
        <v>87</v>
      </c>
      <c r="B202" s="37" t="s">
        <v>196</v>
      </c>
      <c r="C202" s="38" t="s">
        <v>197</v>
      </c>
      <c r="D202" s="39" t="s">
        <v>87</v>
      </c>
      <c r="E202" s="134">
        <v>60.48</v>
      </c>
      <c r="F202" s="41">
        <v>0</v>
      </c>
      <c r="G202" s="42">
        <f>E202*F202</f>
        <v>0</v>
      </c>
      <c r="H202" s="43">
        <v>0</v>
      </c>
      <c r="I202" s="42">
        <f>E202*H202</f>
        <v>0</v>
      </c>
      <c r="J202" s="40">
        <v>0</v>
      </c>
      <c r="K202" s="44">
        <f>E202*J202</f>
        <v>0</v>
      </c>
    </row>
    <row r="203" spans="1:11" s="1" customFormat="1" ht="9.6">
      <c r="A203" s="35"/>
      <c r="B203" s="127" t="s">
        <v>354</v>
      </c>
      <c r="C203" s="128">
        <v>60.48</v>
      </c>
      <c r="D203" s="129" t="s">
        <v>374</v>
      </c>
      <c r="E203" s="135">
        <v>60.48</v>
      </c>
      <c r="F203" s="41"/>
      <c r="G203" s="42"/>
      <c r="H203" s="43"/>
      <c r="I203" s="126"/>
      <c r="J203" s="40"/>
      <c r="K203" s="44"/>
    </row>
    <row r="204" spans="1:11" s="18" customFormat="1" ht="10.2">
      <c r="A204" s="54"/>
      <c r="B204" s="55">
        <v>96</v>
      </c>
      <c r="C204" s="56" t="s">
        <v>198</v>
      </c>
      <c r="D204" s="57"/>
      <c r="E204" s="57"/>
      <c r="F204" s="58"/>
      <c r="G204" s="59">
        <f>SUM(G178:G202)</f>
        <v>0</v>
      </c>
      <c r="H204" s="60"/>
      <c r="I204" s="61">
        <f>SUM(I178:I202)</f>
        <v>0</v>
      </c>
      <c r="J204" s="60"/>
      <c r="K204" s="62">
        <f>SUM(K178:K202)</f>
        <v>59.2016512748</v>
      </c>
    </row>
    <row r="205" spans="1:11" s="18" customFormat="1" ht="10.2">
      <c r="A205" s="28"/>
      <c r="B205" s="29" t="s">
        <v>199</v>
      </c>
      <c r="C205" s="30" t="s">
        <v>200</v>
      </c>
      <c r="D205" s="27"/>
      <c r="E205" s="27"/>
      <c r="F205" s="31"/>
      <c r="G205" s="32"/>
      <c r="H205" s="33"/>
      <c r="I205" s="26"/>
      <c r="J205" s="33"/>
      <c r="K205" s="34"/>
    </row>
    <row r="206" spans="1:11" s="1" customFormat="1" ht="9.6">
      <c r="A206" s="35">
        <f>A202+1</f>
        <v>88</v>
      </c>
      <c r="B206" s="37" t="s">
        <v>201</v>
      </c>
      <c r="C206" s="38" t="s">
        <v>202</v>
      </c>
      <c r="D206" s="39" t="s">
        <v>87</v>
      </c>
      <c r="E206" s="40">
        <v>461.009</v>
      </c>
      <c r="F206" s="41">
        <v>0</v>
      </c>
      <c r="G206" s="42">
        <f>E206*F206</f>
        <v>0</v>
      </c>
      <c r="H206" s="43">
        <v>0</v>
      </c>
      <c r="I206" s="42">
        <f>E206*H206</f>
        <v>0</v>
      </c>
      <c r="J206" s="40">
        <v>0</v>
      </c>
      <c r="K206" s="44">
        <f>E206*J206</f>
        <v>0</v>
      </c>
    </row>
    <row r="207" spans="1:11" s="1" customFormat="1" ht="9.6">
      <c r="A207" s="35"/>
      <c r="B207" s="127" t="s">
        <v>354</v>
      </c>
      <c r="C207" s="133">
        <f>K46+K70+K120+K126+K148+K152+K164</f>
        <v>461.00852083521</v>
      </c>
      <c r="D207" s="129" t="s">
        <v>374</v>
      </c>
      <c r="E207" s="130">
        <v>461.009</v>
      </c>
      <c r="F207" s="41"/>
      <c r="G207" s="42"/>
      <c r="H207" s="43"/>
      <c r="I207" s="126"/>
      <c r="J207" s="40"/>
      <c r="K207" s="44"/>
    </row>
    <row r="208" spans="1:11" s="18" customFormat="1" ht="10.8" thickBot="1">
      <c r="A208" s="46"/>
      <c r="B208" s="48">
        <v>99</v>
      </c>
      <c r="C208" s="49" t="s">
        <v>203</v>
      </c>
      <c r="D208" s="47"/>
      <c r="E208" s="47"/>
      <c r="F208" s="50"/>
      <c r="G208" s="52">
        <f>SUM(G206:G206)</f>
        <v>0</v>
      </c>
      <c r="H208" s="51"/>
      <c r="I208" s="63">
        <f>SUM(I206:I206)</f>
        <v>0</v>
      </c>
      <c r="J208" s="51"/>
      <c r="K208" s="53">
        <f>SUM(K206:K206)</f>
        <v>0</v>
      </c>
    </row>
    <row r="209" spans="1:11" ht="13.8" thickBo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s="1" customFormat="1" ht="9.75" customHeight="1">
      <c r="A210" s="5" t="s">
        <v>2</v>
      </c>
      <c r="B210" s="301" t="s">
        <v>6</v>
      </c>
      <c r="C210" s="301" t="s">
        <v>8</v>
      </c>
      <c r="D210" s="301" t="s">
        <v>10</v>
      </c>
      <c r="E210" s="301" t="s">
        <v>12</v>
      </c>
      <c r="F210" s="303" t="s">
        <v>14</v>
      </c>
      <c r="G210" s="190"/>
      <c r="H210" s="190"/>
      <c r="I210" s="190"/>
      <c r="J210" s="301" t="s">
        <v>23</v>
      </c>
      <c r="K210" s="179"/>
    </row>
    <row r="211" spans="1:11" s="1" customFormat="1" ht="9.75" customHeight="1">
      <c r="A211" s="6" t="s">
        <v>3</v>
      </c>
      <c r="B211" s="219"/>
      <c r="C211" s="219"/>
      <c r="D211" s="219"/>
      <c r="E211" s="219"/>
      <c r="F211" s="299" t="s">
        <v>15</v>
      </c>
      <c r="G211" s="170"/>
      <c r="H211" s="300" t="s">
        <v>20</v>
      </c>
      <c r="I211" s="170"/>
      <c r="J211" s="219"/>
      <c r="K211" s="302"/>
    </row>
    <row r="212" spans="1:11" s="1" customFormat="1" ht="9.75" customHeight="1">
      <c r="A212" s="6" t="s">
        <v>4</v>
      </c>
      <c r="B212" s="219"/>
      <c r="C212" s="219"/>
      <c r="D212" s="219"/>
      <c r="E212" s="219"/>
      <c r="F212" s="9" t="s">
        <v>16</v>
      </c>
      <c r="G212" s="11" t="s">
        <v>18</v>
      </c>
      <c r="H212" s="13" t="s">
        <v>16</v>
      </c>
      <c r="I212" s="11" t="s">
        <v>18</v>
      </c>
      <c r="J212" s="13" t="s">
        <v>16</v>
      </c>
      <c r="K212" s="15" t="s">
        <v>18</v>
      </c>
    </row>
    <row r="213" spans="1:11" s="1" customFormat="1" ht="9.75" customHeight="1" thickBot="1">
      <c r="A213" s="7" t="s">
        <v>5</v>
      </c>
      <c r="B213" s="8" t="s">
        <v>7</v>
      </c>
      <c r="C213" s="8" t="s">
        <v>9</v>
      </c>
      <c r="D213" s="8" t="s">
        <v>11</v>
      </c>
      <c r="E213" s="8" t="s">
        <v>13</v>
      </c>
      <c r="F213" s="10" t="s">
        <v>17</v>
      </c>
      <c r="G213" s="12" t="s">
        <v>19</v>
      </c>
      <c r="H213" s="14" t="s">
        <v>21</v>
      </c>
      <c r="I213" s="12" t="s">
        <v>22</v>
      </c>
      <c r="J213" s="14" t="s">
        <v>24</v>
      </c>
      <c r="K213" s="16" t="s">
        <v>25</v>
      </c>
    </row>
    <row r="214" spans="1:11" s="18" customFormat="1" ht="10.2">
      <c r="A214" s="20"/>
      <c r="B214" s="19"/>
      <c r="C214" s="21" t="s">
        <v>204</v>
      </c>
      <c r="D214" s="19"/>
      <c r="E214" s="19"/>
      <c r="F214" s="22"/>
      <c r="G214" s="23"/>
      <c r="H214" s="24"/>
      <c r="J214" s="24"/>
      <c r="K214" s="25"/>
    </row>
    <row r="215" spans="1:11" s="18" customFormat="1" ht="10.2">
      <c r="A215" s="28"/>
      <c r="B215" s="29" t="s">
        <v>205</v>
      </c>
      <c r="C215" s="30" t="s">
        <v>206</v>
      </c>
      <c r="D215" s="27"/>
      <c r="E215" s="27"/>
      <c r="F215" s="31"/>
      <c r="G215" s="32"/>
      <c r="H215" s="33"/>
      <c r="I215" s="26"/>
      <c r="J215" s="33"/>
      <c r="K215" s="34"/>
    </row>
    <row r="216" spans="1:11" s="1" customFormat="1" ht="9.6">
      <c r="A216" s="35">
        <f>A206+1</f>
        <v>89</v>
      </c>
      <c r="B216" s="37" t="s">
        <v>207</v>
      </c>
      <c r="C216" s="38" t="s">
        <v>427</v>
      </c>
      <c r="D216" s="39" t="s">
        <v>105</v>
      </c>
      <c r="E216" s="131">
        <v>3.6</v>
      </c>
      <c r="F216" s="41">
        <v>0</v>
      </c>
      <c r="G216" s="42">
        <f>E216*F216</f>
        <v>0</v>
      </c>
      <c r="H216" s="43">
        <v>0</v>
      </c>
      <c r="I216" s="42">
        <f>E216*H216</f>
        <v>0</v>
      </c>
      <c r="J216" s="40">
        <v>0</v>
      </c>
      <c r="K216" s="44">
        <f>E216*J216</f>
        <v>0</v>
      </c>
    </row>
    <row r="217" spans="1:11" s="1" customFormat="1" ht="9.6">
      <c r="A217" s="35"/>
      <c r="B217" s="127" t="s">
        <v>354</v>
      </c>
      <c r="C217" s="128" t="s">
        <v>428</v>
      </c>
      <c r="D217" s="129" t="s">
        <v>409</v>
      </c>
      <c r="E217" s="132">
        <v>3.6</v>
      </c>
      <c r="F217" s="41"/>
      <c r="G217" s="42"/>
      <c r="H217" s="43"/>
      <c r="I217" s="42"/>
      <c r="J217" s="40"/>
      <c r="K217" s="44"/>
    </row>
    <row r="218" spans="1:11" s="1" customFormat="1" ht="9.6">
      <c r="A218" s="35">
        <f>A216+1</f>
        <v>90</v>
      </c>
      <c r="B218" s="37" t="s">
        <v>209</v>
      </c>
      <c r="C218" s="38" t="s">
        <v>431</v>
      </c>
      <c r="D218" s="39" t="s">
        <v>31</v>
      </c>
      <c r="E218" s="131">
        <v>3.6</v>
      </c>
      <c r="F218" s="41">
        <v>0</v>
      </c>
      <c r="G218" s="42">
        <f>E218*F218</f>
        <v>0</v>
      </c>
      <c r="H218" s="43">
        <v>0</v>
      </c>
      <c r="I218" s="42">
        <f>E218*H218</f>
        <v>0</v>
      </c>
      <c r="J218" s="40">
        <v>0.004550467</v>
      </c>
      <c r="K218" s="44">
        <f>E218*J218</f>
        <v>0.0163816812</v>
      </c>
    </row>
    <row r="219" spans="1:11" s="1" customFormat="1" ht="9.6">
      <c r="A219" s="35"/>
      <c r="B219" s="127" t="s">
        <v>354</v>
      </c>
      <c r="C219" s="128" t="s">
        <v>432</v>
      </c>
      <c r="D219" s="129" t="s">
        <v>356</v>
      </c>
      <c r="E219" s="132">
        <v>3.6</v>
      </c>
      <c r="F219" s="41"/>
      <c r="G219" s="42"/>
      <c r="H219" s="43"/>
      <c r="I219" s="42"/>
      <c r="J219" s="40"/>
      <c r="K219" s="44"/>
    </row>
    <row r="220" spans="1:11" s="1" customFormat="1" ht="9.6">
      <c r="A220" s="35">
        <f>A218+1</f>
        <v>91</v>
      </c>
      <c r="B220" s="37" t="s">
        <v>210</v>
      </c>
      <c r="C220" s="38" t="s">
        <v>211</v>
      </c>
      <c r="D220" s="39" t="s">
        <v>31</v>
      </c>
      <c r="E220" s="131">
        <v>1.45</v>
      </c>
      <c r="F220" s="41">
        <v>0</v>
      </c>
      <c r="G220" s="42">
        <f>E220*F220</f>
        <v>0</v>
      </c>
      <c r="H220" s="43">
        <v>0</v>
      </c>
      <c r="I220" s="42">
        <f>E220*H220</f>
        <v>0</v>
      </c>
      <c r="J220" s="40">
        <v>0.005013586</v>
      </c>
      <c r="K220" s="44">
        <f>E220*J220</f>
        <v>0.007269699700000001</v>
      </c>
    </row>
    <row r="221" spans="1:11" s="1" customFormat="1" ht="9.6">
      <c r="A221" s="35"/>
      <c r="B221" s="127" t="s">
        <v>354</v>
      </c>
      <c r="C221" s="128" t="s">
        <v>433</v>
      </c>
      <c r="D221" s="129" t="s">
        <v>356</v>
      </c>
      <c r="E221" s="132">
        <v>1.45</v>
      </c>
      <c r="F221" s="41"/>
      <c r="G221" s="42"/>
      <c r="H221" s="43"/>
      <c r="I221" s="42"/>
      <c r="J221" s="40"/>
      <c r="K221" s="44"/>
    </row>
    <row r="222" spans="1:11" s="1" customFormat="1" ht="9.6">
      <c r="A222" s="35">
        <f>A220+1</f>
        <v>92</v>
      </c>
      <c r="B222" s="37" t="s">
        <v>212</v>
      </c>
      <c r="C222" s="38" t="s">
        <v>213</v>
      </c>
      <c r="D222" s="39" t="s">
        <v>31</v>
      </c>
      <c r="E222" s="131">
        <v>3.6</v>
      </c>
      <c r="F222" s="41">
        <v>0</v>
      </c>
      <c r="G222" s="42">
        <f>E222*F222</f>
        <v>0</v>
      </c>
      <c r="H222" s="43">
        <v>0</v>
      </c>
      <c r="I222" s="42">
        <f>E222*H222</f>
        <v>0</v>
      </c>
      <c r="J222" s="40">
        <v>0.005513586</v>
      </c>
      <c r="K222" s="44">
        <f>E222*J222</f>
        <v>0.0198489096</v>
      </c>
    </row>
    <row r="223" spans="1:11" s="1" customFormat="1" ht="9.6">
      <c r="A223" s="35"/>
      <c r="B223" s="127" t="s">
        <v>354</v>
      </c>
      <c r="C223" s="128" t="s">
        <v>424</v>
      </c>
      <c r="D223" s="129" t="s">
        <v>356</v>
      </c>
      <c r="E223" s="132">
        <v>3.6</v>
      </c>
      <c r="F223" s="41"/>
      <c r="G223" s="42"/>
      <c r="H223" s="43"/>
      <c r="I223" s="42"/>
      <c r="J223" s="40"/>
      <c r="K223" s="44"/>
    </row>
    <row r="224" spans="1:11" s="1" customFormat="1" ht="9.6">
      <c r="A224" s="35">
        <f>A222+1</f>
        <v>93</v>
      </c>
      <c r="B224" s="37" t="s">
        <v>214</v>
      </c>
      <c r="C224" s="38" t="s">
        <v>215</v>
      </c>
      <c r="D224" s="39" t="s">
        <v>31</v>
      </c>
      <c r="E224" s="131">
        <v>26.9</v>
      </c>
      <c r="F224" s="41">
        <v>0</v>
      </c>
      <c r="G224" s="42">
        <f>E224*F224</f>
        <v>0</v>
      </c>
      <c r="H224" s="43">
        <v>0</v>
      </c>
      <c r="I224" s="42">
        <f>E224*H224</f>
        <v>0</v>
      </c>
      <c r="J224" s="40">
        <v>0.00025</v>
      </c>
      <c r="K224" s="44">
        <f>E224*J224</f>
        <v>0.006725</v>
      </c>
    </row>
    <row r="225" spans="1:11" s="1" customFormat="1" ht="9.6">
      <c r="A225" s="35"/>
      <c r="B225" s="127" t="s">
        <v>354</v>
      </c>
      <c r="C225" s="128" t="s">
        <v>434</v>
      </c>
      <c r="D225" s="129" t="s">
        <v>356</v>
      </c>
      <c r="E225" s="132">
        <v>26.9</v>
      </c>
      <c r="F225" s="41"/>
      <c r="G225" s="42"/>
      <c r="H225" s="43"/>
      <c r="I225" s="42"/>
      <c r="J225" s="40"/>
      <c r="K225" s="44"/>
    </row>
    <row r="226" spans="1:11" s="1" customFormat="1" ht="9.6">
      <c r="A226" s="35">
        <f>A224+1</f>
        <v>94</v>
      </c>
      <c r="B226" s="37" t="s">
        <v>216</v>
      </c>
      <c r="C226" s="38" t="s">
        <v>217</v>
      </c>
      <c r="D226" s="39" t="s">
        <v>51</v>
      </c>
      <c r="E226" s="131">
        <v>4</v>
      </c>
      <c r="F226" s="41">
        <v>0</v>
      </c>
      <c r="G226" s="42">
        <f>E226*F226</f>
        <v>0</v>
      </c>
      <c r="H226" s="43">
        <v>0</v>
      </c>
      <c r="I226" s="42">
        <f>E226*H226</f>
        <v>0</v>
      </c>
      <c r="J226" s="40">
        <v>0</v>
      </c>
      <c r="K226" s="44">
        <f>E226*J226</f>
        <v>0</v>
      </c>
    </row>
    <row r="227" spans="1:11" s="1" customFormat="1" ht="9.6">
      <c r="A227" s="35"/>
      <c r="B227" s="127" t="s">
        <v>354</v>
      </c>
      <c r="C227" s="128">
        <v>4</v>
      </c>
      <c r="D227" s="129" t="s">
        <v>362</v>
      </c>
      <c r="E227" s="132">
        <v>4</v>
      </c>
      <c r="F227" s="41"/>
      <c r="G227" s="42"/>
      <c r="H227" s="43"/>
      <c r="I227" s="42"/>
      <c r="J227" s="40"/>
      <c r="K227" s="44"/>
    </row>
    <row r="228" spans="1:11" s="1" customFormat="1" ht="9.6">
      <c r="A228" s="35">
        <f>A226+1</f>
        <v>95</v>
      </c>
      <c r="B228" s="37" t="s">
        <v>218</v>
      </c>
      <c r="C228" s="38" t="s">
        <v>219</v>
      </c>
      <c r="D228" s="39" t="s">
        <v>51</v>
      </c>
      <c r="E228" s="131">
        <v>6</v>
      </c>
      <c r="F228" s="41">
        <v>0</v>
      </c>
      <c r="G228" s="42">
        <f>E228*F228</f>
        <v>0</v>
      </c>
      <c r="H228" s="43">
        <v>0</v>
      </c>
      <c r="I228" s="42">
        <f>E228*H228</f>
        <v>0</v>
      </c>
      <c r="J228" s="40">
        <v>0</v>
      </c>
      <c r="K228" s="44">
        <f>E228*J228</f>
        <v>0</v>
      </c>
    </row>
    <row r="229" spans="1:11" s="1" customFormat="1" ht="9.6">
      <c r="A229" s="35"/>
      <c r="B229" s="127" t="s">
        <v>354</v>
      </c>
      <c r="C229" s="128">
        <v>6</v>
      </c>
      <c r="D229" s="129" t="s">
        <v>362</v>
      </c>
      <c r="E229" s="132">
        <v>6</v>
      </c>
      <c r="F229" s="41"/>
      <c r="G229" s="42"/>
      <c r="H229" s="43"/>
      <c r="I229" s="42"/>
      <c r="J229" s="40"/>
      <c r="K229" s="44"/>
    </row>
    <row r="230" spans="1:11" s="1" customFormat="1" ht="9.6">
      <c r="A230" s="35">
        <f>A228+1</f>
        <v>96</v>
      </c>
      <c r="B230" s="37" t="s">
        <v>207</v>
      </c>
      <c r="C230" s="38" t="s">
        <v>208</v>
      </c>
      <c r="D230" s="39" t="s">
        <v>105</v>
      </c>
      <c r="E230" s="131">
        <v>10</v>
      </c>
      <c r="F230" s="41">
        <v>0</v>
      </c>
      <c r="G230" s="42">
        <f>E230*F230</f>
        <v>0</v>
      </c>
      <c r="H230" s="43">
        <v>0</v>
      </c>
      <c r="I230" s="42">
        <f>E230*H230</f>
        <v>0</v>
      </c>
      <c r="J230" s="40">
        <v>0</v>
      </c>
      <c r="K230" s="44">
        <f>E230*J230</f>
        <v>0</v>
      </c>
    </row>
    <row r="231" spans="1:11" s="1" customFormat="1" ht="9.6">
      <c r="A231" s="35"/>
      <c r="B231" s="127" t="s">
        <v>354</v>
      </c>
      <c r="C231" s="128">
        <v>10</v>
      </c>
      <c r="D231" s="129" t="s">
        <v>409</v>
      </c>
      <c r="E231" s="132">
        <v>10</v>
      </c>
      <c r="F231" s="41"/>
      <c r="G231" s="42"/>
      <c r="H231" s="43"/>
      <c r="I231" s="42"/>
      <c r="J231" s="40"/>
      <c r="K231" s="44"/>
    </row>
    <row r="232" spans="1:11" s="1" customFormat="1" ht="9.6">
      <c r="A232" s="35">
        <f>A230+1</f>
        <v>97</v>
      </c>
      <c r="B232" s="37" t="s">
        <v>220</v>
      </c>
      <c r="C232" s="38" t="s">
        <v>435</v>
      </c>
      <c r="D232" s="39" t="s">
        <v>87</v>
      </c>
      <c r="E232" s="131">
        <v>4</v>
      </c>
      <c r="F232" s="41">
        <v>0</v>
      </c>
      <c r="G232" s="42">
        <f>E232*F232</f>
        <v>0</v>
      </c>
      <c r="H232" s="43">
        <v>0</v>
      </c>
      <c r="I232" s="42">
        <f>E232*H232</f>
        <v>0</v>
      </c>
      <c r="J232" s="40">
        <v>1</v>
      </c>
      <c r="K232" s="44">
        <f>E232*J232</f>
        <v>4</v>
      </c>
    </row>
    <row r="233" spans="1:11" s="1" customFormat="1" ht="9.6">
      <c r="A233" s="35"/>
      <c r="B233" s="127" t="s">
        <v>354</v>
      </c>
      <c r="C233" s="128" t="s">
        <v>436</v>
      </c>
      <c r="D233" s="129" t="s">
        <v>374</v>
      </c>
      <c r="E233" s="132">
        <v>4</v>
      </c>
      <c r="F233" s="41"/>
      <c r="G233" s="42"/>
      <c r="H233" s="43"/>
      <c r="I233" s="42"/>
      <c r="J233" s="40"/>
      <c r="K233" s="44"/>
    </row>
    <row r="234" spans="1:11" s="1" customFormat="1" ht="9.6">
      <c r="A234" s="35">
        <f>A232+1</f>
        <v>98</v>
      </c>
      <c r="B234" s="37" t="s">
        <v>221</v>
      </c>
      <c r="C234" s="38" t="s">
        <v>222</v>
      </c>
      <c r="D234" s="39" t="s">
        <v>223</v>
      </c>
      <c r="E234" s="131">
        <v>32.9</v>
      </c>
      <c r="F234" s="41">
        <v>0</v>
      </c>
      <c r="G234" s="42">
        <f>E234*F234</f>
        <v>0</v>
      </c>
      <c r="H234" s="43">
        <v>0</v>
      </c>
      <c r="I234" s="42">
        <f>E234*H234</f>
        <v>0</v>
      </c>
      <c r="J234" s="40">
        <v>0.0012</v>
      </c>
      <c r="K234" s="44">
        <f>E234*J234</f>
        <v>0.039479999999999994</v>
      </c>
    </row>
    <row r="235" spans="1:11" s="1" customFormat="1" ht="9.6">
      <c r="A235" s="35"/>
      <c r="B235" s="127" t="s">
        <v>354</v>
      </c>
      <c r="C235" s="128" t="s">
        <v>438</v>
      </c>
      <c r="D235" s="129" t="s">
        <v>437</v>
      </c>
      <c r="E235" s="132">
        <v>32.9</v>
      </c>
      <c r="F235" s="41"/>
      <c r="G235" s="42"/>
      <c r="H235" s="43"/>
      <c r="I235" s="42"/>
      <c r="J235" s="40"/>
      <c r="K235" s="44"/>
    </row>
    <row r="236" spans="1:11" s="1" customFormat="1" ht="9.6">
      <c r="A236" s="35">
        <f>A234+1</f>
        <v>99</v>
      </c>
      <c r="B236" s="37" t="s">
        <v>224</v>
      </c>
      <c r="C236" s="38" t="s">
        <v>225</v>
      </c>
      <c r="D236" s="39" t="s">
        <v>105</v>
      </c>
      <c r="E236" s="131">
        <v>10</v>
      </c>
      <c r="F236" s="41">
        <v>0</v>
      </c>
      <c r="G236" s="42">
        <f>E236*F236</f>
        <v>0</v>
      </c>
      <c r="H236" s="43">
        <v>0</v>
      </c>
      <c r="I236" s="42">
        <f>E236*H236</f>
        <v>0</v>
      </c>
      <c r="J236" s="40">
        <v>0.0003116</v>
      </c>
      <c r="K236" s="44">
        <f>E236*J236</f>
        <v>0.003116</v>
      </c>
    </row>
    <row r="237" spans="1:11" s="1" customFormat="1" ht="9.6">
      <c r="A237" s="35"/>
      <c r="B237" s="127" t="s">
        <v>354</v>
      </c>
      <c r="C237" s="128">
        <v>10</v>
      </c>
      <c r="D237" s="129" t="s">
        <v>409</v>
      </c>
      <c r="E237" s="132">
        <v>10</v>
      </c>
      <c r="F237" s="41"/>
      <c r="G237" s="42"/>
      <c r="H237" s="43"/>
      <c r="I237" s="42"/>
      <c r="J237" s="40"/>
      <c r="K237" s="44"/>
    </row>
    <row r="238" spans="1:11" s="1" customFormat="1" ht="9.6">
      <c r="A238" s="35">
        <f>A236+1</f>
        <v>100</v>
      </c>
      <c r="B238" s="37" t="s">
        <v>226</v>
      </c>
      <c r="C238" s="38" t="s">
        <v>484</v>
      </c>
      <c r="D238" s="39" t="s">
        <v>227</v>
      </c>
      <c r="E238" s="131">
        <v>20</v>
      </c>
      <c r="F238" s="41">
        <v>0</v>
      </c>
      <c r="G238" s="42">
        <f>E238*F238</f>
        <v>0</v>
      </c>
      <c r="H238" s="43">
        <v>0</v>
      </c>
      <c r="I238" s="42">
        <f>E238*H238</f>
        <v>0</v>
      </c>
      <c r="J238" s="40">
        <v>0</v>
      </c>
      <c r="K238" s="44">
        <f>E238*J238</f>
        <v>0</v>
      </c>
    </row>
    <row r="239" spans="1:11" s="1" customFormat="1" ht="9.6">
      <c r="A239" s="35"/>
      <c r="B239" s="127" t="s">
        <v>354</v>
      </c>
      <c r="C239" s="128">
        <v>20</v>
      </c>
      <c r="D239" s="129" t="s">
        <v>439</v>
      </c>
      <c r="E239" s="132">
        <v>20</v>
      </c>
      <c r="F239" s="41"/>
      <c r="G239" s="42"/>
      <c r="H239" s="43"/>
      <c r="I239" s="42"/>
      <c r="J239" s="40"/>
      <c r="K239" s="44"/>
    </row>
    <row r="240" spans="1:11" s="1" customFormat="1" ht="9.6">
      <c r="A240" s="35">
        <f>A238+1</f>
        <v>101</v>
      </c>
      <c r="B240" s="37" t="s">
        <v>228</v>
      </c>
      <c r="C240" s="38" t="s">
        <v>229</v>
      </c>
      <c r="D240" s="39" t="s">
        <v>87</v>
      </c>
      <c r="E240" s="40">
        <v>4.683</v>
      </c>
      <c r="F240" s="41">
        <v>0</v>
      </c>
      <c r="G240" s="42">
        <f>E240*F240</f>
        <v>0</v>
      </c>
      <c r="H240" s="43">
        <v>0</v>
      </c>
      <c r="I240" s="42">
        <f>E240*H240</f>
        <v>0</v>
      </c>
      <c r="J240" s="40">
        <v>0</v>
      </c>
      <c r="K240" s="44">
        <f>E240*J240</f>
        <v>0</v>
      </c>
    </row>
    <row r="241" spans="1:11" s="1" customFormat="1" ht="9.6">
      <c r="A241" s="35"/>
      <c r="B241" s="127" t="s">
        <v>354</v>
      </c>
      <c r="C241" s="133">
        <f>K242</f>
        <v>4.092821290500001</v>
      </c>
      <c r="D241" s="129" t="s">
        <v>374</v>
      </c>
      <c r="E241" s="130">
        <v>4.683</v>
      </c>
      <c r="F241" s="41"/>
      <c r="G241" s="42"/>
      <c r="H241" s="43"/>
      <c r="I241" s="126"/>
      <c r="J241" s="40"/>
      <c r="K241" s="44"/>
    </row>
    <row r="242" spans="1:11" s="18" customFormat="1" ht="10.8" thickBot="1">
      <c r="A242" s="46"/>
      <c r="B242" s="48">
        <v>782</v>
      </c>
      <c r="C242" s="49" t="s">
        <v>230</v>
      </c>
      <c r="D242" s="47"/>
      <c r="E242" s="47"/>
      <c r="F242" s="50"/>
      <c r="G242" s="52">
        <f>SUM(G216:G240)</f>
        <v>0</v>
      </c>
      <c r="H242" s="51"/>
      <c r="I242" s="63">
        <f>SUM(I216:I240)</f>
        <v>0</v>
      </c>
      <c r="J242" s="51"/>
      <c r="K242" s="53">
        <f>SUM(K216:K240)</f>
        <v>4.092821290500001</v>
      </c>
    </row>
    <row r="243" spans="1:11" ht="13.8" thickBo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s="1" customFormat="1" ht="9.75" customHeight="1">
      <c r="A244" s="5" t="s">
        <v>2</v>
      </c>
      <c r="B244" s="301" t="s">
        <v>6</v>
      </c>
      <c r="C244" s="301" t="s">
        <v>8</v>
      </c>
      <c r="D244" s="301" t="s">
        <v>10</v>
      </c>
      <c r="E244" s="301" t="s">
        <v>12</v>
      </c>
      <c r="F244" s="303" t="s">
        <v>14</v>
      </c>
      <c r="G244" s="190"/>
      <c r="H244" s="190"/>
      <c r="I244" s="190"/>
      <c r="J244" s="301" t="s">
        <v>23</v>
      </c>
      <c r="K244" s="179"/>
    </row>
    <row r="245" spans="1:11" s="1" customFormat="1" ht="9.75" customHeight="1">
      <c r="A245" s="6" t="s">
        <v>3</v>
      </c>
      <c r="B245" s="219"/>
      <c r="C245" s="219"/>
      <c r="D245" s="219"/>
      <c r="E245" s="219"/>
      <c r="F245" s="299" t="s">
        <v>15</v>
      </c>
      <c r="G245" s="170"/>
      <c r="H245" s="300" t="s">
        <v>20</v>
      </c>
      <c r="I245" s="170"/>
      <c r="J245" s="219"/>
      <c r="K245" s="302"/>
    </row>
    <row r="246" spans="1:11" s="1" customFormat="1" ht="9.75" customHeight="1">
      <c r="A246" s="6" t="s">
        <v>4</v>
      </c>
      <c r="B246" s="219"/>
      <c r="C246" s="219"/>
      <c r="D246" s="219"/>
      <c r="E246" s="219"/>
      <c r="F246" s="9" t="s">
        <v>16</v>
      </c>
      <c r="G246" s="11" t="s">
        <v>18</v>
      </c>
      <c r="H246" s="13" t="s">
        <v>16</v>
      </c>
      <c r="I246" s="11" t="s">
        <v>18</v>
      </c>
      <c r="J246" s="13" t="s">
        <v>16</v>
      </c>
      <c r="K246" s="15" t="s">
        <v>18</v>
      </c>
    </row>
    <row r="247" spans="1:11" s="1" customFormat="1" ht="9.75" customHeight="1" thickBot="1">
      <c r="A247" s="7" t="s">
        <v>5</v>
      </c>
      <c r="B247" s="8" t="s">
        <v>7</v>
      </c>
      <c r="C247" s="8" t="s">
        <v>9</v>
      </c>
      <c r="D247" s="8" t="s">
        <v>11</v>
      </c>
      <c r="E247" s="8" t="s">
        <v>13</v>
      </c>
      <c r="F247" s="10" t="s">
        <v>17</v>
      </c>
      <c r="G247" s="12" t="s">
        <v>19</v>
      </c>
      <c r="H247" s="14" t="s">
        <v>21</v>
      </c>
      <c r="I247" s="12" t="s">
        <v>22</v>
      </c>
      <c r="J247" s="14" t="s">
        <v>24</v>
      </c>
      <c r="K247" s="16" t="s">
        <v>25</v>
      </c>
    </row>
    <row r="248" spans="1:11" s="18" customFormat="1" ht="10.2">
      <c r="A248" s="20"/>
      <c r="B248" s="19"/>
      <c r="C248" s="21" t="s">
        <v>231</v>
      </c>
      <c r="D248" s="19"/>
      <c r="E248" s="19"/>
      <c r="F248" s="22"/>
      <c r="G248" s="23"/>
      <c r="H248" s="24"/>
      <c r="J248" s="24"/>
      <c r="K248" s="25"/>
    </row>
    <row r="249" spans="1:11" s="18" customFormat="1" ht="10.2">
      <c r="A249" s="28"/>
      <c r="B249" s="29" t="s">
        <v>232</v>
      </c>
      <c r="C249" s="30" t="s">
        <v>233</v>
      </c>
      <c r="D249" s="27"/>
      <c r="E249" s="27"/>
      <c r="F249" s="31"/>
      <c r="G249" s="32"/>
      <c r="H249" s="33"/>
      <c r="I249" s="26"/>
      <c r="J249" s="33"/>
      <c r="K249" s="34"/>
    </row>
    <row r="250" spans="1:11" s="1" customFormat="1" ht="9.6">
      <c r="A250" s="35">
        <f>A240+1</f>
        <v>102</v>
      </c>
      <c r="B250" s="37" t="s">
        <v>234</v>
      </c>
      <c r="C250" s="38" t="s">
        <v>485</v>
      </c>
      <c r="D250" s="39" t="s">
        <v>51</v>
      </c>
      <c r="E250" s="131">
        <v>6</v>
      </c>
      <c r="F250" s="41">
        <v>0</v>
      </c>
      <c r="G250" s="42">
        <f>E250*F250</f>
        <v>0</v>
      </c>
      <c r="H250" s="43">
        <v>0</v>
      </c>
      <c r="I250" s="42">
        <f>E250*H250</f>
        <v>0</v>
      </c>
      <c r="J250" s="40">
        <v>0.029</v>
      </c>
      <c r="K250" s="44">
        <f>E250*J250</f>
        <v>0.17400000000000002</v>
      </c>
    </row>
    <row r="251" spans="1:11" s="1" customFormat="1" ht="9.6">
      <c r="A251" s="35"/>
      <c r="B251" s="127" t="s">
        <v>354</v>
      </c>
      <c r="C251" s="128">
        <v>6</v>
      </c>
      <c r="D251" s="129" t="s">
        <v>362</v>
      </c>
      <c r="E251" s="132">
        <v>6</v>
      </c>
      <c r="F251" s="41"/>
      <c r="G251" s="42"/>
      <c r="H251" s="43"/>
      <c r="I251" s="42"/>
      <c r="J251" s="40"/>
      <c r="K251" s="44"/>
    </row>
    <row r="252" spans="1:11" s="1" customFormat="1" ht="9.6">
      <c r="A252" s="35">
        <f>A250+1</f>
        <v>103</v>
      </c>
      <c r="B252" s="37" t="s">
        <v>235</v>
      </c>
      <c r="C252" s="38" t="s">
        <v>236</v>
      </c>
      <c r="D252" s="39" t="s">
        <v>105</v>
      </c>
      <c r="E252" s="131">
        <v>6</v>
      </c>
      <c r="F252" s="41">
        <v>0</v>
      </c>
      <c r="G252" s="42">
        <f>E252*F252</f>
        <v>0</v>
      </c>
      <c r="H252" s="43">
        <v>0</v>
      </c>
      <c r="I252" s="42">
        <f>E252*H252</f>
        <v>0</v>
      </c>
      <c r="J252" s="40">
        <v>0.00369402</v>
      </c>
      <c r="K252" s="44">
        <f>E252*J252</f>
        <v>0.022164120000000002</v>
      </c>
    </row>
    <row r="253" spans="1:11" s="1" customFormat="1" ht="9.6">
      <c r="A253" s="35"/>
      <c r="B253" s="127" t="s">
        <v>354</v>
      </c>
      <c r="C253" s="128">
        <v>6</v>
      </c>
      <c r="D253" s="129" t="s">
        <v>409</v>
      </c>
      <c r="E253" s="132">
        <v>6</v>
      </c>
      <c r="F253" s="41"/>
      <c r="G253" s="42"/>
      <c r="H253" s="43"/>
      <c r="I253" s="42"/>
      <c r="J253" s="40"/>
      <c r="K253" s="44"/>
    </row>
    <row r="254" spans="1:11" s="1" customFormat="1" ht="9.6">
      <c r="A254" s="35">
        <f>A252+1</f>
        <v>104</v>
      </c>
      <c r="B254" s="37" t="s">
        <v>110</v>
      </c>
      <c r="C254" s="38" t="s">
        <v>111</v>
      </c>
      <c r="D254" s="39" t="s">
        <v>105</v>
      </c>
      <c r="E254" s="131">
        <v>6</v>
      </c>
      <c r="F254" s="41">
        <v>0</v>
      </c>
      <c r="G254" s="42">
        <f>E254*F254</f>
        <v>0</v>
      </c>
      <c r="H254" s="43">
        <v>0</v>
      </c>
      <c r="I254" s="42">
        <f>E254*H254</f>
        <v>0</v>
      </c>
      <c r="J254" s="40">
        <v>0.0016</v>
      </c>
      <c r="K254" s="44">
        <f>E254*J254</f>
        <v>0.009600000000000001</v>
      </c>
    </row>
    <row r="255" spans="1:11" s="1" customFormat="1" ht="9.6">
      <c r="A255" s="35"/>
      <c r="B255" s="127" t="s">
        <v>354</v>
      </c>
      <c r="C255" s="128">
        <v>6</v>
      </c>
      <c r="D255" s="129" t="s">
        <v>409</v>
      </c>
      <c r="E255" s="132">
        <v>6</v>
      </c>
      <c r="F255" s="41"/>
      <c r="G255" s="42"/>
      <c r="H255" s="43"/>
      <c r="I255" s="42"/>
      <c r="J255" s="40"/>
      <c r="K255" s="44"/>
    </row>
    <row r="256" spans="1:11" s="1" customFormat="1" ht="9.6">
      <c r="A256" s="35">
        <f>A254+1</f>
        <v>105</v>
      </c>
      <c r="B256" s="37" t="s">
        <v>237</v>
      </c>
      <c r="C256" s="38" t="s">
        <v>238</v>
      </c>
      <c r="D256" s="39" t="s">
        <v>87</v>
      </c>
      <c r="E256" s="36">
        <v>0.206</v>
      </c>
      <c r="F256" s="41">
        <v>0</v>
      </c>
      <c r="G256" s="42">
        <f>E256*F256</f>
        <v>0</v>
      </c>
      <c r="H256" s="43">
        <v>0</v>
      </c>
      <c r="I256" s="42">
        <f>E256*H256</f>
        <v>0</v>
      </c>
      <c r="J256" s="40">
        <v>0</v>
      </c>
      <c r="K256" s="44">
        <f>E256*J256</f>
        <v>0</v>
      </c>
    </row>
    <row r="257" spans="1:11" s="1" customFormat="1" ht="9.6">
      <c r="A257" s="35"/>
      <c r="B257" s="127" t="s">
        <v>354</v>
      </c>
      <c r="C257" s="133">
        <f>K258</f>
        <v>0.20576412000000002</v>
      </c>
      <c r="D257" s="129" t="s">
        <v>374</v>
      </c>
      <c r="E257" s="130">
        <v>0.206</v>
      </c>
      <c r="F257" s="41"/>
      <c r="G257" s="42"/>
      <c r="H257" s="43"/>
      <c r="I257" s="126"/>
      <c r="J257" s="40"/>
      <c r="K257" s="44"/>
    </row>
    <row r="258" spans="1:11" s="18" customFormat="1" ht="10.8" thickBot="1">
      <c r="A258" s="46"/>
      <c r="B258" s="48">
        <v>721</v>
      </c>
      <c r="C258" s="49" t="s">
        <v>239</v>
      </c>
      <c r="D258" s="47"/>
      <c r="E258" s="47"/>
      <c r="F258" s="50"/>
      <c r="G258" s="52">
        <f>SUM(G250:G256)</f>
        <v>0</v>
      </c>
      <c r="H258" s="51"/>
      <c r="I258" s="63">
        <f>SUM(I250:I256)</f>
        <v>0</v>
      </c>
      <c r="J258" s="51"/>
      <c r="K258" s="53">
        <f>SUM(K250:K256)</f>
        <v>0.20576412000000002</v>
      </c>
    </row>
    <row r="259" spans="1:11" ht="13.8" thickBo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s="18" customFormat="1" ht="13.8" thickBot="1">
      <c r="A260" s="65"/>
      <c r="B260" s="66"/>
      <c r="C260" s="68" t="s">
        <v>240</v>
      </c>
      <c r="D260" s="67"/>
      <c r="E260" s="67"/>
      <c r="F260" s="67"/>
      <c r="G260" s="67"/>
      <c r="H260" s="67"/>
      <c r="I260" s="67"/>
      <c r="J260" s="304">
        <f>'KRYCÍ LIST SO-01'!E20</f>
        <v>0</v>
      </c>
      <c r="K260" s="199"/>
    </row>
  </sheetData>
  <mergeCells count="30">
    <mergeCell ref="J260:K260"/>
    <mergeCell ref="J210:K211"/>
    <mergeCell ref="B244:B246"/>
    <mergeCell ref="C244:C246"/>
    <mergeCell ref="D244:D246"/>
    <mergeCell ref="E244:E246"/>
    <mergeCell ref="F244:I244"/>
    <mergeCell ref="F245:G245"/>
    <mergeCell ref="H245:I245"/>
    <mergeCell ref="J244:K245"/>
    <mergeCell ref="F7:G7"/>
    <mergeCell ref="H7:I7"/>
    <mergeCell ref="J6:K7"/>
    <mergeCell ref="B210:B212"/>
    <mergeCell ref="C210:C212"/>
    <mergeCell ref="D210:D212"/>
    <mergeCell ref="E210:E212"/>
    <mergeCell ref="F210:I210"/>
    <mergeCell ref="F211:G211"/>
    <mergeCell ref="H211:I211"/>
    <mergeCell ref="B6:B8"/>
    <mergeCell ref="C6:C8"/>
    <mergeCell ref="D6:D8"/>
    <mergeCell ref="E6:E8"/>
    <mergeCell ref="F6:I6"/>
    <mergeCell ref="A1:I1"/>
    <mergeCell ref="J1:K1"/>
    <mergeCell ref="A2:I2"/>
    <mergeCell ref="J2:K2"/>
    <mergeCell ref="A4:K4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0">
      <selection activeCell="D9" sqref="D9:G9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234" t="s">
        <v>262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2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2" customHeight="1">
      <c r="A3" s="235" t="s">
        <v>263</v>
      </c>
      <c r="B3" s="177"/>
      <c r="C3" s="177"/>
      <c r="D3" s="178"/>
      <c r="E3" s="236" t="s">
        <v>264</v>
      </c>
      <c r="F3" s="177"/>
      <c r="G3" s="177"/>
      <c r="H3" s="177"/>
      <c r="I3" s="177"/>
      <c r="J3" s="178"/>
      <c r="K3" s="236" t="s">
        <v>265</v>
      </c>
      <c r="L3" s="178"/>
      <c r="M3" s="91" t="s">
        <v>266</v>
      </c>
    </row>
    <row r="4" spans="1:13" ht="13.2" customHeight="1">
      <c r="A4" s="313" t="s">
        <v>488</v>
      </c>
      <c r="B4" s="184"/>
      <c r="C4" s="184"/>
      <c r="D4" s="187"/>
      <c r="E4" s="233" t="s">
        <v>491</v>
      </c>
      <c r="F4" s="181"/>
      <c r="G4" s="181"/>
      <c r="H4" s="181"/>
      <c r="I4" s="181"/>
      <c r="J4" s="182"/>
      <c r="K4" s="232" t="s">
        <v>268</v>
      </c>
      <c r="L4" s="187"/>
      <c r="M4" s="92" t="s">
        <v>269</v>
      </c>
    </row>
    <row r="5" spans="1:13" ht="13.2" customHeight="1">
      <c r="A5" s="229" t="s">
        <v>270</v>
      </c>
      <c r="B5" s="170"/>
      <c r="C5" s="170"/>
      <c r="D5" s="171"/>
      <c r="E5" s="230" t="s">
        <v>271</v>
      </c>
      <c r="F5" s="170"/>
      <c r="G5" s="170"/>
      <c r="H5" s="170"/>
      <c r="I5" s="170"/>
      <c r="J5" s="171"/>
      <c r="K5" s="230" t="s">
        <v>272</v>
      </c>
      <c r="L5" s="171"/>
      <c r="M5" s="156" t="s">
        <v>273</v>
      </c>
    </row>
    <row r="6" spans="1:13" ht="13.2" customHeight="1">
      <c r="A6" s="231" t="s">
        <v>268</v>
      </c>
      <c r="B6" s="184"/>
      <c r="C6" s="184"/>
      <c r="D6" s="187"/>
      <c r="E6" s="233" t="s">
        <v>442</v>
      </c>
      <c r="F6" s="181"/>
      <c r="G6" s="181"/>
      <c r="H6" s="181"/>
      <c r="I6" s="181"/>
      <c r="J6" s="182"/>
      <c r="K6" s="232" t="s">
        <v>268</v>
      </c>
      <c r="L6" s="187"/>
      <c r="M6" s="92" t="s">
        <v>268</v>
      </c>
    </row>
    <row r="7" spans="1:13" s="3" customFormat="1" ht="13.2" customHeight="1">
      <c r="A7" s="244" t="s">
        <v>274</v>
      </c>
      <c r="B7" s="239"/>
      <c r="C7" s="239"/>
      <c r="D7" s="245" t="s">
        <v>444</v>
      </c>
      <c r="E7" s="239"/>
      <c r="F7" s="239"/>
      <c r="G7" s="246"/>
      <c r="H7" s="238" t="s">
        <v>278</v>
      </c>
      <c r="I7" s="239"/>
      <c r="J7" s="239"/>
      <c r="K7" s="239"/>
      <c r="L7" s="239"/>
      <c r="M7" s="157">
        <v>49.68</v>
      </c>
    </row>
    <row r="8" spans="1:13" s="3" customFormat="1" ht="13.2" customHeight="1">
      <c r="A8" s="244" t="s">
        <v>275</v>
      </c>
      <c r="B8" s="239"/>
      <c r="C8" s="239"/>
      <c r="D8" s="245" t="s">
        <v>448</v>
      </c>
      <c r="E8" s="239"/>
      <c r="F8" s="239"/>
      <c r="G8" s="246"/>
      <c r="H8" s="238" t="s">
        <v>279</v>
      </c>
      <c r="I8" s="239"/>
      <c r="J8" s="239"/>
      <c r="K8" s="239"/>
      <c r="L8" s="239"/>
      <c r="M8" s="158">
        <f>H35/M7</f>
        <v>0</v>
      </c>
    </row>
    <row r="9" spans="1:13" ht="13.2" customHeight="1">
      <c r="A9" s="244" t="s">
        <v>276</v>
      </c>
      <c r="B9" s="201"/>
      <c r="C9" s="201"/>
      <c r="D9" s="247" t="s">
        <v>268</v>
      </c>
      <c r="E9" s="201"/>
      <c r="F9" s="201"/>
      <c r="G9" s="204"/>
      <c r="H9" s="238" t="s">
        <v>280</v>
      </c>
      <c r="I9" s="201"/>
      <c r="J9" s="201"/>
      <c r="K9" s="241" t="s">
        <v>268</v>
      </c>
      <c r="L9" s="201"/>
      <c r="M9" s="312"/>
    </row>
    <row r="10" spans="1:13" s="3" customFormat="1" ht="13.2" customHeight="1">
      <c r="A10" s="229" t="s">
        <v>277</v>
      </c>
      <c r="B10" s="240"/>
      <c r="C10" s="240"/>
      <c r="D10" s="248" t="s">
        <v>268</v>
      </c>
      <c r="E10" s="240"/>
      <c r="F10" s="240"/>
      <c r="G10" s="215"/>
      <c r="H10" s="230" t="s">
        <v>281</v>
      </c>
      <c r="I10" s="240"/>
      <c r="J10" s="242" t="s">
        <v>443</v>
      </c>
      <c r="K10" s="170"/>
      <c r="L10" s="170"/>
      <c r="M10" s="266"/>
    </row>
    <row r="11" spans="1:13" ht="13.2" customHeight="1" thickBot="1">
      <c r="A11" s="237" t="s">
        <v>268</v>
      </c>
      <c r="B11" s="175"/>
      <c r="C11" s="175"/>
      <c r="D11" s="175"/>
      <c r="E11" s="175"/>
      <c r="F11" s="175"/>
      <c r="G11" s="194"/>
      <c r="H11" s="243" t="s">
        <v>268</v>
      </c>
      <c r="I11" s="175"/>
      <c r="J11" s="175"/>
      <c r="K11" s="175"/>
      <c r="L11" s="175"/>
      <c r="M11" s="196"/>
    </row>
    <row r="12" spans="1:13" ht="28.5" customHeight="1" thickBot="1">
      <c r="A12" s="197" t="s">
        <v>282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3" ht="13.2" customHeight="1">
      <c r="A13" s="260" t="s">
        <v>283</v>
      </c>
      <c r="B13" s="261"/>
      <c r="C13" s="261"/>
      <c r="D13" s="261"/>
      <c r="E13" s="261"/>
      <c r="F13" s="261"/>
      <c r="G13" s="260" t="s">
        <v>284</v>
      </c>
      <c r="H13" s="261"/>
      <c r="I13" s="261"/>
      <c r="J13" s="261"/>
      <c r="K13" s="261"/>
      <c r="L13" s="261"/>
      <c r="M13" s="264"/>
    </row>
    <row r="14" spans="1:13" s="3" customFormat="1" ht="13.2" customHeight="1">
      <c r="A14" s="252"/>
      <c r="B14" s="238" t="s">
        <v>285</v>
      </c>
      <c r="C14" s="239"/>
      <c r="D14" s="246"/>
      <c r="E14" s="205">
        <f>'REKAPITULACE SO-02'!C29</f>
        <v>0</v>
      </c>
      <c r="F14" s="239"/>
      <c r="G14" s="203" t="s">
        <v>300</v>
      </c>
      <c r="H14" s="254"/>
      <c r="I14" s="254"/>
      <c r="J14" s="255"/>
      <c r="K14" s="96"/>
      <c r="L14" s="97" t="s">
        <v>301</v>
      </c>
      <c r="M14" s="101">
        <f>E20*K14/100</f>
        <v>0</v>
      </c>
    </row>
    <row r="15" spans="1:13" s="3" customFormat="1" ht="13.2" customHeight="1">
      <c r="A15" s="253"/>
      <c r="B15" s="238" t="s">
        <v>286</v>
      </c>
      <c r="C15" s="239"/>
      <c r="D15" s="246"/>
      <c r="E15" s="205">
        <f>'REKAPITULACE SO-02'!D29</f>
        <v>0</v>
      </c>
      <c r="F15" s="239"/>
      <c r="G15" s="203" t="s">
        <v>302</v>
      </c>
      <c r="H15" s="254"/>
      <c r="I15" s="254"/>
      <c r="J15" s="255"/>
      <c r="K15" s="96"/>
      <c r="L15" s="97" t="s">
        <v>301</v>
      </c>
      <c r="M15" s="101">
        <f>E20*K15/100</f>
        <v>0</v>
      </c>
    </row>
    <row r="16" spans="1:13" s="3" customFormat="1" ht="13.2" customHeight="1">
      <c r="A16" s="141" t="s">
        <v>287</v>
      </c>
      <c r="B16" s="249" t="s">
        <v>288</v>
      </c>
      <c r="C16" s="239"/>
      <c r="D16" s="246"/>
      <c r="E16" s="205">
        <f>'REKAPITULACE SO-02'!E19</f>
        <v>0</v>
      </c>
      <c r="F16" s="239"/>
      <c r="G16" s="203" t="s">
        <v>303</v>
      </c>
      <c r="H16" s="254"/>
      <c r="I16" s="254"/>
      <c r="J16" s="255"/>
      <c r="K16" s="96">
        <v>2</v>
      </c>
      <c r="L16" s="97" t="s">
        <v>301</v>
      </c>
      <c r="M16" s="101">
        <f>E20*K16/100</f>
        <v>0</v>
      </c>
    </row>
    <row r="17" spans="1:13" s="3" customFormat="1" ht="13.2" customHeight="1">
      <c r="A17" s="141" t="s">
        <v>289</v>
      </c>
      <c r="B17" s="249" t="s">
        <v>290</v>
      </c>
      <c r="C17" s="239"/>
      <c r="D17" s="246"/>
      <c r="E17" s="205">
        <f>'REKAPITULACE SO-02'!E23</f>
        <v>0</v>
      </c>
      <c r="F17" s="239"/>
      <c r="G17" s="203" t="s">
        <v>304</v>
      </c>
      <c r="H17" s="254"/>
      <c r="I17" s="254"/>
      <c r="J17" s="255"/>
      <c r="K17" s="96">
        <v>1.4</v>
      </c>
      <c r="L17" s="97" t="s">
        <v>301</v>
      </c>
      <c r="M17" s="101">
        <f>E20*K17/100</f>
        <v>0</v>
      </c>
    </row>
    <row r="18" spans="1:13" s="3" customFormat="1" ht="13.2" customHeight="1">
      <c r="A18" s="141" t="s">
        <v>291</v>
      </c>
      <c r="B18" s="249" t="s">
        <v>292</v>
      </c>
      <c r="C18" s="239"/>
      <c r="D18" s="246"/>
      <c r="E18" s="205">
        <f>'REKAPITULACE SO-02'!E27</f>
        <v>0</v>
      </c>
      <c r="F18" s="239"/>
      <c r="G18" s="203" t="s">
        <v>305</v>
      </c>
      <c r="H18" s="254"/>
      <c r="I18" s="254"/>
      <c r="J18" s="255"/>
      <c r="K18" s="96">
        <v>3.5</v>
      </c>
      <c r="L18" s="97" t="s">
        <v>301</v>
      </c>
      <c r="M18" s="101">
        <f>E20*K18/100</f>
        <v>0</v>
      </c>
    </row>
    <row r="19" spans="1:13" s="3" customFormat="1" ht="13.2" customHeight="1">
      <c r="A19" s="141" t="s">
        <v>293</v>
      </c>
      <c r="B19" s="249" t="s">
        <v>294</v>
      </c>
      <c r="C19" s="239"/>
      <c r="D19" s="246"/>
      <c r="E19" s="205">
        <v>0</v>
      </c>
      <c r="F19" s="239"/>
      <c r="G19" s="203" t="s">
        <v>306</v>
      </c>
      <c r="H19" s="254"/>
      <c r="I19" s="254"/>
      <c r="J19" s="255"/>
      <c r="K19" s="96"/>
      <c r="L19" s="97" t="s">
        <v>301</v>
      </c>
      <c r="M19" s="101">
        <f>E20*K19/100</f>
        <v>0</v>
      </c>
    </row>
    <row r="20" spans="1:13" s="3" customFormat="1" ht="13.2" customHeight="1">
      <c r="A20" s="203" t="s">
        <v>295</v>
      </c>
      <c r="B20" s="254"/>
      <c r="C20" s="254"/>
      <c r="D20" s="255"/>
      <c r="E20" s="205">
        <f>SUM(E16:E19)</f>
        <v>0</v>
      </c>
      <c r="F20" s="239"/>
      <c r="G20" s="203" t="s">
        <v>307</v>
      </c>
      <c r="H20" s="254"/>
      <c r="I20" s="254"/>
      <c r="J20" s="255"/>
      <c r="K20" s="96">
        <v>1.6</v>
      </c>
      <c r="L20" s="97" t="s">
        <v>301</v>
      </c>
      <c r="M20" s="101">
        <f>E20*K20/100</f>
        <v>0</v>
      </c>
    </row>
    <row r="21" spans="1:13" s="3" customFormat="1" ht="13.2" customHeight="1">
      <c r="A21" s="203" t="s">
        <v>296</v>
      </c>
      <c r="B21" s="254"/>
      <c r="C21" s="254"/>
      <c r="D21" s="255"/>
      <c r="E21" s="205">
        <v>0</v>
      </c>
      <c r="F21" s="239"/>
      <c r="G21" s="203" t="s">
        <v>308</v>
      </c>
      <c r="H21" s="254"/>
      <c r="I21" s="254"/>
      <c r="J21" s="255"/>
      <c r="K21" s="96"/>
      <c r="L21" s="97" t="s">
        <v>301</v>
      </c>
      <c r="M21" s="101">
        <f>E20*K21/100</f>
        <v>0</v>
      </c>
    </row>
    <row r="22" spans="1:13" s="3" customFormat="1" ht="13.2" customHeight="1">
      <c r="A22" s="203" t="s">
        <v>297</v>
      </c>
      <c r="B22" s="254"/>
      <c r="C22" s="254"/>
      <c r="D22" s="255"/>
      <c r="E22" s="205">
        <v>0</v>
      </c>
      <c r="F22" s="239"/>
      <c r="G22" s="203" t="s">
        <v>309</v>
      </c>
      <c r="H22" s="254"/>
      <c r="I22" s="254"/>
      <c r="J22" s="255"/>
      <c r="K22" s="96"/>
      <c r="L22" s="97" t="s">
        <v>301</v>
      </c>
      <c r="M22" s="101">
        <f>E20*K22/100</f>
        <v>0</v>
      </c>
    </row>
    <row r="23" spans="1:13" s="3" customFormat="1" ht="13.2" customHeight="1" thickBot="1">
      <c r="A23" s="203" t="s">
        <v>298</v>
      </c>
      <c r="B23" s="254"/>
      <c r="C23" s="254"/>
      <c r="D23" s="255"/>
      <c r="E23" s="205">
        <v>0</v>
      </c>
      <c r="F23" s="239"/>
      <c r="G23" s="169"/>
      <c r="H23" s="172"/>
      <c r="I23" s="172"/>
      <c r="J23" s="256"/>
      <c r="K23" s="98"/>
      <c r="L23" s="99" t="s">
        <v>301</v>
      </c>
      <c r="M23" s="102">
        <f>E20*K23/100</f>
        <v>0</v>
      </c>
    </row>
    <row r="24" spans="1:13" s="3" customFormat="1" ht="13.2" customHeight="1">
      <c r="A24" s="203" t="s">
        <v>299</v>
      </c>
      <c r="B24" s="254"/>
      <c r="C24" s="254"/>
      <c r="D24" s="254"/>
      <c r="E24" s="205">
        <f>SUM(E20:E23)</f>
        <v>0</v>
      </c>
      <c r="F24" s="239"/>
      <c r="G24" s="260" t="s">
        <v>310</v>
      </c>
      <c r="H24" s="261"/>
      <c r="I24" s="261"/>
      <c r="J24" s="261"/>
      <c r="K24" s="261"/>
      <c r="L24" s="261"/>
      <c r="M24" s="264"/>
    </row>
    <row r="25" spans="1:13" s="3" customFormat="1" ht="13.2" customHeight="1">
      <c r="A25" s="203" t="s">
        <v>312</v>
      </c>
      <c r="B25" s="254"/>
      <c r="C25" s="254"/>
      <c r="D25" s="255"/>
      <c r="E25" s="205">
        <f>SUM(M14:M23)</f>
        <v>0</v>
      </c>
      <c r="F25" s="201"/>
      <c r="G25" s="203"/>
      <c r="H25" s="254"/>
      <c r="I25" s="254"/>
      <c r="J25" s="255"/>
      <c r="K25" s="96"/>
      <c r="L25" s="97" t="s">
        <v>301</v>
      </c>
      <c r="M25" s="139" t="s">
        <v>411</v>
      </c>
    </row>
    <row r="26" spans="1:13" s="3" customFormat="1" ht="13.2" customHeight="1" thickBot="1">
      <c r="A26" s="203" t="s">
        <v>313</v>
      </c>
      <c r="B26" s="254"/>
      <c r="C26" s="254"/>
      <c r="D26" s="255"/>
      <c r="E26" s="205">
        <f>SUM(M25:M26)</f>
        <v>0</v>
      </c>
      <c r="F26" s="201"/>
      <c r="G26" s="169"/>
      <c r="H26" s="172"/>
      <c r="I26" s="172"/>
      <c r="J26" s="256"/>
      <c r="K26" s="98"/>
      <c r="L26" s="99" t="s">
        <v>301</v>
      </c>
      <c r="M26" s="102">
        <f>E20*K26/100</f>
        <v>0</v>
      </c>
    </row>
    <row r="27" spans="1:13" s="3" customFormat="1" ht="13.2" customHeight="1" thickBot="1">
      <c r="A27" s="169" t="s">
        <v>314</v>
      </c>
      <c r="B27" s="172"/>
      <c r="C27" s="172"/>
      <c r="D27" s="256"/>
      <c r="E27" s="267">
        <f>SUM(M28:M28)</f>
        <v>0</v>
      </c>
      <c r="F27" s="170"/>
      <c r="G27" s="260" t="s">
        <v>311</v>
      </c>
      <c r="H27" s="310"/>
      <c r="I27" s="310"/>
      <c r="J27" s="310"/>
      <c r="K27" s="310"/>
      <c r="L27" s="310"/>
      <c r="M27" s="311"/>
    </row>
    <row r="28" spans="1:13" s="3" customFormat="1" ht="13.2" customHeight="1" thickBot="1">
      <c r="A28" s="268" t="s">
        <v>315</v>
      </c>
      <c r="B28" s="269"/>
      <c r="C28" s="269"/>
      <c r="D28" s="270"/>
      <c r="E28" s="271">
        <f>SUM(E24:E27)</f>
        <v>0</v>
      </c>
      <c r="F28" s="177"/>
      <c r="G28" s="169"/>
      <c r="H28" s="172"/>
      <c r="I28" s="172"/>
      <c r="J28" s="256"/>
      <c r="K28" s="98"/>
      <c r="L28" s="99" t="s">
        <v>301</v>
      </c>
      <c r="M28" s="102">
        <f>E20*K28/100</f>
        <v>0</v>
      </c>
    </row>
    <row r="29" spans="1:13" s="4" customFormat="1" ht="13.2" customHeight="1">
      <c r="A29" s="260" t="s">
        <v>316</v>
      </c>
      <c r="B29" s="261"/>
      <c r="C29" s="261"/>
      <c r="D29" s="262"/>
      <c r="E29" s="263" t="s">
        <v>317</v>
      </c>
      <c r="F29" s="261"/>
      <c r="G29" s="262"/>
      <c r="H29" s="263" t="s">
        <v>318</v>
      </c>
      <c r="I29" s="261"/>
      <c r="J29" s="261"/>
      <c r="K29" s="261"/>
      <c r="L29" s="261"/>
      <c r="M29" s="264"/>
    </row>
    <row r="30" spans="1:13" s="3" customFormat="1" ht="13.2" customHeight="1">
      <c r="A30" s="265" t="s">
        <v>268</v>
      </c>
      <c r="B30" s="170"/>
      <c r="C30" s="170"/>
      <c r="D30" s="171"/>
      <c r="E30" s="143" t="s">
        <v>319</v>
      </c>
      <c r="F30" s="172"/>
      <c r="G30" s="171"/>
      <c r="H30" s="143" t="s">
        <v>319</v>
      </c>
      <c r="I30" s="172"/>
      <c r="J30" s="170"/>
      <c r="K30" s="170"/>
      <c r="L30" s="170"/>
      <c r="M30" s="266"/>
    </row>
    <row r="31" spans="1:13" s="3" customFormat="1" ht="13.2" customHeight="1">
      <c r="A31" s="278" t="s">
        <v>320</v>
      </c>
      <c r="B31" s="217"/>
      <c r="C31" s="279">
        <v>45275</v>
      </c>
      <c r="D31" s="218"/>
      <c r="E31" s="143" t="s">
        <v>320</v>
      </c>
      <c r="F31" s="280"/>
      <c r="G31" s="218"/>
      <c r="H31" s="143" t="s">
        <v>320</v>
      </c>
      <c r="I31" s="280"/>
      <c r="J31" s="217"/>
      <c r="K31" s="217"/>
      <c r="L31" s="217"/>
      <c r="M31" s="281"/>
    </row>
    <row r="32" spans="1:13" s="3" customFormat="1" ht="13.2" customHeight="1">
      <c r="A32" s="278"/>
      <c r="B32" s="217"/>
      <c r="C32" s="217"/>
      <c r="D32" s="218"/>
      <c r="E32" s="285" t="s">
        <v>321</v>
      </c>
      <c r="F32" s="217"/>
      <c r="G32" s="218"/>
      <c r="H32" s="285" t="s">
        <v>321</v>
      </c>
      <c r="I32" s="217"/>
      <c r="J32" s="217"/>
      <c r="K32" s="217"/>
      <c r="L32" s="217"/>
      <c r="M32" s="281"/>
    </row>
    <row r="33" spans="1:13" ht="12.75">
      <c r="A33" s="282"/>
      <c r="B33" s="283"/>
      <c r="C33" s="283"/>
      <c r="D33" s="284"/>
      <c r="E33" s="286"/>
      <c r="F33" s="283"/>
      <c r="G33" s="284"/>
      <c r="H33" s="286"/>
      <c r="I33" s="283"/>
      <c r="J33" s="283"/>
      <c r="K33" s="283"/>
      <c r="L33" s="283"/>
      <c r="M33" s="287"/>
    </row>
    <row r="34" spans="1:13" s="3" customFormat="1" ht="56.25" customHeight="1" thickBot="1">
      <c r="A34" s="282"/>
      <c r="B34" s="283"/>
      <c r="C34" s="283"/>
      <c r="D34" s="284"/>
      <c r="E34" s="286"/>
      <c r="F34" s="283"/>
      <c r="G34" s="284"/>
      <c r="H34" s="286"/>
      <c r="I34" s="283"/>
      <c r="J34" s="283"/>
      <c r="K34" s="283"/>
      <c r="L34" s="283"/>
      <c r="M34" s="287"/>
    </row>
    <row r="35" spans="1:13" s="3" customFormat="1" ht="13.2" customHeight="1">
      <c r="A35" s="305" t="s">
        <v>322</v>
      </c>
      <c r="B35" s="306"/>
      <c r="C35" s="306"/>
      <c r="D35" s="307"/>
      <c r="E35" s="308">
        <v>21</v>
      </c>
      <c r="F35" s="261"/>
      <c r="G35" s="159" t="s">
        <v>323</v>
      </c>
      <c r="H35" s="309">
        <f>E28-H37</f>
        <v>0</v>
      </c>
      <c r="I35" s="261"/>
      <c r="J35" s="261"/>
      <c r="K35" s="261"/>
      <c r="L35" s="261"/>
      <c r="M35" s="160" t="s">
        <v>324</v>
      </c>
    </row>
    <row r="36" spans="1:13" s="3" customFormat="1" ht="13.2" customHeight="1">
      <c r="A36" s="203" t="s">
        <v>325</v>
      </c>
      <c r="B36" s="275"/>
      <c r="C36" s="275"/>
      <c r="D36" s="276"/>
      <c r="E36" s="277">
        <v>21</v>
      </c>
      <c r="F36" s="201"/>
      <c r="G36" s="142" t="s">
        <v>323</v>
      </c>
      <c r="H36" s="205">
        <f>H35*E36/100</f>
        <v>0</v>
      </c>
      <c r="I36" s="201"/>
      <c r="J36" s="201"/>
      <c r="K36" s="201"/>
      <c r="L36" s="201"/>
      <c r="M36" s="107" t="s">
        <v>324</v>
      </c>
    </row>
    <row r="37" spans="1:13" s="3" customFormat="1" ht="13.2" customHeight="1">
      <c r="A37" s="203" t="s">
        <v>322</v>
      </c>
      <c r="B37" s="275"/>
      <c r="C37" s="275"/>
      <c r="D37" s="276"/>
      <c r="E37" s="277">
        <v>12</v>
      </c>
      <c r="F37" s="201"/>
      <c r="G37" s="142" t="s">
        <v>323</v>
      </c>
      <c r="H37" s="205">
        <v>0</v>
      </c>
      <c r="I37" s="291"/>
      <c r="J37" s="291"/>
      <c r="K37" s="291"/>
      <c r="L37" s="291"/>
      <c r="M37" s="107" t="s">
        <v>324</v>
      </c>
    </row>
    <row r="38" spans="1:13" s="3" customFormat="1" ht="13.2" customHeight="1">
      <c r="A38" s="203" t="s">
        <v>325</v>
      </c>
      <c r="B38" s="275"/>
      <c r="C38" s="275"/>
      <c r="D38" s="276"/>
      <c r="E38" s="277">
        <v>12</v>
      </c>
      <c r="F38" s="201"/>
      <c r="G38" s="142" t="s">
        <v>323</v>
      </c>
      <c r="H38" s="205">
        <f>H37*E38/100</f>
        <v>0</v>
      </c>
      <c r="I38" s="201"/>
      <c r="J38" s="201"/>
      <c r="K38" s="201"/>
      <c r="L38" s="201"/>
      <c r="M38" s="107" t="s">
        <v>324</v>
      </c>
    </row>
    <row r="39" spans="1:13" s="108" customFormat="1" ht="19.5" customHeight="1" thickBot="1">
      <c r="A39" s="288" t="s">
        <v>326</v>
      </c>
      <c r="B39" s="289"/>
      <c r="C39" s="289"/>
      <c r="D39" s="289"/>
      <c r="E39" s="289"/>
      <c r="F39" s="289"/>
      <c r="G39" s="289"/>
      <c r="H39" s="290">
        <f>SUM(H35:H38)</f>
        <v>0</v>
      </c>
      <c r="I39" s="210"/>
      <c r="J39" s="210"/>
      <c r="K39" s="210"/>
      <c r="L39" s="210"/>
      <c r="M39" s="109" t="s">
        <v>324</v>
      </c>
    </row>
    <row r="40" s="3" customFormat="1" ht="13.2" customHeight="1"/>
    <row r="41" spans="1:13" s="3" customFormat="1" ht="13.2" customHeight="1">
      <c r="A41" s="280" t="s">
        <v>327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mergeCells count="110"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97" t="s">
        <v>440</v>
      </c>
      <c r="B1" s="297"/>
      <c r="C1" s="297"/>
      <c r="D1" s="297" t="s">
        <v>0</v>
      </c>
      <c r="E1" s="297"/>
    </row>
    <row r="2" spans="1:5" s="2" customFormat="1" ht="9.6">
      <c r="A2" s="297" t="s">
        <v>492</v>
      </c>
      <c r="B2" s="297"/>
      <c r="C2" s="297"/>
      <c r="D2" s="297" t="s">
        <v>493</v>
      </c>
      <c r="E2" s="297"/>
    </row>
    <row r="3" s="1" customFormat="1" ht="9.6"/>
    <row r="4" spans="1:5" s="4" customFormat="1" ht="12.75">
      <c r="A4" s="298" t="s">
        <v>241</v>
      </c>
      <c r="B4" s="217"/>
      <c r="C4" s="217"/>
      <c r="D4" s="217"/>
      <c r="E4" s="217"/>
    </row>
    <row r="5" s="1" customFormat="1" ht="10.2" thickBot="1"/>
    <row r="6" spans="1:5" s="1" customFormat="1" ht="9.75" customHeight="1">
      <c r="A6" s="292" t="s">
        <v>242</v>
      </c>
      <c r="B6" s="294" t="s">
        <v>243</v>
      </c>
      <c r="C6" s="314" t="s">
        <v>244</v>
      </c>
      <c r="D6" s="261"/>
      <c r="E6" s="264"/>
    </row>
    <row r="7" spans="1:5" s="1" customFormat="1" ht="9.75" customHeight="1" thickBot="1">
      <c r="A7" s="293"/>
      <c r="B7" s="295"/>
      <c r="C7" s="69" t="s">
        <v>15</v>
      </c>
      <c r="D7" s="70" t="s">
        <v>20</v>
      </c>
      <c r="E7" s="71" t="s">
        <v>245</v>
      </c>
    </row>
    <row r="8" spans="1:5" s="17" customFormat="1" ht="10.2">
      <c r="A8" s="161"/>
      <c r="B8" s="162" t="s">
        <v>26</v>
      </c>
      <c r="C8" s="163"/>
      <c r="D8" s="163"/>
      <c r="E8" s="74"/>
    </row>
    <row r="9" spans="1:5" s="17" customFormat="1" ht="10.2">
      <c r="A9" s="76">
        <v>1</v>
      </c>
      <c r="B9" s="30" t="s">
        <v>246</v>
      </c>
      <c r="C9" s="77">
        <f>'ROZPOČET SO-02'!G46</f>
        <v>0</v>
      </c>
      <c r="D9" s="77">
        <f>'ROZPOČET SO-02'!I46</f>
        <v>0</v>
      </c>
      <c r="E9" s="164">
        <f aca="true" t="shared" si="0" ref="E9:E18">C9+D9</f>
        <v>0</v>
      </c>
    </row>
    <row r="10" spans="1:5" s="17" customFormat="1" ht="10.2">
      <c r="A10" s="79">
        <v>2</v>
      </c>
      <c r="B10" s="80" t="s">
        <v>247</v>
      </c>
      <c r="C10" s="81">
        <f>'ROZPOČET SO-02'!G70</f>
        <v>0</v>
      </c>
      <c r="D10" s="81">
        <f>'ROZPOČET SO-02'!I70</f>
        <v>0</v>
      </c>
      <c r="E10" s="82">
        <f t="shared" si="0"/>
        <v>0</v>
      </c>
    </row>
    <row r="11" spans="1:5" s="17" customFormat="1" ht="10.2">
      <c r="A11" s="79">
        <v>3</v>
      </c>
      <c r="B11" s="80" t="s">
        <v>248</v>
      </c>
      <c r="C11" s="81">
        <f>'ROZPOČET SO-02'!G120</f>
        <v>0</v>
      </c>
      <c r="D11" s="81">
        <f>'ROZPOČET SO-02'!I120</f>
        <v>0</v>
      </c>
      <c r="E11" s="82">
        <f t="shared" si="0"/>
        <v>0</v>
      </c>
    </row>
    <row r="12" spans="1:5" s="17" customFormat="1" ht="10.2">
      <c r="A12" s="79">
        <v>4</v>
      </c>
      <c r="B12" s="80" t="s">
        <v>249</v>
      </c>
      <c r="C12" s="81">
        <f>'ROZPOČET SO-02'!G126</f>
        <v>0</v>
      </c>
      <c r="D12" s="81">
        <f>'ROZPOČET SO-02'!I126</f>
        <v>0</v>
      </c>
      <c r="E12" s="82">
        <f t="shared" si="0"/>
        <v>0</v>
      </c>
    </row>
    <row r="13" spans="1:5" s="17" customFormat="1" ht="10.2">
      <c r="A13" s="79">
        <v>62</v>
      </c>
      <c r="B13" s="80" t="s">
        <v>250</v>
      </c>
      <c r="C13" s="81">
        <f>'ROZPOČET SO-02'!G148</f>
        <v>0</v>
      </c>
      <c r="D13" s="81">
        <f>'ROZPOČET SO-02'!I148</f>
        <v>0</v>
      </c>
      <c r="E13" s="82">
        <f t="shared" si="0"/>
        <v>0</v>
      </c>
    </row>
    <row r="14" spans="1:5" s="17" customFormat="1" ht="10.2">
      <c r="A14" s="79">
        <v>63</v>
      </c>
      <c r="B14" s="80" t="s">
        <v>251</v>
      </c>
      <c r="C14" s="81">
        <f>'ROZPOČET SO-02'!G152</f>
        <v>0</v>
      </c>
      <c r="D14" s="81">
        <f>'ROZPOČET SO-02'!I152</f>
        <v>0</v>
      </c>
      <c r="E14" s="82">
        <f t="shared" si="0"/>
        <v>0</v>
      </c>
    </row>
    <row r="15" spans="1:5" s="17" customFormat="1" ht="10.2">
      <c r="A15" s="79">
        <v>9</v>
      </c>
      <c r="B15" s="80" t="s">
        <v>252</v>
      </c>
      <c r="C15" s="81">
        <f>'ROZPOČET SO-02'!G164</f>
        <v>0</v>
      </c>
      <c r="D15" s="81">
        <f>'ROZPOČET SO-02'!I164</f>
        <v>0</v>
      </c>
      <c r="E15" s="82">
        <f t="shared" si="0"/>
        <v>0</v>
      </c>
    </row>
    <row r="16" spans="1:5" s="17" customFormat="1" ht="10.2">
      <c r="A16" s="79">
        <v>94</v>
      </c>
      <c r="B16" s="80" t="s">
        <v>253</v>
      </c>
      <c r="C16" s="81">
        <f>'ROZPOČET SO-02'!G176</f>
        <v>0</v>
      </c>
      <c r="D16" s="81">
        <f>'ROZPOČET SO-02'!I176</f>
        <v>0</v>
      </c>
      <c r="E16" s="82">
        <f t="shared" si="0"/>
        <v>0</v>
      </c>
    </row>
    <row r="17" spans="1:5" s="17" customFormat="1" ht="10.2">
      <c r="A17" s="79">
        <v>96</v>
      </c>
      <c r="B17" s="80" t="s">
        <v>254</v>
      </c>
      <c r="C17" s="81">
        <f>'ROZPOČET SO-02'!G208</f>
        <v>0</v>
      </c>
      <c r="D17" s="81">
        <f>'ROZPOČET SO-02'!I208</f>
        <v>0</v>
      </c>
      <c r="E17" s="82">
        <f t="shared" si="0"/>
        <v>0</v>
      </c>
    </row>
    <row r="18" spans="1:5" s="17" customFormat="1" ht="10.2">
      <c r="A18" s="79">
        <v>99</v>
      </c>
      <c r="B18" s="80" t="s">
        <v>255</v>
      </c>
      <c r="C18" s="81">
        <f>'ROZPOČET SO-02'!G212</f>
        <v>0</v>
      </c>
      <c r="D18" s="81">
        <f>'ROZPOČET SO-02'!I212</f>
        <v>0</v>
      </c>
      <c r="E18" s="82">
        <f t="shared" si="0"/>
        <v>0</v>
      </c>
    </row>
    <row r="19" spans="1:5" s="17" customFormat="1" ht="10.8" thickBot="1">
      <c r="A19" s="83"/>
      <c r="B19" s="84" t="s">
        <v>256</v>
      </c>
      <c r="C19" s="85">
        <f>SUM(C9:C18)</f>
        <v>0</v>
      </c>
      <c r="D19" s="85">
        <f>SUM(D9:D18)</f>
        <v>0</v>
      </c>
      <c r="E19" s="86">
        <f>SUM(E9:E18)</f>
        <v>0</v>
      </c>
    </row>
    <row r="20" s="1" customFormat="1" ht="10.2" thickBot="1"/>
    <row r="21" spans="1:5" s="17" customFormat="1" ht="10.2">
      <c r="A21" s="161"/>
      <c r="B21" s="162" t="s">
        <v>204</v>
      </c>
      <c r="C21" s="163"/>
      <c r="D21" s="163"/>
      <c r="E21" s="74"/>
    </row>
    <row r="22" spans="1:5" s="17" customFormat="1" ht="10.2">
      <c r="A22" s="76">
        <v>782</v>
      </c>
      <c r="B22" s="30" t="s">
        <v>257</v>
      </c>
      <c r="C22" s="77">
        <f>'ROZPOČET SO-02'!G246</f>
        <v>0</v>
      </c>
      <c r="D22" s="77">
        <f>'ROZPOČET SO-02'!I246</f>
        <v>0</v>
      </c>
      <c r="E22" s="164">
        <f>C22+D22</f>
        <v>0</v>
      </c>
    </row>
    <row r="23" spans="1:5" s="17" customFormat="1" ht="10.8" thickBot="1">
      <c r="A23" s="83"/>
      <c r="B23" s="84" t="s">
        <v>258</v>
      </c>
      <c r="C23" s="85">
        <f>SUM(C22:C22)</f>
        <v>0</v>
      </c>
      <c r="D23" s="85">
        <f>SUM(D22:D22)</f>
        <v>0</v>
      </c>
      <c r="E23" s="86">
        <f>SUM(E22:E22)</f>
        <v>0</v>
      </c>
    </row>
    <row r="24" s="1" customFormat="1" ht="10.2" thickBot="1"/>
    <row r="25" spans="1:5" s="17" customFormat="1" ht="10.2">
      <c r="A25" s="161"/>
      <c r="B25" s="162" t="s">
        <v>231</v>
      </c>
      <c r="C25" s="163"/>
      <c r="D25" s="163"/>
      <c r="E25" s="74"/>
    </row>
    <row r="26" spans="1:5" s="17" customFormat="1" ht="10.2">
      <c r="A26" s="76">
        <v>720</v>
      </c>
      <c r="B26" s="30" t="s">
        <v>259</v>
      </c>
      <c r="C26" s="77">
        <f>'ROZPOČET SO-02'!G262</f>
        <v>0</v>
      </c>
      <c r="D26" s="77">
        <f>'ROZPOČET SO-02'!I262</f>
        <v>0</v>
      </c>
      <c r="E26" s="164">
        <f>C26+D26</f>
        <v>0</v>
      </c>
    </row>
    <row r="27" spans="1:5" s="17" customFormat="1" ht="10.8" thickBot="1">
      <c r="A27" s="83"/>
      <c r="B27" s="84" t="s">
        <v>260</v>
      </c>
      <c r="C27" s="85">
        <f>SUM(C26:C26)</f>
        <v>0</v>
      </c>
      <c r="D27" s="85">
        <f>SUM(D26:D26)</f>
        <v>0</v>
      </c>
      <c r="E27" s="86">
        <f>SUM(E26:E26)</f>
        <v>0</v>
      </c>
    </row>
    <row r="28" s="1" customFormat="1" ht="10.2" thickBot="1"/>
    <row r="29" spans="1:5" s="17" customFormat="1" ht="10.8" thickBot="1">
      <c r="A29" s="87"/>
      <c r="B29" s="88" t="s">
        <v>261</v>
      </c>
      <c r="C29" s="89">
        <f>C19+C23+C27</f>
        <v>0</v>
      </c>
      <c r="D29" s="89">
        <f>D19+D23+D27</f>
        <v>0</v>
      </c>
      <c r="E29" s="90">
        <f>E19+E23+E27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4"/>
  <sheetViews>
    <sheetView workbookViewId="0" topLeftCell="A226">
      <selection activeCell="J264" sqref="J264:K264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97" t="s">
        <v>440</v>
      </c>
      <c r="B1" s="297"/>
      <c r="C1" s="297"/>
      <c r="D1" s="297"/>
      <c r="E1" s="297"/>
      <c r="F1" s="297"/>
      <c r="G1" s="297"/>
      <c r="H1" s="297"/>
      <c r="I1" s="297"/>
      <c r="J1" s="297" t="s">
        <v>0</v>
      </c>
      <c r="K1" s="297"/>
    </row>
    <row r="2" spans="1:11" s="2" customFormat="1" ht="9.6">
      <c r="A2" s="297" t="s">
        <v>494</v>
      </c>
      <c r="B2" s="297"/>
      <c r="C2" s="297"/>
      <c r="D2" s="297"/>
      <c r="E2" s="297"/>
      <c r="F2" s="297"/>
      <c r="G2" s="297"/>
      <c r="H2" s="297"/>
      <c r="I2" s="297"/>
      <c r="J2" s="297" t="s">
        <v>493</v>
      </c>
      <c r="K2" s="297"/>
    </row>
    <row r="3" s="1" customFormat="1" ht="9.6"/>
    <row r="4" spans="1:11" s="3" customFormat="1" ht="12.75">
      <c r="A4" s="298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="1" customFormat="1" ht="10.2" thickBot="1"/>
    <row r="6" spans="1:11" s="1" customFormat="1" ht="9.75" customHeight="1">
      <c r="A6" s="5" t="s">
        <v>2</v>
      </c>
      <c r="B6" s="301" t="s">
        <v>6</v>
      </c>
      <c r="C6" s="301" t="s">
        <v>8</v>
      </c>
      <c r="D6" s="301" t="s">
        <v>10</v>
      </c>
      <c r="E6" s="301" t="s">
        <v>12</v>
      </c>
      <c r="F6" s="315" t="s">
        <v>14</v>
      </c>
      <c r="G6" s="261"/>
      <c r="H6" s="261"/>
      <c r="I6" s="261"/>
      <c r="J6" s="301" t="s">
        <v>23</v>
      </c>
      <c r="K6" s="179"/>
    </row>
    <row r="7" spans="1:11" s="1" customFormat="1" ht="9.75" customHeight="1">
      <c r="A7" s="6" t="s">
        <v>3</v>
      </c>
      <c r="B7" s="219"/>
      <c r="C7" s="219"/>
      <c r="D7" s="219"/>
      <c r="E7" s="219"/>
      <c r="F7" s="299" t="s">
        <v>15</v>
      </c>
      <c r="G7" s="170"/>
      <c r="H7" s="300" t="s">
        <v>20</v>
      </c>
      <c r="I7" s="170"/>
      <c r="J7" s="219"/>
      <c r="K7" s="281"/>
    </row>
    <row r="8" spans="1:11" s="1" customFormat="1" ht="9.75" customHeight="1">
      <c r="A8" s="6" t="s">
        <v>4</v>
      </c>
      <c r="B8" s="219"/>
      <c r="C8" s="219"/>
      <c r="D8" s="219"/>
      <c r="E8" s="219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6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0.2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6">
      <c r="A12" s="35">
        <v>1</v>
      </c>
      <c r="B12" s="37" t="s">
        <v>29</v>
      </c>
      <c r="C12" s="38" t="s">
        <v>30</v>
      </c>
      <c r="D12" s="39" t="s">
        <v>31</v>
      </c>
      <c r="E12" s="131">
        <v>20.59</v>
      </c>
      <c r="F12" s="41">
        <v>0</v>
      </c>
      <c r="G12" s="42">
        <f>E12*F12</f>
        <v>0</v>
      </c>
      <c r="H12" s="43">
        <v>0</v>
      </c>
      <c r="I12" s="42">
        <f>E12*H12</f>
        <v>0</v>
      </c>
      <c r="J12" s="40">
        <v>0</v>
      </c>
      <c r="K12" s="44">
        <f>E12*J12</f>
        <v>0</v>
      </c>
    </row>
    <row r="13" spans="1:11" s="1" customFormat="1" ht="9.6">
      <c r="A13" s="35"/>
      <c r="B13" s="127" t="s">
        <v>354</v>
      </c>
      <c r="C13" s="128" t="s">
        <v>495</v>
      </c>
      <c r="D13" s="129" t="s">
        <v>356</v>
      </c>
      <c r="E13" s="132">
        <v>20.59</v>
      </c>
      <c r="F13" s="41"/>
      <c r="G13" s="42"/>
      <c r="H13" s="43"/>
      <c r="I13" s="42"/>
      <c r="J13" s="40"/>
      <c r="K13" s="44"/>
    </row>
    <row r="14" spans="1:11" s="1" customFormat="1" ht="9.6">
      <c r="A14" s="35">
        <f>A12+1</f>
        <v>2</v>
      </c>
      <c r="B14" s="37" t="s">
        <v>32</v>
      </c>
      <c r="C14" s="38" t="s">
        <v>33</v>
      </c>
      <c r="D14" s="39" t="s">
        <v>34</v>
      </c>
      <c r="E14" s="131">
        <v>41.18</v>
      </c>
      <c r="F14" s="41">
        <v>0</v>
      </c>
      <c r="G14" s="42">
        <f>E14*F14</f>
        <v>0</v>
      </c>
      <c r="H14" s="43">
        <v>0</v>
      </c>
      <c r="I14" s="42">
        <f>E14*H14</f>
        <v>0</v>
      </c>
      <c r="J14" s="40">
        <v>0</v>
      </c>
      <c r="K14" s="44">
        <f>E14*J14</f>
        <v>0</v>
      </c>
    </row>
    <row r="15" spans="1:11" s="1" customFormat="1" ht="9.6">
      <c r="A15" s="35"/>
      <c r="B15" s="127" t="s">
        <v>354</v>
      </c>
      <c r="C15" s="128" t="s">
        <v>496</v>
      </c>
      <c r="D15" s="129" t="s">
        <v>358</v>
      </c>
      <c r="E15" s="132">
        <v>41.18</v>
      </c>
      <c r="F15" s="41"/>
      <c r="G15" s="42"/>
      <c r="H15" s="43"/>
      <c r="I15" s="42"/>
      <c r="J15" s="40"/>
      <c r="K15" s="44"/>
    </row>
    <row r="16" spans="1:11" s="1" customFormat="1" ht="9.6">
      <c r="A16" s="35">
        <f>A14+1</f>
        <v>3</v>
      </c>
      <c r="B16" s="37" t="s">
        <v>35</v>
      </c>
      <c r="C16" s="38" t="s">
        <v>36</v>
      </c>
      <c r="D16" s="39" t="s">
        <v>34</v>
      </c>
      <c r="E16" s="131">
        <v>41.18</v>
      </c>
      <c r="F16" s="41">
        <v>0</v>
      </c>
      <c r="G16" s="42">
        <f>E16*F16</f>
        <v>0</v>
      </c>
      <c r="H16" s="43">
        <v>0</v>
      </c>
      <c r="I16" s="42">
        <f>E16*H16</f>
        <v>0</v>
      </c>
      <c r="J16" s="40">
        <v>0</v>
      </c>
      <c r="K16" s="44">
        <f>E16*J16</f>
        <v>0</v>
      </c>
    </row>
    <row r="17" spans="1:11" s="1" customFormat="1" ht="9.6">
      <c r="A17" s="35"/>
      <c r="B17" s="127" t="s">
        <v>354</v>
      </c>
      <c r="C17" s="128" t="s">
        <v>496</v>
      </c>
      <c r="D17" s="129" t="s">
        <v>358</v>
      </c>
      <c r="E17" s="132">
        <v>41.18</v>
      </c>
      <c r="F17" s="41"/>
      <c r="G17" s="42"/>
      <c r="H17" s="43"/>
      <c r="I17" s="42"/>
      <c r="J17" s="40"/>
      <c r="K17" s="44"/>
    </row>
    <row r="18" spans="1:11" s="1" customFormat="1" ht="9.6">
      <c r="A18" s="35">
        <f>A16+1</f>
        <v>4</v>
      </c>
      <c r="B18" s="37" t="s">
        <v>37</v>
      </c>
      <c r="C18" s="38" t="s">
        <v>38</v>
      </c>
      <c r="D18" s="39" t="s">
        <v>34</v>
      </c>
      <c r="E18" s="131">
        <v>41.18</v>
      </c>
      <c r="F18" s="41">
        <v>0</v>
      </c>
      <c r="G18" s="42">
        <f>E18*F18</f>
        <v>0</v>
      </c>
      <c r="H18" s="43">
        <v>0</v>
      </c>
      <c r="I18" s="42">
        <f>E18*H18</f>
        <v>0</v>
      </c>
      <c r="J18" s="40">
        <v>0</v>
      </c>
      <c r="K18" s="44">
        <f>E18*J18</f>
        <v>0</v>
      </c>
    </row>
    <row r="19" spans="1:11" s="1" customFormat="1" ht="9.6">
      <c r="A19" s="35"/>
      <c r="B19" s="127" t="s">
        <v>354</v>
      </c>
      <c r="C19" s="128" t="s">
        <v>496</v>
      </c>
      <c r="D19" s="129" t="s">
        <v>358</v>
      </c>
      <c r="E19" s="132">
        <v>41.18</v>
      </c>
      <c r="F19" s="41"/>
      <c r="G19" s="42"/>
      <c r="H19" s="43"/>
      <c r="I19" s="42"/>
      <c r="J19" s="40"/>
      <c r="K19" s="44"/>
    </row>
    <row r="20" spans="1:11" s="1" customFormat="1" ht="9.6">
      <c r="A20" s="35">
        <f>A18+1</f>
        <v>5</v>
      </c>
      <c r="B20" s="37" t="s">
        <v>39</v>
      </c>
      <c r="C20" s="38" t="s">
        <v>40</v>
      </c>
      <c r="D20" s="39" t="s">
        <v>34</v>
      </c>
      <c r="E20" s="131">
        <v>1.2</v>
      </c>
      <c r="F20" s="41">
        <v>0</v>
      </c>
      <c r="G20" s="42">
        <f>E20*F20</f>
        <v>0</v>
      </c>
      <c r="H20" s="43">
        <v>0</v>
      </c>
      <c r="I20" s="42">
        <f>E20*H20</f>
        <v>0</v>
      </c>
      <c r="J20" s="40">
        <v>0</v>
      </c>
      <c r="K20" s="44">
        <f>E20*J20</f>
        <v>0</v>
      </c>
    </row>
    <row r="21" spans="1:11" s="1" customFormat="1" ht="9.6">
      <c r="A21" s="35"/>
      <c r="B21" s="127" t="s">
        <v>354</v>
      </c>
      <c r="C21" s="128" t="s">
        <v>497</v>
      </c>
      <c r="D21" s="129" t="s">
        <v>358</v>
      </c>
      <c r="E21" s="132">
        <v>1.2</v>
      </c>
      <c r="F21" s="41"/>
      <c r="G21" s="42"/>
      <c r="H21" s="43"/>
      <c r="I21" s="42"/>
      <c r="J21" s="40"/>
      <c r="K21" s="44"/>
    </row>
    <row r="22" spans="1:11" s="1" customFormat="1" ht="9.6">
      <c r="A22" s="35">
        <f>A20+1</f>
        <v>6</v>
      </c>
      <c r="B22" s="37" t="s">
        <v>41</v>
      </c>
      <c r="C22" s="38" t="s">
        <v>42</v>
      </c>
      <c r="D22" s="39" t="s">
        <v>34</v>
      </c>
      <c r="E22" s="131">
        <v>1.5</v>
      </c>
      <c r="F22" s="41">
        <v>0</v>
      </c>
      <c r="G22" s="42">
        <f>E22*F22</f>
        <v>0</v>
      </c>
      <c r="H22" s="43">
        <v>0</v>
      </c>
      <c r="I22" s="42">
        <f>E22*H22</f>
        <v>0</v>
      </c>
      <c r="J22" s="40">
        <v>0</v>
      </c>
      <c r="K22" s="44">
        <f>E22*J22</f>
        <v>0</v>
      </c>
    </row>
    <row r="23" spans="1:11" s="1" customFormat="1" ht="9.6">
      <c r="A23" s="35"/>
      <c r="B23" s="127" t="s">
        <v>354</v>
      </c>
      <c r="C23" s="128" t="s">
        <v>498</v>
      </c>
      <c r="D23" s="129" t="s">
        <v>358</v>
      </c>
      <c r="E23" s="132">
        <v>1.5</v>
      </c>
      <c r="F23" s="41"/>
      <c r="G23" s="42"/>
      <c r="H23" s="43"/>
      <c r="I23" s="42"/>
      <c r="J23" s="40"/>
      <c r="K23" s="44"/>
    </row>
    <row r="24" spans="1:11" s="1" customFormat="1" ht="9.6">
      <c r="A24" s="35">
        <f>A22+1</f>
        <v>7</v>
      </c>
      <c r="B24" s="37" t="s">
        <v>43</v>
      </c>
      <c r="C24" s="38" t="s">
        <v>44</v>
      </c>
      <c r="D24" s="39" t="s">
        <v>31</v>
      </c>
      <c r="E24" s="131">
        <v>102.95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0.0006436</v>
      </c>
      <c r="K24" s="44">
        <f>E24*J24</f>
        <v>0.06625862</v>
      </c>
    </row>
    <row r="25" spans="1:11" s="1" customFormat="1" ht="9.6">
      <c r="A25" s="35"/>
      <c r="B25" s="127" t="s">
        <v>354</v>
      </c>
      <c r="C25" s="128" t="s">
        <v>499</v>
      </c>
      <c r="D25" s="129" t="s">
        <v>356</v>
      </c>
      <c r="E25" s="132">
        <v>102.95</v>
      </c>
      <c r="F25" s="41"/>
      <c r="G25" s="42"/>
      <c r="H25" s="43"/>
      <c r="I25" s="42"/>
      <c r="J25" s="40"/>
      <c r="K25" s="44"/>
    </row>
    <row r="26" spans="1:11" s="1" customFormat="1" ht="9.6">
      <c r="A26" s="35">
        <f>A24+1</f>
        <v>8</v>
      </c>
      <c r="B26" s="37" t="s">
        <v>45</v>
      </c>
      <c r="C26" s="38" t="s">
        <v>46</v>
      </c>
      <c r="D26" s="39" t="s">
        <v>31</v>
      </c>
      <c r="E26" s="131">
        <v>102.95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</v>
      </c>
      <c r="K26" s="44">
        <f>E26*J26</f>
        <v>0</v>
      </c>
    </row>
    <row r="27" spans="1:11" s="1" customFormat="1" ht="9.6">
      <c r="A27" s="35"/>
      <c r="B27" s="127" t="s">
        <v>354</v>
      </c>
      <c r="C27" s="128" t="s">
        <v>499</v>
      </c>
      <c r="D27" s="129" t="s">
        <v>356</v>
      </c>
      <c r="E27" s="132">
        <v>102.95</v>
      </c>
      <c r="F27" s="41"/>
      <c r="G27" s="42"/>
      <c r="H27" s="43"/>
      <c r="I27" s="42"/>
      <c r="J27" s="40"/>
      <c r="K27" s="44"/>
    </row>
    <row r="28" spans="1:11" s="1" customFormat="1" ht="9.6">
      <c r="A28" s="35">
        <f>A26+1</f>
        <v>9</v>
      </c>
      <c r="B28" s="37" t="s">
        <v>47</v>
      </c>
      <c r="C28" s="38" t="s">
        <v>48</v>
      </c>
      <c r="D28" s="39" t="s">
        <v>34</v>
      </c>
      <c r="E28" s="131">
        <v>37.7</v>
      </c>
      <c r="F28" s="41">
        <v>0</v>
      </c>
      <c r="G28" s="42">
        <f>E28*F28</f>
        <v>0</v>
      </c>
      <c r="H28" s="43">
        <v>0</v>
      </c>
      <c r="I28" s="42">
        <f>E28*H28</f>
        <v>0</v>
      </c>
      <c r="J28" s="40">
        <v>0</v>
      </c>
      <c r="K28" s="44">
        <f>E28*J28</f>
        <v>0</v>
      </c>
    </row>
    <row r="29" spans="1:11" s="1" customFormat="1" ht="9.6">
      <c r="A29" s="35"/>
      <c r="B29" s="127" t="s">
        <v>354</v>
      </c>
      <c r="C29" s="128" t="s">
        <v>500</v>
      </c>
      <c r="D29" s="129" t="s">
        <v>358</v>
      </c>
      <c r="E29" s="132">
        <v>37.7</v>
      </c>
      <c r="F29" s="41"/>
      <c r="G29" s="42"/>
      <c r="H29" s="43"/>
      <c r="I29" s="42"/>
      <c r="J29" s="40"/>
      <c r="K29" s="44"/>
    </row>
    <row r="30" spans="1:11" s="1" customFormat="1" ht="9.6">
      <c r="A30" s="35">
        <f>A28+1</f>
        <v>10</v>
      </c>
      <c r="B30" s="37" t="s">
        <v>49</v>
      </c>
      <c r="C30" s="38" t="s">
        <v>50</v>
      </c>
      <c r="D30" s="39" t="s">
        <v>51</v>
      </c>
      <c r="E30" s="131">
        <v>15</v>
      </c>
      <c r="F30" s="41">
        <v>0</v>
      </c>
      <c r="G30" s="42">
        <f>E30*F30</f>
        <v>0</v>
      </c>
      <c r="H30" s="43">
        <v>0</v>
      </c>
      <c r="I30" s="42">
        <f>E30*H30</f>
        <v>0</v>
      </c>
      <c r="J30" s="40">
        <v>0</v>
      </c>
      <c r="K30" s="44">
        <f>E30*J30</f>
        <v>0</v>
      </c>
    </row>
    <row r="31" spans="1:11" s="1" customFormat="1" ht="9.6">
      <c r="A31" s="35"/>
      <c r="B31" s="127" t="s">
        <v>354</v>
      </c>
      <c r="C31" s="128" t="s">
        <v>501</v>
      </c>
      <c r="D31" s="129" t="s">
        <v>362</v>
      </c>
      <c r="E31" s="132">
        <v>15</v>
      </c>
      <c r="F31" s="41"/>
      <c r="G31" s="42"/>
      <c r="H31" s="43"/>
      <c r="I31" s="42"/>
      <c r="J31" s="40"/>
      <c r="K31" s="44"/>
    </row>
    <row r="32" spans="1:11" s="1" customFormat="1" ht="9.6">
      <c r="A32" s="35">
        <f>A30+1</f>
        <v>11</v>
      </c>
      <c r="B32" s="37" t="s">
        <v>52</v>
      </c>
      <c r="C32" s="38" t="s">
        <v>502</v>
      </c>
      <c r="D32" s="39" t="s">
        <v>34</v>
      </c>
      <c r="E32" s="131">
        <v>37.7</v>
      </c>
      <c r="F32" s="41">
        <v>0</v>
      </c>
      <c r="G32" s="42">
        <f>E32*F32</f>
        <v>0</v>
      </c>
      <c r="H32" s="43">
        <v>0</v>
      </c>
      <c r="I32" s="42">
        <f>E32*H32</f>
        <v>0</v>
      </c>
      <c r="J32" s="40">
        <v>0</v>
      </c>
      <c r="K32" s="44">
        <f>E32*J32</f>
        <v>0</v>
      </c>
    </row>
    <row r="33" spans="1:11" s="1" customFormat="1" ht="9.6">
      <c r="A33" s="35"/>
      <c r="B33" s="127" t="s">
        <v>354</v>
      </c>
      <c r="C33" s="128" t="s">
        <v>500</v>
      </c>
      <c r="D33" s="129" t="s">
        <v>358</v>
      </c>
      <c r="E33" s="132">
        <v>37.7</v>
      </c>
      <c r="F33" s="41"/>
      <c r="G33" s="42"/>
      <c r="H33" s="43"/>
      <c r="I33" s="42"/>
      <c r="J33" s="40"/>
      <c r="K33" s="44"/>
    </row>
    <row r="34" spans="1:11" s="1" customFormat="1" ht="9.6">
      <c r="A34" s="35">
        <f>A32+1</f>
        <v>12</v>
      </c>
      <c r="B34" s="37" t="s">
        <v>54</v>
      </c>
      <c r="C34" s="38" t="s">
        <v>55</v>
      </c>
      <c r="D34" s="39" t="s">
        <v>34</v>
      </c>
      <c r="E34" s="131">
        <v>8</v>
      </c>
      <c r="F34" s="41">
        <v>0</v>
      </c>
      <c r="G34" s="42">
        <f>E34*F34</f>
        <v>0</v>
      </c>
      <c r="H34" s="43">
        <v>0</v>
      </c>
      <c r="I34" s="42">
        <f>E34*H34</f>
        <v>0</v>
      </c>
      <c r="J34" s="40">
        <v>0</v>
      </c>
      <c r="K34" s="44">
        <f>E34*J34</f>
        <v>0</v>
      </c>
    </row>
    <row r="35" spans="1:11" s="1" customFormat="1" ht="9.6">
      <c r="A35" s="35"/>
      <c r="B35" s="127" t="s">
        <v>354</v>
      </c>
      <c r="C35" s="128" t="s">
        <v>503</v>
      </c>
      <c r="D35" s="129" t="s">
        <v>358</v>
      </c>
      <c r="E35" s="132">
        <v>8</v>
      </c>
      <c r="F35" s="41"/>
      <c r="G35" s="42"/>
      <c r="H35" s="43"/>
      <c r="I35" s="42"/>
      <c r="J35" s="40"/>
      <c r="K35" s="44"/>
    </row>
    <row r="36" spans="1:11" s="1" customFormat="1" ht="9.6">
      <c r="A36" s="35">
        <f>A34+1</f>
        <v>13</v>
      </c>
      <c r="B36" s="37" t="s">
        <v>56</v>
      </c>
      <c r="C36" s="38" t="s">
        <v>57</v>
      </c>
      <c r="D36" s="39" t="s">
        <v>34</v>
      </c>
      <c r="E36" s="131">
        <v>37.7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</v>
      </c>
      <c r="K36" s="44">
        <f>E36*J36</f>
        <v>0</v>
      </c>
    </row>
    <row r="37" spans="1:11" s="1" customFormat="1" ht="9.6">
      <c r="A37" s="35"/>
      <c r="B37" s="127" t="s">
        <v>354</v>
      </c>
      <c r="C37" s="128">
        <v>37.7</v>
      </c>
      <c r="D37" s="129" t="s">
        <v>358</v>
      </c>
      <c r="E37" s="132">
        <v>37.7</v>
      </c>
      <c r="F37" s="41"/>
      <c r="G37" s="42"/>
      <c r="H37" s="43"/>
      <c r="I37" s="42"/>
      <c r="J37" s="40"/>
      <c r="K37" s="44"/>
    </row>
    <row r="38" spans="1:11" s="1" customFormat="1" ht="9.6">
      <c r="A38" s="35">
        <f>A36+1</f>
        <v>14</v>
      </c>
      <c r="B38" s="37" t="s">
        <v>58</v>
      </c>
      <c r="C38" s="38" t="s">
        <v>59</v>
      </c>
      <c r="D38" s="39" t="s">
        <v>34</v>
      </c>
      <c r="E38" s="131">
        <v>37.7</v>
      </c>
      <c r="F38" s="41">
        <v>0</v>
      </c>
      <c r="G38" s="42">
        <f>E38*F38</f>
        <v>0</v>
      </c>
      <c r="H38" s="43">
        <v>0</v>
      </c>
      <c r="I38" s="42">
        <f>E38*H38</f>
        <v>0</v>
      </c>
      <c r="J38" s="40">
        <v>0</v>
      </c>
      <c r="K38" s="44">
        <f>E38*J38</f>
        <v>0</v>
      </c>
    </row>
    <row r="39" spans="1:11" s="1" customFormat="1" ht="9.6">
      <c r="A39" s="35"/>
      <c r="B39" s="127" t="s">
        <v>354</v>
      </c>
      <c r="C39" s="128">
        <v>37.7</v>
      </c>
      <c r="D39" s="129" t="s">
        <v>358</v>
      </c>
      <c r="E39" s="132">
        <v>37.7</v>
      </c>
      <c r="F39" s="41"/>
      <c r="G39" s="42"/>
      <c r="H39" s="43"/>
      <c r="I39" s="42"/>
      <c r="J39" s="40"/>
      <c r="K39" s="44"/>
    </row>
    <row r="40" spans="1:11" s="1" customFormat="1" ht="9.6">
      <c r="A40" s="35">
        <f>A38+1</f>
        <v>15</v>
      </c>
      <c r="B40" s="37" t="s">
        <v>60</v>
      </c>
      <c r="C40" s="38" t="s">
        <v>61</v>
      </c>
      <c r="D40" s="39" t="s">
        <v>31</v>
      </c>
      <c r="E40" s="131">
        <v>25</v>
      </c>
      <c r="F40" s="41">
        <v>0</v>
      </c>
      <c r="G40" s="42">
        <f>E40*F40</f>
        <v>0</v>
      </c>
      <c r="H40" s="43">
        <v>0</v>
      </c>
      <c r="I40" s="42">
        <f>E40*H40</f>
        <v>0</v>
      </c>
      <c r="J40" s="40">
        <v>0</v>
      </c>
      <c r="K40" s="44">
        <f>E40*J40</f>
        <v>0</v>
      </c>
    </row>
    <row r="41" spans="1:11" s="1" customFormat="1" ht="9.6">
      <c r="A41" s="35"/>
      <c r="B41" s="127" t="s">
        <v>354</v>
      </c>
      <c r="C41" s="128" t="s">
        <v>504</v>
      </c>
      <c r="D41" s="129" t="s">
        <v>356</v>
      </c>
      <c r="E41" s="132">
        <v>25</v>
      </c>
      <c r="F41" s="41"/>
      <c r="G41" s="42"/>
      <c r="H41" s="43"/>
      <c r="I41" s="42"/>
      <c r="J41" s="40"/>
      <c r="K41" s="44"/>
    </row>
    <row r="42" spans="1:11" s="1" customFormat="1" ht="9.6">
      <c r="A42" s="35">
        <f>A40+1</f>
        <v>16</v>
      </c>
      <c r="B42" s="37" t="s">
        <v>62</v>
      </c>
      <c r="C42" s="38" t="s">
        <v>63</v>
      </c>
      <c r="D42" s="39" t="s">
        <v>31</v>
      </c>
      <c r="E42" s="131">
        <v>50</v>
      </c>
      <c r="F42" s="41">
        <v>0</v>
      </c>
      <c r="G42" s="42">
        <f>E42*F42</f>
        <v>0</v>
      </c>
      <c r="H42" s="43">
        <v>0</v>
      </c>
      <c r="I42" s="42">
        <f>E42*H42</f>
        <v>0</v>
      </c>
      <c r="J42" s="40">
        <v>0</v>
      </c>
      <c r="K42" s="44">
        <f>E42*J42</f>
        <v>0</v>
      </c>
    </row>
    <row r="43" spans="1:11" s="1" customFormat="1" ht="9.6">
      <c r="A43" s="35"/>
      <c r="B43" s="127" t="s">
        <v>354</v>
      </c>
      <c r="C43" s="128" t="s">
        <v>505</v>
      </c>
      <c r="D43" s="129" t="s">
        <v>356</v>
      </c>
      <c r="E43" s="132">
        <v>50</v>
      </c>
      <c r="F43" s="41"/>
      <c r="G43" s="42"/>
      <c r="H43" s="43"/>
      <c r="I43" s="42"/>
      <c r="J43" s="40"/>
      <c r="K43" s="44"/>
    </row>
    <row r="44" spans="1:11" s="1" customFormat="1" ht="9.6">
      <c r="A44" s="35">
        <f>A42+1</f>
        <v>17</v>
      </c>
      <c r="B44" s="37" t="s">
        <v>64</v>
      </c>
      <c r="C44" s="38" t="s">
        <v>451</v>
      </c>
      <c r="D44" s="39" t="s">
        <v>31</v>
      </c>
      <c r="E44" s="131">
        <v>41.2</v>
      </c>
      <c r="F44" s="41">
        <v>0</v>
      </c>
      <c r="G44" s="42">
        <f>E44*F44</f>
        <v>0</v>
      </c>
      <c r="H44" s="43">
        <v>0</v>
      </c>
      <c r="I44" s="42">
        <f>E44*H44</f>
        <v>0</v>
      </c>
      <c r="J44" s="40">
        <v>0</v>
      </c>
      <c r="K44" s="44">
        <f>E44*J44</f>
        <v>0</v>
      </c>
    </row>
    <row r="45" spans="1:11" s="1" customFormat="1" ht="9.6">
      <c r="A45" s="35"/>
      <c r="B45" s="127" t="s">
        <v>354</v>
      </c>
      <c r="C45" s="128" t="s">
        <v>506</v>
      </c>
      <c r="D45" s="129" t="s">
        <v>356</v>
      </c>
      <c r="E45" s="132">
        <v>41.2</v>
      </c>
      <c r="F45" s="41"/>
      <c r="G45" s="42"/>
      <c r="H45" s="43"/>
      <c r="I45" s="126"/>
      <c r="J45" s="40"/>
      <c r="K45" s="44"/>
    </row>
    <row r="46" spans="1:11" s="18" customFormat="1" ht="10.2">
      <c r="A46" s="54"/>
      <c r="B46" s="55">
        <v>1</v>
      </c>
      <c r="C46" s="56" t="s">
        <v>65</v>
      </c>
      <c r="D46" s="57"/>
      <c r="E46" s="57"/>
      <c r="F46" s="58"/>
      <c r="G46" s="59">
        <f>SUM(G12:G44)</f>
        <v>0</v>
      </c>
      <c r="H46" s="60"/>
      <c r="I46" s="61">
        <f>SUM(I12:I44)</f>
        <v>0</v>
      </c>
      <c r="J46" s="60"/>
      <c r="K46" s="62">
        <f>SUM(K12:K44)</f>
        <v>0.06625862</v>
      </c>
    </row>
    <row r="47" spans="1:11" s="18" customFormat="1" ht="10.2">
      <c r="A47" s="28"/>
      <c r="B47" s="29" t="s">
        <v>66</v>
      </c>
      <c r="C47" s="30" t="s">
        <v>67</v>
      </c>
      <c r="D47" s="27"/>
      <c r="E47" s="27"/>
      <c r="F47" s="31"/>
      <c r="G47" s="32"/>
      <c r="H47" s="33"/>
      <c r="I47" s="26"/>
      <c r="J47" s="33"/>
      <c r="K47" s="34"/>
    </row>
    <row r="48" spans="1:11" s="1" customFormat="1" ht="9.6">
      <c r="A48" s="35">
        <f>A44+1</f>
        <v>18</v>
      </c>
      <c r="B48" s="37" t="s">
        <v>68</v>
      </c>
      <c r="C48" s="38" t="s">
        <v>69</v>
      </c>
      <c r="D48" s="39" t="s">
        <v>31</v>
      </c>
      <c r="E48" s="131">
        <v>40.8</v>
      </c>
      <c r="F48" s="41">
        <v>0</v>
      </c>
      <c r="G48" s="42">
        <f>E48*F48</f>
        <v>0</v>
      </c>
      <c r="H48" s="43">
        <v>0</v>
      </c>
      <c r="I48" s="42">
        <f>E48*H48</f>
        <v>0</v>
      </c>
      <c r="J48" s="40">
        <v>0.000580048</v>
      </c>
      <c r="K48" s="44">
        <f>E48*J48</f>
        <v>0.0236659584</v>
      </c>
    </row>
    <row r="49" spans="1:11" s="1" customFormat="1" ht="9.6">
      <c r="A49" s="35"/>
      <c r="B49" s="127" t="s">
        <v>354</v>
      </c>
      <c r="C49" s="128" t="s">
        <v>507</v>
      </c>
      <c r="D49" s="129" t="s">
        <v>356</v>
      </c>
      <c r="E49" s="132">
        <v>40.8</v>
      </c>
      <c r="F49" s="41"/>
      <c r="G49" s="42"/>
      <c r="H49" s="43"/>
      <c r="I49" s="42"/>
      <c r="J49" s="40"/>
      <c r="K49" s="44"/>
    </row>
    <row r="50" spans="1:11" s="1" customFormat="1" ht="9.6">
      <c r="A50" s="35">
        <f>A48+1</f>
        <v>19</v>
      </c>
      <c r="B50" s="37" t="s">
        <v>70</v>
      </c>
      <c r="C50" s="38" t="s">
        <v>71</v>
      </c>
      <c r="D50" s="39" t="s">
        <v>31</v>
      </c>
      <c r="E50" s="131">
        <v>20.4</v>
      </c>
      <c r="F50" s="41">
        <v>0</v>
      </c>
      <c r="G50" s="42">
        <f>E50*F50</f>
        <v>0</v>
      </c>
      <c r="H50" s="43">
        <v>0</v>
      </c>
      <c r="I50" s="42">
        <f>E50*H50</f>
        <v>0</v>
      </c>
      <c r="J50" s="40">
        <v>0</v>
      </c>
      <c r="K50" s="44">
        <f>E50*J50</f>
        <v>0</v>
      </c>
    </row>
    <row r="51" spans="1:11" s="1" customFormat="1" ht="9.6">
      <c r="A51" s="35"/>
      <c r="B51" s="127" t="s">
        <v>354</v>
      </c>
      <c r="C51" s="128" t="s">
        <v>508</v>
      </c>
      <c r="D51" s="129" t="s">
        <v>356</v>
      </c>
      <c r="E51" s="132">
        <v>20.4</v>
      </c>
      <c r="F51" s="41"/>
      <c r="G51" s="42"/>
      <c r="H51" s="43"/>
      <c r="I51" s="42"/>
      <c r="J51" s="40"/>
      <c r="K51" s="44"/>
    </row>
    <row r="52" spans="1:11" s="1" customFormat="1" ht="19.2">
      <c r="A52" s="35">
        <f>A50+1</f>
        <v>20</v>
      </c>
      <c r="B52" s="37" t="s">
        <v>72</v>
      </c>
      <c r="C52" s="38" t="s">
        <v>375</v>
      </c>
      <c r="D52" s="39" t="s">
        <v>51</v>
      </c>
      <c r="E52" s="131">
        <v>8</v>
      </c>
      <c r="F52" s="41">
        <v>0</v>
      </c>
      <c r="G52" s="42">
        <f>E52*F52</f>
        <v>0</v>
      </c>
      <c r="H52" s="43">
        <v>0</v>
      </c>
      <c r="I52" s="42">
        <f>E52*H52</f>
        <v>0</v>
      </c>
      <c r="J52" s="40">
        <v>0.112566</v>
      </c>
      <c r="K52" s="44">
        <f>E52*J52</f>
        <v>0.900528</v>
      </c>
    </row>
    <row r="53" spans="1:11" s="1" customFormat="1" ht="9.6">
      <c r="A53" s="35"/>
      <c r="B53" s="127" t="s">
        <v>354</v>
      </c>
      <c r="C53" s="128" t="s">
        <v>509</v>
      </c>
      <c r="D53" s="129" t="s">
        <v>362</v>
      </c>
      <c r="E53" s="132">
        <v>8</v>
      </c>
      <c r="F53" s="41"/>
      <c r="G53" s="42"/>
      <c r="H53" s="43"/>
      <c r="I53" s="42"/>
      <c r="J53" s="40"/>
      <c r="K53" s="44"/>
    </row>
    <row r="54" spans="1:11" s="1" customFormat="1" ht="9.6">
      <c r="A54" s="35">
        <f>A52+1</f>
        <v>21</v>
      </c>
      <c r="B54" s="37" t="s">
        <v>73</v>
      </c>
      <c r="C54" s="38" t="s">
        <v>74</v>
      </c>
      <c r="D54" s="39" t="s">
        <v>34</v>
      </c>
      <c r="E54" s="131">
        <v>1.95</v>
      </c>
      <c r="F54" s="41">
        <v>0</v>
      </c>
      <c r="G54" s="42">
        <f>E54*F54</f>
        <v>0</v>
      </c>
      <c r="H54" s="43">
        <v>0</v>
      </c>
      <c r="I54" s="42">
        <f>E54*H54</f>
        <v>0</v>
      </c>
      <c r="J54" s="40">
        <v>2.625522064</v>
      </c>
      <c r="K54" s="44">
        <f>E54*J54</f>
        <v>5.1197680248</v>
      </c>
    </row>
    <row r="55" spans="1:11" s="1" customFormat="1" ht="9.6">
      <c r="A55" s="35"/>
      <c r="B55" s="127" t="s">
        <v>354</v>
      </c>
      <c r="C55" s="128" t="s">
        <v>510</v>
      </c>
      <c r="D55" s="129" t="s">
        <v>358</v>
      </c>
      <c r="E55" s="132">
        <v>1.95</v>
      </c>
      <c r="F55" s="41"/>
      <c r="G55" s="42"/>
      <c r="H55" s="43"/>
      <c r="I55" s="42"/>
      <c r="J55" s="40"/>
      <c r="K55" s="44"/>
    </row>
    <row r="56" spans="1:11" s="1" customFormat="1" ht="9.6">
      <c r="A56" s="35">
        <f>A54+1</f>
        <v>22</v>
      </c>
      <c r="B56" s="37" t="s">
        <v>75</v>
      </c>
      <c r="C56" s="38" t="s">
        <v>76</v>
      </c>
      <c r="D56" s="39" t="s">
        <v>34</v>
      </c>
      <c r="E56" s="131">
        <v>4.12</v>
      </c>
      <c r="F56" s="41">
        <v>0</v>
      </c>
      <c r="G56" s="42">
        <f>E56*F56</f>
        <v>0</v>
      </c>
      <c r="H56" s="43">
        <v>0</v>
      </c>
      <c r="I56" s="42">
        <f>E56*H56</f>
        <v>0</v>
      </c>
      <c r="J56" s="40">
        <v>2.27733</v>
      </c>
      <c r="K56" s="44">
        <f>E56*J56</f>
        <v>9.3825996</v>
      </c>
    </row>
    <row r="57" spans="1:11" s="1" customFormat="1" ht="9.6">
      <c r="A57" s="35"/>
      <c r="B57" s="127" t="s">
        <v>354</v>
      </c>
      <c r="C57" s="128" t="s">
        <v>511</v>
      </c>
      <c r="D57" s="129" t="s">
        <v>358</v>
      </c>
      <c r="E57" s="132">
        <v>4.12</v>
      </c>
      <c r="F57" s="41"/>
      <c r="G57" s="42"/>
      <c r="H57" s="43"/>
      <c r="I57" s="42"/>
      <c r="J57" s="40"/>
      <c r="K57" s="44"/>
    </row>
    <row r="58" spans="1:11" s="1" customFormat="1" ht="9.6">
      <c r="A58" s="35">
        <f>A56+1</f>
        <v>23</v>
      </c>
      <c r="B58" s="37" t="s">
        <v>77</v>
      </c>
      <c r="C58" s="38" t="s">
        <v>78</v>
      </c>
      <c r="D58" s="39" t="s">
        <v>34</v>
      </c>
      <c r="E58" s="131">
        <v>4.12</v>
      </c>
      <c r="F58" s="41">
        <v>0</v>
      </c>
      <c r="G58" s="42">
        <f>E58*F58</f>
        <v>0</v>
      </c>
      <c r="H58" s="43">
        <v>0</v>
      </c>
      <c r="I58" s="42">
        <f>E58*H58</f>
        <v>0</v>
      </c>
      <c r="J58" s="40">
        <v>1.939705</v>
      </c>
      <c r="K58" s="44">
        <f>E58*J58</f>
        <v>7.9915846</v>
      </c>
    </row>
    <row r="59" spans="1:11" s="1" customFormat="1" ht="9.6">
      <c r="A59" s="35"/>
      <c r="B59" s="127" t="s">
        <v>354</v>
      </c>
      <c r="C59" s="128" t="s">
        <v>512</v>
      </c>
      <c r="D59" s="129" t="s">
        <v>358</v>
      </c>
      <c r="E59" s="132">
        <v>4.12</v>
      </c>
      <c r="F59" s="41"/>
      <c r="G59" s="42"/>
      <c r="H59" s="43"/>
      <c r="I59" s="42"/>
      <c r="J59" s="40"/>
      <c r="K59" s="44"/>
    </row>
    <row r="60" spans="1:11" s="1" customFormat="1" ht="9.6">
      <c r="A60" s="35">
        <f>A58+1</f>
        <v>24</v>
      </c>
      <c r="B60" s="37" t="s">
        <v>79</v>
      </c>
      <c r="C60" s="38" t="s">
        <v>80</v>
      </c>
      <c r="D60" s="39" t="s">
        <v>34</v>
      </c>
      <c r="E60" s="131">
        <v>24.71</v>
      </c>
      <c r="F60" s="41">
        <v>0</v>
      </c>
      <c r="G60" s="42">
        <f>E60*F60</f>
        <v>0</v>
      </c>
      <c r="H60" s="43">
        <v>0</v>
      </c>
      <c r="I60" s="42">
        <f>E60*H60</f>
        <v>0</v>
      </c>
      <c r="J60" s="40">
        <v>2.38330836</v>
      </c>
      <c r="K60" s="44">
        <f>E60*J60</f>
        <v>58.8915495756</v>
      </c>
    </row>
    <row r="61" spans="1:11" s="1" customFormat="1" ht="9.6">
      <c r="A61" s="35"/>
      <c r="B61" s="127" t="s">
        <v>354</v>
      </c>
      <c r="C61" s="128" t="s">
        <v>513</v>
      </c>
      <c r="D61" s="129" t="s">
        <v>358</v>
      </c>
      <c r="E61" s="132">
        <v>24.71</v>
      </c>
      <c r="F61" s="41"/>
      <c r="G61" s="42"/>
      <c r="H61" s="43"/>
      <c r="I61" s="42"/>
      <c r="J61" s="40"/>
      <c r="K61" s="44"/>
    </row>
    <row r="62" spans="1:11" s="1" customFormat="1" ht="9.6">
      <c r="A62" s="35">
        <f>A60+1</f>
        <v>25</v>
      </c>
      <c r="B62" s="37" t="s">
        <v>81</v>
      </c>
      <c r="C62" s="38" t="s">
        <v>82</v>
      </c>
      <c r="D62" s="39" t="s">
        <v>31</v>
      </c>
      <c r="E62" s="131">
        <v>49.42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0.001760281</v>
      </c>
      <c r="K62" s="44">
        <f>E62*J62</f>
        <v>0.08699308702</v>
      </c>
    </row>
    <row r="63" spans="1:11" s="1" customFormat="1" ht="9.6">
      <c r="A63" s="35"/>
      <c r="B63" s="127" t="s">
        <v>354</v>
      </c>
      <c r="C63" s="128" t="s">
        <v>514</v>
      </c>
      <c r="D63" s="129" t="s">
        <v>356</v>
      </c>
      <c r="E63" s="132">
        <v>49.42</v>
      </c>
      <c r="F63" s="41"/>
      <c r="G63" s="42"/>
      <c r="H63" s="43"/>
      <c r="I63" s="42"/>
      <c r="J63" s="40"/>
      <c r="K63" s="44"/>
    </row>
    <row r="64" spans="1:11" s="1" customFormat="1" ht="9.6">
      <c r="A64" s="35">
        <f>A62+1</f>
        <v>26</v>
      </c>
      <c r="B64" s="37" t="s">
        <v>83</v>
      </c>
      <c r="C64" s="38" t="s">
        <v>84</v>
      </c>
      <c r="D64" s="39" t="s">
        <v>31</v>
      </c>
      <c r="E64" s="131">
        <v>49.42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0.000222</v>
      </c>
      <c r="K64" s="44">
        <f>E64*J64</f>
        <v>0.01097124</v>
      </c>
    </row>
    <row r="65" spans="1:11" s="1" customFormat="1" ht="9.6">
      <c r="A65" s="35"/>
      <c r="B65" s="127" t="s">
        <v>354</v>
      </c>
      <c r="C65" s="128" t="s">
        <v>514</v>
      </c>
      <c r="D65" s="129" t="s">
        <v>356</v>
      </c>
      <c r="E65" s="132">
        <v>49.42</v>
      </c>
      <c r="F65" s="41"/>
      <c r="G65" s="42"/>
      <c r="H65" s="43"/>
      <c r="I65" s="42"/>
      <c r="J65" s="40"/>
      <c r="K65" s="44"/>
    </row>
    <row r="66" spans="1:11" s="1" customFormat="1" ht="9.6">
      <c r="A66" s="35">
        <f>A64+1</f>
        <v>27</v>
      </c>
      <c r="B66" s="37" t="s">
        <v>85</v>
      </c>
      <c r="C66" s="38" t="s">
        <v>86</v>
      </c>
      <c r="D66" s="39" t="s">
        <v>87</v>
      </c>
      <c r="E66" s="40">
        <v>0.361</v>
      </c>
      <c r="F66" s="41">
        <v>0</v>
      </c>
      <c r="G66" s="42">
        <f>E66*F66</f>
        <v>0</v>
      </c>
      <c r="H66" s="43">
        <v>0</v>
      </c>
      <c r="I66" s="42">
        <f>E66*H66</f>
        <v>0</v>
      </c>
      <c r="J66" s="40">
        <v>1.02415026</v>
      </c>
      <c r="K66" s="44">
        <f>E66*J66</f>
        <v>0.36971824386</v>
      </c>
    </row>
    <row r="67" spans="1:11" s="1" customFormat="1" ht="9.6">
      <c r="A67" s="35"/>
      <c r="B67" s="127" t="s">
        <v>354</v>
      </c>
      <c r="C67" s="128" t="s">
        <v>515</v>
      </c>
      <c r="D67" s="129" t="s">
        <v>374</v>
      </c>
      <c r="E67" s="130">
        <v>0.361</v>
      </c>
      <c r="F67" s="41"/>
      <c r="G67" s="42"/>
      <c r="H67" s="43"/>
      <c r="I67" s="42"/>
      <c r="J67" s="40"/>
      <c r="K67" s="44"/>
    </row>
    <row r="68" spans="1:11" s="1" customFormat="1" ht="9.6">
      <c r="A68" s="35">
        <f>A66+1</f>
        <v>28</v>
      </c>
      <c r="B68" s="37" t="s">
        <v>88</v>
      </c>
      <c r="C68" s="38" t="s">
        <v>516</v>
      </c>
      <c r="D68" s="39" t="s">
        <v>31</v>
      </c>
      <c r="E68" s="131">
        <v>41.65</v>
      </c>
      <c r="F68" s="41">
        <v>0</v>
      </c>
      <c r="G68" s="42">
        <f>E68*F68</f>
        <v>0</v>
      </c>
      <c r="H68" s="43">
        <v>0</v>
      </c>
      <c r="I68" s="42">
        <f>E68*H68</f>
        <v>0</v>
      </c>
      <c r="J68" s="40">
        <v>0.007278496</v>
      </c>
      <c r="K68" s="44">
        <f>E68*J68</f>
        <v>0.30314935839999996</v>
      </c>
    </row>
    <row r="69" spans="1:11" s="1" customFormat="1" ht="9.6">
      <c r="A69" s="35"/>
      <c r="B69" s="127" t="s">
        <v>354</v>
      </c>
      <c r="C69" s="128" t="s">
        <v>517</v>
      </c>
      <c r="D69" s="129" t="s">
        <v>356</v>
      </c>
      <c r="E69" s="132">
        <v>41.65</v>
      </c>
      <c r="F69" s="41"/>
      <c r="G69" s="42"/>
      <c r="H69" s="43"/>
      <c r="I69" s="126"/>
      <c r="J69" s="40"/>
      <c r="K69" s="44"/>
    </row>
    <row r="70" spans="1:11" s="18" customFormat="1" ht="10.2">
      <c r="A70" s="54"/>
      <c r="B70" s="55">
        <v>2</v>
      </c>
      <c r="C70" s="56" t="s">
        <v>89</v>
      </c>
      <c r="D70" s="57"/>
      <c r="E70" s="57"/>
      <c r="F70" s="58"/>
      <c r="G70" s="59">
        <f>SUM(G48:G68)</f>
        <v>0</v>
      </c>
      <c r="H70" s="60"/>
      <c r="I70" s="61">
        <f>SUM(I48:I68)</f>
        <v>0</v>
      </c>
      <c r="J70" s="60"/>
      <c r="K70" s="62">
        <f>SUM(K48:K68)</f>
        <v>83.08052768808002</v>
      </c>
    </row>
    <row r="71" spans="1:11" s="18" customFormat="1" ht="10.2">
      <c r="A71" s="28"/>
      <c r="B71" s="29" t="s">
        <v>90</v>
      </c>
      <c r="C71" s="30" t="s">
        <v>91</v>
      </c>
      <c r="D71" s="27"/>
      <c r="E71" s="27"/>
      <c r="F71" s="31"/>
      <c r="G71" s="32"/>
      <c r="H71" s="33"/>
      <c r="I71" s="26"/>
      <c r="J71" s="33"/>
      <c r="K71" s="34"/>
    </row>
    <row r="72" spans="1:11" s="1" customFormat="1" ht="9.6">
      <c r="A72" s="35">
        <f>A68+1</f>
        <v>29</v>
      </c>
      <c r="B72" s="37" t="s">
        <v>92</v>
      </c>
      <c r="C72" s="38" t="s">
        <v>93</v>
      </c>
      <c r="D72" s="39" t="s">
        <v>34</v>
      </c>
      <c r="E72" s="131">
        <v>7.74</v>
      </c>
      <c r="F72" s="41">
        <v>0</v>
      </c>
      <c r="G72" s="42">
        <f>E72*F72</f>
        <v>0</v>
      </c>
      <c r="H72" s="43">
        <v>0</v>
      </c>
      <c r="I72" s="42">
        <f>E72*H72</f>
        <v>0</v>
      </c>
      <c r="J72" s="40">
        <v>2.660195168</v>
      </c>
      <c r="K72" s="44">
        <f>E72*J72</f>
        <v>20.58991060032</v>
      </c>
    </row>
    <row r="73" spans="1:11" s="1" customFormat="1" ht="9.6">
      <c r="A73" s="35"/>
      <c r="B73" s="127" t="s">
        <v>354</v>
      </c>
      <c r="C73" s="128" t="s">
        <v>518</v>
      </c>
      <c r="D73" s="129" t="s">
        <v>358</v>
      </c>
      <c r="E73" s="132">
        <v>7.74</v>
      </c>
      <c r="F73" s="41"/>
      <c r="G73" s="42"/>
      <c r="H73" s="43"/>
      <c r="I73" s="42"/>
      <c r="J73" s="40"/>
      <c r="K73" s="44"/>
    </row>
    <row r="74" spans="1:11" s="1" customFormat="1" ht="9.6">
      <c r="A74" s="35">
        <f>A72+1</f>
        <v>30</v>
      </c>
      <c r="B74" s="37" t="s">
        <v>92</v>
      </c>
      <c r="C74" s="38" t="s">
        <v>93</v>
      </c>
      <c r="D74" s="39" t="s">
        <v>34</v>
      </c>
      <c r="E74" s="131">
        <v>88.95</v>
      </c>
      <c r="F74" s="41">
        <v>0</v>
      </c>
      <c r="G74" s="42">
        <f>E74*F74</f>
        <v>0</v>
      </c>
      <c r="H74" s="43">
        <v>0</v>
      </c>
      <c r="I74" s="42">
        <f>E74*H74</f>
        <v>0</v>
      </c>
      <c r="J74" s="40">
        <v>2.660195168</v>
      </c>
      <c r="K74" s="44">
        <f>E74*J74</f>
        <v>236.6243601936</v>
      </c>
    </row>
    <row r="75" spans="1:11" s="1" customFormat="1" ht="9.6">
      <c r="A75" s="35"/>
      <c r="B75" s="127" t="s">
        <v>354</v>
      </c>
      <c r="C75" s="128" t="s">
        <v>519</v>
      </c>
      <c r="D75" s="129" t="s">
        <v>358</v>
      </c>
      <c r="E75" s="132">
        <v>88.95</v>
      </c>
      <c r="F75" s="41"/>
      <c r="G75" s="42"/>
      <c r="H75" s="43"/>
      <c r="I75" s="42"/>
      <c r="J75" s="40"/>
      <c r="K75" s="44"/>
    </row>
    <row r="76" spans="1:11" s="1" customFormat="1" ht="9.6">
      <c r="A76" s="35">
        <f>A74+1</f>
        <v>31</v>
      </c>
      <c r="B76" s="37" t="s">
        <v>383</v>
      </c>
      <c r="C76" s="38" t="s">
        <v>384</v>
      </c>
      <c r="D76" s="39" t="s">
        <v>34</v>
      </c>
      <c r="E76" s="131">
        <v>88.95</v>
      </c>
      <c r="F76" s="41">
        <v>0</v>
      </c>
      <c r="G76" s="42">
        <f>E76*F76</f>
        <v>0</v>
      </c>
      <c r="H76" s="43">
        <v>0</v>
      </c>
      <c r="I76" s="42">
        <f>E76*H76</f>
        <v>0</v>
      </c>
      <c r="J76" s="40">
        <v>0</v>
      </c>
      <c r="K76" s="44">
        <f>E76*J76</f>
        <v>0</v>
      </c>
    </row>
    <row r="77" spans="1:11" s="1" customFormat="1" ht="9.6">
      <c r="A77" s="35"/>
      <c r="B77" s="127" t="s">
        <v>354</v>
      </c>
      <c r="C77" s="128" t="s">
        <v>520</v>
      </c>
      <c r="D77" s="129" t="s">
        <v>358</v>
      </c>
      <c r="E77" s="132">
        <v>88.95</v>
      </c>
      <c r="F77" s="41"/>
      <c r="G77" s="42"/>
      <c r="H77" s="43"/>
      <c r="I77" s="42"/>
      <c r="J77" s="40"/>
      <c r="K77" s="44"/>
    </row>
    <row r="78" spans="1:11" s="1" customFormat="1" ht="9.6">
      <c r="A78" s="35">
        <f>A76+1</f>
        <v>32</v>
      </c>
      <c r="B78" s="37" t="s">
        <v>94</v>
      </c>
      <c r="C78" s="38" t="s">
        <v>95</v>
      </c>
      <c r="D78" s="39" t="s">
        <v>31</v>
      </c>
      <c r="E78" s="131">
        <v>92.66</v>
      </c>
      <c r="F78" s="41">
        <v>0</v>
      </c>
      <c r="G78" s="42">
        <f>E78*F78</f>
        <v>0</v>
      </c>
      <c r="H78" s="43">
        <v>0</v>
      </c>
      <c r="I78" s="42">
        <f>E78*H78</f>
        <v>0</v>
      </c>
      <c r="J78" s="40">
        <v>0.93144662</v>
      </c>
      <c r="K78" s="44">
        <f>E78*J78</f>
        <v>86.3078438092</v>
      </c>
    </row>
    <row r="79" spans="1:11" s="1" customFormat="1" ht="9.6">
      <c r="A79" s="35"/>
      <c r="B79" s="127" t="s">
        <v>354</v>
      </c>
      <c r="C79" s="128" t="s">
        <v>521</v>
      </c>
      <c r="D79" s="129" t="s">
        <v>356</v>
      </c>
      <c r="E79" s="132">
        <v>92.66</v>
      </c>
      <c r="F79" s="41"/>
      <c r="G79" s="42"/>
      <c r="H79" s="43"/>
      <c r="I79" s="42"/>
      <c r="J79" s="40"/>
      <c r="K79" s="44"/>
    </row>
    <row r="80" spans="1:11" s="1" customFormat="1" ht="9.6">
      <c r="A80" s="35">
        <f>A78+1</f>
        <v>33</v>
      </c>
      <c r="B80" s="37" t="s">
        <v>96</v>
      </c>
      <c r="C80" s="38" t="s">
        <v>386</v>
      </c>
      <c r="D80" s="39" t="s">
        <v>34</v>
      </c>
      <c r="E80" s="131">
        <v>57.62</v>
      </c>
      <c r="F80" s="41">
        <v>0</v>
      </c>
      <c r="G80" s="42">
        <f>E80*F80</f>
        <v>0</v>
      </c>
      <c r="H80" s="43">
        <v>0</v>
      </c>
      <c r="I80" s="42">
        <f>E80*H80</f>
        <v>0</v>
      </c>
      <c r="J80" s="40">
        <v>1.258680072</v>
      </c>
      <c r="K80" s="44">
        <f>E80*J80</f>
        <v>72.52514574864</v>
      </c>
    </row>
    <row r="81" spans="1:11" s="1" customFormat="1" ht="9.6">
      <c r="A81" s="35"/>
      <c r="B81" s="127" t="s">
        <v>354</v>
      </c>
      <c r="C81" s="128" t="s">
        <v>522</v>
      </c>
      <c r="D81" s="129" t="s">
        <v>358</v>
      </c>
      <c r="E81" s="132">
        <v>57.62</v>
      </c>
      <c r="F81" s="41"/>
      <c r="G81" s="42"/>
      <c r="H81" s="43"/>
      <c r="I81" s="42"/>
      <c r="J81" s="40"/>
      <c r="K81" s="44"/>
    </row>
    <row r="82" spans="1:11" s="1" customFormat="1" ht="9.6">
      <c r="A82" s="35">
        <f>A80+1</f>
        <v>34</v>
      </c>
      <c r="B82" s="37" t="s">
        <v>97</v>
      </c>
      <c r="C82" s="38" t="s">
        <v>98</v>
      </c>
      <c r="D82" s="39" t="s">
        <v>31</v>
      </c>
      <c r="E82" s="131">
        <v>111.19</v>
      </c>
      <c r="F82" s="41">
        <v>0</v>
      </c>
      <c r="G82" s="42">
        <f>E82*F82</f>
        <v>0</v>
      </c>
      <c r="H82" s="43">
        <v>0</v>
      </c>
      <c r="I82" s="42">
        <f>E82*H82</f>
        <v>0</v>
      </c>
      <c r="J82" s="40">
        <v>0.001757137</v>
      </c>
      <c r="K82" s="44">
        <f>E82*J82</f>
        <v>0.19537606303</v>
      </c>
    </row>
    <row r="83" spans="1:11" s="1" customFormat="1" ht="9.6">
      <c r="A83" s="35"/>
      <c r="B83" s="127" t="s">
        <v>354</v>
      </c>
      <c r="C83" s="128" t="s">
        <v>523</v>
      </c>
      <c r="D83" s="129" t="s">
        <v>356</v>
      </c>
      <c r="E83" s="132">
        <v>111.19</v>
      </c>
      <c r="F83" s="41"/>
      <c r="G83" s="42"/>
      <c r="H83" s="43"/>
      <c r="I83" s="42"/>
      <c r="J83" s="40"/>
      <c r="K83" s="44"/>
    </row>
    <row r="84" spans="1:11" s="1" customFormat="1" ht="9.6">
      <c r="A84" s="35">
        <f>A82+1</f>
        <v>35</v>
      </c>
      <c r="B84" s="37" t="s">
        <v>99</v>
      </c>
      <c r="C84" s="38" t="s">
        <v>100</v>
      </c>
      <c r="D84" s="39" t="s">
        <v>31</v>
      </c>
      <c r="E84" s="131">
        <v>111.19</v>
      </c>
      <c r="F84" s="41">
        <v>0</v>
      </c>
      <c r="G84" s="42">
        <f>E84*F84</f>
        <v>0</v>
      </c>
      <c r="H84" s="43">
        <v>0</v>
      </c>
      <c r="I84" s="42">
        <f>E84*H84</f>
        <v>0</v>
      </c>
      <c r="J84" s="40">
        <v>0.000222</v>
      </c>
      <c r="K84" s="44">
        <f>E84*J84</f>
        <v>0.02468418</v>
      </c>
    </row>
    <row r="85" spans="1:11" s="1" customFormat="1" ht="9.6">
      <c r="A85" s="35"/>
      <c r="B85" s="127" t="s">
        <v>354</v>
      </c>
      <c r="C85" s="128" t="s">
        <v>523</v>
      </c>
      <c r="D85" s="129" t="s">
        <v>356</v>
      </c>
      <c r="E85" s="132">
        <v>111.19</v>
      </c>
      <c r="F85" s="41"/>
      <c r="G85" s="42"/>
      <c r="H85" s="43"/>
      <c r="I85" s="42"/>
      <c r="J85" s="40"/>
      <c r="K85" s="44"/>
    </row>
    <row r="86" spans="1:11" s="1" customFormat="1" ht="9.6">
      <c r="A86" s="35">
        <f>A84+1</f>
        <v>36</v>
      </c>
      <c r="B86" s="37" t="s">
        <v>101</v>
      </c>
      <c r="C86" s="38" t="s">
        <v>102</v>
      </c>
      <c r="D86" s="39" t="s">
        <v>87</v>
      </c>
      <c r="E86" s="40">
        <f>SUM(E87:E89)</f>
        <v>1.557</v>
      </c>
      <c r="F86" s="41">
        <v>0</v>
      </c>
      <c r="G86" s="42">
        <f>E86*F86</f>
        <v>0</v>
      </c>
      <c r="H86" s="43">
        <v>0</v>
      </c>
      <c r="I86" s="42">
        <f>E86*H86</f>
        <v>0</v>
      </c>
      <c r="J86" s="40">
        <v>1.01339571</v>
      </c>
      <c r="K86" s="44">
        <f>E86*J86</f>
        <v>1.5778571204699998</v>
      </c>
    </row>
    <row r="87" spans="1:11" s="1" customFormat="1" ht="19.2">
      <c r="A87" s="35"/>
      <c r="B87" s="127" t="s">
        <v>354</v>
      </c>
      <c r="C87" s="128" t="s">
        <v>524</v>
      </c>
      <c r="D87" s="129" t="s">
        <v>374</v>
      </c>
      <c r="E87" s="130">
        <v>0.847</v>
      </c>
      <c r="F87" s="41"/>
      <c r="G87" s="42"/>
      <c r="H87" s="43"/>
      <c r="I87" s="42"/>
      <c r="J87" s="40"/>
      <c r="K87" s="44"/>
    </row>
    <row r="88" spans="1:11" s="1" customFormat="1" ht="19.2">
      <c r="A88" s="35"/>
      <c r="B88" s="127" t="s">
        <v>354</v>
      </c>
      <c r="C88" s="128" t="s">
        <v>525</v>
      </c>
      <c r="D88" s="129" t="s">
        <v>374</v>
      </c>
      <c r="E88" s="130">
        <v>0.35</v>
      </c>
      <c r="F88" s="41"/>
      <c r="G88" s="42"/>
      <c r="H88" s="43"/>
      <c r="I88" s="42"/>
      <c r="J88" s="40"/>
      <c r="K88" s="44"/>
    </row>
    <row r="89" spans="1:11" s="1" customFormat="1" ht="19.2">
      <c r="A89" s="35"/>
      <c r="B89" s="127" t="s">
        <v>354</v>
      </c>
      <c r="C89" s="128" t="s">
        <v>526</v>
      </c>
      <c r="D89" s="129" t="s">
        <v>390</v>
      </c>
      <c r="E89" s="130">
        <v>0.36</v>
      </c>
      <c r="F89" s="41"/>
      <c r="G89" s="42"/>
      <c r="H89" s="43"/>
      <c r="I89" s="42"/>
      <c r="J89" s="40"/>
      <c r="K89" s="44"/>
    </row>
    <row r="90" spans="1:11" s="1" customFormat="1" ht="28.8">
      <c r="A90" s="35">
        <f>A86+1</f>
        <v>37</v>
      </c>
      <c r="B90" s="37" t="s">
        <v>103</v>
      </c>
      <c r="C90" s="38" t="s">
        <v>462</v>
      </c>
      <c r="D90" s="39" t="s">
        <v>34</v>
      </c>
      <c r="E90" s="131">
        <v>75.9</v>
      </c>
      <c r="F90" s="41">
        <v>0</v>
      </c>
      <c r="G90" s="42">
        <f>E90*F90</f>
        <v>0</v>
      </c>
      <c r="H90" s="43">
        <v>0</v>
      </c>
      <c r="I90" s="42">
        <f>E90*H90</f>
        <v>0</v>
      </c>
      <c r="J90" s="40">
        <v>2.973705</v>
      </c>
      <c r="K90" s="44">
        <f>E90*J90</f>
        <v>225.7042095</v>
      </c>
    </row>
    <row r="91" spans="1:11" s="1" customFormat="1" ht="9.6">
      <c r="A91" s="35"/>
      <c r="B91" s="127" t="s">
        <v>354</v>
      </c>
      <c r="C91" s="128" t="s">
        <v>527</v>
      </c>
      <c r="D91" s="129" t="s">
        <v>358</v>
      </c>
      <c r="E91" s="132">
        <v>75.9</v>
      </c>
      <c r="F91" s="41"/>
      <c r="G91" s="42"/>
      <c r="H91" s="43"/>
      <c r="I91" s="42"/>
      <c r="J91" s="40"/>
      <c r="K91" s="44"/>
    </row>
    <row r="92" spans="1:11" s="1" customFormat="1" ht="9.6">
      <c r="A92" s="35">
        <f>A90+1</f>
        <v>38</v>
      </c>
      <c r="B92" s="37" t="s">
        <v>104</v>
      </c>
      <c r="C92" s="38" t="s">
        <v>528</v>
      </c>
      <c r="D92" s="39" t="s">
        <v>34</v>
      </c>
      <c r="E92" s="131">
        <v>25.3</v>
      </c>
      <c r="F92" s="41">
        <v>0</v>
      </c>
      <c r="G92" s="42">
        <f>E92*F92</f>
        <v>0</v>
      </c>
      <c r="H92" s="43">
        <v>0</v>
      </c>
      <c r="I92" s="42">
        <f>E92*H92</f>
        <v>0</v>
      </c>
      <c r="J92" s="40">
        <v>0.482531438</v>
      </c>
      <c r="K92" s="44">
        <f>E92*J92</f>
        <v>12.2080453814</v>
      </c>
    </row>
    <row r="93" spans="1:11" s="1" customFormat="1" ht="9.6">
      <c r="A93" s="35"/>
      <c r="B93" s="127" t="s">
        <v>354</v>
      </c>
      <c r="C93" s="128" t="s">
        <v>529</v>
      </c>
      <c r="D93" s="129" t="s">
        <v>358</v>
      </c>
      <c r="E93" s="132">
        <v>25.3</v>
      </c>
      <c r="F93" s="41"/>
      <c r="G93" s="42"/>
      <c r="H93" s="43"/>
      <c r="I93" s="42"/>
      <c r="J93" s="40"/>
      <c r="K93" s="44"/>
    </row>
    <row r="94" spans="1:11" s="1" customFormat="1" ht="9.6">
      <c r="A94" s="35">
        <f>A92+1</f>
        <v>39</v>
      </c>
      <c r="B94" s="37" t="s">
        <v>396</v>
      </c>
      <c r="C94" s="38" t="s">
        <v>394</v>
      </c>
      <c r="D94" s="39" t="s">
        <v>31</v>
      </c>
      <c r="E94" s="131">
        <v>224</v>
      </c>
      <c r="F94" s="41">
        <v>0</v>
      </c>
      <c r="G94" s="42">
        <f>E94*F94</f>
        <v>0</v>
      </c>
      <c r="H94" s="43">
        <v>0</v>
      </c>
      <c r="I94" s="42">
        <f>E94*H94</f>
        <v>0</v>
      </c>
      <c r="J94" s="40">
        <v>0.0196</v>
      </c>
      <c r="K94" s="44">
        <f>E94*J94</f>
        <v>4.3904</v>
      </c>
    </row>
    <row r="95" spans="1:11" s="1" customFormat="1" ht="9.6">
      <c r="A95" s="35"/>
      <c r="B95" s="127" t="s">
        <v>354</v>
      </c>
      <c r="C95" s="128" t="s">
        <v>530</v>
      </c>
      <c r="D95" s="129" t="s">
        <v>356</v>
      </c>
      <c r="E95" s="132">
        <v>224</v>
      </c>
      <c r="F95" s="41"/>
      <c r="G95" s="42"/>
      <c r="H95" s="43"/>
      <c r="I95" s="42"/>
      <c r="J95" s="40"/>
      <c r="K95" s="44"/>
    </row>
    <row r="96" spans="1:11" s="1" customFormat="1" ht="9.6">
      <c r="A96" s="35">
        <f>A94+1</f>
        <v>40</v>
      </c>
      <c r="B96" s="37" t="s">
        <v>415</v>
      </c>
      <c r="C96" s="38" t="s">
        <v>106</v>
      </c>
      <c r="D96" s="39" t="s">
        <v>31</v>
      </c>
      <c r="E96" s="131">
        <v>148.25</v>
      </c>
      <c r="F96" s="41">
        <v>0</v>
      </c>
      <c r="G96" s="42">
        <f>E96*F96</f>
        <v>0</v>
      </c>
      <c r="H96" s="43">
        <v>0</v>
      </c>
      <c r="I96" s="42">
        <f>E96*H96</f>
        <v>0</v>
      </c>
      <c r="J96" s="40">
        <v>0.084077272</v>
      </c>
      <c r="K96" s="44">
        <f>E96*J96</f>
        <v>12.464455573999999</v>
      </c>
    </row>
    <row r="97" spans="1:11" s="1" customFormat="1" ht="9.6">
      <c r="A97" s="35"/>
      <c r="B97" s="127" t="s">
        <v>354</v>
      </c>
      <c r="C97" s="128" t="s">
        <v>531</v>
      </c>
      <c r="D97" s="129" t="s">
        <v>356</v>
      </c>
      <c r="E97" s="132">
        <v>148.25</v>
      </c>
      <c r="F97" s="41"/>
      <c r="G97" s="42"/>
      <c r="H97" s="43"/>
      <c r="I97" s="42"/>
      <c r="J97" s="40"/>
      <c r="K97" s="44"/>
    </row>
    <row r="98" spans="1:11" s="1" customFormat="1" ht="9.6">
      <c r="A98" s="35">
        <f>A96+1</f>
        <v>41</v>
      </c>
      <c r="B98" s="37" t="s">
        <v>398</v>
      </c>
      <c r="C98" s="38" t="s">
        <v>400</v>
      </c>
      <c r="D98" s="39" t="s">
        <v>31</v>
      </c>
      <c r="E98" s="131">
        <v>35</v>
      </c>
      <c r="F98" s="41">
        <v>0</v>
      </c>
      <c r="G98" s="42">
        <f>E98*F98</f>
        <v>0</v>
      </c>
      <c r="H98" s="43">
        <v>0</v>
      </c>
      <c r="I98" s="42">
        <f>E98*H98</f>
        <v>0</v>
      </c>
      <c r="J98" s="40">
        <v>0.32</v>
      </c>
      <c r="K98" s="44">
        <f>E98*J98</f>
        <v>11.200000000000001</v>
      </c>
    </row>
    <row r="99" spans="1:11" s="1" customFormat="1" ht="9.6">
      <c r="A99" s="35"/>
      <c r="B99" s="127" t="s">
        <v>354</v>
      </c>
      <c r="C99" s="128" t="s">
        <v>532</v>
      </c>
      <c r="D99" s="129" t="s">
        <v>356</v>
      </c>
      <c r="E99" s="132">
        <v>35</v>
      </c>
      <c r="F99" s="41"/>
      <c r="G99" s="42"/>
      <c r="H99" s="43"/>
      <c r="I99" s="42"/>
      <c r="J99" s="40"/>
      <c r="K99" s="44"/>
    </row>
    <row r="100" spans="1:11" s="1" customFormat="1" ht="9.6">
      <c r="A100" s="35">
        <f>A98+1</f>
        <v>42</v>
      </c>
      <c r="B100" s="37" t="s">
        <v>107</v>
      </c>
      <c r="C100" s="38" t="s">
        <v>401</v>
      </c>
      <c r="D100" s="39" t="s">
        <v>34</v>
      </c>
      <c r="E100" s="131">
        <v>0.4</v>
      </c>
      <c r="F100" s="41">
        <v>0</v>
      </c>
      <c r="G100" s="42">
        <f>E100*F100</f>
        <v>0</v>
      </c>
      <c r="H100" s="43">
        <v>0</v>
      </c>
      <c r="I100" s="42">
        <f>E100*H100</f>
        <v>0</v>
      </c>
      <c r="J100" s="40">
        <v>0.186773304</v>
      </c>
      <c r="K100" s="44">
        <f>E100*J100</f>
        <v>0.0747093216</v>
      </c>
    </row>
    <row r="101" spans="1:11" s="1" customFormat="1" ht="9.6">
      <c r="A101" s="35"/>
      <c r="B101" s="127" t="s">
        <v>354</v>
      </c>
      <c r="C101" s="128" t="s">
        <v>533</v>
      </c>
      <c r="D101" s="129" t="s">
        <v>358</v>
      </c>
      <c r="E101" s="132">
        <v>0.4</v>
      </c>
      <c r="F101" s="41"/>
      <c r="G101" s="42"/>
      <c r="H101" s="43"/>
      <c r="I101" s="42"/>
      <c r="J101" s="40"/>
      <c r="K101" s="44"/>
    </row>
    <row r="102" spans="1:11" s="1" customFormat="1" ht="9.6">
      <c r="A102" s="35">
        <f>A100+1</f>
        <v>43</v>
      </c>
      <c r="B102" s="37" t="s">
        <v>403</v>
      </c>
      <c r="C102" s="38" t="s">
        <v>404</v>
      </c>
      <c r="D102" s="39" t="s">
        <v>51</v>
      </c>
      <c r="E102" s="131">
        <v>8</v>
      </c>
      <c r="F102" s="41">
        <v>0</v>
      </c>
      <c r="G102" s="42">
        <f>E102*F102</f>
        <v>0</v>
      </c>
      <c r="H102" s="43">
        <v>0</v>
      </c>
      <c r="I102" s="42">
        <f>E102*H102</f>
        <v>0</v>
      </c>
      <c r="J102" s="40">
        <v>0.05</v>
      </c>
      <c r="K102" s="44">
        <f>E102*J102</f>
        <v>0.4</v>
      </c>
    </row>
    <row r="103" spans="1:11" s="1" customFormat="1" ht="9.6">
      <c r="A103" s="35"/>
      <c r="B103" s="127" t="s">
        <v>354</v>
      </c>
      <c r="C103" s="128">
        <v>8</v>
      </c>
      <c r="D103" s="129" t="s">
        <v>362</v>
      </c>
      <c r="E103" s="132">
        <v>8</v>
      </c>
      <c r="F103" s="41"/>
      <c r="G103" s="42"/>
      <c r="H103" s="43"/>
      <c r="I103" s="42"/>
      <c r="J103" s="40"/>
      <c r="K103" s="44"/>
    </row>
    <row r="104" spans="1:11" s="1" customFormat="1" ht="9.6">
      <c r="A104" s="35">
        <f>A102+1</f>
        <v>44</v>
      </c>
      <c r="B104" s="37" t="s">
        <v>108</v>
      </c>
      <c r="C104" s="38" t="s">
        <v>405</v>
      </c>
      <c r="D104" s="39" t="s">
        <v>34</v>
      </c>
      <c r="E104" s="131">
        <v>22.2</v>
      </c>
      <c r="F104" s="41">
        <v>0</v>
      </c>
      <c r="G104" s="42">
        <f>E104*F104</f>
        <v>0</v>
      </c>
      <c r="H104" s="43">
        <v>0</v>
      </c>
      <c r="I104" s="42">
        <f>E104*H104</f>
        <v>0</v>
      </c>
      <c r="J104" s="40">
        <v>0.001323932</v>
      </c>
      <c r="K104" s="44">
        <f>E104*J104</f>
        <v>0.029391290400000002</v>
      </c>
    </row>
    <row r="105" spans="1:11" s="1" customFormat="1" ht="9.6">
      <c r="A105" s="35"/>
      <c r="B105" s="127" t="s">
        <v>354</v>
      </c>
      <c r="C105" s="128" t="s">
        <v>406</v>
      </c>
      <c r="D105" s="129" t="s">
        <v>358</v>
      </c>
      <c r="E105" s="132">
        <v>22.2</v>
      </c>
      <c r="F105" s="41"/>
      <c r="G105" s="42"/>
      <c r="H105" s="43"/>
      <c r="I105" s="42"/>
      <c r="J105" s="40"/>
      <c r="K105" s="44"/>
    </row>
    <row r="106" spans="1:11" s="1" customFormat="1" ht="9.6">
      <c r="A106" s="35">
        <f>A104+1</f>
        <v>45</v>
      </c>
      <c r="B106" s="37" t="s">
        <v>109</v>
      </c>
      <c r="C106" s="38" t="s">
        <v>407</v>
      </c>
      <c r="D106" s="39" t="s">
        <v>105</v>
      </c>
      <c r="E106" s="131">
        <v>4.8</v>
      </c>
      <c r="F106" s="41">
        <v>0</v>
      </c>
      <c r="G106" s="42">
        <f>E106*F106</f>
        <v>0</v>
      </c>
      <c r="H106" s="43">
        <v>0</v>
      </c>
      <c r="I106" s="42">
        <f>E106*H106</f>
        <v>0</v>
      </c>
      <c r="J106" s="40">
        <v>0.232605796</v>
      </c>
      <c r="K106" s="44">
        <f>E106*J106</f>
        <v>1.1165078207999999</v>
      </c>
    </row>
    <row r="107" spans="1:11" s="1" customFormat="1" ht="9.6">
      <c r="A107" s="35"/>
      <c r="B107" s="127" t="s">
        <v>354</v>
      </c>
      <c r="C107" s="128" t="s">
        <v>534</v>
      </c>
      <c r="D107" s="129" t="s">
        <v>409</v>
      </c>
      <c r="E107" s="132">
        <v>4.8</v>
      </c>
      <c r="F107" s="41"/>
      <c r="G107" s="42"/>
      <c r="H107" s="43"/>
      <c r="I107" s="42"/>
      <c r="J107" s="40"/>
      <c r="K107" s="44"/>
    </row>
    <row r="108" spans="1:11" s="1" customFormat="1" ht="9.6">
      <c r="A108" s="35">
        <f>A106+1</f>
        <v>46</v>
      </c>
      <c r="B108" s="37" t="s">
        <v>110</v>
      </c>
      <c r="C108" s="38" t="s">
        <v>111</v>
      </c>
      <c r="D108" s="39" t="s">
        <v>105</v>
      </c>
      <c r="E108" s="131">
        <v>4.8</v>
      </c>
      <c r="F108" s="41">
        <v>0</v>
      </c>
      <c r="G108" s="42">
        <f>E108*F108</f>
        <v>0</v>
      </c>
      <c r="H108" s="43">
        <v>0</v>
      </c>
      <c r="I108" s="42">
        <f>E108*H108</f>
        <v>0</v>
      </c>
      <c r="J108" s="40">
        <v>0.0016</v>
      </c>
      <c r="K108" s="44">
        <f>E108*J108</f>
        <v>0.00768</v>
      </c>
    </row>
    <row r="109" spans="1:11" s="1" customFormat="1" ht="9.6">
      <c r="A109" s="35"/>
      <c r="B109" s="127" t="s">
        <v>354</v>
      </c>
      <c r="C109" s="128" t="s">
        <v>534</v>
      </c>
      <c r="D109" s="129" t="s">
        <v>409</v>
      </c>
      <c r="E109" s="132">
        <v>4.8</v>
      </c>
      <c r="F109" s="41"/>
      <c r="G109" s="42"/>
      <c r="H109" s="43"/>
      <c r="I109" s="42"/>
      <c r="J109" s="40"/>
      <c r="K109" s="44"/>
    </row>
    <row r="110" spans="1:11" s="1" customFormat="1" ht="9.6">
      <c r="A110" s="35">
        <f>A108+1</f>
        <v>47</v>
      </c>
      <c r="B110" s="37" t="s">
        <v>112</v>
      </c>
      <c r="C110" s="38" t="s">
        <v>113</v>
      </c>
      <c r="D110" s="39" t="s">
        <v>31</v>
      </c>
      <c r="E110" s="131">
        <v>16</v>
      </c>
      <c r="F110" s="41">
        <v>0</v>
      </c>
      <c r="G110" s="42">
        <f>E110*F110</f>
        <v>0</v>
      </c>
      <c r="H110" s="43">
        <v>0</v>
      </c>
      <c r="I110" s="42">
        <f>E110*H110</f>
        <v>0</v>
      </c>
      <c r="J110" s="40">
        <v>0.0003</v>
      </c>
      <c r="K110" s="44">
        <f>E110*J110</f>
        <v>0.0048</v>
      </c>
    </row>
    <row r="111" spans="1:11" s="1" customFormat="1" ht="9.6">
      <c r="A111" s="35"/>
      <c r="B111" s="127" t="s">
        <v>354</v>
      </c>
      <c r="C111" s="128" t="s">
        <v>535</v>
      </c>
      <c r="D111" s="129" t="s">
        <v>356</v>
      </c>
      <c r="E111" s="132">
        <v>16</v>
      </c>
      <c r="F111" s="41"/>
      <c r="G111" s="42"/>
      <c r="H111" s="43"/>
      <c r="I111" s="42"/>
      <c r="J111" s="40"/>
      <c r="K111" s="44"/>
    </row>
    <row r="112" spans="1:11" s="1" customFormat="1" ht="9.6">
      <c r="A112" s="35">
        <f>A110+1</f>
        <v>48</v>
      </c>
      <c r="B112" s="37" t="s">
        <v>114</v>
      </c>
      <c r="C112" s="38" t="s">
        <v>115</v>
      </c>
      <c r="D112" s="39" t="s">
        <v>34</v>
      </c>
      <c r="E112" s="131">
        <v>0.6</v>
      </c>
      <c r="F112" s="41">
        <v>0</v>
      </c>
      <c r="G112" s="42">
        <f>E112*F112</f>
        <v>0</v>
      </c>
      <c r="H112" s="43">
        <v>0</v>
      </c>
      <c r="I112" s="42">
        <f>E112*H112</f>
        <v>0</v>
      </c>
      <c r="J112" s="40">
        <v>1.67</v>
      </c>
      <c r="K112" s="44">
        <f>E112*J112</f>
        <v>1.002</v>
      </c>
    </row>
    <row r="113" spans="1:11" s="1" customFormat="1" ht="9.6">
      <c r="A113" s="35"/>
      <c r="B113" s="127" t="s">
        <v>354</v>
      </c>
      <c r="C113" s="128" t="s">
        <v>412</v>
      </c>
      <c r="D113" s="129" t="s">
        <v>358</v>
      </c>
      <c r="E113" s="132">
        <v>0.6</v>
      </c>
      <c r="F113" s="41"/>
      <c r="G113" s="42"/>
      <c r="H113" s="43"/>
      <c r="I113" s="42"/>
      <c r="J113" s="40"/>
      <c r="K113" s="44"/>
    </row>
    <row r="114" spans="1:11" s="1" customFormat="1" ht="9.6">
      <c r="A114" s="35">
        <f>A112+1</f>
        <v>49</v>
      </c>
      <c r="B114" s="37" t="s">
        <v>116</v>
      </c>
      <c r="C114" s="38" t="s">
        <v>117</v>
      </c>
      <c r="D114" s="39" t="s">
        <v>51</v>
      </c>
      <c r="E114" s="131">
        <v>8</v>
      </c>
      <c r="F114" s="41">
        <v>0</v>
      </c>
      <c r="G114" s="42">
        <f>E114*F114</f>
        <v>0</v>
      </c>
      <c r="H114" s="43">
        <v>0</v>
      </c>
      <c r="I114" s="42">
        <f>E114*H114</f>
        <v>0</v>
      </c>
      <c r="J114" s="40">
        <v>0.01207944</v>
      </c>
      <c r="K114" s="44">
        <f>E114*J114</f>
        <v>0.09663552</v>
      </c>
    </row>
    <row r="115" spans="1:11" s="1" customFormat="1" ht="9.6">
      <c r="A115" s="35"/>
      <c r="B115" s="127" t="s">
        <v>354</v>
      </c>
      <c r="C115" s="128" t="s">
        <v>413</v>
      </c>
      <c r="D115" s="129" t="s">
        <v>362</v>
      </c>
      <c r="E115" s="132">
        <v>8</v>
      </c>
      <c r="F115" s="41"/>
      <c r="G115" s="42"/>
      <c r="H115" s="43"/>
      <c r="I115" s="42"/>
      <c r="J115" s="40"/>
      <c r="K115" s="44"/>
    </row>
    <row r="116" spans="1:11" s="1" customFormat="1" ht="9.6">
      <c r="A116" s="35">
        <f>A114+1</f>
        <v>50</v>
      </c>
      <c r="B116" s="37" t="s">
        <v>118</v>
      </c>
      <c r="C116" s="38" t="s">
        <v>119</v>
      </c>
      <c r="D116" s="39" t="s">
        <v>105</v>
      </c>
      <c r="E116" s="131">
        <v>42</v>
      </c>
      <c r="F116" s="41">
        <v>0</v>
      </c>
      <c r="G116" s="42">
        <f>E116*F116</f>
        <v>0</v>
      </c>
      <c r="H116" s="43">
        <v>0</v>
      </c>
      <c r="I116" s="42">
        <f>E116*H116</f>
        <v>0</v>
      </c>
      <c r="J116" s="40">
        <v>0.0252024</v>
      </c>
      <c r="K116" s="44">
        <f>E116*J116</f>
        <v>1.0585008</v>
      </c>
    </row>
    <row r="117" spans="1:11" s="1" customFormat="1" ht="9.6">
      <c r="A117" s="35"/>
      <c r="B117" s="127" t="s">
        <v>354</v>
      </c>
      <c r="C117" s="128" t="s">
        <v>414</v>
      </c>
      <c r="D117" s="129" t="s">
        <v>409</v>
      </c>
      <c r="E117" s="132">
        <v>42</v>
      </c>
      <c r="F117" s="41"/>
      <c r="G117" s="42"/>
      <c r="H117" s="43"/>
      <c r="I117" s="42"/>
      <c r="J117" s="40"/>
      <c r="K117" s="44"/>
    </row>
    <row r="118" spans="1:11" s="1" customFormat="1" ht="9.6">
      <c r="A118" s="35">
        <f>A116+1</f>
        <v>51</v>
      </c>
      <c r="B118" s="37" t="s">
        <v>120</v>
      </c>
      <c r="C118" s="38" t="s">
        <v>121</v>
      </c>
      <c r="D118" s="39" t="s">
        <v>105</v>
      </c>
      <c r="E118" s="131">
        <v>42</v>
      </c>
      <c r="F118" s="41">
        <v>0</v>
      </c>
      <c r="G118" s="42">
        <f>E118*F118</f>
        <v>0</v>
      </c>
      <c r="H118" s="43">
        <v>0</v>
      </c>
      <c r="I118" s="42">
        <f>E118*H118</f>
        <v>0</v>
      </c>
      <c r="J118" s="40">
        <v>0</v>
      </c>
      <c r="K118" s="44">
        <f>E118*J118</f>
        <v>0</v>
      </c>
    </row>
    <row r="119" spans="1:11" s="1" customFormat="1" ht="9.6">
      <c r="A119" s="35"/>
      <c r="B119" s="127" t="s">
        <v>354</v>
      </c>
      <c r="C119" s="128" t="s">
        <v>414</v>
      </c>
      <c r="D119" s="129" t="s">
        <v>409</v>
      </c>
      <c r="E119" s="132">
        <v>42</v>
      </c>
      <c r="F119" s="41"/>
      <c r="G119" s="42"/>
      <c r="H119" s="43"/>
      <c r="I119" s="126"/>
      <c r="J119" s="40"/>
      <c r="K119" s="44"/>
    </row>
    <row r="120" spans="1:11" s="18" customFormat="1" ht="10.2">
      <c r="A120" s="54"/>
      <c r="B120" s="55">
        <v>3</v>
      </c>
      <c r="C120" s="56" t="s">
        <v>122</v>
      </c>
      <c r="D120" s="57"/>
      <c r="E120" s="57"/>
      <c r="F120" s="58"/>
      <c r="G120" s="59">
        <f>SUM(G72:G118)</f>
        <v>0</v>
      </c>
      <c r="H120" s="60"/>
      <c r="I120" s="61">
        <f>SUM(I72:I118)</f>
        <v>0</v>
      </c>
      <c r="J120" s="60"/>
      <c r="K120" s="62">
        <f>SUM(K72:K118)</f>
        <v>687.6025129234602</v>
      </c>
    </row>
    <row r="121" spans="1:11" s="18" customFormat="1" ht="10.2">
      <c r="A121" s="28"/>
      <c r="B121" s="29" t="s">
        <v>123</v>
      </c>
      <c r="C121" s="30" t="s">
        <v>124</v>
      </c>
      <c r="D121" s="27"/>
      <c r="E121" s="27"/>
      <c r="F121" s="31"/>
      <c r="G121" s="32"/>
      <c r="H121" s="33"/>
      <c r="I121" s="26"/>
      <c r="J121" s="33"/>
      <c r="K121" s="34"/>
    </row>
    <row r="122" spans="1:11" s="1" customFormat="1" ht="9.6">
      <c r="A122" s="35">
        <f>A118+1</f>
        <v>52</v>
      </c>
      <c r="B122" s="37" t="s">
        <v>125</v>
      </c>
      <c r="C122" s="38" t="s">
        <v>416</v>
      </c>
      <c r="D122" s="39" t="s">
        <v>34</v>
      </c>
      <c r="E122" s="131">
        <v>2.47</v>
      </c>
      <c r="F122" s="41">
        <v>0</v>
      </c>
      <c r="G122" s="42">
        <f>E122*F122</f>
        <v>0</v>
      </c>
      <c r="H122" s="43">
        <v>0</v>
      </c>
      <c r="I122" s="42">
        <f>E122*H122</f>
        <v>0</v>
      </c>
      <c r="J122" s="40">
        <v>2.5895289</v>
      </c>
      <c r="K122" s="44">
        <f>E122*J122</f>
        <v>6.396136383</v>
      </c>
    </row>
    <row r="123" spans="1:11" s="1" customFormat="1" ht="9.6">
      <c r="A123" s="35"/>
      <c r="B123" s="127" t="s">
        <v>354</v>
      </c>
      <c r="C123" s="128" t="s">
        <v>536</v>
      </c>
      <c r="D123" s="129" t="s">
        <v>358</v>
      </c>
      <c r="E123" s="132">
        <v>2.47</v>
      </c>
      <c r="F123" s="41"/>
      <c r="G123" s="42"/>
      <c r="H123" s="43"/>
      <c r="I123" s="42"/>
      <c r="J123" s="40"/>
      <c r="K123" s="44"/>
    </row>
    <row r="124" spans="1:11" s="1" customFormat="1" ht="9.6">
      <c r="A124" s="35">
        <f>A122+1</f>
        <v>53</v>
      </c>
      <c r="B124" s="37" t="s">
        <v>126</v>
      </c>
      <c r="C124" s="38" t="s">
        <v>453</v>
      </c>
      <c r="D124" s="39" t="s">
        <v>34</v>
      </c>
      <c r="E124" s="131">
        <v>0.16</v>
      </c>
      <c r="F124" s="41">
        <v>0</v>
      </c>
      <c r="G124" s="42">
        <f>E124*F124</f>
        <v>0</v>
      </c>
      <c r="H124" s="43">
        <v>0</v>
      </c>
      <c r="I124" s="42">
        <f>E124*H124</f>
        <v>0</v>
      </c>
      <c r="J124" s="40">
        <v>2.16</v>
      </c>
      <c r="K124" s="44">
        <f>E124*J124</f>
        <v>0.3456</v>
      </c>
    </row>
    <row r="125" spans="1:11" s="1" customFormat="1" ht="9.6">
      <c r="A125" s="35"/>
      <c r="B125" s="127" t="s">
        <v>354</v>
      </c>
      <c r="C125" s="128" t="s">
        <v>537</v>
      </c>
      <c r="D125" s="129" t="s">
        <v>358</v>
      </c>
      <c r="E125" s="132">
        <v>0.16</v>
      </c>
      <c r="F125" s="41"/>
      <c r="G125" s="42"/>
      <c r="H125" s="43"/>
      <c r="I125" s="126"/>
      <c r="J125" s="40"/>
      <c r="K125" s="44"/>
    </row>
    <row r="126" spans="1:11" s="18" customFormat="1" ht="10.2">
      <c r="A126" s="54"/>
      <c r="B126" s="55">
        <v>4</v>
      </c>
      <c r="C126" s="56" t="s">
        <v>127</v>
      </c>
      <c r="D126" s="57"/>
      <c r="E126" s="57"/>
      <c r="F126" s="58"/>
      <c r="G126" s="59">
        <f>SUM(G122:G124)</f>
        <v>0</v>
      </c>
      <c r="H126" s="60"/>
      <c r="I126" s="61">
        <f>SUM(I122:I124)</f>
        <v>0</v>
      </c>
      <c r="J126" s="60"/>
      <c r="K126" s="62">
        <f>SUM(K122:K124)</f>
        <v>6.741736383</v>
      </c>
    </row>
    <row r="127" spans="1:11" s="18" customFormat="1" ht="10.2">
      <c r="A127" s="28"/>
      <c r="B127" s="29" t="s">
        <v>128</v>
      </c>
      <c r="C127" s="30" t="s">
        <v>129</v>
      </c>
      <c r="D127" s="27"/>
      <c r="E127" s="27"/>
      <c r="F127" s="31"/>
      <c r="G127" s="32"/>
      <c r="H127" s="33"/>
      <c r="I127" s="26"/>
      <c r="J127" s="33"/>
      <c r="K127" s="34"/>
    </row>
    <row r="128" spans="1:11" s="1" customFormat="1" ht="9.6">
      <c r="A128" s="35">
        <f>A124+1</f>
        <v>54</v>
      </c>
      <c r="B128" s="37" t="s">
        <v>130</v>
      </c>
      <c r="C128" s="38" t="s">
        <v>131</v>
      </c>
      <c r="D128" s="39" t="s">
        <v>31</v>
      </c>
      <c r="E128" s="131">
        <v>40.8</v>
      </c>
      <c r="F128" s="41">
        <v>0</v>
      </c>
      <c r="G128" s="42">
        <f>E128*F128</f>
        <v>0</v>
      </c>
      <c r="H128" s="43">
        <v>0</v>
      </c>
      <c r="I128" s="42">
        <f>E128*H128</f>
        <v>0</v>
      </c>
      <c r="J128" s="40">
        <v>0</v>
      </c>
      <c r="K128" s="44">
        <f>E128*J128</f>
        <v>0</v>
      </c>
    </row>
    <row r="129" spans="1:11" s="1" customFormat="1" ht="9.6">
      <c r="A129" s="35"/>
      <c r="B129" s="127" t="s">
        <v>354</v>
      </c>
      <c r="C129" s="128" t="s">
        <v>538</v>
      </c>
      <c r="D129" s="129" t="s">
        <v>356</v>
      </c>
      <c r="E129" s="132">
        <v>40.8</v>
      </c>
      <c r="F129" s="41"/>
      <c r="G129" s="42"/>
      <c r="H129" s="43"/>
      <c r="I129" s="42"/>
      <c r="J129" s="40"/>
      <c r="K129" s="44"/>
    </row>
    <row r="130" spans="1:11" s="1" customFormat="1" ht="9.6">
      <c r="A130" s="35">
        <f>A128+1</f>
        <v>55</v>
      </c>
      <c r="B130" s="37" t="s">
        <v>132</v>
      </c>
      <c r="C130" s="38" t="s">
        <v>133</v>
      </c>
      <c r="D130" s="39" t="s">
        <v>31</v>
      </c>
      <c r="E130" s="131">
        <v>40.8</v>
      </c>
      <c r="F130" s="41">
        <v>0</v>
      </c>
      <c r="G130" s="42">
        <f>E130*F130</f>
        <v>0</v>
      </c>
      <c r="H130" s="43">
        <v>0</v>
      </c>
      <c r="I130" s="42">
        <f>E130*H130</f>
        <v>0</v>
      </c>
      <c r="J130" s="40">
        <v>0</v>
      </c>
      <c r="K130" s="44">
        <f>E130*J130</f>
        <v>0</v>
      </c>
    </row>
    <row r="131" spans="1:11" s="1" customFormat="1" ht="9.6">
      <c r="A131" s="35"/>
      <c r="B131" s="127" t="s">
        <v>354</v>
      </c>
      <c r="C131" s="128" t="s">
        <v>539</v>
      </c>
      <c r="D131" s="129" t="s">
        <v>356</v>
      </c>
      <c r="E131" s="132">
        <v>40.8</v>
      </c>
      <c r="F131" s="41"/>
      <c r="G131" s="42"/>
      <c r="H131" s="43"/>
      <c r="I131" s="42"/>
      <c r="J131" s="40"/>
      <c r="K131" s="44"/>
    </row>
    <row r="132" spans="1:11" s="1" customFormat="1" ht="9.6">
      <c r="A132" s="35">
        <f>A130+1</f>
        <v>56</v>
      </c>
      <c r="B132" s="37" t="s">
        <v>134</v>
      </c>
      <c r="C132" s="38" t="s">
        <v>454</v>
      </c>
      <c r="D132" s="39" t="s">
        <v>31</v>
      </c>
      <c r="E132" s="131">
        <v>2</v>
      </c>
      <c r="F132" s="41">
        <v>0</v>
      </c>
      <c r="G132" s="42">
        <f>E132*F132</f>
        <v>0</v>
      </c>
      <c r="H132" s="43">
        <v>0</v>
      </c>
      <c r="I132" s="42">
        <f>E132*H132</f>
        <v>0</v>
      </c>
      <c r="J132" s="40">
        <v>0</v>
      </c>
      <c r="K132" s="44">
        <f>E132*J132</f>
        <v>0</v>
      </c>
    </row>
    <row r="133" spans="1:11" s="1" customFormat="1" ht="9.6">
      <c r="A133" s="35"/>
      <c r="B133" s="127" t="s">
        <v>354</v>
      </c>
      <c r="C133" s="128" t="s">
        <v>540</v>
      </c>
      <c r="D133" s="129" t="s">
        <v>356</v>
      </c>
      <c r="E133" s="132">
        <v>2</v>
      </c>
      <c r="F133" s="41"/>
      <c r="G133" s="42"/>
      <c r="H133" s="43"/>
      <c r="I133" s="42"/>
      <c r="J133" s="40"/>
      <c r="K133" s="44"/>
    </row>
    <row r="134" spans="1:11" s="1" customFormat="1" ht="9.6">
      <c r="A134" s="35">
        <f>A132+1</f>
        <v>57</v>
      </c>
      <c r="B134" s="37" t="s">
        <v>135</v>
      </c>
      <c r="C134" s="38" t="s">
        <v>136</v>
      </c>
      <c r="D134" s="39" t="s">
        <v>31</v>
      </c>
      <c r="E134" s="131">
        <v>191.11</v>
      </c>
      <c r="F134" s="41">
        <v>0</v>
      </c>
      <c r="G134" s="42">
        <f>E134*F134</f>
        <v>0</v>
      </c>
      <c r="H134" s="43">
        <v>0</v>
      </c>
      <c r="I134" s="42">
        <f>E134*H134</f>
        <v>0</v>
      </c>
      <c r="J134" s="40">
        <v>4E-05</v>
      </c>
      <c r="K134" s="44">
        <f>E134*J134</f>
        <v>0.007644400000000001</v>
      </c>
    </row>
    <row r="135" spans="1:11" s="1" customFormat="1" ht="9.6">
      <c r="A135" s="35"/>
      <c r="B135" s="127" t="s">
        <v>354</v>
      </c>
      <c r="C135" s="128" t="s">
        <v>541</v>
      </c>
      <c r="D135" s="129" t="s">
        <v>356</v>
      </c>
      <c r="E135" s="132">
        <v>191.11</v>
      </c>
      <c r="F135" s="41"/>
      <c r="G135" s="42"/>
      <c r="H135" s="43"/>
      <c r="I135" s="42"/>
      <c r="J135" s="40"/>
      <c r="K135" s="44"/>
    </row>
    <row r="136" spans="1:11" s="1" customFormat="1" ht="9.6">
      <c r="A136" s="35">
        <f>A134+1</f>
        <v>58</v>
      </c>
      <c r="B136" s="37" t="s">
        <v>137</v>
      </c>
      <c r="C136" s="38" t="s">
        <v>138</v>
      </c>
      <c r="D136" s="39" t="s">
        <v>31</v>
      </c>
      <c r="E136" s="131">
        <v>300.61</v>
      </c>
      <c r="F136" s="41">
        <v>0</v>
      </c>
      <c r="G136" s="42">
        <f>E136*F136</f>
        <v>0</v>
      </c>
      <c r="H136" s="43">
        <v>0</v>
      </c>
      <c r="I136" s="42">
        <f>E136*H136</f>
        <v>0</v>
      </c>
      <c r="J136" s="40">
        <v>0.05171285</v>
      </c>
      <c r="K136" s="44">
        <f>E136*J136</f>
        <v>15.5453998385</v>
      </c>
    </row>
    <row r="137" spans="1:11" s="1" customFormat="1" ht="9.6">
      <c r="A137" s="35"/>
      <c r="B137" s="127" t="s">
        <v>354</v>
      </c>
      <c r="C137" s="128" t="s">
        <v>542</v>
      </c>
      <c r="D137" s="129" t="s">
        <v>356</v>
      </c>
      <c r="E137" s="132">
        <v>300.61</v>
      </c>
      <c r="F137" s="41"/>
      <c r="G137" s="42"/>
      <c r="H137" s="43"/>
      <c r="I137" s="42"/>
      <c r="J137" s="40"/>
      <c r="K137" s="44"/>
    </row>
    <row r="138" spans="1:11" s="1" customFormat="1" ht="9.6">
      <c r="A138" s="35">
        <f>A136+1</f>
        <v>59</v>
      </c>
      <c r="B138" s="37" t="s">
        <v>458</v>
      </c>
      <c r="C138" s="38" t="s">
        <v>457</v>
      </c>
      <c r="D138" s="39" t="s">
        <v>31</v>
      </c>
      <c r="E138" s="131">
        <v>300.61</v>
      </c>
      <c r="F138" s="41">
        <v>0</v>
      </c>
      <c r="G138" s="42">
        <f>E138*F138</f>
        <v>0</v>
      </c>
      <c r="H138" s="43">
        <v>0</v>
      </c>
      <c r="I138" s="42">
        <f>E138*H138</f>
        <v>0</v>
      </c>
      <c r="J138" s="40">
        <v>0.0164885</v>
      </c>
      <c r="K138" s="44">
        <f>E138*J138</f>
        <v>4.956607985</v>
      </c>
    </row>
    <row r="139" spans="1:11" s="1" customFormat="1" ht="9.6">
      <c r="A139" s="35"/>
      <c r="B139" s="127" t="s">
        <v>354</v>
      </c>
      <c r="C139" s="128" t="s">
        <v>542</v>
      </c>
      <c r="D139" s="129" t="s">
        <v>356</v>
      </c>
      <c r="E139" s="132">
        <v>300.61</v>
      </c>
      <c r="F139" s="41"/>
      <c r="G139" s="42"/>
      <c r="H139" s="43"/>
      <c r="I139" s="42"/>
      <c r="J139" s="40"/>
      <c r="K139" s="44"/>
    </row>
    <row r="140" spans="1:11" s="1" customFormat="1" ht="9.6">
      <c r="A140" s="35">
        <f>A138+1</f>
        <v>60</v>
      </c>
      <c r="B140" s="37" t="s">
        <v>139</v>
      </c>
      <c r="C140" s="38" t="s">
        <v>140</v>
      </c>
      <c r="D140" s="39" t="s">
        <v>31</v>
      </c>
      <c r="E140" s="131">
        <v>300.61</v>
      </c>
      <c r="F140" s="41">
        <v>0</v>
      </c>
      <c r="G140" s="42">
        <f>E140*F140</f>
        <v>0</v>
      </c>
      <c r="H140" s="43">
        <v>0</v>
      </c>
      <c r="I140" s="42">
        <f>E140*H140</f>
        <v>0</v>
      </c>
      <c r="J140" s="40">
        <v>0.047923</v>
      </c>
      <c r="K140" s="44">
        <f>E140*J140</f>
        <v>14.406133030000001</v>
      </c>
    </row>
    <row r="141" spans="1:11" s="1" customFormat="1" ht="9.6">
      <c r="A141" s="35"/>
      <c r="B141" s="127" t="s">
        <v>354</v>
      </c>
      <c r="C141" s="128" t="s">
        <v>542</v>
      </c>
      <c r="D141" s="129" t="s">
        <v>356</v>
      </c>
      <c r="E141" s="132">
        <v>300.61</v>
      </c>
      <c r="F141" s="41"/>
      <c r="G141" s="42"/>
      <c r="H141" s="43"/>
      <c r="I141" s="42"/>
      <c r="J141" s="40"/>
      <c r="K141" s="44"/>
    </row>
    <row r="142" spans="1:11" s="1" customFormat="1" ht="9.6">
      <c r="A142" s="35">
        <f>A140+1</f>
        <v>61</v>
      </c>
      <c r="B142" s="37" t="s">
        <v>141</v>
      </c>
      <c r="C142" s="38" t="s">
        <v>419</v>
      </c>
      <c r="D142" s="39" t="s">
        <v>87</v>
      </c>
      <c r="E142" s="40">
        <v>12.62</v>
      </c>
      <c r="F142" s="41">
        <v>0</v>
      </c>
      <c r="G142" s="42">
        <f>E142*F142</f>
        <v>0</v>
      </c>
      <c r="H142" s="43">
        <v>0</v>
      </c>
      <c r="I142" s="42">
        <f>E142*H142</f>
        <v>0</v>
      </c>
      <c r="J142" s="40">
        <v>1</v>
      </c>
      <c r="K142" s="44">
        <f>E142*J142</f>
        <v>12.62</v>
      </c>
    </row>
    <row r="143" spans="1:11" s="1" customFormat="1" ht="9.6">
      <c r="A143" s="35"/>
      <c r="B143" s="127" t="s">
        <v>354</v>
      </c>
      <c r="C143" s="128" t="s">
        <v>543</v>
      </c>
      <c r="D143" s="129" t="s">
        <v>390</v>
      </c>
      <c r="E143" s="130">
        <v>12.62</v>
      </c>
      <c r="F143" s="41"/>
      <c r="G143" s="42"/>
      <c r="H143" s="43"/>
      <c r="I143" s="42"/>
      <c r="J143" s="40"/>
      <c r="K143" s="44"/>
    </row>
    <row r="144" spans="1:11" s="1" customFormat="1" ht="9.6">
      <c r="A144" s="35">
        <f>A142+1</f>
        <v>62</v>
      </c>
      <c r="B144" s="37" t="s">
        <v>142</v>
      </c>
      <c r="C144" s="38" t="s">
        <v>466</v>
      </c>
      <c r="D144" s="39" t="s">
        <v>31</v>
      </c>
      <c r="E144" s="131">
        <v>42.23</v>
      </c>
      <c r="F144" s="41">
        <v>0</v>
      </c>
      <c r="G144" s="42">
        <f>E144*F144</f>
        <v>0</v>
      </c>
      <c r="H144" s="43">
        <v>0</v>
      </c>
      <c r="I144" s="42">
        <f>E144*H144</f>
        <v>0</v>
      </c>
      <c r="J144" s="40">
        <v>0.01722</v>
      </c>
      <c r="K144" s="44">
        <f>E144*J144</f>
        <v>0.7272005999999999</v>
      </c>
    </row>
    <row r="145" spans="1:11" s="1" customFormat="1" ht="9.6">
      <c r="A145" s="35"/>
      <c r="B145" s="127" t="s">
        <v>354</v>
      </c>
      <c r="C145" s="128" t="s">
        <v>544</v>
      </c>
      <c r="D145" s="129" t="s">
        <v>356</v>
      </c>
      <c r="E145" s="132">
        <v>42.23</v>
      </c>
      <c r="F145" s="41"/>
      <c r="G145" s="42"/>
      <c r="H145" s="43"/>
      <c r="I145" s="42"/>
      <c r="J145" s="40"/>
      <c r="K145" s="44"/>
    </row>
    <row r="146" spans="1:11" s="1" customFormat="1" ht="9.6">
      <c r="A146" s="35">
        <f>A144+1</f>
        <v>63</v>
      </c>
      <c r="B146" s="37" t="s">
        <v>143</v>
      </c>
      <c r="C146" s="38" t="s">
        <v>459</v>
      </c>
      <c r="D146" s="39" t="s">
        <v>31</v>
      </c>
      <c r="E146" s="131">
        <v>4</v>
      </c>
      <c r="F146" s="41">
        <v>0</v>
      </c>
      <c r="G146" s="42">
        <f>E146*F146</f>
        <v>0</v>
      </c>
      <c r="H146" s="43">
        <v>0</v>
      </c>
      <c r="I146" s="42">
        <f>E146*H146</f>
        <v>0</v>
      </c>
      <c r="J146" s="40">
        <v>0.0150684</v>
      </c>
      <c r="K146" s="44">
        <f>E146*J146</f>
        <v>0.0602736</v>
      </c>
    </row>
    <row r="147" spans="1:11" s="1" customFormat="1" ht="9.6">
      <c r="A147" s="35"/>
      <c r="B147" s="127" t="s">
        <v>354</v>
      </c>
      <c r="C147" s="128" t="s">
        <v>545</v>
      </c>
      <c r="D147" s="129" t="s">
        <v>356</v>
      </c>
      <c r="E147" s="132">
        <v>4</v>
      </c>
      <c r="F147" s="41"/>
      <c r="G147" s="42"/>
      <c r="H147" s="43"/>
      <c r="I147" s="126"/>
      <c r="J147" s="40"/>
      <c r="K147" s="44"/>
    </row>
    <row r="148" spans="1:11" s="18" customFormat="1" ht="10.2">
      <c r="A148" s="54"/>
      <c r="B148" s="55">
        <v>62</v>
      </c>
      <c r="C148" s="56" t="s">
        <v>144</v>
      </c>
      <c r="D148" s="57"/>
      <c r="E148" s="57"/>
      <c r="F148" s="58"/>
      <c r="G148" s="59">
        <f>SUM(G128:G146)</f>
        <v>0</v>
      </c>
      <c r="H148" s="60"/>
      <c r="I148" s="61">
        <f>SUM(I128:I146)</f>
        <v>0</v>
      </c>
      <c r="J148" s="60"/>
      <c r="K148" s="62">
        <f>SUM(K128:K146)</f>
        <v>48.3232594535</v>
      </c>
    </row>
    <row r="149" spans="1:11" s="18" customFormat="1" ht="10.2">
      <c r="A149" s="28"/>
      <c r="B149" s="29" t="s">
        <v>145</v>
      </c>
      <c r="C149" s="30" t="s">
        <v>146</v>
      </c>
      <c r="D149" s="27"/>
      <c r="E149" s="27"/>
      <c r="F149" s="31"/>
      <c r="G149" s="32"/>
      <c r="H149" s="33"/>
      <c r="I149" s="26"/>
      <c r="J149" s="33"/>
      <c r="K149" s="34"/>
    </row>
    <row r="150" spans="1:11" s="1" customFormat="1" ht="9.6">
      <c r="A150" s="35">
        <f>A146+1</f>
        <v>64</v>
      </c>
      <c r="B150" s="37" t="s">
        <v>147</v>
      </c>
      <c r="C150" s="38" t="s">
        <v>148</v>
      </c>
      <c r="D150" s="39" t="s">
        <v>34</v>
      </c>
      <c r="E150" s="131">
        <v>2.677</v>
      </c>
      <c r="F150" s="41">
        <v>0</v>
      </c>
      <c r="G150" s="42">
        <f>E150*F150</f>
        <v>0</v>
      </c>
      <c r="H150" s="43">
        <v>0</v>
      </c>
      <c r="I150" s="42">
        <f>E150*H150</f>
        <v>0</v>
      </c>
      <c r="J150" s="40">
        <v>2.33108</v>
      </c>
      <c r="K150" s="44">
        <f>E150*J150</f>
        <v>6.2403011600000005</v>
      </c>
    </row>
    <row r="151" spans="1:11" s="1" customFormat="1" ht="9.6">
      <c r="A151" s="35"/>
      <c r="B151" s="127" t="s">
        <v>354</v>
      </c>
      <c r="C151" s="128" t="s">
        <v>546</v>
      </c>
      <c r="D151" s="129" t="s">
        <v>358</v>
      </c>
      <c r="E151" s="132">
        <v>2.677</v>
      </c>
      <c r="F151" s="41"/>
      <c r="G151" s="42"/>
      <c r="H151" s="43"/>
      <c r="I151" s="126"/>
      <c r="J151" s="40"/>
      <c r="K151" s="44"/>
    </row>
    <row r="152" spans="1:11" s="18" customFormat="1" ht="10.2">
      <c r="A152" s="54"/>
      <c r="B152" s="55">
        <v>63</v>
      </c>
      <c r="C152" s="56" t="s">
        <v>149</v>
      </c>
      <c r="D152" s="57"/>
      <c r="E152" s="57"/>
      <c r="F152" s="58"/>
      <c r="G152" s="59">
        <f>SUM(G150:G150)</f>
        <v>0</v>
      </c>
      <c r="H152" s="60"/>
      <c r="I152" s="61">
        <f>SUM(I150:I150)</f>
        <v>0</v>
      </c>
      <c r="J152" s="60"/>
      <c r="K152" s="62">
        <f>SUM(K150:K150)</f>
        <v>6.2403011600000005</v>
      </c>
    </row>
    <row r="153" spans="1:11" s="18" customFormat="1" ht="10.2">
      <c r="A153" s="28"/>
      <c r="B153" s="29" t="s">
        <v>150</v>
      </c>
      <c r="C153" s="30" t="s">
        <v>151</v>
      </c>
      <c r="D153" s="27"/>
      <c r="E153" s="27"/>
      <c r="F153" s="31"/>
      <c r="G153" s="32"/>
      <c r="H153" s="33"/>
      <c r="I153" s="26"/>
      <c r="J153" s="33"/>
      <c r="K153" s="34"/>
    </row>
    <row r="154" spans="1:11" s="1" customFormat="1" ht="9.6">
      <c r="A154" s="35">
        <f>A150+1</f>
        <v>65</v>
      </c>
      <c r="B154" s="37" t="s">
        <v>152</v>
      </c>
      <c r="C154" s="38" t="s">
        <v>421</v>
      </c>
      <c r="D154" s="39" t="s">
        <v>31</v>
      </c>
      <c r="E154" s="131">
        <v>150.31</v>
      </c>
      <c r="F154" s="41">
        <v>0</v>
      </c>
      <c r="G154" s="42">
        <f>E154*F154</f>
        <v>0</v>
      </c>
      <c r="H154" s="43">
        <v>0</v>
      </c>
      <c r="I154" s="42">
        <f>E154*H154</f>
        <v>0</v>
      </c>
      <c r="J154" s="40">
        <v>7.7E-05</v>
      </c>
      <c r="K154" s="44">
        <f>E154*J154</f>
        <v>0.01157387</v>
      </c>
    </row>
    <row r="155" spans="1:11" s="1" customFormat="1" ht="9.6">
      <c r="A155" s="35"/>
      <c r="B155" s="127" t="s">
        <v>354</v>
      </c>
      <c r="C155" s="128" t="s">
        <v>422</v>
      </c>
      <c r="D155" s="129" t="s">
        <v>356</v>
      </c>
      <c r="E155" s="132">
        <v>150.31</v>
      </c>
      <c r="F155" s="41"/>
      <c r="G155" s="42"/>
      <c r="H155" s="43"/>
      <c r="I155" s="42"/>
      <c r="J155" s="40"/>
      <c r="K155" s="44"/>
    </row>
    <row r="156" spans="1:11" s="1" customFormat="1" ht="9.6">
      <c r="A156" s="35">
        <f>A154+1</f>
        <v>66</v>
      </c>
      <c r="B156" s="37" t="s">
        <v>153</v>
      </c>
      <c r="C156" s="38" t="s">
        <v>423</v>
      </c>
      <c r="D156" s="39" t="s">
        <v>31</v>
      </c>
      <c r="E156" s="131">
        <v>41</v>
      </c>
      <c r="F156" s="41">
        <v>0</v>
      </c>
      <c r="G156" s="42">
        <f>E156*F156</f>
        <v>0</v>
      </c>
      <c r="H156" s="43">
        <v>0</v>
      </c>
      <c r="I156" s="42">
        <f>E156*H156</f>
        <v>0</v>
      </c>
      <c r="J156" s="40">
        <v>0</v>
      </c>
      <c r="K156" s="44">
        <f>E156*J156</f>
        <v>0</v>
      </c>
    </row>
    <row r="157" spans="1:11" s="1" customFormat="1" ht="9.6">
      <c r="A157" s="35"/>
      <c r="B157" s="127" t="s">
        <v>354</v>
      </c>
      <c r="C157" s="128" t="s">
        <v>547</v>
      </c>
      <c r="D157" s="129" t="s">
        <v>356</v>
      </c>
      <c r="E157" s="132">
        <v>41</v>
      </c>
      <c r="F157" s="41"/>
      <c r="G157" s="42"/>
      <c r="H157" s="43"/>
      <c r="I157" s="42"/>
      <c r="J157" s="40"/>
      <c r="K157" s="44"/>
    </row>
    <row r="158" spans="1:11" s="1" customFormat="1" ht="9.6">
      <c r="A158" s="35">
        <f>A156+1</f>
        <v>67</v>
      </c>
      <c r="B158" s="37" t="s">
        <v>154</v>
      </c>
      <c r="C158" s="38" t="s">
        <v>447</v>
      </c>
      <c r="D158" s="39" t="s">
        <v>31</v>
      </c>
      <c r="E158" s="131">
        <v>20.5</v>
      </c>
      <c r="F158" s="41">
        <v>0</v>
      </c>
      <c r="G158" s="42">
        <f>E158*F158</f>
        <v>0</v>
      </c>
      <c r="H158" s="43">
        <v>0</v>
      </c>
      <c r="I158" s="42">
        <f>E158*H158</f>
        <v>0</v>
      </c>
      <c r="J158" s="40">
        <v>0</v>
      </c>
      <c r="K158" s="44">
        <f>E158*J158</f>
        <v>0</v>
      </c>
    </row>
    <row r="159" spans="1:11" s="1" customFormat="1" ht="9.6">
      <c r="A159" s="35"/>
      <c r="B159" s="127" t="s">
        <v>354</v>
      </c>
      <c r="C159" s="128">
        <v>20.5</v>
      </c>
      <c r="D159" s="129" t="s">
        <v>356</v>
      </c>
      <c r="E159" s="132">
        <v>20.5</v>
      </c>
      <c r="F159" s="41"/>
      <c r="G159" s="42"/>
      <c r="H159" s="43"/>
      <c r="I159" s="42"/>
      <c r="J159" s="40"/>
      <c r="K159" s="44"/>
    </row>
    <row r="160" spans="1:11" s="1" customFormat="1" ht="9.6">
      <c r="A160" s="35">
        <f>A158+1</f>
        <v>68</v>
      </c>
      <c r="B160" s="37" t="s">
        <v>155</v>
      </c>
      <c r="C160" s="38" t="s">
        <v>156</v>
      </c>
      <c r="D160" s="39" t="s">
        <v>51</v>
      </c>
      <c r="E160" s="131">
        <v>8</v>
      </c>
      <c r="F160" s="41">
        <v>0</v>
      </c>
      <c r="G160" s="42">
        <f>E160*F160</f>
        <v>0</v>
      </c>
      <c r="H160" s="43">
        <v>0</v>
      </c>
      <c r="I160" s="42">
        <f>E160*H160</f>
        <v>0</v>
      </c>
      <c r="J160" s="40">
        <v>0.0117</v>
      </c>
      <c r="K160" s="44">
        <f>E160*J160</f>
        <v>0.0936</v>
      </c>
    </row>
    <row r="161" spans="1:11" s="1" customFormat="1" ht="9.6">
      <c r="A161" s="35"/>
      <c r="B161" s="127" t="s">
        <v>354</v>
      </c>
      <c r="C161" s="128" t="s">
        <v>548</v>
      </c>
      <c r="D161" s="129" t="s">
        <v>362</v>
      </c>
      <c r="E161" s="132">
        <v>8</v>
      </c>
      <c r="F161" s="41"/>
      <c r="G161" s="42"/>
      <c r="H161" s="43"/>
      <c r="I161" s="42"/>
      <c r="J161" s="40"/>
      <c r="K161" s="44"/>
    </row>
    <row r="162" spans="1:11" s="1" customFormat="1" ht="9.6">
      <c r="A162" s="35">
        <f>A160+1</f>
        <v>69</v>
      </c>
      <c r="B162" s="37" t="s">
        <v>157</v>
      </c>
      <c r="C162" s="38" t="s">
        <v>158</v>
      </c>
      <c r="D162" s="39" t="s">
        <v>51</v>
      </c>
      <c r="E162" s="131">
        <v>8</v>
      </c>
      <c r="F162" s="41">
        <v>0</v>
      </c>
      <c r="G162" s="42">
        <f>E162*F162</f>
        <v>0</v>
      </c>
      <c r="H162" s="43">
        <v>0</v>
      </c>
      <c r="I162" s="42">
        <f>E162*H162</f>
        <v>0</v>
      </c>
      <c r="J162" s="40">
        <v>0.01638</v>
      </c>
      <c r="K162" s="44">
        <f>E162*J162</f>
        <v>0.13104</v>
      </c>
    </row>
    <row r="163" spans="1:11" s="1" customFormat="1" ht="9.6">
      <c r="A163" s="35"/>
      <c r="B163" s="127" t="s">
        <v>354</v>
      </c>
      <c r="C163" s="128" t="s">
        <v>549</v>
      </c>
      <c r="D163" s="129" t="s">
        <v>362</v>
      </c>
      <c r="E163" s="132">
        <v>8</v>
      </c>
      <c r="F163" s="41"/>
      <c r="G163" s="42"/>
      <c r="H163" s="43"/>
      <c r="I163" s="126"/>
      <c r="J163" s="40"/>
      <c r="K163" s="44"/>
    </row>
    <row r="164" spans="1:11" s="18" customFormat="1" ht="10.2">
      <c r="A164" s="54"/>
      <c r="B164" s="55">
        <v>9</v>
      </c>
      <c r="C164" s="56" t="s">
        <v>159</v>
      </c>
      <c r="D164" s="57"/>
      <c r="E164" s="57"/>
      <c r="F164" s="58"/>
      <c r="G164" s="59">
        <f>SUM(G154:G162)</f>
        <v>0</v>
      </c>
      <c r="H164" s="60"/>
      <c r="I164" s="61">
        <f>SUM(I154:I162)</f>
        <v>0</v>
      </c>
      <c r="J164" s="60"/>
      <c r="K164" s="62">
        <f>SUM(K154:K162)</f>
        <v>0.23621387</v>
      </c>
    </row>
    <row r="165" spans="1:11" s="18" customFormat="1" ht="10.2">
      <c r="A165" s="28"/>
      <c r="B165" s="29" t="s">
        <v>160</v>
      </c>
      <c r="C165" s="30" t="s">
        <v>161</v>
      </c>
      <c r="D165" s="27"/>
      <c r="E165" s="27"/>
      <c r="F165" s="31"/>
      <c r="G165" s="32"/>
      <c r="H165" s="33"/>
      <c r="I165" s="26"/>
      <c r="J165" s="33"/>
      <c r="K165" s="34"/>
    </row>
    <row r="166" spans="1:11" s="1" customFormat="1" ht="9.6">
      <c r="A166" s="35">
        <f>A162+1</f>
        <v>70</v>
      </c>
      <c r="B166" s="37" t="s">
        <v>162</v>
      </c>
      <c r="C166" s="38" t="s">
        <v>163</v>
      </c>
      <c r="D166" s="39" t="s">
        <v>31</v>
      </c>
      <c r="E166" s="131">
        <v>160</v>
      </c>
      <c r="F166" s="41">
        <v>0</v>
      </c>
      <c r="G166" s="42">
        <f>E166*F166</f>
        <v>0</v>
      </c>
      <c r="H166" s="43">
        <v>0</v>
      </c>
      <c r="I166" s="42">
        <f>E166*H166</f>
        <v>0</v>
      </c>
      <c r="J166" s="40">
        <v>1.04E-06</v>
      </c>
      <c r="K166" s="44">
        <f>E166*J166</f>
        <v>0.0001664</v>
      </c>
    </row>
    <row r="167" spans="1:11" s="1" customFormat="1" ht="9.6">
      <c r="A167" s="35"/>
      <c r="B167" s="127" t="s">
        <v>354</v>
      </c>
      <c r="C167" s="128" t="s">
        <v>550</v>
      </c>
      <c r="D167" s="129" t="s">
        <v>356</v>
      </c>
      <c r="E167" s="132">
        <v>160</v>
      </c>
      <c r="F167" s="41"/>
      <c r="G167" s="42"/>
      <c r="H167" s="43"/>
      <c r="I167" s="42"/>
      <c r="J167" s="40"/>
      <c r="K167" s="44"/>
    </row>
    <row r="168" spans="1:11" s="1" customFormat="1" ht="9.6">
      <c r="A168" s="35">
        <f>A166+1</f>
        <v>71</v>
      </c>
      <c r="B168" s="37" t="s">
        <v>164</v>
      </c>
      <c r="C168" s="38" t="s">
        <v>165</v>
      </c>
      <c r="D168" s="39" t="s">
        <v>31</v>
      </c>
      <c r="E168" s="131">
        <v>320</v>
      </c>
      <c r="F168" s="41">
        <v>0</v>
      </c>
      <c r="G168" s="42">
        <f>E168*F168</f>
        <v>0</v>
      </c>
      <c r="H168" s="43">
        <v>0</v>
      </c>
      <c r="I168" s="42">
        <f>E168*H168</f>
        <v>0</v>
      </c>
      <c r="J168" s="40">
        <v>0.00175006</v>
      </c>
      <c r="K168" s="44">
        <f>E168*J168</f>
        <v>0.5600191999999999</v>
      </c>
    </row>
    <row r="169" spans="1:11" s="1" customFormat="1" ht="9.6">
      <c r="A169" s="35"/>
      <c r="B169" s="127" t="s">
        <v>354</v>
      </c>
      <c r="C169" s="128" t="s">
        <v>551</v>
      </c>
      <c r="D169" s="129" t="s">
        <v>356</v>
      </c>
      <c r="E169" s="132">
        <v>320</v>
      </c>
      <c r="F169" s="41"/>
      <c r="G169" s="42"/>
      <c r="H169" s="43"/>
      <c r="I169" s="42"/>
      <c r="J169" s="40"/>
      <c r="K169" s="44"/>
    </row>
    <row r="170" spans="1:11" s="1" customFormat="1" ht="9.6">
      <c r="A170" s="35">
        <f>A168+1</f>
        <v>72</v>
      </c>
      <c r="B170" s="37" t="s">
        <v>166</v>
      </c>
      <c r="C170" s="38" t="s">
        <v>167</v>
      </c>
      <c r="D170" s="39" t="s">
        <v>31</v>
      </c>
      <c r="E170" s="131">
        <v>160</v>
      </c>
      <c r="F170" s="41">
        <v>0</v>
      </c>
      <c r="G170" s="42">
        <f>E170*F170</f>
        <v>0</v>
      </c>
      <c r="H170" s="43">
        <v>0</v>
      </c>
      <c r="I170" s="42">
        <f>E170*H170</f>
        <v>0</v>
      </c>
      <c r="J170" s="40">
        <v>0</v>
      </c>
      <c r="K170" s="44">
        <f>E170*J170</f>
        <v>0</v>
      </c>
    </row>
    <row r="171" spans="1:11" s="1" customFormat="1" ht="9.6">
      <c r="A171" s="35"/>
      <c r="B171" s="127" t="s">
        <v>354</v>
      </c>
      <c r="C171" s="128" t="s">
        <v>550</v>
      </c>
      <c r="D171" s="129" t="s">
        <v>356</v>
      </c>
      <c r="E171" s="132">
        <v>160</v>
      </c>
      <c r="F171" s="41"/>
      <c r="G171" s="42"/>
      <c r="H171" s="43"/>
      <c r="I171" s="42"/>
      <c r="J171" s="40"/>
      <c r="K171" s="44"/>
    </row>
    <row r="172" spans="1:11" s="1" customFormat="1" ht="9.6">
      <c r="A172" s="35">
        <f>A170+1</f>
        <v>73</v>
      </c>
      <c r="B172" s="37" t="s">
        <v>168</v>
      </c>
      <c r="C172" s="38" t="s">
        <v>169</v>
      </c>
      <c r="D172" s="39" t="s">
        <v>105</v>
      </c>
      <c r="E172" s="131">
        <v>50</v>
      </c>
      <c r="F172" s="41">
        <v>0</v>
      </c>
      <c r="G172" s="42">
        <f>E172*F172</f>
        <v>0</v>
      </c>
      <c r="H172" s="43">
        <v>0</v>
      </c>
      <c r="I172" s="42">
        <f>E172*H172</f>
        <v>0</v>
      </c>
      <c r="J172" s="40">
        <v>0.0016344</v>
      </c>
      <c r="K172" s="44">
        <f>E172*J172</f>
        <v>0.08172</v>
      </c>
    </row>
    <row r="173" spans="1:11" s="1" customFormat="1" ht="9.6">
      <c r="A173" s="35"/>
      <c r="B173" s="127" t="s">
        <v>354</v>
      </c>
      <c r="C173" s="128">
        <v>50</v>
      </c>
      <c r="D173" s="129" t="s">
        <v>409</v>
      </c>
      <c r="E173" s="132">
        <v>50</v>
      </c>
      <c r="F173" s="41"/>
      <c r="G173" s="42"/>
      <c r="H173" s="43"/>
      <c r="I173" s="42"/>
      <c r="J173" s="40"/>
      <c r="K173" s="44"/>
    </row>
    <row r="174" spans="1:11" s="1" customFormat="1" ht="9.6">
      <c r="A174" s="35">
        <f>A172+1</f>
        <v>74</v>
      </c>
      <c r="B174" s="37" t="s">
        <v>170</v>
      </c>
      <c r="C174" s="38" t="s">
        <v>171</v>
      </c>
      <c r="D174" s="39" t="s">
        <v>87</v>
      </c>
      <c r="E174" s="40">
        <v>0.642</v>
      </c>
      <c r="F174" s="41">
        <v>0</v>
      </c>
      <c r="G174" s="42">
        <f>E174*F174</f>
        <v>0</v>
      </c>
      <c r="H174" s="43">
        <v>0</v>
      </c>
      <c r="I174" s="42">
        <f>E174*H174</f>
        <v>0</v>
      </c>
      <c r="J174" s="40">
        <v>0</v>
      </c>
      <c r="K174" s="44">
        <f>E174*J174</f>
        <v>0</v>
      </c>
    </row>
    <row r="175" spans="1:11" s="1" customFormat="1" ht="9.6">
      <c r="A175" s="35"/>
      <c r="B175" s="127" t="s">
        <v>354</v>
      </c>
      <c r="C175" s="133">
        <f>K176</f>
        <v>0.6419056</v>
      </c>
      <c r="D175" s="129" t="s">
        <v>374</v>
      </c>
      <c r="E175" s="130">
        <v>0.642</v>
      </c>
      <c r="F175" s="41"/>
      <c r="G175" s="42"/>
      <c r="H175" s="43"/>
      <c r="I175" s="126"/>
      <c r="J175" s="40"/>
      <c r="K175" s="44"/>
    </row>
    <row r="176" spans="1:11" s="18" customFormat="1" ht="10.2">
      <c r="A176" s="54"/>
      <c r="B176" s="55">
        <v>94</v>
      </c>
      <c r="C176" s="56" t="s">
        <v>172</v>
      </c>
      <c r="D176" s="57"/>
      <c r="E176" s="57"/>
      <c r="F176" s="58"/>
      <c r="G176" s="59">
        <f>SUM(G166:G174)</f>
        <v>0</v>
      </c>
      <c r="H176" s="60"/>
      <c r="I176" s="61">
        <f>SUM(I166:I174)</f>
        <v>0</v>
      </c>
      <c r="J176" s="60"/>
      <c r="K176" s="62">
        <f>SUM(K166:K174)</f>
        <v>0.6419056</v>
      </c>
    </row>
    <row r="177" spans="1:11" s="18" customFormat="1" ht="10.2">
      <c r="A177" s="28"/>
      <c r="B177" s="29" t="s">
        <v>173</v>
      </c>
      <c r="C177" s="30" t="s">
        <v>174</v>
      </c>
      <c r="D177" s="27"/>
      <c r="E177" s="27"/>
      <c r="F177" s="31"/>
      <c r="G177" s="32"/>
      <c r="H177" s="33"/>
      <c r="I177" s="26"/>
      <c r="J177" s="33"/>
      <c r="K177" s="34"/>
    </row>
    <row r="178" spans="1:11" s="18" customFormat="1" ht="10.2">
      <c r="A178" s="35">
        <f>A174+1</f>
        <v>75</v>
      </c>
      <c r="B178" s="37" t="s">
        <v>430</v>
      </c>
      <c r="C178" s="38" t="s">
        <v>552</v>
      </c>
      <c r="D178" s="39" t="s">
        <v>34</v>
      </c>
      <c r="E178" s="134">
        <v>22.6</v>
      </c>
      <c r="F178" s="41">
        <v>0</v>
      </c>
      <c r="G178" s="42">
        <f>E178*F178</f>
        <v>0</v>
      </c>
      <c r="H178" s="43">
        <v>0</v>
      </c>
      <c r="I178" s="42">
        <f>E178*H178</f>
        <v>0</v>
      </c>
      <c r="J178" s="40">
        <v>0.256288792</v>
      </c>
      <c r="K178" s="44">
        <f>E178*J178</f>
        <v>5.7921266992</v>
      </c>
    </row>
    <row r="179" spans="1:11" s="18" customFormat="1" ht="28.8">
      <c r="A179" s="45"/>
      <c r="B179" s="127" t="s">
        <v>354</v>
      </c>
      <c r="C179" s="128" t="s">
        <v>553</v>
      </c>
      <c r="D179" s="129" t="s">
        <v>358</v>
      </c>
      <c r="E179" s="135">
        <v>22.6</v>
      </c>
      <c r="F179" s="41"/>
      <c r="G179" s="42"/>
      <c r="H179" s="43"/>
      <c r="I179" s="42"/>
      <c r="J179" s="40"/>
      <c r="K179" s="44"/>
    </row>
    <row r="180" spans="1:11" s="18" customFormat="1" ht="10.2">
      <c r="A180" s="35">
        <f>A178+1</f>
        <v>76</v>
      </c>
      <c r="B180" s="37" t="s">
        <v>554</v>
      </c>
      <c r="C180" s="38" t="s">
        <v>555</v>
      </c>
      <c r="D180" s="39" t="s">
        <v>34</v>
      </c>
      <c r="E180" s="134">
        <v>77.213</v>
      </c>
      <c r="F180" s="41">
        <v>0</v>
      </c>
      <c r="G180" s="42">
        <f>E180*F180</f>
        <v>0</v>
      </c>
      <c r="H180" s="43">
        <v>0</v>
      </c>
      <c r="I180" s="42">
        <f>E180*H180</f>
        <v>0</v>
      </c>
      <c r="J180" s="40">
        <v>0.242</v>
      </c>
      <c r="K180" s="44">
        <f>E180*J180</f>
        <v>18.685546</v>
      </c>
    </row>
    <row r="181" spans="1:11" s="18" customFormat="1" ht="10.2">
      <c r="A181" s="45"/>
      <c r="B181" s="127" t="s">
        <v>354</v>
      </c>
      <c r="C181" s="128" t="s">
        <v>556</v>
      </c>
      <c r="D181" s="129" t="s">
        <v>358</v>
      </c>
      <c r="E181" s="135">
        <v>77.213</v>
      </c>
      <c r="F181" s="41"/>
      <c r="G181" s="42"/>
      <c r="H181" s="43"/>
      <c r="I181" s="42"/>
      <c r="J181" s="40"/>
      <c r="K181" s="44"/>
    </row>
    <row r="182" spans="1:11" s="18" customFormat="1" ht="10.2">
      <c r="A182" s="35">
        <f>A180+1</f>
        <v>77</v>
      </c>
      <c r="B182" s="37" t="s">
        <v>557</v>
      </c>
      <c r="C182" s="38" t="s">
        <v>558</v>
      </c>
      <c r="D182" s="39" t="s">
        <v>34</v>
      </c>
      <c r="E182" s="134">
        <v>35</v>
      </c>
      <c r="F182" s="41">
        <v>0</v>
      </c>
      <c r="G182" s="42">
        <f>E182*F182</f>
        <v>0</v>
      </c>
      <c r="H182" s="43">
        <v>0</v>
      </c>
      <c r="I182" s="42">
        <f>E182*H182</f>
        <v>0</v>
      </c>
      <c r="J182" s="40">
        <v>0.298</v>
      </c>
      <c r="K182" s="44">
        <f>E182*J182</f>
        <v>10.43</v>
      </c>
    </row>
    <row r="183" spans="1:11" s="18" customFormat="1" ht="10.2">
      <c r="A183" s="45"/>
      <c r="B183" s="127" t="s">
        <v>354</v>
      </c>
      <c r="C183" s="128" t="s">
        <v>559</v>
      </c>
      <c r="D183" s="129" t="s">
        <v>358</v>
      </c>
      <c r="E183" s="135">
        <v>35</v>
      </c>
      <c r="F183" s="41"/>
      <c r="G183" s="42"/>
      <c r="H183" s="43"/>
      <c r="I183" s="42"/>
      <c r="J183" s="40"/>
      <c r="K183" s="44"/>
    </row>
    <row r="184" spans="1:11" s="18" customFormat="1" ht="10.2">
      <c r="A184" s="35">
        <f>A182+1</f>
        <v>78</v>
      </c>
      <c r="B184" s="37" t="s">
        <v>560</v>
      </c>
      <c r="C184" s="38" t="s">
        <v>561</v>
      </c>
      <c r="D184" s="39" t="s">
        <v>34</v>
      </c>
      <c r="E184" s="134">
        <v>97.74</v>
      </c>
      <c r="F184" s="41">
        <v>0</v>
      </c>
      <c r="G184" s="42">
        <f>E184*F184</f>
        <v>0</v>
      </c>
      <c r="H184" s="43">
        <v>0</v>
      </c>
      <c r="I184" s="42">
        <f>E184*H184</f>
        <v>0</v>
      </c>
      <c r="J184" s="40">
        <v>0.374</v>
      </c>
      <c r="K184" s="44">
        <f>E184*J184</f>
        <v>36.554759999999995</v>
      </c>
    </row>
    <row r="185" spans="1:11" s="18" customFormat="1" ht="19.2">
      <c r="A185" s="45"/>
      <c r="B185" s="127" t="s">
        <v>354</v>
      </c>
      <c r="C185" s="128" t="s">
        <v>562</v>
      </c>
      <c r="D185" s="129" t="s">
        <v>358</v>
      </c>
      <c r="E185" s="135">
        <v>97.74</v>
      </c>
      <c r="F185" s="41"/>
      <c r="G185" s="42"/>
      <c r="H185" s="43"/>
      <c r="I185" s="42"/>
      <c r="J185" s="40"/>
      <c r="K185" s="44"/>
    </row>
    <row r="186" spans="1:11" s="18" customFormat="1" ht="10.2">
      <c r="A186" s="35">
        <f>A184+1</f>
        <v>79</v>
      </c>
      <c r="B186" s="37" t="s">
        <v>563</v>
      </c>
      <c r="C186" s="38" t="s">
        <v>564</v>
      </c>
      <c r="D186" s="39" t="s">
        <v>31</v>
      </c>
      <c r="E186" s="134">
        <v>41.82</v>
      </c>
      <c r="F186" s="41">
        <v>0</v>
      </c>
      <c r="G186" s="42">
        <f>E186*F186</f>
        <v>0</v>
      </c>
      <c r="H186" s="43">
        <v>0</v>
      </c>
      <c r="I186" s="42">
        <f>E186*H186</f>
        <v>0</v>
      </c>
      <c r="J186" s="40">
        <v>0.11</v>
      </c>
      <c r="K186" s="44">
        <f>E186*J186</f>
        <v>4.6002</v>
      </c>
    </row>
    <row r="187" spans="1:11" s="18" customFormat="1" ht="10.2">
      <c r="A187" s="45"/>
      <c r="B187" s="127" t="s">
        <v>354</v>
      </c>
      <c r="C187" s="128" t="s">
        <v>565</v>
      </c>
      <c r="D187" s="129" t="s">
        <v>356</v>
      </c>
      <c r="E187" s="135">
        <v>41.82</v>
      </c>
      <c r="F187" s="41"/>
      <c r="G187" s="42"/>
      <c r="H187" s="43"/>
      <c r="I187" s="42"/>
      <c r="J187" s="40"/>
      <c r="K187" s="44"/>
    </row>
    <row r="188" spans="1:11" s="1" customFormat="1" ht="9.6">
      <c r="A188" s="35">
        <f>A186+1</f>
        <v>80</v>
      </c>
      <c r="B188" s="37" t="s">
        <v>175</v>
      </c>
      <c r="C188" s="38" t="s">
        <v>176</v>
      </c>
      <c r="D188" s="39" t="s">
        <v>105</v>
      </c>
      <c r="E188" s="134">
        <v>4.8</v>
      </c>
      <c r="F188" s="41">
        <v>0</v>
      </c>
      <c r="G188" s="42">
        <f>E188*F188</f>
        <v>0</v>
      </c>
      <c r="H188" s="43">
        <v>0</v>
      </c>
      <c r="I188" s="42">
        <f>E188*H188</f>
        <v>0</v>
      </c>
      <c r="J188" s="40">
        <v>0.256288792</v>
      </c>
      <c r="K188" s="44">
        <f>E188*J188</f>
        <v>1.2301862015999998</v>
      </c>
    </row>
    <row r="189" spans="1:11" s="1" customFormat="1" ht="9.6">
      <c r="A189" s="35"/>
      <c r="B189" s="127" t="s">
        <v>354</v>
      </c>
      <c r="C189" s="128" t="s">
        <v>566</v>
      </c>
      <c r="D189" s="129" t="s">
        <v>409</v>
      </c>
      <c r="E189" s="135">
        <v>4.8</v>
      </c>
      <c r="F189" s="41"/>
      <c r="G189" s="42"/>
      <c r="H189" s="43"/>
      <c r="I189" s="42"/>
      <c r="J189" s="40"/>
      <c r="K189" s="44"/>
    </row>
    <row r="190" spans="1:11" s="1" customFormat="1" ht="9.6">
      <c r="A190" s="35">
        <f>A188+1</f>
        <v>81</v>
      </c>
      <c r="B190" s="37" t="s">
        <v>177</v>
      </c>
      <c r="C190" s="38" t="s">
        <v>472</v>
      </c>
      <c r="D190" s="39" t="s">
        <v>31</v>
      </c>
      <c r="E190" s="134">
        <v>42.23</v>
      </c>
      <c r="F190" s="41">
        <v>0</v>
      </c>
      <c r="G190" s="42">
        <f>E190*F190</f>
        <v>0</v>
      </c>
      <c r="H190" s="43">
        <v>0</v>
      </c>
      <c r="I190" s="42">
        <f>E190*H190</f>
        <v>0</v>
      </c>
      <c r="J190" s="40">
        <v>0.014</v>
      </c>
      <c r="K190" s="44">
        <f>E190*J190</f>
        <v>0.59122</v>
      </c>
    </row>
    <row r="191" spans="1:11" s="1" customFormat="1" ht="9.6">
      <c r="A191" s="35"/>
      <c r="B191" s="127" t="s">
        <v>354</v>
      </c>
      <c r="C191" s="128" t="s">
        <v>544</v>
      </c>
      <c r="D191" s="129" t="s">
        <v>356</v>
      </c>
      <c r="E191" s="135">
        <v>42.23</v>
      </c>
      <c r="F191" s="41"/>
      <c r="G191" s="42"/>
      <c r="H191" s="43"/>
      <c r="I191" s="42"/>
      <c r="J191" s="40"/>
      <c r="K191" s="44"/>
    </row>
    <row r="192" spans="1:11" s="1" customFormat="1" ht="9.6">
      <c r="A192" s="35">
        <f>A190+1</f>
        <v>82</v>
      </c>
      <c r="B192" s="37" t="s">
        <v>180</v>
      </c>
      <c r="C192" s="38" t="s">
        <v>181</v>
      </c>
      <c r="D192" s="39" t="s">
        <v>34</v>
      </c>
      <c r="E192" s="134">
        <v>22.6</v>
      </c>
      <c r="F192" s="41">
        <v>0</v>
      </c>
      <c r="G192" s="42">
        <f>E192*F192</f>
        <v>0</v>
      </c>
      <c r="H192" s="43">
        <v>0</v>
      </c>
      <c r="I192" s="42">
        <f>E192*H192</f>
        <v>0</v>
      </c>
      <c r="J192" s="40">
        <v>0.1</v>
      </c>
      <c r="K192" s="44">
        <f>E192*J192</f>
        <v>2.2600000000000002</v>
      </c>
    </row>
    <row r="193" spans="1:11" s="1" customFormat="1" ht="9.6">
      <c r="A193" s="35"/>
      <c r="B193" s="127" t="s">
        <v>354</v>
      </c>
      <c r="C193" s="128" t="s">
        <v>567</v>
      </c>
      <c r="D193" s="129" t="s">
        <v>358</v>
      </c>
      <c r="E193" s="135">
        <v>22.6</v>
      </c>
      <c r="F193" s="41"/>
      <c r="G193" s="42"/>
      <c r="H193" s="43"/>
      <c r="I193" s="42"/>
      <c r="J193" s="40"/>
      <c r="K193" s="44"/>
    </row>
    <row r="194" spans="1:11" s="1" customFormat="1" ht="9.6">
      <c r="A194" s="35">
        <f>A192+1</f>
        <v>83</v>
      </c>
      <c r="B194" s="37" t="s">
        <v>182</v>
      </c>
      <c r="C194" s="38" t="s">
        <v>183</v>
      </c>
      <c r="D194" s="39" t="s">
        <v>34</v>
      </c>
      <c r="E194" s="134">
        <v>1.02</v>
      </c>
      <c r="F194" s="41">
        <v>0</v>
      </c>
      <c r="G194" s="42">
        <f>E194*F194</f>
        <v>0</v>
      </c>
      <c r="H194" s="43">
        <v>0</v>
      </c>
      <c r="I194" s="42">
        <f>E194*H194</f>
        <v>0</v>
      </c>
      <c r="J194" s="40">
        <v>0.06</v>
      </c>
      <c r="K194" s="44">
        <f>E194*J194</f>
        <v>0.0612</v>
      </c>
    </row>
    <row r="195" spans="1:11" s="1" customFormat="1" ht="9.6">
      <c r="A195" s="35"/>
      <c r="B195" s="127" t="s">
        <v>354</v>
      </c>
      <c r="C195" s="128" t="s">
        <v>568</v>
      </c>
      <c r="D195" s="129" t="s">
        <v>358</v>
      </c>
      <c r="E195" s="135">
        <v>1.02</v>
      </c>
      <c r="F195" s="41"/>
      <c r="G195" s="42"/>
      <c r="H195" s="43"/>
      <c r="I195" s="42"/>
      <c r="J195" s="40"/>
      <c r="K195" s="44"/>
    </row>
    <row r="196" spans="1:11" s="1" customFormat="1" ht="9.6">
      <c r="A196" s="35">
        <f>A194+1</f>
        <v>84</v>
      </c>
      <c r="B196" s="37" t="s">
        <v>186</v>
      </c>
      <c r="C196" s="38" t="s">
        <v>187</v>
      </c>
      <c r="D196" s="39" t="s">
        <v>87</v>
      </c>
      <c r="E196" s="134">
        <v>104.51</v>
      </c>
      <c r="F196" s="41">
        <v>0</v>
      </c>
      <c r="G196" s="42">
        <f>E196*F196</f>
        <v>0</v>
      </c>
      <c r="H196" s="43">
        <v>0</v>
      </c>
      <c r="I196" s="42">
        <f>E196*H196</f>
        <v>0</v>
      </c>
      <c r="J196" s="40">
        <v>0</v>
      </c>
      <c r="K196" s="44">
        <f>E196*J196</f>
        <v>0</v>
      </c>
    </row>
    <row r="197" spans="1:11" s="1" customFormat="1" ht="9.6">
      <c r="A197" s="35"/>
      <c r="B197" s="127" t="s">
        <v>354</v>
      </c>
      <c r="C197" s="128">
        <v>104.51</v>
      </c>
      <c r="D197" s="129" t="s">
        <v>374</v>
      </c>
      <c r="E197" s="135">
        <v>104.51</v>
      </c>
      <c r="F197" s="41"/>
      <c r="G197" s="42"/>
      <c r="H197" s="43"/>
      <c r="I197" s="42"/>
      <c r="J197" s="40"/>
      <c r="K197" s="44"/>
    </row>
    <row r="198" spans="1:11" s="1" customFormat="1" ht="9.6">
      <c r="A198" s="35">
        <f>A196+1</f>
        <v>85</v>
      </c>
      <c r="B198" s="37" t="s">
        <v>188</v>
      </c>
      <c r="C198" s="38" t="s">
        <v>569</v>
      </c>
      <c r="D198" s="39" t="s">
        <v>87</v>
      </c>
      <c r="E198" s="134">
        <v>940.59</v>
      </c>
      <c r="F198" s="41">
        <v>0</v>
      </c>
      <c r="G198" s="42">
        <f>E198*F198</f>
        <v>0</v>
      </c>
      <c r="H198" s="43">
        <v>0</v>
      </c>
      <c r="I198" s="42">
        <f>E198*H198</f>
        <v>0</v>
      </c>
      <c r="J198" s="40">
        <v>0</v>
      </c>
      <c r="K198" s="44">
        <f>E198*J198</f>
        <v>0</v>
      </c>
    </row>
    <row r="199" spans="1:11" s="1" customFormat="1" ht="9.6">
      <c r="A199" s="35"/>
      <c r="B199" s="127" t="s">
        <v>354</v>
      </c>
      <c r="C199" s="128" t="s">
        <v>570</v>
      </c>
      <c r="D199" s="129" t="s">
        <v>374</v>
      </c>
      <c r="E199" s="135">
        <v>940.59</v>
      </c>
      <c r="F199" s="41"/>
      <c r="G199" s="42"/>
      <c r="H199" s="43"/>
      <c r="I199" s="42"/>
      <c r="J199" s="40"/>
      <c r="K199" s="44"/>
    </row>
    <row r="200" spans="1:11" s="1" customFormat="1" ht="9.6">
      <c r="A200" s="35">
        <f>A198+1</f>
        <v>86</v>
      </c>
      <c r="B200" s="37" t="s">
        <v>190</v>
      </c>
      <c r="C200" s="38" t="s">
        <v>191</v>
      </c>
      <c r="D200" s="39" t="s">
        <v>87</v>
      </c>
      <c r="E200" s="134">
        <v>104.51</v>
      </c>
      <c r="F200" s="41">
        <v>0</v>
      </c>
      <c r="G200" s="42">
        <f>E200*F200</f>
        <v>0</v>
      </c>
      <c r="H200" s="43">
        <v>0</v>
      </c>
      <c r="I200" s="42">
        <f>E200*H200</f>
        <v>0</v>
      </c>
      <c r="J200" s="40">
        <v>0</v>
      </c>
      <c r="K200" s="44">
        <f>E200*J200</f>
        <v>0</v>
      </c>
    </row>
    <row r="201" spans="1:11" s="1" customFormat="1" ht="9.6">
      <c r="A201" s="35"/>
      <c r="B201" s="127" t="s">
        <v>354</v>
      </c>
      <c r="C201" s="128">
        <v>104.51</v>
      </c>
      <c r="D201" s="129" t="s">
        <v>374</v>
      </c>
      <c r="E201" s="135">
        <v>104.51</v>
      </c>
      <c r="F201" s="41"/>
      <c r="G201" s="42"/>
      <c r="H201" s="43"/>
      <c r="I201" s="42"/>
      <c r="J201" s="40"/>
      <c r="K201" s="44"/>
    </row>
    <row r="202" spans="1:11" s="1" customFormat="1" ht="9.6">
      <c r="A202" s="35">
        <f>A200+1</f>
        <v>87</v>
      </c>
      <c r="B202" s="37" t="s">
        <v>192</v>
      </c>
      <c r="C202" s="38" t="s">
        <v>193</v>
      </c>
      <c r="D202" s="39" t="s">
        <v>87</v>
      </c>
      <c r="E202" s="134">
        <v>104.51</v>
      </c>
      <c r="F202" s="41">
        <v>0</v>
      </c>
      <c r="G202" s="42">
        <f>E202*F202</f>
        <v>0</v>
      </c>
      <c r="H202" s="43">
        <v>0</v>
      </c>
      <c r="I202" s="42">
        <f>E202*H202</f>
        <v>0</v>
      </c>
      <c r="J202" s="40">
        <v>0</v>
      </c>
      <c r="K202" s="44">
        <f>E202*J202</f>
        <v>0</v>
      </c>
    </row>
    <row r="203" spans="1:11" s="1" customFormat="1" ht="9.6">
      <c r="A203" s="35"/>
      <c r="B203" s="127" t="s">
        <v>354</v>
      </c>
      <c r="C203" s="128">
        <v>104.51</v>
      </c>
      <c r="D203" s="129" t="s">
        <v>374</v>
      </c>
      <c r="E203" s="135">
        <v>104.51</v>
      </c>
      <c r="F203" s="41"/>
      <c r="G203" s="42"/>
      <c r="H203" s="43"/>
      <c r="I203" s="42"/>
      <c r="J203" s="40"/>
      <c r="K203" s="44"/>
    </row>
    <row r="204" spans="1:11" s="1" customFormat="1" ht="9.6">
      <c r="A204" s="35">
        <f>A202+1</f>
        <v>88</v>
      </c>
      <c r="B204" s="37" t="s">
        <v>194</v>
      </c>
      <c r="C204" s="38" t="s">
        <v>195</v>
      </c>
      <c r="D204" s="39" t="s">
        <v>87</v>
      </c>
      <c r="E204" s="134">
        <v>104.51</v>
      </c>
      <c r="F204" s="41">
        <v>0</v>
      </c>
      <c r="G204" s="42">
        <f>E204*F204</f>
        <v>0</v>
      </c>
      <c r="H204" s="43">
        <v>0</v>
      </c>
      <c r="I204" s="42">
        <f>E204*H204</f>
        <v>0</v>
      </c>
      <c r="J204" s="40">
        <v>0</v>
      </c>
      <c r="K204" s="44">
        <f>E204*J204</f>
        <v>0</v>
      </c>
    </row>
    <row r="205" spans="1:11" s="1" customFormat="1" ht="9.6">
      <c r="A205" s="35"/>
      <c r="B205" s="127" t="s">
        <v>354</v>
      </c>
      <c r="C205" s="128">
        <v>104.51</v>
      </c>
      <c r="D205" s="129" t="s">
        <v>374</v>
      </c>
      <c r="E205" s="135">
        <v>104.51</v>
      </c>
      <c r="F205" s="41"/>
      <c r="G205" s="42"/>
      <c r="H205" s="43"/>
      <c r="I205" s="42"/>
      <c r="J205" s="40"/>
      <c r="K205" s="44"/>
    </row>
    <row r="206" spans="1:11" s="1" customFormat="1" ht="9.6">
      <c r="A206" s="35">
        <f>A204+1</f>
        <v>89</v>
      </c>
      <c r="B206" s="37" t="s">
        <v>196</v>
      </c>
      <c r="C206" s="38" t="s">
        <v>197</v>
      </c>
      <c r="D206" s="39" t="s">
        <v>87</v>
      </c>
      <c r="E206" s="134">
        <v>104.51</v>
      </c>
      <c r="F206" s="41">
        <v>0</v>
      </c>
      <c r="G206" s="42">
        <f>E206*F206</f>
        <v>0</v>
      </c>
      <c r="H206" s="43">
        <v>0</v>
      </c>
      <c r="I206" s="42">
        <f>E206*H206</f>
        <v>0</v>
      </c>
      <c r="J206" s="40">
        <v>0</v>
      </c>
      <c r="K206" s="44">
        <f>E206*J206</f>
        <v>0</v>
      </c>
    </row>
    <row r="207" spans="1:11" s="1" customFormat="1" ht="9.6">
      <c r="A207" s="35"/>
      <c r="B207" s="127" t="s">
        <v>354</v>
      </c>
      <c r="C207" s="128">
        <v>104.51</v>
      </c>
      <c r="D207" s="129" t="s">
        <v>374</v>
      </c>
      <c r="E207" s="135">
        <v>104.51</v>
      </c>
      <c r="F207" s="41"/>
      <c r="G207" s="42"/>
      <c r="H207" s="43"/>
      <c r="I207" s="126"/>
      <c r="J207" s="40"/>
      <c r="K207" s="44"/>
    </row>
    <row r="208" spans="1:11" s="18" customFormat="1" ht="10.2">
      <c r="A208" s="54"/>
      <c r="B208" s="55">
        <v>96</v>
      </c>
      <c r="C208" s="56" t="s">
        <v>198</v>
      </c>
      <c r="D208" s="57"/>
      <c r="E208" s="57"/>
      <c r="F208" s="58"/>
      <c r="G208" s="59">
        <f>SUM(G178:G206)</f>
        <v>0</v>
      </c>
      <c r="H208" s="60"/>
      <c r="I208" s="61">
        <f>SUM(I178:I206)</f>
        <v>0</v>
      </c>
      <c r="J208" s="60"/>
      <c r="K208" s="62">
        <f>SUM(K178:K206)</f>
        <v>80.20523890080001</v>
      </c>
    </row>
    <row r="209" spans="1:11" s="18" customFormat="1" ht="10.2">
      <c r="A209" s="28"/>
      <c r="B209" s="29" t="s">
        <v>199</v>
      </c>
      <c r="C209" s="30" t="s">
        <v>200</v>
      </c>
      <c r="D209" s="27"/>
      <c r="E209" s="27"/>
      <c r="F209" s="31"/>
      <c r="G209" s="32"/>
      <c r="H209" s="33"/>
      <c r="I209" s="26"/>
      <c r="J209" s="33"/>
      <c r="K209" s="34"/>
    </row>
    <row r="210" spans="1:11" s="1" customFormat="1" ht="9.6">
      <c r="A210" s="35">
        <f>A206+1</f>
        <v>90</v>
      </c>
      <c r="B210" s="37" t="s">
        <v>201</v>
      </c>
      <c r="C210" s="38" t="s">
        <v>202</v>
      </c>
      <c r="D210" s="39" t="s">
        <v>87</v>
      </c>
      <c r="E210" s="40">
        <v>832.291</v>
      </c>
      <c r="F210" s="41">
        <v>0</v>
      </c>
      <c r="G210" s="42">
        <f>E210*F210</f>
        <v>0</v>
      </c>
      <c r="H210" s="43">
        <v>0</v>
      </c>
      <c r="I210" s="42">
        <f>E210*H210</f>
        <v>0</v>
      </c>
      <c r="J210" s="40">
        <v>0</v>
      </c>
      <c r="K210" s="44">
        <f>E210*J210</f>
        <v>0</v>
      </c>
    </row>
    <row r="211" spans="1:11" s="1" customFormat="1" ht="9.6">
      <c r="A211" s="35"/>
      <c r="B211" s="127" t="s">
        <v>354</v>
      </c>
      <c r="C211" s="133">
        <f>K46+K70+K120+K126+K148+K152+K164</f>
        <v>832.2908100980401</v>
      </c>
      <c r="D211" s="129" t="s">
        <v>374</v>
      </c>
      <c r="E211" s="130">
        <v>832.291</v>
      </c>
      <c r="F211" s="41"/>
      <c r="G211" s="42"/>
      <c r="H211" s="43"/>
      <c r="I211" s="126"/>
      <c r="J211" s="40"/>
      <c r="K211" s="44"/>
    </row>
    <row r="212" spans="1:11" s="18" customFormat="1" ht="10.8" thickBot="1">
      <c r="A212" s="46"/>
      <c r="B212" s="48">
        <v>99</v>
      </c>
      <c r="C212" s="49" t="s">
        <v>203</v>
      </c>
      <c r="D212" s="47"/>
      <c r="E212" s="47"/>
      <c r="F212" s="50"/>
      <c r="G212" s="52">
        <f>SUM(G210:G210)</f>
        <v>0</v>
      </c>
      <c r="H212" s="51"/>
      <c r="I212" s="63">
        <f>SUM(I210:I210)</f>
        <v>0</v>
      </c>
      <c r="J212" s="51"/>
      <c r="K212" s="53">
        <f>SUM(K210:K210)</f>
        <v>0</v>
      </c>
    </row>
    <row r="213" spans="1:11" ht="13.8" thickBo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s="1" customFormat="1" ht="9.75" customHeight="1">
      <c r="A214" s="5" t="s">
        <v>2</v>
      </c>
      <c r="B214" s="301" t="s">
        <v>6</v>
      </c>
      <c r="C214" s="301" t="s">
        <v>8</v>
      </c>
      <c r="D214" s="301" t="s">
        <v>10</v>
      </c>
      <c r="E214" s="301" t="s">
        <v>12</v>
      </c>
      <c r="F214" s="315" t="s">
        <v>14</v>
      </c>
      <c r="G214" s="261"/>
      <c r="H214" s="261"/>
      <c r="I214" s="261"/>
      <c r="J214" s="301" t="s">
        <v>23</v>
      </c>
      <c r="K214" s="179"/>
    </row>
    <row r="215" spans="1:11" s="1" customFormat="1" ht="9.75" customHeight="1">
      <c r="A215" s="6" t="s">
        <v>3</v>
      </c>
      <c r="B215" s="219"/>
      <c r="C215" s="219"/>
      <c r="D215" s="219"/>
      <c r="E215" s="219"/>
      <c r="F215" s="299" t="s">
        <v>15</v>
      </c>
      <c r="G215" s="170"/>
      <c r="H215" s="300" t="s">
        <v>20</v>
      </c>
      <c r="I215" s="170"/>
      <c r="J215" s="219"/>
      <c r="K215" s="281"/>
    </row>
    <row r="216" spans="1:11" s="1" customFormat="1" ht="9.75" customHeight="1">
      <c r="A216" s="6" t="s">
        <v>4</v>
      </c>
      <c r="B216" s="219"/>
      <c r="C216" s="219"/>
      <c r="D216" s="219"/>
      <c r="E216" s="219"/>
      <c r="F216" s="9" t="s">
        <v>16</v>
      </c>
      <c r="G216" s="11" t="s">
        <v>18</v>
      </c>
      <c r="H216" s="13" t="s">
        <v>16</v>
      </c>
      <c r="I216" s="11" t="s">
        <v>18</v>
      </c>
      <c r="J216" s="13" t="s">
        <v>16</v>
      </c>
      <c r="K216" s="165" t="s">
        <v>18</v>
      </c>
    </row>
    <row r="217" spans="1:11" s="1" customFormat="1" ht="9.75" customHeight="1" thickBot="1">
      <c r="A217" s="7" t="s">
        <v>5</v>
      </c>
      <c r="B217" s="8" t="s">
        <v>7</v>
      </c>
      <c r="C217" s="8" t="s">
        <v>9</v>
      </c>
      <c r="D217" s="8" t="s">
        <v>11</v>
      </c>
      <c r="E217" s="8" t="s">
        <v>13</v>
      </c>
      <c r="F217" s="10" t="s">
        <v>17</v>
      </c>
      <c r="G217" s="12" t="s">
        <v>19</v>
      </c>
      <c r="H217" s="14" t="s">
        <v>21</v>
      </c>
      <c r="I217" s="12" t="s">
        <v>22</v>
      </c>
      <c r="J217" s="14" t="s">
        <v>24</v>
      </c>
      <c r="K217" s="16" t="s">
        <v>25</v>
      </c>
    </row>
    <row r="218" spans="1:11" s="18" customFormat="1" ht="10.2">
      <c r="A218" s="20"/>
      <c r="B218" s="19"/>
      <c r="C218" s="21" t="s">
        <v>204</v>
      </c>
      <c r="D218" s="19"/>
      <c r="E218" s="19"/>
      <c r="F218" s="22"/>
      <c r="G218" s="23"/>
      <c r="H218" s="24"/>
      <c r="J218" s="24"/>
      <c r="K218" s="25"/>
    </row>
    <row r="219" spans="1:11" s="18" customFormat="1" ht="10.2">
      <c r="A219" s="28"/>
      <c r="B219" s="29" t="s">
        <v>205</v>
      </c>
      <c r="C219" s="30" t="s">
        <v>206</v>
      </c>
      <c r="D219" s="27"/>
      <c r="E219" s="27"/>
      <c r="F219" s="31"/>
      <c r="G219" s="32"/>
      <c r="H219" s="33"/>
      <c r="I219" s="26"/>
      <c r="J219" s="33"/>
      <c r="K219" s="34"/>
    </row>
    <row r="220" spans="1:11" s="1" customFormat="1" ht="9.6">
      <c r="A220" s="35">
        <f>A210+1</f>
        <v>91</v>
      </c>
      <c r="B220" s="37" t="s">
        <v>207</v>
      </c>
      <c r="C220" s="38" t="s">
        <v>427</v>
      </c>
      <c r="D220" s="39" t="s">
        <v>105</v>
      </c>
      <c r="E220" s="131">
        <v>4.8</v>
      </c>
      <c r="F220" s="41">
        <v>0</v>
      </c>
      <c r="G220" s="42">
        <f>E220*F220</f>
        <v>0</v>
      </c>
      <c r="H220" s="43">
        <v>0</v>
      </c>
      <c r="I220" s="42">
        <f>E220*H220</f>
        <v>0</v>
      </c>
      <c r="J220" s="40">
        <v>0</v>
      </c>
      <c r="K220" s="44">
        <f>E220*J220</f>
        <v>0</v>
      </c>
    </row>
    <row r="221" spans="1:11" s="1" customFormat="1" ht="9.6">
      <c r="A221" s="35"/>
      <c r="B221" s="127" t="s">
        <v>354</v>
      </c>
      <c r="C221" s="128" t="s">
        <v>571</v>
      </c>
      <c r="D221" s="129" t="s">
        <v>409</v>
      </c>
      <c r="E221" s="132">
        <v>4.8</v>
      </c>
      <c r="F221" s="41"/>
      <c r="G221" s="42"/>
      <c r="H221" s="43"/>
      <c r="I221" s="42"/>
      <c r="J221" s="40"/>
      <c r="K221" s="44"/>
    </row>
    <row r="222" spans="1:11" s="1" customFormat="1" ht="9.6">
      <c r="A222" s="35">
        <f>A220+1</f>
        <v>92</v>
      </c>
      <c r="B222" s="37" t="s">
        <v>209</v>
      </c>
      <c r="C222" s="38" t="s">
        <v>431</v>
      </c>
      <c r="D222" s="39" t="s">
        <v>31</v>
      </c>
      <c r="E222" s="131">
        <v>4.8</v>
      </c>
      <c r="F222" s="41">
        <v>0</v>
      </c>
      <c r="G222" s="42">
        <f>E222*F222</f>
        <v>0</v>
      </c>
      <c r="H222" s="43">
        <v>0</v>
      </c>
      <c r="I222" s="42">
        <f>E222*H222</f>
        <v>0</v>
      </c>
      <c r="J222" s="40">
        <v>0.004550467</v>
      </c>
      <c r="K222" s="44">
        <f>E222*J222</f>
        <v>0.0218422416</v>
      </c>
    </row>
    <row r="223" spans="1:11" s="1" customFormat="1" ht="9.6">
      <c r="A223" s="35"/>
      <c r="B223" s="127" t="s">
        <v>354</v>
      </c>
      <c r="C223" s="128" t="s">
        <v>572</v>
      </c>
      <c r="D223" s="129" t="s">
        <v>356</v>
      </c>
      <c r="E223" s="132">
        <v>4.8</v>
      </c>
      <c r="F223" s="41"/>
      <c r="G223" s="42"/>
      <c r="H223" s="43"/>
      <c r="I223" s="42"/>
      <c r="J223" s="40"/>
      <c r="K223" s="44"/>
    </row>
    <row r="224" spans="1:11" s="1" customFormat="1" ht="9.6">
      <c r="A224" s="35">
        <f>A222+1</f>
        <v>93</v>
      </c>
      <c r="B224" s="37" t="s">
        <v>210</v>
      </c>
      <c r="C224" s="38" t="s">
        <v>211</v>
      </c>
      <c r="D224" s="39" t="s">
        <v>31</v>
      </c>
      <c r="E224" s="131">
        <v>1.92</v>
      </c>
      <c r="F224" s="41">
        <v>0</v>
      </c>
      <c r="G224" s="42">
        <f>E224*F224</f>
        <v>0</v>
      </c>
      <c r="H224" s="43">
        <v>0</v>
      </c>
      <c r="I224" s="42">
        <f>E224*H224</f>
        <v>0</v>
      </c>
      <c r="J224" s="40">
        <v>0.005013586</v>
      </c>
      <c r="K224" s="44">
        <f>E224*J224</f>
        <v>0.00962608512</v>
      </c>
    </row>
    <row r="225" spans="1:11" s="1" customFormat="1" ht="9.6">
      <c r="A225" s="35"/>
      <c r="B225" s="127" t="s">
        <v>354</v>
      </c>
      <c r="C225" s="128" t="s">
        <v>573</v>
      </c>
      <c r="D225" s="129" t="s">
        <v>356</v>
      </c>
      <c r="E225" s="132">
        <v>1.92</v>
      </c>
      <c r="F225" s="41"/>
      <c r="G225" s="42"/>
      <c r="H225" s="43"/>
      <c r="I225" s="42"/>
      <c r="J225" s="40"/>
      <c r="K225" s="44"/>
    </row>
    <row r="226" spans="1:11" s="1" customFormat="1" ht="9.6">
      <c r="A226" s="35">
        <f>A224+1</f>
        <v>94</v>
      </c>
      <c r="B226" s="37" t="s">
        <v>212</v>
      </c>
      <c r="C226" s="38" t="s">
        <v>213</v>
      </c>
      <c r="D226" s="39" t="s">
        <v>31</v>
      </c>
      <c r="E226" s="131">
        <v>4.8</v>
      </c>
      <c r="F226" s="41">
        <v>0</v>
      </c>
      <c r="G226" s="42">
        <f>E226*F226</f>
        <v>0</v>
      </c>
      <c r="H226" s="43">
        <v>0</v>
      </c>
      <c r="I226" s="42">
        <f>E226*H226</f>
        <v>0</v>
      </c>
      <c r="J226" s="40">
        <v>0.005513586</v>
      </c>
      <c r="K226" s="44">
        <f>E226*J226</f>
        <v>0.0264652128</v>
      </c>
    </row>
    <row r="227" spans="1:11" s="1" customFormat="1" ht="9.6">
      <c r="A227" s="35"/>
      <c r="B227" s="127" t="s">
        <v>354</v>
      </c>
      <c r="C227" s="128" t="s">
        <v>566</v>
      </c>
      <c r="D227" s="129" t="s">
        <v>356</v>
      </c>
      <c r="E227" s="132">
        <v>4.8</v>
      </c>
      <c r="F227" s="41"/>
      <c r="G227" s="42"/>
      <c r="H227" s="43"/>
      <c r="I227" s="42"/>
      <c r="J227" s="40"/>
      <c r="K227" s="44"/>
    </row>
    <row r="228" spans="1:11" s="1" customFormat="1" ht="9.6">
      <c r="A228" s="35">
        <f>A226+1</f>
        <v>95</v>
      </c>
      <c r="B228" s="37" t="s">
        <v>214</v>
      </c>
      <c r="C228" s="38" t="s">
        <v>215</v>
      </c>
      <c r="D228" s="39" t="s">
        <v>31</v>
      </c>
      <c r="E228" s="131">
        <v>42.23</v>
      </c>
      <c r="F228" s="41">
        <v>0</v>
      </c>
      <c r="G228" s="42">
        <f>E228*F228</f>
        <v>0</v>
      </c>
      <c r="H228" s="43">
        <v>0</v>
      </c>
      <c r="I228" s="42">
        <f>E228*H228</f>
        <v>0</v>
      </c>
      <c r="J228" s="40">
        <v>0.00025</v>
      </c>
      <c r="K228" s="44">
        <f>E228*J228</f>
        <v>0.0105575</v>
      </c>
    </row>
    <row r="229" spans="1:11" s="1" customFormat="1" ht="9.6">
      <c r="A229" s="35"/>
      <c r="B229" s="127" t="s">
        <v>354</v>
      </c>
      <c r="C229" s="128" t="s">
        <v>574</v>
      </c>
      <c r="D229" s="129" t="s">
        <v>356</v>
      </c>
      <c r="E229" s="132">
        <v>42.23</v>
      </c>
      <c r="F229" s="41"/>
      <c r="G229" s="42"/>
      <c r="H229" s="43"/>
      <c r="I229" s="42"/>
      <c r="J229" s="40"/>
      <c r="K229" s="44"/>
    </row>
    <row r="230" spans="1:11" s="1" customFormat="1" ht="9.6">
      <c r="A230" s="35">
        <f>A228+1</f>
        <v>96</v>
      </c>
      <c r="B230" s="37" t="s">
        <v>216</v>
      </c>
      <c r="C230" s="38" t="s">
        <v>217</v>
      </c>
      <c r="D230" s="39" t="s">
        <v>51</v>
      </c>
      <c r="E230" s="131">
        <v>2</v>
      </c>
      <c r="F230" s="41">
        <v>0</v>
      </c>
      <c r="G230" s="42">
        <f>E230*F230</f>
        <v>0</v>
      </c>
      <c r="H230" s="43">
        <v>0</v>
      </c>
      <c r="I230" s="42">
        <f>E230*H230</f>
        <v>0</v>
      </c>
      <c r="J230" s="40">
        <v>0</v>
      </c>
      <c r="K230" s="44">
        <f>E230*J230</f>
        <v>0</v>
      </c>
    </row>
    <row r="231" spans="1:11" s="1" customFormat="1" ht="9.6">
      <c r="A231" s="35"/>
      <c r="B231" s="127" t="s">
        <v>354</v>
      </c>
      <c r="C231" s="128">
        <v>2</v>
      </c>
      <c r="D231" s="129" t="s">
        <v>362</v>
      </c>
      <c r="E231" s="132">
        <v>2</v>
      </c>
      <c r="F231" s="41"/>
      <c r="G231" s="42"/>
      <c r="H231" s="43"/>
      <c r="I231" s="42"/>
      <c r="J231" s="40"/>
      <c r="K231" s="44"/>
    </row>
    <row r="232" spans="1:11" s="1" customFormat="1" ht="9.6">
      <c r="A232" s="35">
        <f>A230+1</f>
        <v>97</v>
      </c>
      <c r="B232" s="37" t="s">
        <v>218</v>
      </c>
      <c r="C232" s="38" t="s">
        <v>219</v>
      </c>
      <c r="D232" s="39" t="s">
        <v>51</v>
      </c>
      <c r="E232" s="131">
        <v>8</v>
      </c>
      <c r="F232" s="41">
        <v>0</v>
      </c>
      <c r="G232" s="42">
        <f>E232*F232</f>
        <v>0</v>
      </c>
      <c r="H232" s="43">
        <v>0</v>
      </c>
      <c r="I232" s="42">
        <f>E232*H232</f>
        <v>0</v>
      </c>
      <c r="J232" s="40">
        <v>0</v>
      </c>
      <c r="K232" s="44">
        <f>E232*J232</f>
        <v>0</v>
      </c>
    </row>
    <row r="233" spans="1:11" s="1" customFormat="1" ht="9.6">
      <c r="A233" s="35"/>
      <c r="B233" s="127" t="s">
        <v>354</v>
      </c>
      <c r="C233" s="128">
        <v>8</v>
      </c>
      <c r="D233" s="129" t="s">
        <v>362</v>
      </c>
      <c r="E233" s="132">
        <v>8</v>
      </c>
      <c r="F233" s="41"/>
      <c r="G233" s="42"/>
      <c r="H233" s="43"/>
      <c r="I233" s="42"/>
      <c r="J233" s="40"/>
      <c r="K233" s="44"/>
    </row>
    <row r="234" spans="1:11" s="1" customFormat="1" ht="9.6">
      <c r="A234" s="35">
        <f>A232+1</f>
        <v>98</v>
      </c>
      <c r="B234" s="37" t="s">
        <v>207</v>
      </c>
      <c r="C234" s="38" t="s">
        <v>208</v>
      </c>
      <c r="D234" s="39" t="s">
        <v>105</v>
      </c>
      <c r="E234" s="131">
        <v>4</v>
      </c>
      <c r="F234" s="41">
        <v>0</v>
      </c>
      <c r="G234" s="42">
        <f>E234*F234</f>
        <v>0</v>
      </c>
      <c r="H234" s="43">
        <v>0</v>
      </c>
      <c r="I234" s="42">
        <f>E234*H234</f>
        <v>0</v>
      </c>
      <c r="J234" s="40">
        <v>0</v>
      </c>
      <c r="K234" s="44">
        <f>E234*J234</f>
        <v>0</v>
      </c>
    </row>
    <row r="235" spans="1:11" s="1" customFormat="1" ht="9.6">
      <c r="A235" s="35"/>
      <c r="B235" s="127" t="s">
        <v>354</v>
      </c>
      <c r="C235" s="128">
        <v>4</v>
      </c>
      <c r="D235" s="129" t="s">
        <v>409</v>
      </c>
      <c r="E235" s="132">
        <v>4</v>
      </c>
      <c r="F235" s="41"/>
      <c r="G235" s="42"/>
      <c r="H235" s="43"/>
      <c r="I235" s="42"/>
      <c r="J235" s="40"/>
      <c r="K235" s="44"/>
    </row>
    <row r="236" spans="1:11" s="1" customFormat="1" ht="9.6">
      <c r="A236" s="35">
        <f>A234+1</f>
        <v>99</v>
      </c>
      <c r="B236" s="37" t="s">
        <v>220</v>
      </c>
      <c r="C236" s="38" t="s">
        <v>435</v>
      </c>
      <c r="D236" s="39" t="s">
        <v>87</v>
      </c>
      <c r="E236" s="131">
        <v>8</v>
      </c>
      <c r="F236" s="41">
        <v>0</v>
      </c>
      <c r="G236" s="42">
        <f>E236*F236</f>
        <v>0</v>
      </c>
      <c r="H236" s="43">
        <v>0</v>
      </c>
      <c r="I236" s="42">
        <f>E236*H236</f>
        <v>0</v>
      </c>
      <c r="J236" s="40">
        <v>1</v>
      </c>
      <c r="K236" s="44">
        <f>E236*J236</f>
        <v>8</v>
      </c>
    </row>
    <row r="237" spans="1:11" s="1" customFormat="1" ht="9.6">
      <c r="A237" s="35"/>
      <c r="B237" s="127" t="s">
        <v>354</v>
      </c>
      <c r="C237" s="128" t="s">
        <v>575</v>
      </c>
      <c r="D237" s="129" t="s">
        <v>374</v>
      </c>
      <c r="E237" s="132">
        <v>8</v>
      </c>
      <c r="F237" s="41"/>
      <c r="G237" s="42"/>
      <c r="H237" s="43"/>
      <c r="I237" s="42"/>
      <c r="J237" s="40"/>
      <c r="K237" s="44"/>
    </row>
    <row r="238" spans="1:11" s="1" customFormat="1" ht="9.6">
      <c r="A238" s="35">
        <f>A236+1</f>
        <v>100</v>
      </c>
      <c r="B238" s="37" t="s">
        <v>221</v>
      </c>
      <c r="C238" s="38" t="s">
        <v>576</v>
      </c>
      <c r="D238" s="39" t="s">
        <v>223</v>
      </c>
      <c r="E238" s="131">
        <v>126.7</v>
      </c>
      <c r="F238" s="41">
        <v>0</v>
      </c>
      <c r="G238" s="42">
        <f>E238*F238</f>
        <v>0</v>
      </c>
      <c r="H238" s="43">
        <v>0</v>
      </c>
      <c r="I238" s="42">
        <f>E238*H238</f>
        <v>0</v>
      </c>
      <c r="J238" s="40">
        <v>0.0012</v>
      </c>
      <c r="K238" s="44">
        <f>E238*J238</f>
        <v>0.15203999999999998</v>
      </c>
    </row>
    <row r="239" spans="1:11" s="1" customFormat="1" ht="9.6">
      <c r="A239" s="35"/>
      <c r="B239" s="127" t="s">
        <v>354</v>
      </c>
      <c r="C239" s="128" t="s">
        <v>577</v>
      </c>
      <c r="D239" s="129" t="s">
        <v>437</v>
      </c>
      <c r="E239" s="132">
        <v>126.7</v>
      </c>
      <c r="F239" s="41"/>
      <c r="G239" s="42"/>
      <c r="H239" s="43"/>
      <c r="I239" s="42"/>
      <c r="J239" s="40"/>
      <c r="K239" s="44"/>
    </row>
    <row r="240" spans="1:11" s="1" customFormat="1" ht="9.6">
      <c r="A240" s="35">
        <f>A238+1</f>
        <v>101</v>
      </c>
      <c r="B240" s="37" t="s">
        <v>224</v>
      </c>
      <c r="C240" s="38" t="s">
        <v>225</v>
      </c>
      <c r="D240" s="39" t="s">
        <v>105</v>
      </c>
      <c r="E240" s="131">
        <v>16</v>
      </c>
      <c r="F240" s="41">
        <v>0</v>
      </c>
      <c r="G240" s="42">
        <f>E240*F240</f>
        <v>0</v>
      </c>
      <c r="H240" s="43">
        <v>0</v>
      </c>
      <c r="I240" s="42">
        <f>E240*H240</f>
        <v>0</v>
      </c>
      <c r="J240" s="40">
        <v>0.0003116</v>
      </c>
      <c r="K240" s="44">
        <f>E240*J240</f>
        <v>0.0049856</v>
      </c>
    </row>
    <row r="241" spans="1:11" s="1" customFormat="1" ht="9.6">
      <c r="A241" s="35"/>
      <c r="B241" s="127" t="s">
        <v>354</v>
      </c>
      <c r="C241" s="128">
        <v>16</v>
      </c>
      <c r="D241" s="129" t="s">
        <v>409</v>
      </c>
      <c r="E241" s="132">
        <v>16</v>
      </c>
      <c r="F241" s="41"/>
      <c r="G241" s="42"/>
      <c r="H241" s="43"/>
      <c r="I241" s="42"/>
      <c r="J241" s="40"/>
      <c r="K241" s="44"/>
    </row>
    <row r="242" spans="1:11" s="1" customFormat="1" ht="9.6">
      <c r="A242" s="35">
        <f>A240+1</f>
        <v>102</v>
      </c>
      <c r="B242" s="37" t="s">
        <v>226</v>
      </c>
      <c r="C242" s="38" t="s">
        <v>578</v>
      </c>
      <c r="D242" s="39" t="s">
        <v>227</v>
      </c>
      <c r="E242" s="131">
        <v>30</v>
      </c>
      <c r="F242" s="41">
        <v>0</v>
      </c>
      <c r="G242" s="42">
        <f>E242*F242</f>
        <v>0</v>
      </c>
      <c r="H242" s="43">
        <v>0</v>
      </c>
      <c r="I242" s="42">
        <f>E242*H242</f>
        <v>0</v>
      </c>
      <c r="J242" s="40">
        <v>0</v>
      </c>
      <c r="K242" s="44">
        <f>E242*J242</f>
        <v>0</v>
      </c>
    </row>
    <row r="243" spans="1:11" s="1" customFormat="1" ht="9.6">
      <c r="A243" s="35"/>
      <c r="B243" s="127" t="s">
        <v>354</v>
      </c>
      <c r="C243" s="128">
        <v>30</v>
      </c>
      <c r="D243" s="129" t="s">
        <v>439</v>
      </c>
      <c r="E243" s="132">
        <v>30</v>
      </c>
      <c r="F243" s="41"/>
      <c r="G243" s="42"/>
      <c r="H243" s="43"/>
      <c r="I243" s="42"/>
      <c r="J243" s="40"/>
      <c r="K243" s="44"/>
    </row>
    <row r="244" spans="1:11" s="1" customFormat="1" ht="9.6">
      <c r="A244" s="35">
        <f>A242+1</f>
        <v>103</v>
      </c>
      <c r="B244" s="37" t="s">
        <v>228</v>
      </c>
      <c r="C244" s="38" t="s">
        <v>229</v>
      </c>
      <c r="D244" s="39" t="s">
        <v>87</v>
      </c>
      <c r="E244" s="40">
        <v>8.226</v>
      </c>
      <c r="F244" s="41">
        <v>0</v>
      </c>
      <c r="G244" s="42">
        <f>E244*F244</f>
        <v>0</v>
      </c>
      <c r="H244" s="43">
        <v>0</v>
      </c>
      <c r="I244" s="42">
        <f>E244*H244</f>
        <v>0</v>
      </c>
      <c r="J244" s="40">
        <v>0</v>
      </c>
      <c r="K244" s="44">
        <f>E244*J244</f>
        <v>0</v>
      </c>
    </row>
    <row r="245" spans="1:11" s="1" customFormat="1" ht="9.6">
      <c r="A245" s="35"/>
      <c r="B245" s="127" t="s">
        <v>354</v>
      </c>
      <c r="C245" s="133">
        <f>K246</f>
        <v>8.225516639519999</v>
      </c>
      <c r="D245" s="129" t="s">
        <v>374</v>
      </c>
      <c r="E245" s="130">
        <v>8.226</v>
      </c>
      <c r="F245" s="41"/>
      <c r="G245" s="42"/>
      <c r="H245" s="43"/>
      <c r="I245" s="126"/>
      <c r="J245" s="40"/>
      <c r="K245" s="44"/>
    </row>
    <row r="246" spans="1:11" s="18" customFormat="1" ht="10.8" thickBot="1">
      <c r="A246" s="46"/>
      <c r="B246" s="48">
        <v>782</v>
      </c>
      <c r="C246" s="49" t="s">
        <v>230</v>
      </c>
      <c r="D246" s="47"/>
      <c r="E246" s="47"/>
      <c r="F246" s="50"/>
      <c r="G246" s="52">
        <f>SUM(G220:G244)</f>
        <v>0</v>
      </c>
      <c r="H246" s="51"/>
      <c r="I246" s="63">
        <f>SUM(I220:I244)</f>
        <v>0</v>
      </c>
      <c r="J246" s="51"/>
      <c r="K246" s="53">
        <f>SUM(K220:K244)</f>
        <v>8.225516639519999</v>
      </c>
    </row>
    <row r="247" spans="1:11" ht="13.8" thickBo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s="1" customFormat="1" ht="9.75" customHeight="1">
      <c r="A248" s="5" t="s">
        <v>2</v>
      </c>
      <c r="B248" s="301" t="s">
        <v>6</v>
      </c>
      <c r="C248" s="301" t="s">
        <v>8</v>
      </c>
      <c r="D248" s="301" t="s">
        <v>10</v>
      </c>
      <c r="E248" s="301" t="s">
        <v>12</v>
      </c>
      <c r="F248" s="315" t="s">
        <v>14</v>
      </c>
      <c r="G248" s="261"/>
      <c r="H248" s="261"/>
      <c r="I248" s="261"/>
      <c r="J248" s="301" t="s">
        <v>23</v>
      </c>
      <c r="K248" s="179"/>
    </row>
    <row r="249" spans="1:11" s="1" customFormat="1" ht="9.75" customHeight="1">
      <c r="A249" s="6" t="s">
        <v>3</v>
      </c>
      <c r="B249" s="219"/>
      <c r="C249" s="219"/>
      <c r="D249" s="219"/>
      <c r="E249" s="219"/>
      <c r="F249" s="299" t="s">
        <v>15</v>
      </c>
      <c r="G249" s="170"/>
      <c r="H249" s="300" t="s">
        <v>20</v>
      </c>
      <c r="I249" s="170"/>
      <c r="J249" s="219"/>
      <c r="K249" s="281"/>
    </row>
    <row r="250" spans="1:11" s="1" customFormat="1" ht="9.75" customHeight="1">
      <c r="A250" s="6" t="s">
        <v>4</v>
      </c>
      <c r="B250" s="219"/>
      <c r="C250" s="219"/>
      <c r="D250" s="219"/>
      <c r="E250" s="219"/>
      <c r="F250" s="9" t="s">
        <v>16</v>
      </c>
      <c r="G250" s="11" t="s">
        <v>18</v>
      </c>
      <c r="H250" s="13" t="s">
        <v>16</v>
      </c>
      <c r="I250" s="11" t="s">
        <v>18</v>
      </c>
      <c r="J250" s="13" t="s">
        <v>16</v>
      </c>
      <c r="K250" s="165" t="s">
        <v>18</v>
      </c>
    </row>
    <row r="251" spans="1:11" s="1" customFormat="1" ht="9.75" customHeight="1" thickBot="1">
      <c r="A251" s="7" t="s">
        <v>5</v>
      </c>
      <c r="B251" s="8" t="s">
        <v>7</v>
      </c>
      <c r="C251" s="8" t="s">
        <v>9</v>
      </c>
      <c r="D251" s="8" t="s">
        <v>11</v>
      </c>
      <c r="E251" s="8" t="s">
        <v>13</v>
      </c>
      <c r="F251" s="10" t="s">
        <v>17</v>
      </c>
      <c r="G251" s="12" t="s">
        <v>19</v>
      </c>
      <c r="H251" s="14" t="s">
        <v>21</v>
      </c>
      <c r="I251" s="12" t="s">
        <v>22</v>
      </c>
      <c r="J251" s="14" t="s">
        <v>24</v>
      </c>
      <c r="K251" s="16" t="s">
        <v>25</v>
      </c>
    </row>
    <row r="252" spans="1:11" s="18" customFormat="1" ht="10.2">
      <c r="A252" s="20"/>
      <c r="B252" s="19"/>
      <c r="C252" s="21" t="s">
        <v>231</v>
      </c>
      <c r="D252" s="19"/>
      <c r="E252" s="19"/>
      <c r="F252" s="22"/>
      <c r="G252" s="23"/>
      <c r="H252" s="24"/>
      <c r="J252" s="24"/>
      <c r="K252" s="25"/>
    </row>
    <row r="253" spans="1:11" s="18" customFormat="1" ht="10.2">
      <c r="A253" s="28"/>
      <c r="B253" s="29" t="s">
        <v>232</v>
      </c>
      <c r="C253" s="30" t="s">
        <v>233</v>
      </c>
      <c r="D253" s="27"/>
      <c r="E253" s="27"/>
      <c r="F253" s="31"/>
      <c r="G253" s="32"/>
      <c r="H253" s="33"/>
      <c r="I253" s="26"/>
      <c r="J253" s="33"/>
      <c r="K253" s="34"/>
    </row>
    <row r="254" spans="1:11" s="1" customFormat="1" ht="9.6">
      <c r="A254" s="35">
        <f>A244+1</f>
        <v>104</v>
      </c>
      <c r="B254" s="37" t="s">
        <v>234</v>
      </c>
      <c r="C254" s="38" t="s">
        <v>579</v>
      </c>
      <c r="D254" s="39" t="s">
        <v>51</v>
      </c>
      <c r="E254" s="131">
        <v>8</v>
      </c>
      <c r="F254" s="41">
        <v>0</v>
      </c>
      <c r="G254" s="42">
        <f>E254*F254</f>
        <v>0</v>
      </c>
      <c r="H254" s="43">
        <v>0</v>
      </c>
      <c r="I254" s="42">
        <f>E254*H254</f>
        <v>0</v>
      </c>
      <c r="J254" s="40">
        <v>0.029</v>
      </c>
      <c r="K254" s="44">
        <f>E254*J254</f>
        <v>0.232</v>
      </c>
    </row>
    <row r="255" spans="1:11" s="1" customFormat="1" ht="9.6">
      <c r="A255" s="35"/>
      <c r="B255" s="127" t="s">
        <v>354</v>
      </c>
      <c r="C255" s="128">
        <v>8</v>
      </c>
      <c r="D255" s="129" t="s">
        <v>362</v>
      </c>
      <c r="E255" s="132">
        <v>8</v>
      </c>
      <c r="F255" s="41"/>
      <c r="G255" s="42"/>
      <c r="H255" s="43"/>
      <c r="I255" s="42"/>
      <c r="J255" s="40"/>
      <c r="K255" s="44"/>
    </row>
    <row r="256" spans="1:11" s="1" customFormat="1" ht="9.6">
      <c r="A256" s="35">
        <f>A254+1</f>
        <v>105</v>
      </c>
      <c r="B256" s="37" t="s">
        <v>235</v>
      </c>
      <c r="C256" s="38" t="s">
        <v>236</v>
      </c>
      <c r="D256" s="39" t="s">
        <v>105</v>
      </c>
      <c r="E256" s="131">
        <v>8</v>
      </c>
      <c r="F256" s="41">
        <v>0</v>
      </c>
      <c r="G256" s="42">
        <f>E256*F256</f>
        <v>0</v>
      </c>
      <c r="H256" s="43">
        <v>0</v>
      </c>
      <c r="I256" s="42">
        <f>E256*H256</f>
        <v>0</v>
      </c>
      <c r="J256" s="40">
        <v>0.00369402</v>
      </c>
      <c r="K256" s="44">
        <f>E256*J256</f>
        <v>0.02955216</v>
      </c>
    </row>
    <row r="257" spans="1:11" s="1" customFormat="1" ht="9.6">
      <c r="A257" s="35"/>
      <c r="B257" s="127" t="s">
        <v>354</v>
      </c>
      <c r="C257" s="128">
        <v>8</v>
      </c>
      <c r="D257" s="129" t="s">
        <v>409</v>
      </c>
      <c r="E257" s="132">
        <v>8</v>
      </c>
      <c r="F257" s="41"/>
      <c r="G257" s="42"/>
      <c r="H257" s="43"/>
      <c r="I257" s="42"/>
      <c r="J257" s="40"/>
      <c r="K257" s="44"/>
    </row>
    <row r="258" spans="1:11" s="1" customFormat="1" ht="9.6">
      <c r="A258" s="35">
        <f>A256+1</f>
        <v>106</v>
      </c>
      <c r="B258" s="37" t="s">
        <v>110</v>
      </c>
      <c r="C258" s="38" t="s">
        <v>111</v>
      </c>
      <c r="D258" s="39" t="s">
        <v>105</v>
      </c>
      <c r="E258" s="131">
        <v>8</v>
      </c>
      <c r="F258" s="41">
        <v>0</v>
      </c>
      <c r="G258" s="42">
        <f>E258*F258</f>
        <v>0</v>
      </c>
      <c r="H258" s="43">
        <v>0</v>
      </c>
      <c r="I258" s="42">
        <f>E258*H258</f>
        <v>0</v>
      </c>
      <c r="J258" s="40">
        <v>0.0016</v>
      </c>
      <c r="K258" s="44">
        <f>E258*J258</f>
        <v>0.0128</v>
      </c>
    </row>
    <row r="259" spans="1:11" s="1" customFormat="1" ht="9.6">
      <c r="A259" s="35"/>
      <c r="B259" s="127" t="s">
        <v>354</v>
      </c>
      <c r="C259" s="128">
        <v>8</v>
      </c>
      <c r="D259" s="129" t="s">
        <v>409</v>
      </c>
      <c r="E259" s="132">
        <v>8</v>
      </c>
      <c r="F259" s="41"/>
      <c r="G259" s="42"/>
      <c r="H259" s="43"/>
      <c r="I259" s="42"/>
      <c r="J259" s="40"/>
      <c r="K259" s="44"/>
    </row>
    <row r="260" spans="1:11" s="1" customFormat="1" ht="9.6">
      <c r="A260" s="35">
        <f>A258+1</f>
        <v>107</v>
      </c>
      <c r="B260" s="37" t="s">
        <v>237</v>
      </c>
      <c r="C260" s="38" t="s">
        <v>238</v>
      </c>
      <c r="D260" s="39" t="s">
        <v>87</v>
      </c>
      <c r="E260" s="36">
        <v>0.274</v>
      </c>
      <c r="F260" s="41">
        <v>0</v>
      </c>
      <c r="G260" s="42">
        <f>E260*F260</f>
        <v>0</v>
      </c>
      <c r="H260" s="43">
        <v>0</v>
      </c>
      <c r="I260" s="42">
        <f>E260*H260</f>
        <v>0</v>
      </c>
      <c r="J260" s="40">
        <v>0</v>
      </c>
      <c r="K260" s="44">
        <f>E260*J260</f>
        <v>0</v>
      </c>
    </row>
    <row r="261" spans="1:11" s="1" customFormat="1" ht="9.6">
      <c r="A261" s="35"/>
      <c r="B261" s="127" t="s">
        <v>354</v>
      </c>
      <c r="C261" s="133">
        <f>K262</f>
        <v>0.27435216</v>
      </c>
      <c r="D261" s="129" t="s">
        <v>374</v>
      </c>
      <c r="E261" s="130">
        <v>0.274</v>
      </c>
      <c r="F261" s="41"/>
      <c r="G261" s="42"/>
      <c r="H261" s="43"/>
      <c r="I261" s="126"/>
      <c r="J261" s="40"/>
      <c r="K261" s="44"/>
    </row>
    <row r="262" spans="1:11" s="18" customFormat="1" ht="10.8" thickBot="1">
      <c r="A262" s="46"/>
      <c r="B262" s="48">
        <v>721</v>
      </c>
      <c r="C262" s="49" t="s">
        <v>239</v>
      </c>
      <c r="D262" s="47"/>
      <c r="E262" s="47"/>
      <c r="F262" s="50"/>
      <c r="G262" s="52">
        <f>SUM(G254:G260)</f>
        <v>0</v>
      </c>
      <c r="H262" s="51"/>
      <c r="I262" s="63">
        <f>SUM(I254:I260)</f>
        <v>0</v>
      </c>
      <c r="J262" s="51"/>
      <c r="K262" s="53">
        <f>SUM(K254:K260)</f>
        <v>0.27435216</v>
      </c>
    </row>
    <row r="263" spans="1:11" ht="13.8" thickBo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s="18" customFormat="1" ht="13.8" thickBot="1">
      <c r="A264" s="65"/>
      <c r="B264" s="66"/>
      <c r="C264" s="68" t="s">
        <v>240</v>
      </c>
      <c r="D264" s="67"/>
      <c r="E264" s="67"/>
      <c r="F264" s="67"/>
      <c r="G264" s="67"/>
      <c r="H264" s="67"/>
      <c r="I264" s="67"/>
      <c r="J264" s="304">
        <f>'KRYCÍ LIST SO-02'!E20</f>
        <v>0</v>
      </c>
      <c r="K264" s="199"/>
    </row>
  </sheetData>
  <mergeCells count="30">
    <mergeCell ref="J248:K249"/>
    <mergeCell ref="F249:G249"/>
    <mergeCell ref="H249:I249"/>
    <mergeCell ref="J264:K264"/>
    <mergeCell ref="H215:I215"/>
    <mergeCell ref="B248:B250"/>
    <mergeCell ref="C248:C250"/>
    <mergeCell ref="D248:D250"/>
    <mergeCell ref="E248:E250"/>
    <mergeCell ref="F248:I248"/>
    <mergeCell ref="J6:K7"/>
    <mergeCell ref="F7:G7"/>
    <mergeCell ref="H7:I7"/>
    <mergeCell ref="B214:B216"/>
    <mergeCell ref="C214:C216"/>
    <mergeCell ref="D214:D216"/>
    <mergeCell ref="E214:E216"/>
    <mergeCell ref="F214:I214"/>
    <mergeCell ref="J214:K215"/>
    <mergeCell ref="F215:G215"/>
    <mergeCell ref="B6:B8"/>
    <mergeCell ref="C6:C8"/>
    <mergeCell ref="D6:D8"/>
    <mergeCell ref="E6:E8"/>
    <mergeCell ref="F6:I6"/>
    <mergeCell ref="A1:I1"/>
    <mergeCell ref="J1:K1"/>
    <mergeCell ref="A2:I2"/>
    <mergeCell ref="J2:K2"/>
    <mergeCell ref="A4:K4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9">
      <selection activeCell="D9" sqref="D9:G9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234" t="s">
        <v>262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2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2" customHeight="1">
      <c r="A3" s="235" t="s">
        <v>263</v>
      </c>
      <c r="B3" s="177"/>
      <c r="C3" s="177"/>
      <c r="D3" s="178"/>
      <c r="E3" s="236" t="s">
        <v>264</v>
      </c>
      <c r="F3" s="177"/>
      <c r="G3" s="177"/>
      <c r="H3" s="177"/>
      <c r="I3" s="177"/>
      <c r="J3" s="178"/>
      <c r="K3" s="236" t="s">
        <v>265</v>
      </c>
      <c r="L3" s="178"/>
      <c r="M3" s="91" t="s">
        <v>266</v>
      </c>
    </row>
    <row r="4" spans="1:13" ht="13.2" customHeight="1">
      <c r="A4" s="313" t="s">
        <v>489</v>
      </c>
      <c r="B4" s="184"/>
      <c r="C4" s="184"/>
      <c r="D4" s="187"/>
      <c r="E4" s="233" t="s">
        <v>580</v>
      </c>
      <c r="F4" s="181"/>
      <c r="G4" s="181"/>
      <c r="H4" s="181"/>
      <c r="I4" s="181"/>
      <c r="J4" s="182"/>
      <c r="K4" s="232" t="s">
        <v>268</v>
      </c>
      <c r="L4" s="187"/>
      <c r="M4" s="92" t="s">
        <v>269</v>
      </c>
    </row>
    <row r="5" spans="1:13" ht="13.2" customHeight="1">
      <c r="A5" s="229" t="s">
        <v>270</v>
      </c>
      <c r="B5" s="170"/>
      <c r="C5" s="170"/>
      <c r="D5" s="171"/>
      <c r="E5" s="230" t="s">
        <v>271</v>
      </c>
      <c r="F5" s="170"/>
      <c r="G5" s="170"/>
      <c r="H5" s="170"/>
      <c r="I5" s="170"/>
      <c r="J5" s="171"/>
      <c r="K5" s="230" t="s">
        <v>272</v>
      </c>
      <c r="L5" s="171"/>
      <c r="M5" s="156" t="s">
        <v>273</v>
      </c>
    </row>
    <row r="6" spans="1:13" ht="13.2" customHeight="1">
      <c r="A6" s="231" t="s">
        <v>268</v>
      </c>
      <c r="B6" s="184"/>
      <c r="C6" s="184"/>
      <c r="D6" s="187"/>
      <c r="E6" s="233" t="s">
        <v>442</v>
      </c>
      <c r="F6" s="181"/>
      <c r="G6" s="181"/>
      <c r="H6" s="181"/>
      <c r="I6" s="181"/>
      <c r="J6" s="182"/>
      <c r="K6" s="232" t="s">
        <v>268</v>
      </c>
      <c r="L6" s="187"/>
      <c r="M6" s="92" t="s">
        <v>268</v>
      </c>
    </row>
    <row r="7" spans="1:13" s="3" customFormat="1" ht="13.2" customHeight="1">
      <c r="A7" s="244" t="s">
        <v>274</v>
      </c>
      <c r="B7" s="239"/>
      <c r="C7" s="239"/>
      <c r="D7" s="245" t="s">
        <v>444</v>
      </c>
      <c r="E7" s="239"/>
      <c r="F7" s="239"/>
      <c r="G7" s="246"/>
      <c r="H7" s="238" t="s">
        <v>278</v>
      </c>
      <c r="I7" s="239"/>
      <c r="J7" s="239"/>
      <c r="K7" s="239"/>
      <c r="L7" s="239"/>
      <c r="M7" s="157">
        <v>80.3</v>
      </c>
    </row>
    <row r="8" spans="1:13" s="3" customFormat="1" ht="13.2" customHeight="1">
      <c r="A8" s="244" t="s">
        <v>275</v>
      </c>
      <c r="B8" s="239"/>
      <c r="C8" s="239"/>
      <c r="D8" s="245" t="s">
        <v>448</v>
      </c>
      <c r="E8" s="239"/>
      <c r="F8" s="239"/>
      <c r="G8" s="246"/>
      <c r="H8" s="238" t="s">
        <v>279</v>
      </c>
      <c r="I8" s="239"/>
      <c r="J8" s="239"/>
      <c r="K8" s="239"/>
      <c r="L8" s="239"/>
      <c r="M8" s="158">
        <f>H35/M7</f>
        <v>0</v>
      </c>
    </row>
    <row r="9" spans="1:13" ht="13.2" customHeight="1">
      <c r="A9" s="244" t="s">
        <v>276</v>
      </c>
      <c r="B9" s="201"/>
      <c r="C9" s="201"/>
      <c r="D9" s="247" t="s">
        <v>268</v>
      </c>
      <c r="E9" s="201"/>
      <c r="F9" s="201"/>
      <c r="G9" s="204"/>
      <c r="H9" s="238" t="s">
        <v>280</v>
      </c>
      <c r="I9" s="201"/>
      <c r="J9" s="201"/>
      <c r="K9" s="241" t="s">
        <v>268</v>
      </c>
      <c r="L9" s="201"/>
      <c r="M9" s="312"/>
    </row>
    <row r="10" spans="1:13" s="3" customFormat="1" ht="13.2" customHeight="1">
      <c r="A10" s="229" t="s">
        <v>277</v>
      </c>
      <c r="B10" s="240"/>
      <c r="C10" s="240"/>
      <c r="D10" s="248" t="s">
        <v>268</v>
      </c>
      <c r="E10" s="240"/>
      <c r="F10" s="240"/>
      <c r="G10" s="215"/>
      <c r="H10" s="230" t="s">
        <v>281</v>
      </c>
      <c r="I10" s="240"/>
      <c r="J10" s="242" t="s">
        <v>443</v>
      </c>
      <c r="K10" s="170"/>
      <c r="L10" s="170"/>
      <c r="M10" s="266"/>
    </row>
    <row r="11" spans="1:13" ht="13.2" customHeight="1" thickBot="1">
      <c r="A11" s="237" t="s">
        <v>268</v>
      </c>
      <c r="B11" s="175"/>
      <c r="C11" s="175"/>
      <c r="D11" s="175"/>
      <c r="E11" s="175"/>
      <c r="F11" s="175"/>
      <c r="G11" s="194"/>
      <c r="H11" s="243" t="s">
        <v>268</v>
      </c>
      <c r="I11" s="175"/>
      <c r="J11" s="175"/>
      <c r="K11" s="175"/>
      <c r="L11" s="175"/>
      <c r="M11" s="196"/>
    </row>
    <row r="12" spans="1:13" ht="28.5" customHeight="1" thickBot="1">
      <c r="A12" s="197" t="s">
        <v>282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3" ht="13.2" customHeight="1">
      <c r="A13" s="260" t="s">
        <v>283</v>
      </c>
      <c r="B13" s="261"/>
      <c r="C13" s="261"/>
      <c r="D13" s="261"/>
      <c r="E13" s="261"/>
      <c r="F13" s="261"/>
      <c r="G13" s="260" t="s">
        <v>284</v>
      </c>
      <c r="H13" s="261"/>
      <c r="I13" s="261"/>
      <c r="J13" s="261"/>
      <c r="K13" s="261"/>
      <c r="L13" s="261"/>
      <c r="M13" s="264"/>
    </row>
    <row r="14" spans="1:13" s="3" customFormat="1" ht="13.2" customHeight="1">
      <c r="A14" s="252"/>
      <c r="B14" s="238" t="s">
        <v>285</v>
      </c>
      <c r="C14" s="239"/>
      <c r="D14" s="246"/>
      <c r="E14" s="205">
        <f>'REKAPITULACE SO-03'!C29</f>
        <v>0</v>
      </c>
      <c r="F14" s="239"/>
      <c r="G14" s="203" t="s">
        <v>300</v>
      </c>
      <c r="H14" s="254"/>
      <c r="I14" s="254"/>
      <c r="J14" s="255"/>
      <c r="K14" s="96"/>
      <c r="L14" s="97" t="s">
        <v>301</v>
      </c>
      <c r="M14" s="101">
        <f>E20*K14/100</f>
        <v>0</v>
      </c>
    </row>
    <row r="15" spans="1:13" s="3" customFormat="1" ht="13.2" customHeight="1">
      <c r="A15" s="253"/>
      <c r="B15" s="238" t="s">
        <v>286</v>
      </c>
      <c r="C15" s="239"/>
      <c r="D15" s="246"/>
      <c r="E15" s="205">
        <f>'REKAPITULACE SO-03'!D29</f>
        <v>0</v>
      </c>
      <c r="F15" s="239"/>
      <c r="G15" s="203" t="s">
        <v>302</v>
      </c>
      <c r="H15" s="254"/>
      <c r="I15" s="254"/>
      <c r="J15" s="255"/>
      <c r="K15" s="96"/>
      <c r="L15" s="97" t="s">
        <v>301</v>
      </c>
      <c r="M15" s="101">
        <f>E20*K15/100</f>
        <v>0</v>
      </c>
    </row>
    <row r="16" spans="1:13" s="3" customFormat="1" ht="13.2" customHeight="1">
      <c r="A16" s="144" t="s">
        <v>287</v>
      </c>
      <c r="B16" s="249" t="s">
        <v>288</v>
      </c>
      <c r="C16" s="239"/>
      <c r="D16" s="246"/>
      <c r="E16" s="205">
        <f>'REKAPITULACE SO-03'!E19</f>
        <v>0</v>
      </c>
      <c r="F16" s="239"/>
      <c r="G16" s="203" t="s">
        <v>303</v>
      </c>
      <c r="H16" s="254"/>
      <c r="I16" s="254"/>
      <c r="J16" s="255"/>
      <c r="K16" s="96">
        <v>2</v>
      </c>
      <c r="L16" s="97" t="s">
        <v>301</v>
      </c>
      <c r="M16" s="101">
        <f>E20*K16/100</f>
        <v>0</v>
      </c>
    </row>
    <row r="17" spans="1:13" s="3" customFormat="1" ht="13.2" customHeight="1">
      <c r="A17" s="144" t="s">
        <v>289</v>
      </c>
      <c r="B17" s="249" t="s">
        <v>290</v>
      </c>
      <c r="C17" s="239"/>
      <c r="D17" s="246"/>
      <c r="E17" s="205">
        <f>'REKAPITULACE SO-03'!E23</f>
        <v>0</v>
      </c>
      <c r="F17" s="239"/>
      <c r="G17" s="203" t="s">
        <v>304</v>
      </c>
      <c r="H17" s="254"/>
      <c r="I17" s="254"/>
      <c r="J17" s="255"/>
      <c r="K17" s="96">
        <v>1.4</v>
      </c>
      <c r="L17" s="97" t="s">
        <v>301</v>
      </c>
      <c r="M17" s="101">
        <f>E20*K17/100</f>
        <v>0</v>
      </c>
    </row>
    <row r="18" spans="1:13" s="3" customFormat="1" ht="13.2" customHeight="1">
      <c r="A18" s="144" t="s">
        <v>291</v>
      </c>
      <c r="B18" s="249" t="s">
        <v>292</v>
      </c>
      <c r="C18" s="239"/>
      <c r="D18" s="246"/>
      <c r="E18" s="205">
        <f>'REKAPITULACE SO-03'!E27</f>
        <v>0</v>
      </c>
      <c r="F18" s="239"/>
      <c r="G18" s="203" t="s">
        <v>305</v>
      </c>
      <c r="H18" s="254"/>
      <c r="I18" s="254"/>
      <c r="J18" s="255"/>
      <c r="K18" s="96">
        <v>3.5</v>
      </c>
      <c r="L18" s="97" t="s">
        <v>301</v>
      </c>
      <c r="M18" s="101">
        <f>E20*K18/100</f>
        <v>0</v>
      </c>
    </row>
    <row r="19" spans="1:13" s="3" customFormat="1" ht="13.2" customHeight="1">
      <c r="A19" s="144" t="s">
        <v>293</v>
      </c>
      <c r="B19" s="249" t="s">
        <v>294</v>
      </c>
      <c r="C19" s="239"/>
      <c r="D19" s="246"/>
      <c r="E19" s="205">
        <v>0</v>
      </c>
      <c r="F19" s="239"/>
      <c r="G19" s="203" t="s">
        <v>306</v>
      </c>
      <c r="H19" s="254"/>
      <c r="I19" s="254"/>
      <c r="J19" s="255"/>
      <c r="K19" s="96"/>
      <c r="L19" s="97" t="s">
        <v>301</v>
      </c>
      <c r="M19" s="101">
        <f>E20*K19/100</f>
        <v>0</v>
      </c>
    </row>
    <row r="20" spans="1:13" s="3" customFormat="1" ht="13.2" customHeight="1">
      <c r="A20" s="203" t="s">
        <v>295</v>
      </c>
      <c r="B20" s="254"/>
      <c r="C20" s="254"/>
      <c r="D20" s="255"/>
      <c r="E20" s="205">
        <f>SUM(E16:E19)</f>
        <v>0</v>
      </c>
      <c r="F20" s="239"/>
      <c r="G20" s="203" t="s">
        <v>307</v>
      </c>
      <c r="H20" s="254"/>
      <c r="I20" s="254"/>
      <c r="J20" s="255"/>
      <c r="K20" s="96">
        <v>1.6</v>
      </c>
      <c r="L20" s="97" t="s">
        <v>301</v>
      </c>
      <c r="M20" s="101">
        <f>E20*K20/100</f>
        <v>0</v>
      </c>
    </row>
    <row r="21" spans="1:13" s="3" customFormat="1" ht="13.2" customHeight="1">
      <c r="A21" s="203" t="s">
        <v>296</v>
      </c>
      <c r="B21" s="254"/>
      <c r="C21" s="254"/>
      <c r="D21" s="255"/>
      <c r="E21" s="205">
        <v>0</v>
      </c>
      <c r="F21" s="239"/>
      <c r="G21" s="203" t="s">
        <v>308</v>
      </c>
      <c r="H21" s="254"/>
      <c r="I21" s="254"/>
      <c r="J21" s="255"/>
      <c r="K21" s="96"/>
      <c r="L21" s="97" t="s">
        <v>301</v>
      </c>
      <c r="M21" s="101">
        <f>E20*K21/100</f>
        <v>0</v>
      </c>
    </row>
    <row r="22" spans="1:13" s="3" customFormat="1" ht="13.2" customHeight="1">
      <c r="A22" s="203" t="s">
        <v>297</v>
      </c>
      <c r="B22" s="254"/>
      <c r="C22" s="254"/>
      <c r="D22" s="255"/>
      <c r="E22" s="205">
        <v>0</v>
      </c>
      <c r="F22" s="239"/>
      <c r="G22" s="203" t="s">
        <v>309</v>
      </c>
      <c r="H22" s="254"/>
      <c r="I22" s="254"/>
      <c r="J22" s="255"/>
      <c r="K22" s="96"/>
      <c r="L22" s="97" t="s">
        <v>301</v>
      </c>
      <c r="M22" s="101">
        <f>E20*K22/100</f>
        <v>0</v>
      </c>
    </row>
    <row r="23" spans="1:13" s="3" customFormat="1" ht="13.2" customHeight="1" thickBot="1">
      <c r="A23" s="203" t="s">
        <v>298</v>
      </c>
      <c r="B23" s="254"/>
      <c r="C23" s="254"/>
      <c r="D23" s="255"/>
      <c r="E23" s="205">
        <v>0</v>
      </c>
      <c r="F23" s="239"/>
      <c r="G23" s="169"/>
      <c r="H23" s="172"/>
      <c r="I23" s="172"/>
      <c r="J23" s="256"/>
      <c r="K23" s="98"/>
      <c r="L23" s="99" t="s">
        <v>301</v>
      </c>
      <c r="M23" s="102">
        <f>E20*K23/100</f>
        <v>0</v>
      </c>
    </row>
    <row r="24" spans="1:13" s="3" customFormat="1" ht="13.2" customHeight="1">
      <c r="A24" s="203" t="s">
        <v>299</v>
      </c>
      <c r="B24" s="254"/>
      <c r="C24" s="254"/>
      <c r="D24" s="254"/>
      <c r="E24" s="205">
        <f>SUM(E20:E23)</f>
        <v>0</v>
      </c>
      <c r="F24" s="239"/>
      <c r="G24" s="260" t="s">
        <v>310</v>
      </c>
      <c r="H24" s="261"/>
      <c r="I24" s="261"/>
      <c r="J24" s="261"/>
      <c r="K24" s="261"/>
      <c r="L24" s="261"/>
      <c r="M24" s="264"/>
    </row>
    <row r="25" spans="1:13" s="3" customFormat="1" ht="13.2" customHeight="1">
      <c r="A25" s="203" t="s">
        <v>312</v>
      </c>
      <c r="B25" s="254"/>
      <c r="C25" s="254"/>
      <c r="D25" s="255"/>
      <c r="E25" s="205">
        <f>SUM(M14:M23)</f>
        <v>0</v>
      </c>
      <c r="F25" s="201"/>
      <c r="G25" s="203"/>
      <c r="H25" s="254"/>
      <c r="I25" s="254"/>
      <c r="J25" s="255"/>
      <c r="K25" s="96"/>
      <c r="L25" s="97" t="s">
        <v>301</v>
      </c>
      <c r="M25" s="139" t="s">
        <v>411</v>
      </c>
    </row>
    <row r="26" spans="1:13" s="3" customFormat="1" ht="13.2" customHeight="1" thickBot="1">
      <c r="A26" s="203" t="s">
        <v>313</v>
      </c>
      <c r="B26" s="254"/>
      <c r="C26" s="254"/>
      <c r="D26" s="255"/>
      <c r="E26" s="205">
        <f>SUM(M25:M26)</f>
        <v>0</v>
      </c>
      <c r="F26" s="201"/>
      <c r="G26" s="169"/>
      <c r="H26" s="172"/>
      <c r="I26" s="172"/>
      <c r="J26" s="256"/>
      <c r="K26" s="98"/>
      <c r="L26" s="99" t="s">
        <v>301</v>
      </c>
      <c r="M26" s="102">
        <f>E20*K26/100</f>
        <v>0</v>
      </c>
    </row>
    <row r="27" spans="1:13" s="3" customFormat="1" ht="13.2" customHeight="1" thickBot="1">
      <c r="A27" s="169" t="s">
        <v>314</v>
      </c>
      <c r="B27" s="172"/>
      <c r="C27" s="172"/>
      <c r="D27" s="256"/>
      <c r="E27" s="267">
        <f>SUM(M28:M28)</f>
        <v>0</v>
      </c>
      <c r="F27" s="170"/>
      <c r="G27" s="260" t="s">
        <v>311</v>
      </c>
      <c r="H27" s="310"/>
      <c r="I27" s="310"/>
      <c r="J27" s="310"/>
      <c r="K27" s="310"/>
      <c r="L27" s="310"/>
      <c r="M27" s="311"/>
    </row>
    <row r="28" spans="1:13" s="3" customFormat="1" ht="13.2" customHeight="1" thickBot="1">
      <c r="A28" s="268" t="s">
        <v>315</v>
      </c>
      <c r="B28" s="269"/>
      <c r="C28" s="269"/>
      <c r="D28" s="270"/>
      <c r="E28" s="271">
        <f>SUM(E24:E27)</f>
        <v>0</v>
      </c>
      <c r="F28" s="177"/>
      <c r="G28" s="169"/>
      <c r="H28" s="172"/>
      <c r="I28" s="172"/>
      <c r="J28" s="256"/>
      <c r="K28" s="98"/>
      <c r="L28" s="99" t="s">
        <v>301</v>
      </c>
      <c r="M28" s="102">
        <f>E20*K28/100</f>
        <v>0</v>
      </c>
    </row>
    <row r="29" spans="1:13" s="4" customFormat="1" ht="13.2" customHeight="1">
      <c r="A29" s="260" t="s">
        <v>316</v>
      </c>
      <c r="B29" s="261"/>
      <c r="C29" s="261"/>
      <c r="D29" s="262"/>
      <c r="E29" s="263" t="s">
        <v>317</v>
      </c>
      <c r="F29" s="261"/>
      <c r="G29" s="262"/>
      <c r="H29" s="263" t="s">
        <v>318</v>
      </c>
      <c r="I29" s="261"/>
      <c r="J29" s="261"/>
      <c r="K29" s="261"/>
      <c r="L29" s="261"/>
      <c r="M29" s="264"/>
    </row>
    <row r="30" spans="1:13" s="3" customFormat="1" ht="13.2" customHeight="1">
      <c r="A30" s="265" t="s">
        <v>268</v>
      </c>
      <c r="B30" s="170"/>
      <c r="C30" s="170"/>
      <c r="D30" s="171"/>
      <c r="E30" s="145" t="s">
        <v>319</v>
      </c>
      <c r="F30" s="172"/>
      <c r="G30" s="171"/>
      <c r="H30" s="145" t="s">
        <v>319</v>
      </c>
      <c r="I30" s="172"/>
      <c r="J30" s="170"/>
      <c r="K30" s="170"/>
      <c r="L30" s="170"/>
      <c r="M30" s="266"/>
    </row>
    <row r="31" spans="1:13" s="3" customFormat="1" ht="13.2" customHeight="1">
      <c r="A31" s="278" t="s">
        <v>320</v>
      </c>
      <c r="B31" s="217"/>
      <c r="C31" s="279">
        <v>45276</v>
      </c>
      <c r="D31" s="218"/>
      <c r="E31" s="145" t="s">
        <v>320</v>
      </c>
      <c r="F31" s="280"/>
      <c r="G31" s="218"/>
      <c r="H31" s="145" t="s">
        <v>320</v>
      </c>
      <c r="I31" s="280"/>
      <c r="J31" s="217"/>
      <c r="K31" s="217"/>
      <c r="L31" s="217"/>
      <c r="M31" s="281"/>
    </row>
    <row r="32" spans="1:13" s="3" customFormat="1" ht="13.2" customHeight="1">
      <c r="A32" s="278"/>
      <c r="B32" s="217"/>
      <c r="C32" s="217"/>
      <c r="D32" s="218"/>
      <c r="E32" s="285" t="s">
        <v>321</v>
      </c>
      <c r="F32" s="217"/>
      <c r="G32" s="218"/>
      <c r="H32" s="285" t="s">
        <v>321</v>
      </c>
      <c r="I32" s="217"/>
      <c r="J32" s="217"/>
      <c r="K32" s="217"/>
      <c r="L32" s="217"/>
      <c r="M32" s="281"/>
    </row>
    <row r="33" spans="1:13" ht="12.75">
      <c r="A33" s="282"/>
      <c r="B33" s="283"/>
      <c r="C33" s="283"/>
      <c r="D33" s="284"/>
      <c r="E33" s="286"/>
      <c r="F33" s="283"/>
      <c r="G33" s="284"/>
      <c r="H33" s="286"/>
      <c r="I33" s="283"/>
      <c r="J33" s="283"/>
      <c r="K33" s="283"/>
      <c r="L33" s="283"/>
      <c r="M33" s="287"/>
    </row>
    <row r="34" spans="1:13" s="3" customFormat="1" ht="56.25" customHeight="1" thickBot="1">
      <c r="A34" s="282"/>
      <c r="B34" s="283"/>
      <c r="C34" s="283"/>
      <c r="D34" s="284"/>
      <c r="E34" s="286"/>
      <c r="F34" s="283"/>
      <c r="G34" s="284"/>
      <c r="H34" s="286"/>
      <c r="I34" s="283"/>
      <c r="J34" s="283"/>
      <c r="K34" s="283"/>
      <c r="L34" s="283"/>
      <c r="M34" s="287"/>
    </row>
    <row r="35" spans="1:13" s="3" customFormat="1" ht="13.2" customHeight="1">
      <c r="A35" s="305" t="s">
        <v>322</v>
      </c>
      <c r="B35" s="306"/>
      <c r="C35" s="306"/>
      <c r="D35" s="307"/>
      <c r="E35" s="308">
        <v>21</v>
      </c>
      <c r="F35" s="261"/>
      <c r="G35" s="159" t="s">
        <v>323</v>
      </c>
      <c r="H35" s="309">
        <f>E28-H37</f>
        <v>0</v>
      </c>
      <c r="I35" s="261"/>
      <c r="J35" s="261"/>
      <c r="K35" s="261"/>
      <c r="L35" s="261"/>
      <c r="M35" s="160" t="s">
        <v>324</v>
      </c>
    </row>
    <row r="36" spans="1:13" s="3" customFormat="1" ht="13.2" customHeight="1">
      <c r="A36" s="203" t="s">
        <v>325</v>
      </c>
      <c r="B36" s="275"/>
      <c r="C36" s="275"/>
      <c r="D36" s="276"/>
      <c r="E36" s="277">
        <v>21</v>
      </c>
      <c r="F36" s="201"/>
      <c r="G36" s="146" t="s">
        <v>323</v>
      </c>
      <c r="H36" s="205">
        <f>H35*E36/100</f>
        <v>0</v>
      </c>
      <c r="I36" s="201"/>
      <c r="J36" s="201"/>
      <c r="K36" s="201"/>
      <c r="L36" s="201"/>
      <c r="M36" s="107" t="s">
        <v>324</v>
      </c>
    </row>
    <row r="37" spans="1:13" s="3" customFormat="1" ht="13.2" customHeight="1">
      <c r="A37" s="203" t="s">
        <v>322</v>
      </c>
      <c r="B37" s="275"/>
      <c r="C37" s="275"/>
      <c r="D37" s="276"/>
      <c r="E37" s="277">
        <v>12</v>
      </c>
      <c r="F37" s="201"/>
      <c r="G37" s="146" t="s">
        <v>323</v>
      </c>
      <c r="H37" s="205">
        <v>0</v>
      </c>
      <c r="I37" s="291"/>
      <c r="J37" s="291"/>
      <c r="K37" s="291"/>
      <c r="L37" s="291"/>
      <c r="M37" s="107" t="s">
        <v>324</v>
      </c>
    </row>
    <row r="38" spans="1:13" s="3" customFormat="1" ht="13.2" customHeight="1">
      <c r="A38" s="203" t="s">
        <v>325</v>
      </c>
      <c r="B38" s="275"/>
      <c r="C38" s="275"/>
      <c r="D38" s="276"/>
      <c r="E38" s="277">
        <v>12</v>
      </c>
      <c r="F38" s="201"/>
      <c r="G38" s="146" t="s">
        <v>323</v>
      </c>
      <c r="H38" s="205">
        <f>H37*E38/100</f>
        <v>0</v>
      </c>
      <c r="I38" s="201"/>
      <c r="J38" s="201"/>
      <c r="K38" s="201"/>
      <c r="L38" s="201"/>
      <c r="M38" s="107" t="s">
        <v>324</v>
      </c>
    </row>
    <row r="39" spans="1:13" s="108" customFormat="1" ht="19.5" customHeight="1" thickBot="1">
      <c r="A39" s="288" t="s">
        <v>326</v>
      </c>
      <c r="B39" s="289"/>
      <c r="C39" s="289"/>
      <c r="D39" s="289"/>
      <c r="E39" s="289"/>
      <c r="F39" s="289"/>
      <c r="G39" s="289"/>
      <c r="H39" s="290">
        <f>SUM(H35:H38)</f>
        <v>0</v>
      </c>
      <c r="I39" s="210"/>
      <c r="J39" s="210"/>
      <c r="K39" s="210"/>
      <c r="L39" s="210"/>
      <c r="M39" s="109" t="s">
        <v>324</v>
      </c>
    </row>
    <row r="40" s="3" customFormat="1" ht="13.2" customHeight="1"/>
    <row r="41" spans="1:13" s="3" customFormat="1" ht="13.2" customHeight="1">
      <c r="A41" s="280" t="s">
        <v>327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Ladislav Vokoun</cp:lastModifiedBy>
  <dcterms:created xsi:type="dcterms:W3CDTF">2023-12-14T19:17:57Z</dcterms:created>
  <dcterms:modified xsi:type="dcterms:W3CDTF">2024-05-28T19:17:25Z</dcterms:modified>
  <cp:category/>
  <cp:version/>
  <cp:contentType/>
  <cp:contentStatus/>
</cp:coreProperties>
</file>