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racovane\Kros241\Export\24910 Lierova 146\"/>
    </mc:Choice>
  </mc:AlternateContent>
  <bookViews>
    <workbookView xWindow="0" yWindow="0" windowWidth="0" windowHeight="0"/>
  </bookViews>
  <sheets>
    <sheet name="Rekapitulace stavby" sheetId="1" r:id="rId1"/>
    <sheet name="24910 - Spolkový dům -Hy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'24910 - Spolkový dům -Hyd...'!$C$131:$K$262</definedName>
    <definedName name="_xlnm.Print_Area" localSheetId="1">'24910 - Spolkový dům -Hyd...'!$C$4:$J$37,'24910 - Spolkový dům -Hyd...'!$C$50:$J$76,'24910 - Spolkový dům -Hyd...'!$C$121:$K$262</definedName>
    <definedName name="_xlnm.Print_Titles" localSheetId="1">'24910 - Spolkový dům -Hyd...'!$131:$131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62"/>
  <c r="BH262"/>
  <c r="BG262"/>
  <c r="BF262"/>
  <c r="T262"/>
  <c r="T261"/>
  <c r="R262"/>
  <c r="R261"/>
  <c r="P262"/>
  <c r="P261"/>
  <c r="BI260"/>
  <c r="BH260"/>
  <c r="BG260"/>
  <c r="BF260"/>
  <c r="T260"/>
  <c r="T259"/>
  <c r="T258"/>
  <c r="R260"/>
  <c r="R259"/>
  <c r="R258"/>
  <c r="P260"/>
  <c r="P259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T231"/>
  <c r="R232"/>
  <c r="R231"/>
  <c r="P232"/>
  <c r="P231"/>
  <c r="BI230"/>
  <c r="BH230"/>
  <c r="BG230"/>
  <c r="BF230"/>
  <c r="T230"/>
  <c r="T229"/>
  <c r="R230"/>
  <c r="R229"/>
  <c r="P230"/>
  <c r="P229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0"/>
  <c r="J89"/>
  <c r="F89"/>
  <c r="F87"/>
  <c r="E85"/>
  <c r="J16"/>
  <c r="E16"/>
  <c r="F90"/>
  <c r="J15"/>
  <c r="J10"/>
  <c r="J126"/>
  <c i="1" r="L90"/>
  <c r="AM90"/>
  <c r="AM89"/>
  <c r="L89"/>
  <c r="AM87"/>
  <c r="L87"/>
  <c r="L85"/>
  <c r="L84"/>
  <c i="2" r="BK262"/>
  <c r="J262"/>
  <c r="BK260"/>
  <c r="J256"/>
  <c r="J252"/>
  <c r="J250"/>
  <c r="BK249"/>
  <c r="BK247"/>
  <c r="BK246"/>
  <c r="J246"/>
  <c r="BK243"/>
  <c r="J239"/>
  <c r="BK238"/>
  <c r="BK235"/>
  <c r="J234"/>
  <c r="BK232"/>
  <c r="J230"/>
  <c r="J228"/>
  <c r="J225"/>
  <c r="BK224"/>
  <c r="BK222"/>
  <c r="BK220"/>
  <c r="BK218"/>
  <c r="J207"/>
  <c r="J205"/>
  <c r="J204"/>
  <c r="BK202"/>
  <c r="J200"/>
  <c r="BK196"/>
  <c r="BK194"/>
  <c r="J193"/>
  <c r="BK192"/>
  <c r="J188"/>
  <c r="BK187"/>
  <c r="J185"/>
  <c r="BK180"/>
  <c r="J176"/>
  <c r="J173"/>
  <c r="J170"/>
  <c r="BK165"/>
  <c r="J160"/>
  <c r="BK154"/>
  <c r="J150"/>
  <c r="J146"/>
  <c r="J144"/>
  <c r="BK140"/>
  <c r="J138"/>
  <c r="J135"/>
  <c r="BK256"/>
  <c r="BK252"/>
  <c r="J249"/>
  <c r="J243"/>
  <c r="J238"/>
  <c r="BK234"/>
  <c r="BK230"/>
  <c r="BK225"/>
  <c r="J189"/>
  <c r="BK183"/>
  <c r="BK179"/>
  <c r="BK175"/>
  <c r="BK172"/>
  <c r="BK166"/>
  <c r="J161"/>
  <c r="J158"/>
  <c r="BK152"/>
  <c r="BK147"/>
  <c r="BK145"/>
  <c r="J143"/>
  <c r="J139"/>
  <c r="BK137"/>
  <c r="J260"/>
  <c r="BK250"/>
  <c r="J247"/>
  <c r="BK239"/>
  <c r="J235"/>
  <c r="J232"/>
  <c r="BK228"/>
  <c r="J222"/>
  <c r="J220"/>
  <c r="BK216"/>
  <c r="J216"/>
  <c r="J213"/>
  <c r="BK211"/>
  <c r="J209"/>
  <c r="BK205"/>
  <c r="BK204"/>
  <c r="BK200"/>
  <c r="J194"/>
  <c r="J192"/>
  <c r="BK188"/>
  <c r="J183"/>
  <c r="J179"/>
  <c r="J175"/>
  <c r="J172"/>
  <c r="J166"/>
  <c r="BK161"/>
  <c r="BK158"/>
  <c r="J152"/>
  <c r="J147"/>
  <c r="J145"/>
  <c r="BK143"/>
  <c r="J140"/>
  <c r="J137"/>
  <c r="J224"/>
  <c r="J218"/>
  <c r="BK213"/>
  <c r="J211"/>
  <c r="BK209"/>
  <c r="BK207"/>
  <c r="J202"/>
  <c r="J196"/>
  <c r="BK193"/>
  <c r="BK189"/>
  <c r="J187"/>
  <c r="BK185"/>
  <c r="J180"/>
  <c r="BK176"/>
  <c r="BK173"/>
  <c r="BK170"/>
  <c r="J165"/>
  <c r="BK160"/>
  <c r="J154"/>
  <c r="BK150"/>
  <c r="BK146"/>
  <c r="BK144"/>
  <c r="BK139"/>
  <c r="BK138"/>
  <c r="BK135"/>
  <c i="1" r="AS94"/>
  <c i="2" l="1" r="BK134"/>
  <c r="J134"/>
  <c r="J96"/>
  <c r="R134"/>
  <c r="BK142"/>
  <c r="J142"/>
  <c r="J97"/>
  <c r="T142"/>
  <c r="P151"/>
  <c r="R151"/>
  <c r="BK191"/>
  <c r="J191"/>
  <c r="J100"/>
  <c r="R191"/>
  <c r="P215"/>
  <c r="R215"/>
  <c r="P233"/>
  <c r="P237"/>
  <c r="P134"/>
  <c r="T134"/>
  <c r="P142"/>
  <c r="R142"/>
  <c r="BK151"/>
  <c r="J151"/>
  <c r="J99"/>
  <c r="T151"/>
  <c r="P191"/>
  <c r="T191"/>
  <c r="BK215"/>
  <c r="J215"/>
  <c r="J104"/>
  <c r="T215"/>
  <c r="BK233"/>
  <c r="J233"/>
  <c r="J108"/>
  <c r="R233"/>
  <c r="T233"/>
  <c r="BK237"/>
  <c r="J237"/>
  <c r="J109"/>
  <c r="R237"/>
  <c r="T237"/>
  <c r="BK248"/>
  <c r="J248"/>
  <c r="J110"/>
  <c r="P248"/>
  <c r="R248"/>
  <c r="T248"/>
  <c r="BK251"/>
  <c r="J251"/>
  <c r="J111"/>
  <c r="P251"/>
  <c r="R251"/>
  <c r="T251"/>
  <c r="BK210"/>
  <c r="J210"/>
  <c r="J101"/>
  <c r="BK227"/>
  <c r="J227"/>
  <c r="J105"/>
  <c r="BK229"/>
  <c r="J229"/>
  <c r="J106"/>
  <c r="BK231"/>
  <c r="J231"/>
  <c r="J107"/>
  <c r="BK149"/>
  <c r="J149"/>
  <c r="J98"/>
  <c r="BK212"/>
  <c r="J212"/>
  <c r="J102"/>
  <c r="BK259"/>
  <c r="J259"/>
  <c r="J113"/>
  <c r="BK261"/>
  <c r="J261"/>
  <c r="J114"/>
  <c r="F129"/>
  <c r="BE135"/>
  <c r="BE137"/>
  <c r="BE138"/>
  <c r="BE139"/>
  <c r="BE143"/>
  <c r="BE146"/>
  <c r="BE154"/>
  <c r="BE166"/>
  <c r="BE170"/>
  <c r="BE172"/>
  <c r="BE173"/>
  <c r="BE175"/>
  <c r="BE180"/>
  <c r="BE183"/>
  <c r="BE185"/>
  <c r="BE187"/>
  <c r="BE188"/>
  <c r="BE192"/>
  <c r="BE196"/>
  <c r="BE202"/>
  <c r="BE204"/>
  <c r="BE205"/>
  <c r="BE209"/>
  <c r="BE211"/>
  <c r="BE213"/>
  <c r="BE216"/>
  <c r="BE224"/>
  <c r="BE235"/>
  <c r="BE238"/>
  <c r="BE243"/>
  <c r="BE246"/>
  <c r="BE249"/>
  <c r="BE252"/>
  <c r="BE256"/>
  <c r="BE260"/>
  <c r="J87"/>
  <c r="BE140"/>
  <c r="BE144"/>
  <c r="BE145"/>
  <c r="BE147"/>
  <c r="BE150"/>
  <c r="BE152"/>
  <c r="BE158"/>
  <c r="BE160"/>
  <c r="BE161"/>
  <c r="BE165"/>
  <c r="BE176"/>
  <c r="BE179"/>
  <c r="BE189"/>
  <c r="BE193"/>
  <c r="BE194"/>
  <c r="BE200"/>
  <c r="BE207"/>
  <c r="BE218"/>
  <c r="BE220"/>
  <c r="BE222"/>
  <c r="BE225"/>
  <c r="BE228"/>
  <c r="BE230"/>
  <c r="BE232"/>
  <c r="BE234"/>
  <c r="BE239"/>
  <c r="BE247"/>
  <c r="BE250"/>
  <c r="BE262"/>
  <c r="F32"/>
  <c i="1" r="BA95"/>
  <c r="BA94"/>
  <c r="W30"/>
  <c i="2" r="F33"/>
  <c i="1" r="BB95"/>
  <c r="BB94"/>
  <c r="AX94"/>
  <c i="2" r="F34"/>
  <c i="1" r="BC95"/>
  <c r="BC94"/>
  <c r="W32"/>
  <c i="2" r="J32"/>
  <c i="1" r="AW95"/>
  <c i="2" r="F35"/>
  <c i="1" r="BD95"/>
  <c r="BD94"/>
  <c r="W33"/>
  <c i="2" l="1" r="T214"/>
  <c r="P133"/>
  <c r="R214"/>
  <c r="T133"/>
  <c r="T132"/>
  <c r="P214"/>
  <c r="R133"/>
  <c r="R132"/>
  <c r="BK133"/>
  <c r="J133"/>
  <c r="J95"/>
  <c r="BK214"/>
  <c r="J214"/>
  <c r="J103"/>
  <c r="BK258"/>
  <c r="J258"/>
  <c r="J112"/>
  <c i="1" r="AW94"/>
  <c r="AK30"/>
  <c r="W31"/>
  <c i="2" r="J31"/>
  <c i="1" r="AV95"/>
  <c r="AT95"/>
  <c r="AY94"/>
  <c i="2" r="F31"/>
  <c i="1" r="AZ95"/>
  <c r="AZ94"/>
  <c r="W29"/>
  <c i="2" l="1" r="P132"/>
  <c i="1" r="AU95"/>
  <c i="2" r="BK132"/>
  <c r="J132"/>
  <c r="J94"/>
  <c i="1" r="AU94"/>
  <c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<sst xmlns="http://schemas.openxmlformats.org/spreadsheetml/2006/main">
  <si>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</si>
  <si>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</si>
  <si>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</si>
  <si>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</si>
  <si>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</si>
  <si>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{c19a92c8-e309-4c7c-a6d1-1a942b790290}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</si>
  <si>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</si>
  <si>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</si>
  <si>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</si>
  <si>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</si>
  <si>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</si>
  <si>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</si>
  <si>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</si>
  <si>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</si>
  <si>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24910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</si>
  <si>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</si>
  <si>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</si>
  <si>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Spolkový dům -Hydroizolace štítové stěny</t>
  </si>
  <si>
    <t>KSO:</t>
  </si>
  <si>
    <t>CC-CZ:</t>
  </si>
  <si>
    <t>Místo:</t>
  </si>
  <si>
    <t>Lierova č.p.146</t>
  </si>
  <si>
    <t>Datum:</t>
  </si>
  <si>
    <t>16. 7. 2024</t>
  </si>
  <si>
    <t>Zadavatel:</t>
  </si>
  <si>
    <t>IČ:</t>
  </si>
  <si>
    <t>00236195</t>
  </si>
  <si>
    <t>Město K.Hora, Havlíčkovo nám. 552</t>
  </si>
  <si>
    <t>DIČ:</t>
  </si>
  <si>
    <t>Uchazeč:</t>
  </si>
  <si>
    <t>Vyplň údaj</t>
  </si>
  <si>
    <t>Projektant:</t>
  </si>
  <si>
    <t>41427769</t>
  </si>
  <si>
    <t>Kutnohorská stavební projekce-ing Hádková,Partyzán</t>
  </si>
  <si>
    <t>True</t>
  </si>
  <si>
    <t>Zpracovatel:</t>
  </si>
  <si>
    <t>Hádková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</si>
  <si>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</si>
  <si>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</si>
  <si>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</si>
  <si>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</si>
  <si>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</si>
  <si>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</si>
  <si>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</si>
  <si>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</si>
  <si>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</si>
  <si>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</si>
  <si>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</si>
  <si>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</si>
  <si>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</si>
  <si>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</si>
  <si>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</si>
  <si>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</si>
  <si>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</si>
  <si>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</si>
  <si>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</si>
  <si>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</si>
  <si>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</si>
  <si>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</si>
  <si>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</si>
  <si>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</si>
  <si>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</si>
  <si>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</si>
  <si>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</si>
  <si>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</si>
  <si>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</si>
  <si>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</si>
  <si>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</si>
  <si>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</si>
  <si>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</si>
  <si>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</si>
  <si>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</si>
  <si>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</si>
  <si>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</si>
  <si>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</si>
  <si>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</si>
  <si>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</si>
  <si>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</si>
  <si>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</si>
  <si>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</si>
  <si>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</si>
  <si>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</si>
  <si>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</si>
  <si>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</si>
  <si>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</si>
  <si>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</si>
  <si>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</si>
  <si>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</si>
  <si>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</si>
  <si>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</si>
  <si>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</si>
  <si>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</si>
  <si>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</si>
  <si>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</si>
  <si>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</si>
  <si>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</si>
  <si>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</si>
  <si>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</si>
  <si>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</si>
  <si>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</si>
  <si>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</si>
  <si>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</si>
  <si>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</si>
  <si>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</si>
  <si>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</si>
  <si>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771 - Podlahy z dlaždic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</si>
  <si>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</si>
  <si>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</si>
  <si>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</si>
  <si>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</si>
  <si>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</si>
  <si>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</si>
  <si>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</si>
  <si>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</si>
  <si>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</si>
  <si>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</si>
  <si>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</si>
  <si>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</si>
  <si>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</si>
  <si>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</si>
  <si>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</si>
  <si>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</si>
  <si>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</si>
  <si>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</si>
  <si>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</si>
  <si>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</si>
  <si>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</si>
  <si>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</si>
  <si>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</si>
  <si>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</si>
  <si>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132212222</t>
  </si>
  <si>
    <t>Hloubení zapažených rýh šířky přes 800 do 2 000 mm ručně s urovnáním dna do předepsaného profilu a spádu v hornině třídy těžitelnosti I skupiny 3 nesoudržných</t>
  </si>
  <si>
    <t>m3</t>
  </si>
  <si>
    <t>CS ÚRS 2024 01</t>
  </si>
  <si>
    <t>4</t>
  </si>
  <si>
    <t>-994553222</t>
  </si>
  <si>
    <t>VV</t>
  </si>
  <si>
    <t>7,2*1,5*2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</si>
  <si>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</si>
  <si>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</si>
  <si>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1143337783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</si>
  <si>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</si>
  <si>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</si>
  <si>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</si>
  <si>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2023523736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</si>
  <si>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</si>
  <si>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</si>
  <si>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844636915</t>
  </si>
  <si>
    <t>5</t>
  </si>
  <si>
    <t>171111113</t>
  </si>
  <si>
    <t>Uložení sypanin do násypů ručně s rozprostřením sypaniny ve vrstvách a s hrubým urovnáním zhutněných z hornin nesoudržných a soudržných střídavě ukládaných</t>
  </si>
  <si>
    <t>1338985527</t>
  </si>
  <si>
    <t>10+11,6</t>
  </si>
  <si>
    <t>Svislé a kompletní konstrukce</t>
  </si>
  <si>
    <t>6</t>
  </si>
  <si>
    <t>317121101</t>
  </si>
  <si>
    <t>Montáž prefabrikovaných překladů délky do 1500 mm</t>
  </si>
  <si>
    <t>kus</t>
  </si>
  <si>
    <t>2063175832</t>
  </si>
  <si>
    <t>7</t>
  </si>
  <si>
    <t>M</t>
  </si>
  <si>
    <t>59321199</t>
  </si>
  <si>
    <t>překlad železobetonový obloukový 1190x140x100x240mm ATBET</t>
  </si>
  <si>
    <t>8</t>
  </si>
  <si>
    <t>-1987952823</t>
  </si>
  <si>
    <t>319202115</t>
  </si>
  <si>
    <t>Dodatečná izolace zdiva injektáží nízkotlakou metodou silikonovou mikroemulzí, tloušťka zdiva přes 600 do 900 mm Webertec 940 E</t>
  </si>
  <si>
    <t>m</t>
  </si>
  <si>
    <t>-1225491650</t>
  </si>
  <si>
    <t>9</t>
  </si>
  <si>
    <t>319202117</t>
  </si>
  <si>
    <t>Dodatečná izolace zdiva injektáží nízkotlakou metodou silikonovou mikroemulzí, tloušťka zdiva přes 1 200 do 1 500 mm Webertec 940 E</t>
  </si>
  <si>
    <t>277104086</t>
  </si>
  <si>
    <t>10</t>
  </si>
  <si>
    <t>WBR.SAB94220</t>
  </si>
  <si>
    <t>webertec 942 - zálivková malta na dutiny ve zdivu</t>
  </si>
  <si>
    <t>kg</t>
  </si>
  <si>
    <t>32</t>
  </si>
  <si>
    <t>16</t>
  </si>
  <si>
    <t>1646513293</t>
  </si>
  <si>
    <t>2,7*21,75</t>
  </si>
  <si>
    <t>Komunikace pozemní</t>
  </si>
  <si>
    <t>11</t>
  </si>
  <si>
    <t>596991111</t>
  </si>
  <si>
    <t xml:space="preserve">Řezání betonové, kameninové a kamenné dlažby  tl do 60 mm</t>
  </si>
  <si>
    <t>-339030963</t>
  </si>
  <si>
    <t>Úpravy povrchů, podlahy a osazování výplní</t>
  </si>
  <si>
    <t>611325133</t>
  </si>
  <si>
    <t>Omítka sanační vnitřních ploch jádrová tloušťky do 15 mm nanášená ručně vodorovných konstrukcí kleneb nebo skořepin</t>
  </si>
  <si>
    <t>m2</t>
  </si>
  <si>
    <t>362247930</t>
  </si>
  <si>
    <t>1*1,2*2</t>
  </si>
  <si>
    <t>13</t>
  </si>
  <si>
    <t>613324111</t>
  </si>
  <si>
    <t>Omítka sanační vnitřních ploch podkladní (vyrovnávací) tloušťky do 10 mm nanášená ručně svislých konstrukcí pilířů nebo sloupů</t>
  </si>
  <si>
    <t>-1400243035</t>
  </si>
  <si>
    <t>1*(1+0,3+3,2+0,9+3,5+0,9+3,2+0,3+1)</t>
  </si>
  <si>
    <t>1,25*(3,2+3,5+3,2)</t>
  </si>
  <si>
    <t>Součet</t>
  </si>
  <si>
    <t>14</t>
  </si>
  <si>
    <t>WBR.SAZ80025</t>
  </si>
  <si>
    <t>webersan podhoz - podhoz pod sanační omítky</t>
  </si>
  <si>
    <t>-2121758303</t>
  </si>
  <si>
    <t>26,75*7</t>
  </si>
  <si>
    <t>15</t>
  </si>
  <si>
    <t>613325131</t>
  </si>
  <si>
    <t>Omítka sanační vnitřních ploch jádrová tloušťky do 15 mm nanášená ručně svislých konstrukcí pilířů nebo sloupů</t>
  </si>
  <si>
    <t>864653473</t>
  </si>
  <si>
    <t>WBR.SAZ82020</t>
  </si>
  <si>
    <t>webersan sanační WTA - sanační omítka</t>
  </si>
  <si>
    <t>-1785258133</t>
  </si>
  <si>
    <t>26,675*20</t>
  </si>
  <si>
    <t>2,4*20</t>
  </si>
  <si>
    <t>17</t>
  </si>
  <si>
    <t>613328131</t>
  </si>
  <si>
    <t>Sanační štuk vnitřních ploch tloušťky do 3 mm svislých konstrukcí pilířů nebo sloupů</t>
  </si>
  <si>
    <t>746416575</t>
  </si>
  <si>
    <t>18</t>
  </si>
  <si>
    <t>WBR.R60020</t>
  </si>
  <si>
    <t>webersan 600 - jemná štuková omítka</t>
  </si>
  <si>
    <t>-1465121684</t>
  </si>
  <si>
    <t>2,4*3</t>
  </si>
  <si>
    <t>26,675*3</t>
  </si>
  <si>
    <t>19</t>
  </si>
  <si>
    <t>622131151</t>
  </si>
  <si>
    <t>Sanační postřik vnějších ploch nanášený ručně celoplošně stěn</t>
  </si>
  <si>
    <t>-2018638428</t>
  </si>
  <si>
    <t>14*1</t>
  </si>
  <si>
    <t>20</t>
  </si>
  <si>
    <t>622324411</t>
  </si>
  <si>
    <t>Omítka sanační vnějších ploch podkladní (vyrovnávací) tloušťky do 15 mm nanášená ručně stěn</t>
  </si>
  <si>
    <t>1602008408</t>
  </si>
  <si>
    <t>-2093035444</t>
  </si>
  <si>
    <t>14*7</t>
  </si>
  <si>
    <t>22</t>
  </si>
  <si>
    <t>622325121</t>
  </si>
  <si>
    <t>Omítka sanační vnějších ploch jádrová tloušťky do 15 mm nanášená ručně stěn</t>
  </si>
  <si>
    <t>-734212520</t>
  </si>
  <si>
    <t>23</t>
  </si>
  <si>
    <t>1879156031</t>
  </si>
  <si>
    <t>14*20</t>
  </si>
  <si>
    <t>24</t>
  </si>
  <si>
    <t>622328231</t>
  </si>
  <si>
    <t>Sanační štuk vnějších ploch tloušťky do 3 mm stěn</t>
  </si>
  <si>
    <t>501470196</t>
  </si>
  <si>
    <t>25</t>
  </si>
  <si>
    <t>1231044059</t>
  </si>
  <si>
    <t>14*4,5</t>
  </si>
  <si>
    <t>26</t>
  </si>
  <si>
    <t>631311113</t>
  </si>
  <si>
    <t>Mazanina z betonu prostého bez zvýšených nároků na prostředí tl. přes 50 do 80 mm tř. C 12/15</t>
  </si>
  <si>
    <t>-2037342311</t>
  </si>
  <si>
    <t>3,9*0,08 "niky"</t>
  </si>
  <si>
    <t>27</t>
  </si>
  <si>
    <t>631311224</t>
  </si>
  <si>
    <t>Mazanina z betonu prostého se zvýšenými nároky na prostředí tl. přes 80 do 120 mm tř. C 25/30</t>
  </si>
  <si>
    <t>-1875261039</t>
  </si>
  <si>
    <t>1,5*7,2*0,12</t>
  </si>
  <si>
    <t>28</t>
  </si>
  <si>
    <t>631319012</t>
  </si>
  <si>
    <t>Příplatek k cenám mazanin za úpravu povrchu mazaniny přehlazením, mazanina tl. přes 80 do 120 mm</t>
  </si>
  <si>
    <t>-352508098</t>
  </si>
  <si>
    <t>29</t>
  </si>
  <si>
    <t>631319173</t>
  </si>
  <si>
    <t>Příplatek k cenám mazanin za stržení povrchu spodní vrstvy mazaniny latí před vložením výztuže nebo pletiva pro tl. obou vrstev mazaniny přes 80 do 120 mm</t>
  </si>
  <si>
    <t>560379986</t>
  </si>
  <si>
    <t>30</t>
  </si>
  <si>
    <t>631362021</t>
  </si>
  <si>
    <t>Výztuž mazanin ze svařovaných sítí z drátů typu KARI</t>
  </si>
  <si>
    <t>t</t>
  </si>
  <si>
    <t>-102033976</t>
  </si>
  <si>
    <t>10,8*2*0,0022</t>
  </si>
  <si>
    <t>Ostatní konstrukce a práce-bourání</t>
  </si>
  <si>
    <t>31</t>
  </si>
  <si>
    <t>935113111</t>
  </si>
  <si>
    <t>Osazení odvodňovacího žlabu s krycím roštem polymerbetonového šířky do 200 mm</t>
  </si>
  <si>
    <t>-1159814210</t>
  </si>
  <si>
    <t>59227101</t>
  </si>
  <si>
    <t>žlab odvodňovací z polymerbetonu bez spádu dna pozinkovaná hrana š 100mm</t>
  </si>
  <si>
    <t>-405001533</t>
  </si>
  <si>
    <t>33</t>
  </si>
  <si>
    <t>952901111</t>
  </si>
  <si>
    <t>Vyčištění budov nebo objektů před předáním do užívání budov bytové nebo občanské výstavby, světlé výšky podlaží do 4 m</t>
  </si>
  <si>
    <t>1552593464</t>
  </si>
  <si>
    <t>49,2</t>
  </si>
  <si>
    <t>34</t>
  </si>
  <si>
    <t>962022391</t>
  </si>
  <si>
    <t>Bourání zdiva nadzákladového kamenného na maltu vápennou nebo vápenocementovou, objemu přes 1 m3</t>
  </si>
  <si>
    <t>-347782287</t>
  </si>
  <si>
    <t>1,2*2,25*1*2</t>
  </si>
  <si>
    <t>1,5*0,5/1</t>
  </si>
  <si>
    <t>35</t>
  </si>
  <si>
    <t>965043441</t>
  </si>
  <si>
    <t>Bourání mazanin betonových s potěrem nebo teracem tl. do 150 mm, plochy přes 4 m2</t>
  </si>
  <si>
    <t>-1271053838</t>
  </si>
  <si>
    <t>10,875*0,12</t>
  </si>
  <si>
    <t>36</t>
  </si>
  <si>
    <t>965049112</t>
  </si>
  <si>
    <t>Bourání mazanin Příplatek k cenám za bourání mazanin betonových se svařovanou sítí, tl. přes 100 mm</t>
  </si>
  <si>
    <t>1860930365</t>
  </si>
  <si>
    <t>10,875*0.12</t>
  </si>
  <si>
    <t>37</t>
  </si>
  <si>
    <t>975022341</t>
  </si>
  <si>
    <t>Podchycení nadzákladového zdiva dřevěnou výztuhou v. podchycení do 3 m, při tl. zdiva přes 450 do 600 mm a délce podchycení do 3 m</t>
  </si>
  <si>
    <t>1218892603</t>
  </si>
  <si>
    <t>38</t>
  </si>
  <si>
    <t>978013191</t>
  </si>
  <si>
    <t>Otlučení vápenných nebo vápenocementových omítek vnitřních ploch stěn s vyškrabáním spar, s očištěním zdiva, v rozsahu přes 50 do 100 %</t>
  </si>
  <si>
    <t>583541300</t>
  </si>
  <si>
    <t>1+0,3+0,9+3,5+0,9+0,3+1</t>
  </si>
  <si>
    <t>39</t>
  </si>
  <si>
    <t>978036191</t>
  </si>
  <si>
    <t>Otlučení cementových omítek vnějších ploch s vyškrabáním spar zdiva a s očištěním povrchu, v rozsahu přes 80 do 100 %</t>
  </si>
  <si>
    <t>-1748394010</t>
  </si>
  <si>
    <t>(1,5+7,2)*(2+1)</t>
  </si>
  <si>
    <t>40</t>
  </si>
  <si>
    <t>985421199</t>
  </si>
  <si>
    <t xml:space="preserve">Injektáž dutin š 20 mm v cihelném zdivu tl přes 600 mm aktivovanou cementovou maltou </t>
  </si>
  <si>
    <t>620188352</t>
  </si>
  <si>
    <t>997</t>
  </si>
  <si>
    <t>Přesun sutě</t>
  </si>
  <si>
    <t>41</t>
  </si>
  <si>
    <t>997013211</t>
  </si>
  <si>
    <t>Vnitrostaveništní doprava suti a vybouraných hmot vodorovně do 50 m s naložením ručně pro budovy a haly výšky do 6 m</t>
  </si>
  <si>
    <t>460113773</t>
  </si>
  <si>
    <t>998</t>
  </si>
  <si>
    <t>Přesun hmot</t>
  </si>
  <si>
    <t>42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</si>
  <si>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</si>
  <si>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</si>
  <si>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-719622827</t>
  </si>
  <si>
    <t>PSV</t>
  </si>
  <si>
    <t>Práce a dodávky PSV</t>
  </si>
  <si>
    <t>711</t>
  </si>
  <si>
    <t>Izolace proti vodě, vlhkosti a plynům</t>
  </si>
  <si>
    <t>43</t>
  </si>
  <si>
    <t>711161273</t>
  </si>
  <si>
    <t>Provedení izolace proti zemní vlhkosti nopovou fólií na ploše svislé S z nopové fólie</t>
  </si>
  <si>
    <t>29404774</t>
  </si>
  <si>
    <t>9*2,3</t>
  </si>
  <si>
    <t>44</t>
  </si>
  <si>
    <t>28323005</t>
  </si>
  <si>
    <t>fólie profilovaná (nopová) drenážní HDPE s výškou nopů 8mm</t>
  </si>
  <si>
    <t>1684590493</t>
  </si>
  <si>
    <t>20,7*1,221 'Přepočtené koeficientem množství</t>
  </si>
  <si>
    <t>45</t>
  </si>
  <si>
    <t>711192102</t>
  </si>
  <si>
    <t>Provedení izolace proti zemní vlhkosti hydroizolační stěrkou na ploše svislé S jednovrstvá na zdivu</t>
  </si>
  <si>
    <t>370966735</t>
  </si>
  <si>
    <t>46</t>
  </si>
  <si>
    <t>WBR.SAB93325</t>
  </si>
  <si>
    <t>webertec 933 - cementová těsnící stěrka</t>
  </si>
  <si>
    <t>-279480539</t>
  </si>
  <si>
    <t>20,7*18</t>
  </si>
  <si>
    <t>47</t>
  </si>
  <si>
    <t>711192202</t>
  </si>
  <si>
    <t>Provedení izolace proti zemní vlhkosti hydroizolační stěrkou na ploše svislé S dvouvrstvá na zdivu</t>
  </si>
  <si>
    <t>-2119459411</t>
  </si>
  <si>
    <t>48</t>
  </si>
  <si>
    <t>WBR.SAB555A20</t>
  </si>
  <si>
    <t>weberdry PUR B2K - 2komponentní - složka A</t>
  </si>
  <si>
    <t>536313154</t>
  </si>
  <si>
    <t>20,7*4</t>
  </si>
  <si>
    <t>721</t>
  </si>
  <si>
    <t>Zdravotechnika - vnitřní kanalizace</t>
  </si>
  <si>
    <t>49</t>
  </si>
  <si>
    <t>721173406</t>
  </si>
  <si>
    <t>Úprava potrubí dešťového svodu,připojení ležaté kanalizace na hlavní řad, připojení žlabu</t>
  </si>
  <si>
    <t>kpl</t>
  </si>
  <si>
    <t>-1538674985</t>
  </si>
  <si>
    <t>741</t>
  </si>
  <si>
    <t>Elektroinstalace - silnoproud</t>
  </si>
  <si>
    <t>50</t>
  </si>
  <si>
    <t>741110099</t>
  </si>
  <si>
    <t xml:space="preserve">elektroinstalace  demontáž, montáž</t>
  </si>
  <si>
    <t>-633789167</t>
  </si>
  <si>
    <t>764</t>
  </si>
  <si>
    <t>Konstrukce klempířské</t>
  </si>
  <si>
    <t>51</t>
  </si>
  <si>
    <t>764011699</t>
  </si>
  <si>
    <t xml:space="preserve">lemovací  lišta z pozinkovaného plechu s povrchovou úpravou připojovací, včetně tmelení rš 120 mm</t>
  </si>
  <si>
    <t>-1130247134</t>
  </si>
  <si>
    <t>771</t>
  </si>
  <si>
    <t>Podlahy z dlaždic</t>
  </si>
  <si>
    <t>52</t>
  </si>
  <si>
    <t>771574616</t>
  </si>
  <si>
    <t>Montáž podlah z dlaždic keramických lepených cementovým standardním lepidlem hladkých, tloušťky do 10 mm přes 9 do 12 ks/m2 niky</t>
  </si>
  <si>
    <t>-164754706</t>
  </si>
  <si>
    <t>53</t>
  </si>
  <si>
    <t>59761135</t>
  </si>
  <si>
    <t>dlažba keramická slinutá nemrazuvzdorná povrch hladký/matný tl do 10mm přes 9 do 12ks/m2</t>
  </si>
  <si>
    <t>-1728715490</t>
  </si>
  <si>
    <t>3,9*1,1 'Přepočtené koeficientem množství</t>
  </si>
  <si>
    <t>772</t>
  </si>
  <si>
    <t>Podlahy z kamene</t>
  </si>
  <si>
    <t>54</t>
  </si>
  <si>
    <t>772211302</t>
  </si>
  <si>
    <t>Oprava obkladu schodišťových stupňů deskami z měkkých kamenů kladených do malty s přímou nebo zakřivenou výstupní čárou deskami stupnicovými pravoúhlými nebo kosoúhlými, tl. 30 mm</t>
  </si>
  <si>
    <t>826966219</t>
  </si>
  <si>
    <t>55</t>
  </si>
  <si>
    <t>772521140</t>
  </si>
  <si>
    <t>Kladení dlažby z kamene do malty z nejvýše dvou rozdílných druhů pravoúhlých desek nebo dlaždic ve skladbě se pravidelně opakujících, tl. do 30 mm</t>
  </si>
  <si>
    <t>1016821796</t>
  </si>
  <si>
    <t>8,5*2</t>
  </si>
  <si>
    <t>6*1</t>
  </si>
  <si>
    <t>56</t>
  </si>
  <si>
    <t>58381903</t>
  </si>
  <si>
    <t>deska dlažební smirkovaná pískovec tl 30mm</t>
  </si>
  <si>
    <t>-1359146301</t>
  </si>
  <si>
    <t xml:space="preserve">23/2+  6*0,3/2</t>
  </si>
  <si>
    <t>12,4*1,04 'Přepočtené koeficientem množství</t>
  </si>
  <si>
    <t>57</t>
  </si>
  <si>
    <t>772523811</t>
  </si>
  <si>
    <t>Demontáž dlažby z kamene k dalšímu použití z měkkých kamenů kladených do malty</t>
  </si>
  <si>
    <t>1582376323</t>
  </si>
  <si>
    <t>58</t>
  </si>
  <si>
    <t>772991441</t>
  </si>
  <si>
    <t>Očištění vybouraných kamenných dlažeb k dalšímu použití od malty</t>
  </si>
  <si>
    <t>996290210</t>
  </si>
  <si>
    <t>783</t>
  </si>
  <si>
    <t>Dokončovací práce - nátěry</t>
  </si>
  <si>
    <t>59</t>
  </si>
  <si>
    <t>783827123</t>
  </si>
  <si>
    <t>Krycí (ochranný ) nátěr omítek jednonásobný hladkých omítek hladkých, zrnitých tenkovrstvých nebo štukových stupně členitosti 1 a 2 silikátový</t>
  </si>
  <si>
    <t>-862074652</t>
  </si>
  <si>
    <t>60</t>
  </si>
  <si>
    <t>WBR.NFSCBARVY5</t>
  </si>
  <si>
    <t>weberton silikát - 5 kg</t>
  </si>
  <si>
    <t>-660460499</t>
  </si>
  <si>
    <t>784</t>
  </si>
  <si>
    <t>Dokončovací práce - malby a tapety</t>
  </si>
  <si>
    <t>61</t>
  </si>
  <si>
    <t>784321001</t>
  </si>
  <si>
    <t>Malby silikátové jednonásobné, bílé v místnostech výšky do 3,80 m</t>
  </si>
  <si>
    <t>544663613</t>
  </si>
  <si>
    <t>(6,3*3+8*3+4*2,5)*2</t>
  </si>
  <si>
    <t>6,3*4*2</t>
  </si>
  <si>
    <t>62</t>
  </si>
  <si>
    <t>WBR.MI100A25</t>
  </si>
  <si>
    <t>KERASIL- vnitřní minerální nátěr - 25 kg bílý</t>
  </si>
  <si>
    <t>-1506453403</t>
  </si>
  <si>
    <t>80</t>
  </si>
  <si>
    <t>VRN</t>
  </si>
  <si>
    <t>Vedlejší rozpočtové náklady</t>
  </si>
  <si>
    <t>VRN3</t>
  </si>
  <si>
    <t>Zařízení staveniště</t>
  </si>
  <si>
    <t>63</t>
  </si>
  <si>
    <t>030001000</t>
  </si>
  <si>
    <t>…</t>
  </si>
  <si>
    <t>1024</t>
  </si>
  <si>
    <t>-1348020920</t>
  </si>
  <si>
    <t>VRN7</t>
  </si>
  <si>
    <t>Provozní vlivy</t>
  </si>
  <si>
    <t>64</t>
  </si>
  <si>
    <t>070001000</t>
  </si>
  <si>
    <t>217972762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</si>
</sst>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24910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Spolkový dům -Hydroizolace štítové stěny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Lierova č.p.146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16. 7. 2024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40.0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K.Hora, Havlíčkovo nám. 552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Kutnohorská stavební projekce-ing Hádková,Partyzán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Hádková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77</v>
      </c>
      <c r="BT94" s="116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24.75" customHeight="1">
      <c r="A95" s="117" t="s">
        <v>81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'24910 - Spolkový dům -Hyd...'!J28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'24910 - Spolkový dům -Hyd...'!P132</f>
        <v>0</v>
      </c>
      <c r="AV95" s="126">
        <f>'24910 - Spolkový dům -Hyd...'!J31</f>
        <v>0</v>
      </c>
      <c r="AW95" s="126">
        <f>'24910 - Spolkový dům -Hyd...'!J32</f>
        <v>0</v>
      </c>
      <c r="AX95" s="126">
        <f>'24910 - Spolkový dům -Hyd...'!J33</f>
        <v>0</v>
      </c>
      <c r="AY95" s="126">
        <f>'24910 - Spolkový dům -Hyd...'!J34</f>
        <v>0</v>
      </c>
      <c r="AZ95" s="126">
        <f>'24910 - Spolkový dům -Hyd...'!F31</f>
        <v>0</v>
      </c>
      <c r="BA95" s="126">
        <f>'24910 - Spolkový dům -Hyd...'!F32</f>
        <v>0</v>
      </c>
      <c r="BB95" s="126">
        <f>'24910 - Spolkový dům -Hyd...'!F33</f>
        <v>0</v>
      </c>
      <c r="BC95" s="126">
        <f>'24910 - Spolkový dům -Hyd...'!F34</f>
        <v>0</v>
      </c>
      <c r="BD95" s="128">
        <f>'24910 - Spolkový dům -Hyd...'!F35</f>
        <v>0</v>
      </c>
      <c r="BE95" s="7"/>
      <c r="BT95" s="129" t="s">
        <v>83</v>
      </c>
      <c r="BU95" s="129" t="s">
        <v>84</v>
      </c>
      <c r="BV95" s="129" t="s">
        <v>79</v>
      </c>
      <c r="BW95" s="129" t="s">
        <v>5</v>
      </c>
      <c r="BX95" s="129" t="s">
        <v>80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iBfXZq3Xi6LCuHfZ2fv1mryZZG+HQ+YJDqkQusxwlDP9IjmGdmsq6fTIBzPshkHtEleCE4S8SK+nS4dws01tpg==" hashValue="fiqwUt/w7cIATFkDkLUelIxVBvsskkXwAPObNU/OaGqg9AO1mx9M53tXa+FOtirIqps5sYqysHgX9VoHJngRx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910 - Spolkový dům -Hy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85</v>
      </c>
    </row>
    <row r="4" s="1" customFormat="1" ht="24.96" customHeight="1">
      <c r="B4" s="19"/>
      <c r="D4" s="132" t="s">
        <v>86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16. 7. 2024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29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31</v>
      </c>
      <c r="E18" s="37"/>
      <c r="F18" s="37"/>
      <c r="G18" s="37"/>
      <c r="H18" s="37"/>
      <c r="I18" s="134" t="s">
        <v>25</v>
      </c>
      <c r="J18" s="136" t="s">
        <v>32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33</v>
      </c>
      <c r="F19" s="37"/>
      <c r="G19" s="37"/>
      <c r="H19" s="37"/>
      <c r="I19" s="134" t="s">
        <v>28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35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36</v>
      </c>
      <c r="F22" s="37"/>
      <c r="G22" s="37"/>
      <c r="H22" s="37"/>
      <c r="I22" s="134" t="s">
        <v>28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37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38</v>
      </c>
      <c r="E28" s="37"/>
      <c r="F28" s="37"/>
      <c r="G28" s="37"/>
      <c r="H28" s="37"/>
      <c r="I28" s="37"/>
      <c r="J28" s="144">
        <f>ROUND(J132,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40</v>
      </c>
      <c r="G30" s="37"/>
      <c r="H30" s="37"/>
      <c r="I30" s="145" t="s">
        <v>39</v>
      </c>
      <c r="J30" s="145" t="s">
        <v>41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42</v>
      </c>
      <c r="E31" s="134" t="s">
        <v>43</v>
      </c>
      <c r="F31" s="147">
        <f>ROUND((SUM(BE132:BE262)),  2)</f>
        <v>0</v>
      </c>
      <c r="G31" s="37"/>
      <c r="H31" s="37"/>
      <c r="I31" s="148">
        <v>0.20999999999999999</v>
      </c>
      <c r="J31" s="147">
        <f>ROUND(((SUM(BE132:BE262))*I31),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44</v>
      </c>
      <c r="F32" s="147">
        <f>ROUND((SUM(BF132:BF262)),  2)</f>
        <v>0</v>
      </c>
      <c r="G32" s="37"/>
      <c r="H32" s="37"/>
      <c r="I32" s="148">
        <v>0.12</v>
      </c>
      <c r="J32" s="147">
        <f>ROUND(((SUM(BF132:BF262))*I32),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45</v>
      </c>
      <c r="F33" s="147">
        <f>ROUND((SUM(BG132:BG262)),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47">
        <f>ROUND((SUM(BH132:BH262)),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47</v>
      </c>
      <c r="F35" s="147">
        <f>ROUND((SUM(BI132:BI262)),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48</v>
      </c>
      <c r="E37" s="151"/>
      <c r="F37" s="151"/>
      <c r="G37" s="152" t="s">
        <v>49</v>
      </c>
      <c r="H37" s="153" t="s">
        <v>50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51</v>
      </c>
      <c r="E50" s="157"/>
      <c r="F50" s="157"/>
      <c r="G50" s="156" t="s">
        <v>52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53</v>
      </c>
      <c r="E61" s="159"/>
      <c r="F61" s="160" t="s">
        <v>54</v>
      </c>
      <c r="G61" s="158" t="s">
        <v>53</v>
      </c>
      <c r="H61" s="159"/>
      <c r="I61" s="159"/>
      <c r="J61" s="161" t="s">
        <v>54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55</v>
      </c>
      <c r="E65" s="162"/>
      <c r="F65" s="162"/>
      <c r="G65" s="156" t="s">
        <v>56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53</v>
      </c>
      <c r="E76" s="159"/>
      <c r="F76" s="160" t="s">
        <v>54</v>
      </c>
      <c r="G76" s="158" t="s">
        <v>53</v>
      </c>
      <c r="H76" s="159"/>
      <c r="I76" s="159"/>
      <c r="J76" s="161" t="s">
        <v>54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75" t="str">
        <f>E7</f>
        <v>Spolkový dům -Hydroizolace štítové stěny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>Lierova č.p.146</v>
      </c>
      <c r="G87" s="39"/>
      <c r="H87" s="39"/>
      <c r="I87" s="31" t="s">
        <v>22</v>
      </c>
      <c r="J87" s="78" t="str">
        <f>IF(J10="","",J10)</f>
        <v>16. 7. 2024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40.05" customHeight="1">
      <c r="A89" s="37"/>
      <c r="B89" s="38"/>
      <c r="C89" s="31" t="s">
        <v>24</v>
      </c>
      <c r="D89" s="39"/>
      <c r="E89" s="39"/>
      <c r="F89" s="26" t="str">
        <f>E13</f>
        <v>Město K.Hora, Havlíčkovo nám. 552</v>
      </c>
      <c r="G89" s="39"/>
      <c r="H89" s="39"/>
      <c r="I89" s="31" t="s">
        <v>31</v>
      </c>
      <c r="J89" s="35" t="str">
        <f>E19</f>
        <v>Kutnohorská stavební projekce-ing Hádková,Partyzán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29</v>
      </c>
      <c r="D90" s="39"/>
      <c r="E90" s="39"/>
      <c r="F90" s="26" t="str">
        <f>IF(E16="","",E16)</f>
        <v>Vyplň údaj</v>
      </c>
      <c r="G90" s="39"/>
      <c r="H90" s="39"/>
      <c r="I90" s="31" t="s">
        <v>35</v>
      </c>
      <c r="J90" s="35" t="str">
        <f>E22</f>
        <v>Hádková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88</v>
      </c>
      <c r="D92" s="168"/>
      <c r="E92" s="168"/>
      <c r="F92" s="168"/>
      <c r="G92" s="168"/>
      <c r="H92" s="168"/>
      <c r="I92" s="168"/>
      <c r="J92" s="169" t="s">
        <v>89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90</v>
      </c>
      <c r="D94" s="39"/>
      <c r="E94" s="39"/>
      <c r="F94" s="39"/>
      <c r="G94" s="39"/>
      <c r="H94" s="39"/>
      <c r="I94" s="39"/>
      <c r="J94" s="109">
        <f>J132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91</v>
      </c>
    </row>
    <row r="95" hidden="1" s="9" customFormat="1" ht="24.96" customHeight="1">
      <c r="A95" s="9"/>
      <c r="B95" s="171"/>
      <c r="C95" s="172"/>
      <c r="D95" s="173" t="s">
        <v>92</v>
      </c>
      <c r="E95" s="174"/>
      <c r="F95" s="174"/>
      <c r="G95" s="174"/>
      <c r="H95" s="174"/>
      <c r="I95" s="174"/>
      <c r="J95" s="175">
        <f>J133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7"/>
      <c r="C96" s="178"/>
      <c r="D96" s="179" t="s">
        <v>93</v>
      </c>
      <c r="E96" s="180"/>
      <c r="F96" s="180"/>
      <c r="G96" s="180"/>
      <c r="H96" s="180"/>
      <c r="I96" s="180"/>
      <c r="J96" s="181">
        <f>J134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7"/>
      <c r="C97" s="178"/>
      <c r="D97" s="179" t="s">
        <v>94</v>
      </c>
      <c r="E97" s="180"/>
      <c r="F97" s="180"/>
      <c r="G97" s="180"/>
      <c r="H97" s="180"/>
      <c r="I97" s="180"/>
      <c r="J97" s="181">
        <f>J142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7"/>
      <c r="C98" s="178"/>
      <c r="D98" s="179" t="s">
        <v>95</v>
      </c>
      <c r="E98" s="180"/>
      <c r="F98" s="180"/>
      <c r="G98" s="180"/>
      <c r="H98" s="180"/>
      <c r="I98" s="180"/>
      <c r="J98" s="181">
        <f>J149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7"/>
      <c r="C99" s="178"/>
      <c r="D99" s="179" t="s">
        <v>96</v>
      </c>
      <c r="E99" s="180"/>
      <c r="F99" s="180"/>
      <c r="G99" s="180"/>
      <c r="H99" s="180"/>
      <c r="I99" s="180"/>
      <c r="J99" s="181">
        <f>J151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7"/>
      <c r="C100" s="178"/>
      <c r="D100" s="179" t="s">
        <v>97</v>
      </c>
      <c r="E100" s="180"/>
      <c r="F100" s="180"/>
      <c r="G100" s="180"/>
      <c r="H100" s="180"/>
      <c r="I100" s="180"/>
      <c r="J100" s="181">
        <f>J191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7"/>
      <c r="C101" s="178"/>
      <c r="D101" s="179" t="s">
        <v>98</v>
      </c>
      <c r="E101" s="180"/>
      <c r="F101" s="180"/>
      <c r="G101" s="180"/>
      <c r="H101" s="180"/>
      <c r="I101" s="180"/>
      <c r="J101" s="181">
        <f>J210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7"/>
      <c r="C102" s="178"/>
      <c r="D102" s="179" t="s">
        <v>99</v>
      </c>
      <c r="E102" s="180"/>
      <c r="F102" s="180"/>
      <c r="G102" s="180"/>
      <c r="H102" s="180"/>
      <c r="I102" s="180"/>
      <c r="J102" s="181">
        <f>J212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1"/>
      <c r="C103" s="172"/>
      <c r="D103" s="173" t="s">
        <v>100</v>
      </c>
      <c r="E103" s="174"/>
      <c r="F103" s="174"/>
      <c r="G103" s="174"/>
      <c r="H103" s="174"/>
      <c r="I103" s="174"/>
      <c r="J103" s="175">
        <f>J214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7"/>
      <c r="C104" s="178"/>
      <c r="D104" s="179" t="s">
        <v>101</v>
      </c>
      <c r="E104" s="180"/>
      <c r="F104" s="180"/>
      <c r="G104" s="180"/>
      <c r="H104" s="180"/>
      <c r="I104" s="180"/>
      <c r="J104" s="181">
        <f>J215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7"/>
      <c r="C105" s="178"/>
      <c r="D105" s="179" t="s">
        <v>102</v>
      </c>
      <c r="E105" s="180"/>
      <c r="F105" s="180"/>
      <c r="G105" s="180"/>
      <c r="H105" s="180"/>
      <c r="I105" s="180"/>
      <c r="J105" s="181">
        <f>J227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7"/>
      <c r="C106" s="178"/>
      <c r="D106" s="179" t="s">
        <v>103</v>
      </c>
      <c r="E106" s="180"/>
      <c r="F106" s="180"/>
      <c r="G106" s="180"/>
      <c r="H106" s="180"/>
      <c r="I106" s="180"/>
      <c r="J106" s="181">
        <f>J229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7"/>
      <c r="C107" s="178"/>
      <c r="D107" s="179" t="s">
        <v>104</v>
      </c>
      <c r="E107" s="180"/>
      <c r="F107" s="180"/>
      <c r="G107" s="180"/>
      <c r="H107" s="180"/>
      <c r="I107" s="180"/>
      <c r="J107" s="181">
        <f>J231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7"/>
      <c r="C108" s="178"/>
      <c r="D108" s="179" t="s">
        <v>105</v>
      </c>
      <c r="E108" s="180"/>
      <c r="F108" s="180"/>
      <c r="G108" s="180"/>
      <c r="H108" s="180"/>
      <c r="I108" s="180"/>
      <c r="J108" s="181">
        <f>J233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7"/>
      <c r="C109" s="178"/>
      <c r="D109" s="179" t="s">
        <v>106</v>
      </c>
      <c r="E109" s="180"/>
      <c r="F109" s="180"/>
      <c r="G109" s="180"/>
      <c r="H109" s="180"/>
      <c r="I109" s="180"/>
      <c r="J109" s="181">
        <f>J237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7"/>
      <c r="C110" s="178"/>
      <c r="D110" s="179" t="s">
        <v>107</v>
      </c>
      <c r="E110" s="180"/>
      <c r="F110" s="180"/>
      <c r="G110" s="180"/>
      <c r="H110" s="180"/>
      <c r="I110" s="180"/>
      <c r="J110" s="181">
        <f>J248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7"/>
      <c r="C111" s="178"/>
      <c r="D111" s="179" t="s">
        <v>108</v>
      </c>
      <c r="E111" s="180"/>
      <c r="F111" s="180"/>
      <c r="G111" s="180"/>
      <c r="H111" s="180"/>
      <c r="I111" s="180"/>
      <c r="J111" s="181">
        <f>J251</f>
        <v>0</v>
      </c>
      <c r="K111" s="178"/>
      <c r="L111" s="18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71"/>
      <c r="C112" s="172"/>
      <c r="D112" s="173" t="s">
        <v>109</v>
      </c>
      <c r="E112" s="174"/>
      <c r="F112" s="174"/>
      <c r="G112" s="174"/>
      <c r="H112" s="174"/>
      <c r="I112" s="174"/>
      <c r="J112" s="175">
        <f>J258</f>
        <v>0</v>
      </c>
      <c r="K112" s="172"/>
      <c r="L112" s="17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77"/>
      <c r="C113" s="178"/>
      <c r="D113" s="179" t="s">
        <v>110</v>
      </c>
      <c r="E113" s="180"/>
      <c r="F113" s="180"/>
      <c r="G113" s="180"/>
      <c r="H113" s="180"/>
      <c r="I113" s="180"/>
      <c r="J113" s="181">
        <f>J259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77"/>
      <c r="C114" s="178"/>
      <c r="D114" s="179" t="s">
        <v>111</v>
      </c>
      <c r="E114" s="180"/>
      <c r="F114" s="180"/>
      <c r="G114" s="180"/>
      <c r="H114" s="180"/>
      <c r="I114" s="180"/>
      <c r="J114" s="181">
        <f>J261</f>
        <v>0</v>
      </c>
      <c r="K114" s="178"/>
      <c r="L114" s="18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hidden="1"/>
    <row r="118" hidden="1"/>
    <row r="119" hidden="1"/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112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E7</f>
        <v>Spolkový dům -Hydroizolace štítové stěny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F10</f>
        <v>Lierova č.p.146</v>
      </c>
      <c r="G126" s="39"/>
      <c r="H126" s="39"/>
      <c r="I126" s="31" t="s">
        <v>22</v>
      </c>
      <c r="J126" s="78" t="str">
        <f>IF(J10="","",J10)</f>
        <v>16. 7. 2024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40.05" customHeight="1">
      <c r="A128" s="37"/>
      <c r="B128" s="38"/>
      <c r="C128" s="31" t="s">
        <v>24</v>
      </c>
      <c r="D128" s="39"/>
      <c r="E128" s="39"/>
      <c r="F128" s="26" t="str">
        <f>E13</f>
        <v>Město K.Hora, Havlíčkovo nám. 552</v>
      </c>
      <c r="G128" s="39"/>
      <c r="H128" s="39"/>
      <c r="I128" s="31" t="s">
        <v>31</v>
      </c>
      <c r="J128" s="35" t="str">
        <f>E19</f>
        <v>Kutnohorská stavební projekce-ing Hádková,Partyzán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29</v>
      </c>
      <c r="D129" s="39"/>
      <c r="E129" s="39"/>
      <c r="F129" s="26" t="str">
        <f>IF(E16="","",E16)</f>
        <v>Vyplň údaj</v>
      </c>
      <c r="G129" s="39"/>
      <c r="H129" s="39"/>
      <c r="I129" s="31" t="s">
        <v>35</v>
      </c>
      <c r="J129" s="35" t="str">
        <f>E22</f>
        <v>Hádková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83"/>
      <c r="B131" s="184"/>
      <c r="C131" s="185" t="s">
        <v>113</v>
      </c>
      <c r="D131" s="186" t="s">
        <v>63</v>
      </c>
      <c r="E131" s="186" t="s">
        <v>59</v>
      </c>
      <c r="F131" s="186" t="s">
        <v>60</v>
      </c>
      <c r="G131" s="186" t="s">
        <v>114</v>
      </c>
      <c r="H131" s="186" t="s">
        <v>115</v>
      </c>
      <c r="I131" s="186" t="s">
        <v>116</v>
      </c>
      <c r="J131" s="186" t="s">
        <v>89</v>
      </c>
      <c r="K131" s="187" t="s">
        <v>117</v>
      </c>
      <c r="L131" s="188"/>
      <c r="M131" s="99" t="s">
        <v>1</v>
      </c>
      <c r="N131" s="100" t="s">
        <v>42</v>
      </c>
      <c r="O131" s="100" t="s">
        <v>118</v>
      </c>
      <c r="P131" s="100" t="s">
        <v>119</v>
      </c>
      <c r="Q131" s="100" t="s">
        <v>120</v>
      </c>
      <c r="R131" s="100" t="s">
        <v>121</v>
      </c>
      <c r="S131" s="100" t="s">
        <v>122</v>
      </c>
      <c r="T131" s="101" t="s">
        <v>123</v>
      </c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</row>
    <row r="132" s="2" customFormat="1" ht="22.8" customHeight="1">
      <c r="A132" s="37"/>
      <c r="B132" s="38"/>
      <c r="C132" s="106" t="s">
        <v>124</v>
      </c>
      <c r="D132" s="39"/>
      <c r="E132" s="39"/>
      <c r="F132" s="39"/>
      <c r="G132" s="39"/>
      <c r="H132" s="39"/>
      <c r="I132" s="39"/>
      <c r="J132" s="189">
        <f>BK132</f>
        <v>0</v>
      </c>
      <c r="K132" s="39"/>
      <c r="L132" s="43"/>
      <c r="M132" s="102"/>
      <c r="N132" s="190"/>
      <c r="O132" s="103"/>
      <c r="P132" s="191">
        <f>P133+P214+P258</f>
        <v>0</v>
      </c>
      <c r="Q132" s="103"/>
      <c r="R132" s="191">
        <f>R133+R214+R258</f>
        <v>15.15813022</v>
      </c>
      <c r="S132" s="103"/>
      <c r="T132" s="192">
        <f>T133+T214+T258</f>
        <v>23.517388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77</v>
      </c>
      <c r="AU132" s="16" t="s">
        <v>91</v>
      </c>
      <c r="BK132" s="193">
        <f>BK133+BK214+BK258</f>
        <v>0</v>
      </c>
    </row>
    <row r="133" s="12" customFormat="1" ht="25.92" customHeight="1">
      <c r="A133" s="12"/>
      <c r="B133" s="194"/>
      <c r="C133" s="195"/>
      <c r="D133" s="196" t="s">
        <v>77</v>
      </c>
      <c r="E133" s="197" t="s">
        <v>125</v>
      </c>
      <c r="F133" s="197" t="s">
        <v>126</v>
      </c>
      <c r="G133" s="195"/>
      <c r="H133" s="195"/>
      <c r="I133" s="198"/>
      <c r="J133" s="199">
        <f>BK133</f>
        <v>0</v>
      </c>
      <c r="K133" s="195"/>
      <c r="L133" s="200"/>
      <c r="M133" s="201"/>
      <c r="N133" s="202"/>
      <c r="O133" s="202"/>
      <c r="P133" s="203">
        <f>P134+P142+P149+P151+P191+P210+P212</f>
        <v>0</v>
      </c>
      <c r="Q133" s="202"/>
      <c r="R133" s="203">
        <f>R134+R142+R149+R151+R191+R210+R212</f>
        <v>12.49583172</v>
      </c>
      <c r="S133" s="202"/>
      <c r="T133" s="204">
        <f>T134+T142+T149+T151+T191+T210+T212</f>
        <v>19.952387999999999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5" t="s">
        <v>83</v>
      </c>
      <c r="AT133" s="206" t="s">
        <v>77</v>
      </c>
      <c r="AU133" s="206" t="s">
        <v>78</v>
      </c>
      <c r="AY133" s="205" t="s">
        <v>127</v>
      </c>
      <c r="BK133" s="207">
        <f>BK134+BK142+BK149+BK151+BK191+BK210+BK212</f>
        <v>0</v>
      </c>
    </row>
    <row r="134" s="12" customFormat="1" ht="22.8" customHeight="1">
      <c r="A134" s="12"/>
      <c r="B134" s="194"/>
      <c r="C134" s="195"/>
      <c r="D134" s="196" t="s">
        <v>77</v>
      </c>
      <c r="E134" s="208" t="s">
        <v>83</v>
      </c>
      <c r="F134" s="208" t="s">
        <v>128</v>
      </c>
      <c r="G134" s="195"/>
      <c r="H134" s="195"/>
      <c r="I134" s="198"/>
      <c r="J134" s="209">
        <f>BK134</f>
        <v>0</v>
      </c>
      <c r="K134" s="195"/>
      <c r="L134" s="200"/>
      <c r="M134" s="201"/>
      <c r="N134" s="202"/>
      <c r="O134" s="202"/>
      <c r="P134" s="203">
        <f>SUM(P135:P141)</f>
        <v>0</v>
      </c>
      <c r="Q134" s="202"/>
      <c r="R134" s="203">
        <f>SUM(R135:R141)</f>
        <v>0</v>
      </c>
      <c r="S134" s="202"/>
      <c r="T134" s="204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5" t="s">
        <v>83</v>
      </c>
      <c r="AT134" s="206" t="s">
        <v>77</v>
      </c>
      <c r="AU134" s="206" t="s">
        <v>83</v>
      </c>
      <c r="AY134" s="205" t="s">
        <v>127</v>
      </c>
      <c r="BK134" s="207">
        <f>SUM(BK135:BK141)</f>
        <v>0</v>
      </c>
    </row>
    <row r="135" s="2" customFormat="1" ht="24.15" customHeight="1">
      <c r="A135" s="37"/>
      <c r="B135" s="38"/>
      <c r="C135" s="210" t="s">
        <v>83</v>
      </c>
      <c r="D135" s="210" t="s">
        <v>129</v>
      </c>
      <c r="E135" s="211" t="s">
        <v>130</v>
      </c>
      <c r="F135" s="212" t="s">
        <v>131</v>
      </c>
      <c r="G135" s="213" t="s">
        <v>132</v>
      </c>
      <c r="H135" s="214">
        <v>21.600000000000001</v>
      </c>
      <c r="I135" s="215"/>
      <c r="J135" s="216">
        <f>ROUND(I135*H135,2)</f>
        <v>0</v>
      </c>
      <c r="K135" s="212" t="s">
        <v>133</v>
      </c>
      <c r="L135" s="43"/>
      <c r="M135" s="217" t="s">
        <v>1</v>
      </c>
      <c r="N135" s="218" t="s">
        <v>43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134</v>
      </c>
      <c r="AT135" s="221" t="s">
        <v>129</v>
      </c>
      <c r="AU135" s="221" t="s">
        <v>85</v>
      </c>
      <c r="AY135" s="16" t="s">
        <v>127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83</v>
      </c>
      <c r="BK135" s="222">
        <f>ROUND(I135*H135,2)</f>
        <v>0</v>
      </c>
      <c r="BL135" s="16" t="s">
        <v>134</v>
      </c>
      <c r="BM135" s="221" t="s">
        <v>135</v>
      </c>
    </row>
    <row r="136" s="13" customFormat="1">
      <c r="A136" s="13"/>
      <c r="B136" s="223"/>
      <c r="C136" s="224"/>
      <c r="D136" s="225" t="s">
        <v>136</v>
      </c>
      <c r="E136" s="226" t="s">
        <v>1</v>
      </c>
      <c r="F136" s="227" t="s">
        <v>137</v>
      </c>
      <c r="G136" s="224"/>
      <c r="H136" s="228">
        <v>21.600000000000001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136</v>
      </c>
      <c r="AU136" s="234" t="s">
        <v>85</v>
      </c>
      <c r="AV136" s="13" t="s">
        <v>85</v>
      </c>
      <c r="AW136" s="13" t="s">
        <v>34</v>
      </c>
      <c r="AX136" s="13" t="s">
        <v>83</v>
      </c>
      <c r="AY136" s="234" t="s">
        <v>127</v>
      </c>
    </row>
    <row r="137" s="2" customFormat="1" ht="33" customHeight="1">
      <c r="A137" s="37"/>
      <c r="B137" s="38"/>
      <c r="C137" s="210" t="s">
        <v>85</v>
      </c>
      <c r="D137" s="210" t="s">
        <v>129</v>
      </c>
      <c r="E137" s="211" t="s">
        <v>138</v>
      </c>
      <c r="F137" s="212" t="s">
        <v>139</v>
      </c>
      <c r="G137" s="213" t="s">
        <v>132</v>
      </c>
      <c r="H137" s="214">
        <v>21.600000000000001</v>
      </c>
      <c r="I137" s="215"/>
      <c r="J137" s="216">
        <f>ROUND(I137*H137,2)</f>
        <v>0</v>
      </c>
      <c r="K137" s="212" t="s">
        <v>133</v>
      </c>
      <c r="L137" s="43"/>
      <c r="M137" s="217" t="s">
        <v>1</v>
      </c>
      <c r="N137" s="218" t="s">
        <v>43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134</v>
      </c>
      <c r="AT137" s="221" t="s">
        <v>129</v>
      </c>
      <c r="AU137" s="221" t="s">
        <v>85</v>
      </c>
      <c r="AY137" s="16" t="s">
        <v>127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83</v>
      </c>
      <c r="BK137" s="222">
        <f>ROUND(I137*H137,2)</f>
        <v>0</v>
      </c>
      <c r="BL137" s="16" t="s">
        <v>134</v>
      </c>
      <c r="BM137" s="221" t="s">
        <v>140</v>
      </c>
    </row>
    <row r="138" s="2" customFormat="1" ht="33" customHeight="1">
      <c r="A138" s="37"/>
      <c r="B138" s="38"/>
      <c r="C138" s="210" t="s">
        <v>141</v>
      </c>
      <c r="D138" s="210" t="s">
        <v>129</v>
      </c>
      <c r="E138" s="211" t="s">
        <v>142</v>
      </c>
      <c r="F138" s="212" t="s">
        <v>143</v>
      </c>
      <c r="G138" s="213" t="s">
        <v>132</v>
      </c>
      <c r="H138" s="214">
        <v>21.600000000000001</v>
      </c>
      <c r="I138" s="215"/>
      <c r="J138" s="216">
        <f>ROUND(I138*H138,2)</f>
        <v>0</v>
      </c>
      <c r="K138" s="212" t="s">
        <v>133</v>
      </c>
      <c r="L138" s="43"/>
      <c r="M138" s="217" t="s">
        <v>1</v>
      </c>
      <c r="N138" s="218" t="s">
        <v>43</v>
      </c>
      <c r="O138" s="90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134</v>
      </c>
      <c r="AT138" s="221" t="s">
        <v>129</v>
      </c>
      <c r="AU138" s="221" t="s">
        <v>85</v>
      </c>
      <c r="AY138" s="16" t="s">
        <v>127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83</v>
      </c>
      <c r="BK138" s="222">
        <f>ROUND(I138*H138,2)</f>
        <v>0</v>
      </c>
      <c r="BL138" s="16" t="s">
        <v>134</v>
      </c>
      <c r="BM138" s="221" t="s">
        <v>144</v>
      </c>
    </row>
    <row r="139" s="2" customFormat="1" ht="37.8" customHeight="1">
      <c r="A139" s="37"/>
      <c r="B139" s="38"/>
      <c r="C139" s="210" t="s">
        <v>134</v>
      </c>
      <c r="D139" s="210" t="s">
        <v>129</v>
      </c>
      <c r="E139" s="211" t="s">
        <v>145</v>
      </c>
      <c r="F139" s="212" t="s">
        <v>146</v>
      </c>
      <c r="G139" s="213" t="s">
        <v>132</v>
      </c>
      <c r="H139" s="214">
        <v>11</v>
      </c>
      <c r="I139" s="215"/>
      <c r="J139" s="216">
        <f>ROUND(I139*H139,2)</f>
        <v>0</v>
      </c>
      <c r="K139" s="212" t="s">
        <v>133</v>
      </c>
      <c r="L139" s="43"/>
      <c r="M139" s="217" t="s">
        <v>1</v>
      </c>
      <c r="N139" s="218" t="s">
        <v>43</v>
      </c>
      <c r="O139" s="90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134</v>
      </c>
      <c r="AT139" s="221" t="s">
        <v>129</v>
      </c>
      <c r="AU139" s="221" t="s">
        <v>85</v>
      </c>
      <c r="AY139" s="16" t="s">
        <v>127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83</v>
      </c>
      <c r="BK139" s="222">
        <f>ROUND(I139*H139,2)</f>
        <v>0</v>
      </c>
      <c r="BL139" s="16" t="s">
        <v>134</v>
      </c>
      <c r="BM139" s="221" t="s">
        <v>147</v>
      </c>
    </row>
    <row r="140" s="2" customFormat="1" ht="24.15" customHeight="1">
      <c r="A140" s="37"/>
      <c r="B140" s="38"/>
      <c r="C140" s="210" t="s">
        <v>148</v>
      </c>
      <c r="D140" s="210" t="s">
        <v>129</v>
      </c>
      <c r="E140" s="211" t="s">
        <v>149</v>
      </c>
      <c r="F140" s="212" t="s">
        <v>150</v>
      </c>
      <c r="G140" s="213" t="s">
        <v>132</v>
      </c>
      <c r="H140" s="214">
        <v>21.600000000000001</v>
      </c>
      <c r="I140" s="215"/>
      <c r="J140" s="216">
        <f>ROUND(I140*H140,2)</f>
        <v>0</v>
      </c>
      <c r="K140" s="212" t="s">
        <v>133</v>
      </c>
      <c r="L140" s="43"/>
      <c r="M140" s="217" t="s">
        <v>1</v>
      </c>
      <c r="N140" s="218" t="s">
        <v>43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134</v>
      </c>
      <c r="AT140" s="221" t="s">
        <v>129</v>
      </c>
      <c r="AU140" s="221" t="s">
        <v>85</v>
      </c>
      <c r="AY140" s="16" t="s">
        <v>127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83</v>
      </c>
      <c r="BK140" s="222">
        <f>ROUND(I140*H140,2)</f>
        <v>0</v>
      </c>
      <c r="BL140" s="16" t="s">
        <v>134</v>
      </c>
      <c r="BM140" s="221" t="s">
        <v>151</v>
      </c>
    </row>
    <row r="141" s="13" customFormat="1">
      <c r="A141" s="13"/>
      <c r="B141" s="223"/>
      <c r="C141" s="224"/>
      <c r="D141" s="225" t="s">
        <v>136</v>
      </c>
      <c r="E141" s="226" t="s">
        <v>1</v>
      </c>
      <c r="F141" s="227" t="s">
        <v>152</v>
      </c>
      <c r="G141" s="224"/>
      <c r="H141" s="228">
        <v>21.600000000000001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136</v>
      </c>
      <c r="AU141" s="234" t="s">
        <v>85</v>
      </c>
      <c r="AV141" s="13" t="s">
        <v>85</v>
      </c>
      <c r="AW141" s="13" t="s">
        <v>34</v>
      </c>
      <c r="AX141" s="13" t="s">
        <v>83</v>
      </c>
      <c r="AY141" s="234" t="s">
        <v>127</v>
      </c>
    </row>
    <row r="142" s="12" customFormat="1" ht="22.8" customHeight="1">
      <c r="A142" s="12"/>
      <c r="B142" s="194"/>
      <c r="C142" s="195"/>
      <c r="D142" s="196" t="s">
        <v>77</v>
      </c>
      <c r="E142" s="208" t="s">
        <v>141</v>
      </c>
      <c r="F142" s="208" t="s">
        <v>153</v>
      </c>
      <c r="G142" s="195"/>
      <c r="H142" s="195"/>
      <c r="I142" s="198"/>
      <c r="J142" s="209">
        <f>BK142</f>
        <v>0</v>
      </c>
      <c r="K142" s="195"/>
      <c r="L142" s="200"/>
      <c r="M142" s="201"/>
      <c r="N142" s="202"/>
      <c r="O142" s="202"/>
      <c r="P142" s="203">
        <f>SUM(P143:P148)</f>
        <v>0</v>
      </c>
      <c r="Q142" s="202"/>
      <c r="R142" s="203">
        <f>SUM(R143:R148)</f>
        <v>1.0560589999999999</v>
      </c>
      <c r="S142" s="202"/>
      <c r="T142" s="204">
        <f>SUM(T143:T148)</f>
        <v>0.00014300000000000001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83</v>
      </c>
      <c r="AT142" s="206" t="s">
        <v>77</v>
      </c>
      <c r="AU142" s="206" t="s">
        <v>83</v>
      </c>
      <c r="AY142" s="205" t="s">
        <v>127</v>
      </c>
      <c r="BK142" s="207">
        <f>SUM(BK143:BK148)</f>
        <v>0</v>
      </c>
    </row>
    <row r="143" s="2" customFormat="1" ht="16.5" customHeight="1">
      <c r="A143" s="37"/>
      <c r="B143" s="38"/>
      <c r="C143" s="210" t="s">
        <v>154</v>
      </c>
      <c r="D143" s="210" t="s">
        <v>129</v>
      </c>
      <c r="E143" s="211" t="s">
        <v>155</v>
      </c>
      <c r="F143" s="212" t="s">
        <v>156</v>
      </c>
      <c r="G143" s="213" t="s">
        <v>157</v>
      </c>
      <c r="H143" s="214">
        <v>14</v>
      </c>
      <c r="I143" s="215"/>
      <c r="J143" s="216">
        <f>ROUND(I143*H143,2)</f>
        <v>0</v>
      </c>
      <c r="K143" s="212" t="s">
        <v>133</v>
      </c>
      <c r="L143" s="43"/>
      <c r="M143" s="217" t="s">
        <v>1</v>
      </c>
      <c r="N143" s="218" t="s">
        <v>43</v>
      </c>
      <c r="O143" s="90"/>
      <c r="P143" s="219">
        <f>O143*H143</f>
        <v>0</v>
      </c>
      <c r="Q143" s="219">
        <v>0.0068799999999999998</v>
      </c>
      <c r="R143" s="219">
        <f>Q143*H143</f>
        <v>0.096320000000000003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134</v>
      </c>
      <c r="AT143" s="221" t="s">
        <v>129</v>
      </c>
      <c r="AU143" s="221" t="s">
        <v>85</v>
      </c>
      <c r="AY143" s="16" t="s">
        <v>127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83</v>
      </c>
      <c r="BK143" s="222">
        <f>ROUND(I143*H143,2)</f>
        <v>0</v>
      </c>
      <c r="BL143" s="16" t="s">
        <v>134</v>
      </c>
      <c r="BM143" s="221" t="s">
        <v>158</v>
      </c>
    </row>
    <row r="144" s="2" customFormat="1" ht="16.5" customHeight="1">
      <c r="A144" s="37"/>
      <c r="B144" s="38"/>
      <c r="C144" s="235" t="s">
        <v>159</v>
      </c>
      <c r="D144" s="235" t="s">
        <v>160</v>
      </c>
      <c r="E144" s="236" t="s">
        <v>161</v>
      </c>
      <c r="F144" s="237" t="s">
        <v>162</v>
      </c>
      <c r="G144" s="238" t="s">
        <v>157</v>
      </c>
      <c r="H144" s="239">
        <v>14</v>
      </c>
      <c r="I144" s="240"/>
      <c r="J144" s="241">
        <f>ROUND(I144*H144,2)</f>
        <v>0</v>
      </c>
      <c r="K144" s="237" t="s">
        <v>1</v>
      </c>
      <c r="L144" s="242"/>
      <c r="M144" s="243" t="s">
        <v>1</v>
      </c>
      <c r="N144" s="244" t="s">
        <v>43</v>
      </c>
      <c r="O144" s="90"/>
      <c r="P144" s="219">
        <f>O144*H144</f>
        <v>0</v>
      </c>
      <c r="Q144" s="219">
        <v>0.062</v>
      </c>
      <c r="R144" s="219">
        <f>Q144*H144</f>
        <v>0.86799999999999999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163</v>
      </c>
      <c r="AT144" s="221" t="s">
        <v>160</v>
      </c>
      <c r="AU144" s="221" t="s">
        <v>85</v>
      </c>
      <c r="AY144" s="16" t="s">
        <v>127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83</v>
      </c>
      <c r="BK144" s="222">
        <f>ROUND(I144*H144,2)</f>
        <v>0</v>
      </c>
      <c r="BL144" s="16" t="s">
        <v>134</v>
      </c>
      <c r="BM144" s="221" t="s">
        <v>164</v>
      </c>
    </row>
    <row r="145" s="2" customFormat="1" ht="24.15" customHeight="1">
      <c r="A145" s="37"/>
      <c r="B145" s="38"/>
      <c r="C145" s="210" t="s">
        <v>163</v>
      </c>
      <c r="D145" s="210" t="s">
        <v>129</v>
      </c>
      <c r="E145" s="211" t="s">
        <v>165</v>
      </c>
      <c r="F145" s="212" t="s">
        <v>166</v>
      </c>
      <c r="G145" s="213" t="s">
        <v>167</v>
      </c>
      <c r="H145" s="214">
        <v>8</v>
      </c>
      <c r="I145" s="215"/>
      <c r="J145" s="216">
        <f>ROUND(I145*H145,2)</f>
        <v>0</v>
      </c>
      <c r="K145" s="212" t="s">
        <v>133</v>
      </c>
      <c r="L145" s="43"/>
      <c r="M145" s="217" t="s">
        <v>1</v>
      </c>
      <c r="N145" s="218" t="s">
        <v>43</v>
      </c>
      <c r="O145" s="90"/>
      <c r="P145" s="219">
        <f>O145*H145</f>
        <v>0</v>
      </c>
      <c r="Q145" s="219">
        <v>0.0017799999999999999</v>
      </c>
      <c r="R145" s="219">
        <f>Q145*H145</f>
        <v>0.014239999999999999</v>
      </c>
      <c r="S145" s="219">
        <v>1.0000000000000001E-05</v>
      </c>
      <c r="T145" s="220">
        <f>S145*H145</f>
        <v>8.0000000000000007E-05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134</v>
      </c>
      <c r="AT145" s="221" t="s">
        <v>129</v>
      </c>
      <c r="AU145" s="221" t="s">
        <v>85</v>
      </c>
      <c r="AY145" s="16" t="s">
        <v>127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83</v>
      </c>
      <c r="BK145" s="222">
        <f>ROUND(I145*H145,2)</f>
        <v>0</v>
      </c>
      <c r="BL145" s="16" t="s">
        <v>134</v>
      </c>
      <c r="BM145" s="221" t="s">
        <v>168</v>
      </c>
    </row>
    <row r="146" s="2" customFormat="1" ht="24.15" customHeight="1">
      <c r="A146" s="37"/>
      <c r="B146" s="38"/>
      <c r="C146" s="210" t="s">
        <v>169</v>
      </c>
      <c r="D146" s="210" t="s">
        <v>129</v>
      </c>
      <c r="E146" s="211" t="s">
        <v>170</v>
      </c>
      <c r="F146" s="212" t="s">
        <v>171</v>
      </c>
      <c r="G146" s="213" t="s">
        <v>167</v>
      </c>
      <c r="H146" s="214">
        <v>6.2999999999999998</v>
      </c>
      <c r="I146" s="215"/>
      <c r="J146" s="216">
        <f>ROUND(I146*H146,2)</f>
        <v>0</v>
      </c>
      <c r="K146" s="212" t="s">
        <v>133</v>
      </c>
      <c r="L146" s="43"/>
      <c r="M146" s="217" t="s">
        <v>1</v>
      </c>
      <c r="N146" s="218" t="s">
        <v>43</v>
      </c>
      <c r="O146" s="90"/>
      <c r="P146" s="219">
        <f>O146*H146</f>
        <v>0</v>
      </c>
      <c r="Q146" s="219">
        <v>0.00298</v>
      </c>
      <c r="R146" s="219">
        <f>Q146*H146</f>
        <v>0.018773999999999999</v>
      </c>
      <c r="S146" s="219">
        <v>1.0000000000000001E-05</v>
      </c>
      <c r="T146" s="220">
        <f>S146*H146</f>
        <v>6.3E-05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134</v>
      </c>
      <c r="AT146" s="221" t="s">
        <v>129</v>
      </c>
      <c r="AU146" s="221" t="s">
        <v>85</v>
      </c>
      <c r="AY146" s="16" t="s">
        <v>127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83</v>
      </c>
      <c r="BK146" s="222">
        <f>ROUND(I146*H146,2)</f>
        <v>0</v>
      </c>
      <c r="BL146" s="16" t="s">
        <v>134</v>
      </c>
      <c r="BM146" s="221" t="s">
        <v>172</v>
      </c>
    </row>
    <row r="147" s="2" customFormat="1" ht="16.5" customHeight="1">
      <c r="A147" s="37"/>
      <c r="B147" s="38"/>
      <c r="C147" s="235" t="s">
        <v>173</v>
      </c>
      <c r="D147" s="235" t="s">
        <v>160</v>
      </c>
      <c r="E147" s="236" t="s">
        <v>174</v>
      </c>
      <c r="F147" s="237" t="s">
        <v>175</v>
      </c>
      <c r="G147" s="238" t="s">
        <v>176</v>
      </c>
      <c r="H147" s="239">
        <v>58.725000000000001</v>
      </c>
      <c r="I147" s="240"/>
      <c r="J147" s="241">
        <f>ROUND(I147*H147,2)</f>
        <v>0</v>
      </c>
      <c r="K147" s="237" t="s">
        <v>1</v>
      </c>
      <c r="L147" s="242"/>
      <c r="M147" s="243" t="s">
        <v>1</v>
      </c>
      <c r="N147" s="244" t="s">
        <v>43</v>
      </c>
      <c r="O147" s="90"/>
      <c r="P147" s="219">
        <f>O147*H147</f>
        <v>0</v>
      </c>
      <c r="Q147" s="219">
        <v>0.001</v>
      </c>
      <c r="R147" s="219">
        <f>Q147*H147</f>
        <v>0.058724999999999999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177</v>
      </c>
      <c r="AT147" s="221" t="s">
        <v>160</v>
      </c>
      <c r="AU147" s="221" t="s">
        <v>85</v>
      </c>
      <c r="AY147" s="16" t="s">
        <v>127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83</v>
      </c>
      <c r="BK147" s="222">
        <f>ROUND(I147*H147,2)</f>
        <v>0</v>
      </c>
      <c r="BL147" s="16" t="s">
        <v>178</v>
      </c>
      <c r="BM147" s="221" t="s">
        <v>179</v>
      </c>
    </row>
    <row r="148" s="13" customFormat="1">
      <c r="A148" s="13"/>
      <c r="B148" s="223"/>
      <c r="C148" s="224"/>
      <c r="D148" s="225" t="s">
        <v>136</v>
      </c>
      <c r="E148" s="226" t="s">
        <v>1</v>
      </c>
      <c r="F148" s="227" t="s">
        <v>180</v>
      </c>
      <c r="G148" s="224"/>
      <c r="H148" s="228">
        <v>58.725000000000001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136</v>
      </c>
      <c r="AU148" s="234" t="s">
        <v>85</v>
      </c>
      <c r="AV148" s="13" t="s">
        <v>85</v>
      </c>
      <c r="AW148" s="13" t="s">
        <v>34</v>
      </c>
      <c r="AX148" s="13" t="s">
        <v>83</v>
      </c>
      <c r="AY148" s="234" t="s">
        <v>127</v>
      </c>
    </row>
    <row r="149" s="12" customFormat="1" ht="22.8" customHeight="1">
      <c r="A149" s="12"/>
      <c r="B149" s="194"/>
      <c r="C149" s="195"/>
      <c r="D149" s="196" t="s">
        <v>77</v>
      </c>
      <c r="E149" s="208" t="s">
        <v>148</v>
      </c>
      <c r="F149" s="208" t="s">
        <v>181</v>
      </c>
      <c r="G149" s="195"/>
      <c r="H149" s="195"/>
      <c r="I149" s="198"/>
      <c r="J149" s="209">
        <f>BK149</f>
        <v>0</v>
      </c>
      <c r="K149" s="195"/>
      <c r="L149" s="200"/>
      <c r="M149" s="201"/>
      <c r="N149" s="202"/>
      <c r="O149" s="202"/>
      <c r="P149" s="203">
        <f>P150</f>
        <v>0</v>
      </c>
      <c r="Q149" s="202"/>
      <c r="R149" s="203">
        <f>R150</f>
        <v>0.00018000000000000001</v>
      </c>
      <c r="S149" s="202"/>
      <c r="T149" s="20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5" t="s">
        <v>83</v>
      </c>
      <c r="AT149" s="206" t="s">
        <v>77</v>
      </c>
      <c r="AU149" s="206" t="s">
        <v>83</v>
      </c>
      <c r="AY149" s="205" t="s">
        <v>127</v>
      </c>
      <c r="BK149" s="207">
        <f>BK150</f>
        <v>0</v>
      </c>
    </row>
    <row r="150" s="2" customFormat="1" ht="16.5" customHeight="1">
      <c r="A150" s="37"/>
      <c r="B150" s="38"/>
      <c r="C150" s="210" t="s">
        <v>182</v>
      </c>
      <c r="D150" s="210" t="s">
        <v>129</v>
      </c>
      <c r="E150" s="211" t="s">
        <v>183</v>
      </c>
      <c r="F150" s="212" t="s">
        <v>184</v>
      </c>
      <c r="G150" s="213" t="s">
        <v>167</v>
      </c>
      <c r="H150" s="214">
        <v>18</v>
      </c>
      <c r="I150" s="215"/>
      <c r="J150" s="216">
        <f>ROUND(I150*H150,2)</f>
        <v>0</v>
      </c>
      <c r="K150" s="212" t="s">
        <v>133</v>
      </c>
      <c r="L150" s="43"/>
      <c r="M150" s="217" t="s">
        <v>1</v>
      </c>
      <c r="N150" s="218" t="s">
        <v>43</v>
      </c>
      <c r="O150" s="90"/>
      <c r="P150" s="219">
        <f>O150*H150</f>
        <v>0</v>
      </c>
      <c r="Q150" s="219">
        <v>1.0000000000000001E-05</v>
      </c>
      <c r="R150" s="219">
        <f>Q150*H150</f>
        <v>0.00018000000000000001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134</v>
      </c>
      <c r="AT150" s="221" t="s">
        <v>129</v>
      </c>
      <c r="AU150" s="221" t="s">
        <v>85</v>
      </c>
      <c r="AY150" s="16" t="s">
        <v>127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83</v>
      </c>
      <c r="BK150" s="222">
        <f>ROUND(I150*H150,2)</f>
        <v>0</v>
      </c>
      <c r="BL150" s="16" t="s">
        <v>134</v>
      </c>
      <c r="BM150" s="221" t="s">
        <v>185</v>
      </c>
    </row>
    <row r="151" s="12" customFormat="1" ht="22.8" customHeight="1">
      <c r="A151" s="12"/>
      <c r="B151" s="194"/>
      <c r="C151" s="195"/>
      <c r="D151" s="196" t="s">
        <v>77</v>
      </c>
      <c r="E151" s="208" t="s">
        <v>154</v>
      </c>
      <c r="F151" s="208" t="s">
        <v>186</v>
      </c>
      <c r="G151" s="195"/>
      <c r="H151" s="195"/>
      <c r="I151" s="198"/>
      <c r="J151" s="209">
        <f>BK151</f>
        <v>0</v>
      </c>
      <c r="K151" s="195"/>
      <c r="L151" s="200"/>
      <c r="M151" s="201"/>
      <c r="N151" s="202"/>
      <c r="O151" s="202"/>
      <c r="P151" s="203">
        <f>SUM(P152:P190)</f>
        <v>0</v>
      </c>
      <c r="Q151" s="202"/>
      <c r="R151" s="203">
        <f>SUM(R152:R190)</f>
        <v>6.7840647199999999</v>
      </c>
      <c r="S151" s="202"/>
      <c r="T151" s="204">
        <f>SUM(T152:T190)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5" t="s">
        <v>83</v>
      </c>
      <c r="AT151" s="206" t="s">
        <v>77</v>
      </c>
      <c r="AU151" s="206" t="s">
        <v>83</v>
      </c>
      <c r="AY151" s="205" t="s">
        <v>127</v>
      </c>
      <c r="BK151" s="207">
        <f>SUM(BK152:BK190)</f>
        <v>0</v>
      </c>
    </row>
    <row r="152" s="2" customFormat="1" ht="24.15" customHeight="1">
      <c r="A152" s="37"/>
      <c r="B152" s="38"/>
      <c r="C152" s="210" t="s">
        <v>8</v>
      </c>
      <c r="D152" s="210" t="s">
        <v>129</v>
      </c>
      <c r="E152" s="211" t="s">
        <v>187</v>
      </c>
      <c r="F152" s="212" t="s">
        <v>188</v>
      </c>
      <c r="G152" s="213" t="s">
        <v>189</v>
      </c>
      <c r="H152" s="214">
        <v>2.3999999999999999</v>
      </c>
      <c r="I152" s="215"/>
      <c r="J152" s="216">
        <f>ROUND(I152*H152,2)</f>
        <v>0</v>
      </c>
      <c r="K152" s="212" t="s">
        <v>133</v>
      </c>
      <c r="L152" s="43"/>
      <c r="M152" s="217" t="s">
        <v>1</v>
      </c>
      <c r="N152" s="218" t="s">
        <v>43</v>
      </c>
      <c r="O152" s="90"/>
      <c r="P152" s="219">
        <f>O152*H152</f>
        <v>0</v>
      </c>
      <c r="Q152" s="219">
        <v>0.016199999999999999</v>
      </c>
      <c r="R152" s="219">
        <f>Q152*H152</f>
        <v>0.038879999999999998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134</v>
      </c>
      <c r="AT152" s="221" t="s">
        <v>129</v>
      </c>
      <c r="AU152" s="221" t="s">
        <v>85</v>
      </c>
      <c r="AY152" s="16" t="s">
        <v>127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83</v>
      </c>
      <c r="BK152" s="222">
        <f>ROUND(I152*H152,2)</f>
        <v>0</v>
      </c>
      <c r="BL152" s="16" t="s">
        <v>134</v>
      </c>
      <c r="BM152" s="221" t="s">
        <v>190</v>
      </c>
    </row>
    <row r="153" s="13" customFormat="1">
      <c r="A153" s="13"/>
      <c r="B153" s="223"/>
      <c r="C153" s="224"/>
      <c r="D153" s="225" t="s">
        <v>136</v>
      </c>
      <c r="E153" s="226" t="s">
        <v>1</v>
      </c>
      <c r="F153" s="227" t="s">
        <v>191</v>
      </c>
      <c r="G153" s="224"/>
      <c r="H153" s="228">
        <v>2.3999999999999999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136</v>
      </c>
      <c r="AU153" s="234" t="s">
        <v>85</v>
      </c>
      <c r="AV153" s="13" t="s">
        <v>85</v>
      </c>
      <c r="AW153" s="13" t="s">
        <v>34</v>
      </c>
      <c r="AX153" s="13" t="s">
        <v>83</v>
      </c>
      <c r="AY153" s="234" t="s">
        <v>127</v>
      </c>
    </row>
    <row r="154" s="2" customFormat="1" ht="24.15" customHeight="1">
      <c r="A154" s="37"/>
      <c r="B154" s="38"/>
      <c r="C154" s="210" t="s">
        <v>192</v>
      </c>
      <c r="D154" s="210" t="s">
        <v>129</v>
      </c>
      <c r="E154" s="211" t="s">
        <v>193</v>
      </c>
      <c r="F154" s="212" t="s">
        <v>194</v>
      </c>
      <c r="G154" s="213" t="s">
        <v>189</v>
      </c>
      <c r="H154" s="214">
        <v>26.675000000000001</v>
      </c>
      <c r="I154" s="215"/>
      <c r="J154" s="216">
        <f>ROUND(I154*H154,2)</f>
        <v>0</v>
      </c>
      <c r="K154" s="212" t="s">
        <v>133</v>
      </c>
      <c r="L154" s="43"/>
      <c r="M154" s="217" t="s">
        <v>1</v>
      </c>
      <c r="N154" s="218" t="s">
        <v>43</v>
      </c>
      <c r="O154" s="90"/>
      <c r="P154" s="219">
        <f>O154*H154</f>
        <v>0</v>
      </c>
      <c r="Q154" s="219">
        <v>0.012</v>
      </c>
      <c r="R154" s="219">
        <f>Q154*H154</f>
        <v>0.3201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134</v>
      </c>
      <c r="AT154" s="221" t="s">
        <v>129</v>
      </c>
      <c r="AU154" s="221" t="s">
        <v>85</v>
      </c>
      <c r="AY154" s="16" t="s">
        <v>127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83</v>
      </c>
      <c r="BK154" s="222">
        <f>ROUND(I154*H154,2)</f>
        <v>0</v>
      </c>
      <c r="BL154" s="16" t="s">
        <v>134</v>
      </c>
      <c r="BM154" s="221" t="s">
        <v>195</v>
      </c>
    </row>
    <row r="155" s="13" customFormat="1">
      <c r="A155" s="13"/>
      <c r="B155" s="223"/>
      <c r="C155" s="224"/>
      <c r="D155" s="225" t="s">
        <v>136</v>
      </c>
      <c r="E155" s="226" t="s">
        <v>1</v>
      </c>
      <c r="F155" s="227" t="s">
        <v>196</v>
      </c>
      <c r="G155" s="224"/>
      <c r="H155" s="228">
        <v>14.300000000000001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136</v>
      </c>
      <c r="AU155" s="234" t="s">
        <v>85</v>
      </c>
      <c r="AV155" s="13" t="s">
        <v>85</v>
      </c>
      <c r="AW155" s="13" t="s">
        <v>34</v>
      </c>
      <c r="AX155" s="13" t="s">
        <v>78</v>
      </c>
      <c r="AY155" s="234" t="s">
        <v>127</v>
      </c>
    </row>
    <row r="156" s="13" customFormat="1">
      <c r="A156" s="13"/>
      <c r="B156" s="223"/>
      <c r="C156" s="224"/>
      <c r="D156" s="225" t="s">
        <v>136</v>
      </c>
      <c r="E156" s="226" t="s">
        <v>1</v>
      </c>
      <c r="F156" s="227" t="s">
        <v>197</v>
      </c>
      <c r="G156" s="224"/>
      <c r="H156" s="228">
        <v>12.375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136</v>
      </c>
      <c r="AU156" s="234" t="s">
        <v>85</v>
      </c>
      <c r="AV156" s="13" t="s">
        <v>85</v>
      </c>
      <c r="AW156" s="13" t="s">
        <v>34</v>
      </c>
      <c r="AX156" s="13" t="s">
        <v>78</v>
      </c>
      <c r="AY156" s="234" t="s">
        <v>127</v>
      </c>
    </row>
    <row r="157" s="14" customFormat="1">
      <c r="A157" s="14"/>
      <c r="B157" s="245"/>
      <c r="C157" s="246"/>
      <c r="D157" s="225" t="s">
        <v>136</v>
      </c>
      <c r="E157" s="247" t="s">
        <v>1</v>
      </c>
      <c r="F157" s="248" t="s">
        <v>198</v>
      </c>
      <c r="G157" s="246"/>
      <c r="H157" s="249">
        <v>26.675000000000001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136</v>
      </c>
      <c r="AU157" s="255" t="s">
        <v>85</v>
      </c>
      <c r="AV157" s="14" t="s">
        <v>134</v>
      </c>
      <c r="AW157" s="14" t="s">
        <v>34</v>
      </c>
      <c r="AX157" s="14" t="s">
        <v>83</v>
      </c>
      <c r="AY157" s="255" t="s">
        <v>127</v>
      </c>
    </row>
    <row r="158" s="2" customFormat="1" ht="16.5" customHeight="1">
      <c r="A158" s="37"/>
      <c r="B158" s="38"/>
      <c r="C158" s="235" t="s">
        <v>199</v>
      </c>
      <c r="D158" s="235" t="s">
        <v>160</v>
      </c>
      <c r="E158" s="236" t="s">
        <v>200</v>
      </c>
      <c r="F158" s="237" t="s">
        <v>201</v>
      </c>
      <c r="G158" s="238" t="s">
        <v>176</v>
      </c>
      <c r="H158" s="239">
        <v>187.25</v>
      </c>
      <c r="I158" s="240"/>
      <c r="J158" s="241">
        <f>ROUND(I158*H158,2)</f>
        <v>0</v>
      </c>
      <c r="K158" s="237" t="s">
        <v>1</v>
      </c>
      <c r="L158" s="242"/>
      <c r="M158" s="243" t="s">
        <v>1</v>
      </c>
      <c r="N158" s="244" t="s">
        <v>43</v>
      </c>
      <c r="O158" s="90"/>
      <c r="P158" s="219">
        <f>O158*H158</f>
        <v>0</v>
      </c>
      <c r="Q158" s="219">
        <v>0.001</v>
      </c>
      <c r="R158" s="219">
        <f>Q158*H158</f>
        <v>0.18725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163</v>
      </c>
      <c r="AT158" s="221" t="s">
        <v>160</v>
      </c>
      <c r="AU158" s="221" t="s">
        <v>85</v>
      </c>
      <c r="AY158" s="16" t="s">
        <v>127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83</v>
      </c>
      <c r="BK158" s="222">
        <f>ROUND(I158*H158,2)</f>
        <v>0</v>
      </c>
      <c r="BL158" s="16" t="s">
        <v>134</v>
      </c>
      <c r="BM158" s="221" t="s">
        <v>202</v>
      </c>
    </row>
    <row r="159" s="13" customFormat="1">
      <c r="A159" s="13"/>
      <c r="B159" s="223"/>
      <c r="C159" s="224"/>
      <c r="D159" s="225" t="s">
        <v>136</v>
      </c>
      <c r="E159" s="226" t="s">
        <v>1</v>
      </c>
      <c r="F159" s="227" t="s">
        <v>203</v>
      </c>
      <c r="G159" s="224"/>
      <c r="H159" s="228">
        <v>187.25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136</v>
      </c>
      <c r="AU159" s="234" t="s">
        <v>85</v>
      </c>
      <c r="AV159" s="13" t="s">
        <v>85</v>
      </c>
      <c r="AW159" s="13" t="s">
        <v>34</v>
      </c>
      <c r="AX159" s="13" t="s">
        <v>83</v>
      </c>
      <c r="AY159" s="234" t="s">
        <v>127</v>
      </c>
    </row>
    <row r="160" s="2" customFormat="1" ht="24.15" customHeight="1">
      <c r="A160" s="37"/>
      <c r="B160" s="38"/>
      <c r="C160" s="210" t="s">
        <v>204</v>
      </c>
      <c r="D160" s="210" t="s">
        <v>129</v>
      </c>
      <c r="E160" s="211" t="s">
        <v>205</v>
      </c>
      <c r="F160" s="212" t="s">
        <v>206</v>
      </c>
      <c r="G160" s="213" t="s">
        <v>189</v>
      </c>
      <c r="H160" s="214">
        <v>26.675000000000001</v>
      </c>
      <c r="I160" s="215"/>
      <c r="J160" s="216">
        <f>ROUND(I160*H160,2)</f>
        <v>0</v>
      </c>
      <c r="K160" s="212" t="s">
        <v>133</v>
      </c>
      <c r="L160" s="43"/>
      <c r="M160" s="217" t="s">
        <v>1</v>
      </c>
      <c r="N160" s="218" t="s">
        <v>43</v>
      </c>
      <c r="O160" s="90"/>
      <c r="P160" s="219">
        <f>O160*H160</f>
        <v>0</v>
      </c>
      <c r="Q160" s="219">
        <v>0.016199999999999999</v>
      </c>
      <c r="R160" s="219">
        <f>Q160*H160</f>
        <v>0.43213499999999999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134</v>
      </c>
      <c r="AT160" s="221" t="s">
        <v>129</v>
      </c>
      <c r="AU160" s="221" t="s">
        <v>85</v>
      </c>
      <c r="AY160" s="16" t="s">
        <v>127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83</v>
      </c>
      <c r="BK160" s="222">
        <f>ROUND(I160*H160,2)</f>
        <v>0</v>
      </c>
      <c r="BL160" s="16" t="s">
        <v>134</v>
      </c>
      <c r="BM160" s="221" t="s">
        <v>207</v>
      </c>
    </row>
    <row r="161" s="2" customFormat="1" ht="16.5" customHeight="1">
      <c r="A161" s="37"/>
      <c r="B161" s="38"/>
      <c r="C161" s="235" t="s">
        <v>178</v>
      </c>
      <c r="D161" s="235" t="s">
        <v>160</v>
      </c>
      <c r="E161" s="236" t="s">
        <v>208</v>
      </c>
      <c r="F161" s="237" t="s">
        <v>209</v>
      </c>
      <c r="G161" s="238" t="s">
        <v>176</v>
      </c>
      <c r="H161" s="239">
        <v>581.5</v>
      </c>
      <c r="I161" s="240"/>
      <c r="J161" s="241">
        <f>ROUND(I161*H161,2)</f>
        <v>0</v>
      </c>
      <c r="K161" s="237" t="s">
        <v>1</v>
      </c>
      <c r="L161" s="242"/>
      <c r="M161" s="243" t="s">
        <v>1</v>
      </c>
      <c r="N161" s="244" t="s">
        <v>43</v>
      </c>
      <c r="O161" s="90"/>
      <c r="P161" s="219">
        <f>O161*H161</f>
        <v>0</v>
      </c>
      <c r="Q161" s="219">
        <v>0.001</v>
      </c>
      <c r="R161" s="219">
        <f>Q161*H161</f>
        <v>0.58150000000000002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163</v>
      </c>
      <c r="AT161" s="221" t="s">
        <v>160</v>
      </c>
      <c r="AU161" s="221" t="s">
        <v>85</v>
      </c>
      <c r="AY161" s="16" t="s">
        <v>127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83</v>
      </c>
      <c r="BK161" s="222">
        <f>ROUND(I161*H161,2)</f>
        <v>0</v>
      </c>
      <c r="BL161" s="16" t="s">
        <v>134</v>
      </c>
      <c r="BM161" s="221" t="s">
        <v>210</v>
      </c>
    </row>
    <row r="162" s="13" customFormat="1">
      <c r="A162" s="13"/>
      <c r="B162" s="223"/>
      <c r="C162" s="224"/>
      <c r="D162" s="225" t="s">
        <v>136</v>
      </c>
      <c r="E162" s="226" t="s">
        <v>1</v>
      </c>
      <c r="F162" s="227" t="s">
        <v>211</v>
      </c>
      <c r="G162" s="224"/>
      <c r="H162" s="228">
        <v>533.5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136</v>
      </c>
      <c r="AU162" s="234" t="s">
        <v>85</v>
      </c>
      <c r="AV162" s="13" t="s">
        <v>85</v>
      </c>
      <c r="AW162" s="13" t="s">
        <v>34</v>
      </c>
      <c r="AX162" s="13" t="s">
        <v>78</v>
      </c>
      <c r="AY162" s="234" t="s">
        <v>127</v>
      </c>
    </row>
    <row r="163" s="13" customFormat="1">
      <c r="A163" s="13"/>
      <c r="B163" s="223"/>
      <c r="C163" s="224"/>
      <c r="D163" s="225" t="s">
        <v>136</v>
      </c>
      <c r="E163" s="226" t="s">
        <v>1</v>
      </c>
      <c r="F163" s="227" t="s">
        <v>212</v>
      </c>
      <c r="G163" s="224"/>
      <c r="H163" s="228">
        <v>48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136</v>
      </c>
      <c r="AU163" s="234" t="s">
        <v>85</v>
      </c>
      <c r="AV163" s="13" t="s">
        <v>85</v>
      </c>
      <c r="AW163" s="13" t="s">
        <v>34</v>
      </c>
      <c r="AX163" s="13" t="s">
        <v>78</v>
      </c>
      <c r="AY163" s="234" t="s">
        <v>127</v>
      </c>
    </row>
    <row r="164" s="14" customFormat="1">
      <c r="A164" s="14"/>
      <c r="B164" s="245"/>
      <c r="C164" s="246"/>
      <c r="D164" s="225" t="s">
        <v>136</v>
      </c>
      <c r="E164" s="247" t="s">
        <v>1</v>
      </c>
      <c r="F164" s="248" t="s">
        <v>198</v>
      </c>
      <c r="G164" s="246"/>
      <c r="H164" s="249">
        <v>581.5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136</v>
      </c>
      <c r="AU164" s="255" t="s">
        <v>85</v>
      </c>
      <c r="AV164" s="14" t="s">
        <v>134</v>
      </c>
      <c r="AW164" s="14" t="s">
        <v>34</v>
      </c>
      <c r="AX164" s="14" t="s">
        <v>83</v>
      </c>
      <c r="AY164" s="255" t="s">
        <v>127</v>
      </c>
    </row>
    <row r="165" s="2" customFormat="1" ht="16.5" customHeight="1">
      <c r="A165" s="37"/>
      <c r="B165" s="38"/>
      <c r="C165" s="210" t="s">
        <v>213</v>
      </c>
      <c r="D165" s="210" t="s">
        <v>129</v>
      </c>
      <c r="E165" s="211" t="s">
        <v>214</v>
      </c>
      <c r="F165" s="212" t="s">
        <v>215</v>
      </c>
      <c r="G165" s="213" t="s">
        <v>189</v>
      </c>
      <c r="H165" s="214">
        <v>26.675000000000001</v>
      </c>
      <c r="I165" s="215"/>
      <c r="J165" s="216">
        <f>ROUND(I165*H165,2)</f>
        <v>0</v>
      </c>
      <c r="K165" s="212" t="s">
        <v>133</v>
      </c>
      <c r="L165" s="43"/>
      <c r="M165" s="217" t="s">
        <v>1</v>
      </c>
      <c r="N165" s="218" t="s">
        <v>43</v>
      </c>
      <c r="O165" s="90"/>
      <c r="P165" s="219">
        <f>O165*H165</f>
        <v>0</v>
      </c>
      <c r="Q165" s="219">
        <v>0.0040000000000000001</v>
      </c>
      <c r="R165" s="219">
        <f>Q165*H165</f>
        <v>0.1067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134</v>
      </c>
      <c r="AT165" s="221" t="s">
        <v>129</v>
      </c>
      <c r="AU165" s="221" t="s">
        <v>85</v>
      </c>
      <c r="AY165" s="16" t="s">
        <v>127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83</v>
      </c>
      <c r="BK165" s="222">
        <f>ROUND(I165*H165,2)</f>
        <v>0</v>
      </c>
      <c r="BL165" s="16" t="s">
        <v>134</v>
      </c>
      <c r="BM165" s="221" t="s">
        <v>216</v>
      </c>
    </row>
    <row r="166" s="2" customFormat="1" ht="16.5" customHeight="1">
      <c r="A166" s="37"/>
      <c r="B166" s="38"/>
      <c r="C166" s="235" t="s">
        <v>217</v>
      </c>
      <c r="D166" s="235" t="s">
        <v>160</v>
      </c>
      <c r="E166" s="236" t="s">
        <v>218</v>
      </c>
      <c r="F166" s="237" t="s">
        <v>219</v>
      </c>
      <c r="G166" s="238" t="s">
        <v>176</v>
      </c>
      <c r="H166" s="239">
        <v>87.224999999999994</v>
      </c>
      <c r="I166" s="240"/>
      <c r="J166" s="241">
        <f>ROUND(I166*H166,2)</f>
        <v>0</v>
      </c>
      <c r="K166" s="237" t="s">
        <v>1</v>
      </c>
      <c r="L166" s="242"/>
      <c r="M166" s="243" t="s">
        <v>1</v>
      </c>
      <c r="N166" s="244" t="s">
        <v>43</v>
      </c>
      <c r="O166" s="90"/>
      <c r="P166" s="219">
        <f>O166*H166</f>
        <v>0</v>
      </c>
      <c r="Q166" s="219">
        <v>0.001</v>
      </c>
      <c r="R166" s="219">
        <f>Q166*H166</f>
        <v>0.087224999999999997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163</v>
      </c>
      <c r="AT166" s="221" t="s">
        <v>160</v>
      </c>
      <c r="AU166" s="221" t="s">
        <v>85</v>
      </c>
      <c r="AY166" s="16" t="s">
        <v>127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83</v>
      </c>
      <c r="BK166" s="222">
        <f>ROUND(I166*H166,2)</f>
        <v>0</v>
      </c>
      <c r="BL166" s="16" t="s">
        <v>134</v>
      </c>
      <c r="BM166" s="221" t="s">
        <v>220</v>
      </c>
    </row>
    <row r="167" s="13" customFormat="1">
      <c r="A167" s="13"/>
      <c r="B167" s="223"/>
      <c r="C167" s="224"/>
      <c r="D167" s="225" t="s">
        <v>136</v>
      </c>
      <c r="E167" s="226" t="s">
        <v>1</v>
      </c>
      <c r="F167" s="227" t="s">
        <v>221</v>
      </c>
      <c r="G167" s="224"/>
      <c r="H167" s="228">
        <v>7.2000000000000002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136</v>
      </c>
      <c r="AU167" s="234" t="s">
        <v>85</v>
      </c>
      <c r="AV167" s="13" t="s">
        <v>85</v>
      </c>
      <c r="AW167" s="13" t="s">
        <v>34</v>
      </c>
      <c r="AX167" s="13" t="s">
        <v>78</v>
      </c>
      <c r="AY167" s="234" t="s">
        <v>127</v>
      </c>
    </row>
    <row r="168" s="13" customFormat="1">
      <c r="A168" s="13"/>
      <c r="B168" s="223"/>
      <c r="C168" s="224"/>
      <c r="D168" s="225" t="s">
        <v>136</v>
      </c>
      <c r="E168" s="226" t="s">
        <v>1</v>
      </c>
      <c r="F168" s="227" t="s">
        <v>222</v>
      </c>
      <c r="G168" s="224"/>
      <c r="H168" s="228">
        <v>80.025000000000006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136</v>
      </c>
      <c r="AU168" s="234" t="s">
        <v>85</v>
      </c>
      <c r="AV168" s="13" t="s">
        <v>85</v>
      </c>
      <c r="AW168" s="13" t="s">
        <v>34</v>
      </c>
      <c r="AX168" s="13" t="s">
        <v>78</v>
      </c>
      <c r="AY168" s="234" t="s">
        <v>127</v>
      </c>
    </row>
    <row r="169" s="14" customFormat="1">
      <c r="A169" s="14"/>
      <c r="B169" s="245"/>
      <c r="C169" s="246"/>
      <c r="D169" s="225" t="s">
        <v>136</v>
      </c>
      <c r="E169" s="247" t="s">
        <v>1</v>
      </c>
      <c r="F169" s="248" t="s">
        <v>198</v>
      </c>
      <c r="G169" s="246"/>
      <c r="H169" s="249">
        <v>87.225000000000009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136</v>
      </c>
      <c r="AU169" s="255" t="s">
        <v>85</v>
      </c>
      <c r="AV169" s="14" t="s">
        <v>134</v>
      </c>
      <c r="AW169" s="14" t="s">
        <v>34</v>
      </c>
      <c r="AX169" s="14" t="s">
        <v>83</v>
      </c>
      <c r="AY169" s="255" t="s">
        <v>127</v>
      </c>
    </row>
    <row r="170" s="2" customFormat="1" ht="16.5" customHeight="1">
      <c r="A170" s="37"/>
      <c r="B170" s="38"/>
      <c r="C170" s="210" t="s">
        <v>223</v>
      </c>
      <c r="D170" s="210" t="s">
        <v>129</v>
      </c>
      <c r="E170" s="211" t="s">
        <v>224</v>
      </c>
      <c r="F170" s="212" t="s">
        <v>225</v>
      </c>
      <c r="G170" s="213" t="s">
        <v>189</v>
      </c>
      <c r="H170" s="214">
        <v>14</v>
      </c>
      <c r="I170" s="215"/>
      <c r="J170" s="216">
        <f>ROUND(I170*H170,2)</f>
        <v>0</v>
      </c>
      <c r="K170" s="212" t="s">
        <v>133</v>
      </c>
      <c r="L170" s="43"/>
      <c r="M170" s="217" t="s">
        <v>1</v>
      </c>
      <c r="N170" s="218" t="s">
        <v>43</v>
      </c>
      <c r="O170" s="90"/>
      <c r="P170" s="219">
        <f>O170*H170</f>
        <v>0</v>
      </c>
      <c r="Q170" s="219">
        <v>0.0089999999999999993</v>
      </c>
      <c r="R170" s="219">
        <f>Q170*H170</f>
        <v>0.126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134</v>
      </c>
      <c r="AT170" s="221" t="s">
        <v>129</v>
      </c>
      <c r="AU170" s="221" t="s">
        <v>85</v>
      </c>
      <c r="AY170" s="16" t="s">
        <v>127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83</v>
      </c>
      <c r="BK170" s="222">
        <f>ROUND(I170*H170,2)</f>
        <v>0</v>
      </c>
      <c r="BL170" s="16" t="s">
        <v>134</v>
      </c>
      <c r="BM170" s="221" t="s">
        <v>226</v>
      </c>
    </row>
    <row r="171" s="13" customFormat="1">
      <c r="A171" s="13"/>
      <c r="B171" s="223"/>
      <c r="C171" s="224"/>
      <c r="D171" s="225" t="s">
        <v>136</v>
      </c>
      <c r="E171" s="226" t="s">
        <v>1</v>
      </c>
      <c r="F171" s="227" t="s">
        <v>227</v>
      </c>
      <c r="G171" s="224"/>
      <c r="H171" s="228">
        <v>14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136</v>
      </c>
      <c r="AU171" s="234" t="s">
        <v>85</v>
      </c>
      <c r="AV171" s="13" t="s">
        <v>85</v>
      </c>
      <c r="AW171" s="13" t="s">
        <v>34</v>
      </c>
      <c r="AX171" s="13" t="s">
        <v>83</v>
      </c>
      <c r="AY171" s="234" t="s">
        <v>127</v>
      </c>
    </row>
    <row r="172" s="2" customFormat="1" ht="16.5" customHeight="1">
      <c r="A172" s="37"/>
      <c r="B172" s="38"/>
      <c r="C172" s="210" t="s">
        <v>228</v>
      </c>
      <c r="D172" s="210" t="s">
        <v>129</v>
      </c>
      <c r="E172" s="211" t="s">
        <v>229</v>
      </c>
      <c r="F172" s="212" t="s">
        <v>230</v>
      </c>
      <c r="G172" s="213" t="s">
        <v>189</v>
      </c>
      <c r="H172" s="214">
        <v>14</v>
      </c>
      <c r="I172" s="215"/>
      <c r="J172" s="216">
        <f>ROUND(I172*H172,2)</f>
        <v>0</v>
      </c>
      <c r="K172" s="212" t="s">
        <v>133</v>
      </c>
      <c r="L172" s="43"/>
      <c r="M172" s="217" t="s">
        <v>1</v>
      </c>
      <c r="N172" s="218" t="s">
        <v>43</v>
      </c>
      <c r="O172" s="90"/>
      <c r="P172" s="219">
        <f>O172*H172</f>
        <v>0</v>
      </c>
      <c r="Q172" s="219">
        <v>0.012080000000000001</v>
      </c>
      <c r="R172" s="219">
        <f>Q172*H172</f>
        <v>0.16911999999999999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134</v>
      </c>
      <c r="AT172" s="221" t="s">
        <v>129</v>
      </c>
      <c r="AU172" s="221" t="s">
        <v>85</v>
      </c>
      <c r="AY172" s="16" t="s">
        <v>127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83</v>
      </c>
      <c r="BK172" s="222">
        <f>ROUND(I172*H172,2)</f>
        <v>0</v>
      </c>
      <c r="BL172" s="16" t="s">
        <v>134</v>
      </c>
      <c r="BM172" s="221" t="s">
        <v>231</v>
      </c>
    </row>
    <row r="173" s="2" customFormat="1" ht="16.5" customHeight="1">
      <c r="A173" s="37"/>
      <c r="B173" s="38"/>
      <c r="C173" s="235" t="s">
        <v>7</v>
      </c>
      <c r="D173" s="235" t="s">
        <v>160</v>
      </c>
      <c r="E173" s="236" t="s">
        <v>200</v>
      </c>
      <c r="F173" s="237" t="s">
        <v>201</v>
      </c>
      <c r="G173" s="238" t="s">
        <v>176</v>
      </c>
      <c r="H173" s="239">
        <v>98</v>
      </c>
      <c r="I173" s="240"/>
      <c r="J173" s="241">
        <f>ROUND(I173*H173,2)</f>
        <v>0</v>
      </c>
      <c r="K173" s="237" t="s">
        <v>1</v>
      </c>
      <c r="L173" s="242"/>
      <c r="M173" s="243" t="s">
        <v>1</v>
      </c>
      <c r="N173" s="244" t="s">
        <v>43</v>
      </c>
      <c r="O173" s="90"/>
      <c r="P173" s="219">
        <f>O173*H173</f>
        <v>0</v>
      </c>
      <c r="Q173" s="219">
        <v>0.001</v>
      </c>
      <c r="R173" s="219">
        <f>Q173*H173</f>
        <v>0.098000000000000004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163</v>
      </c>
      <c r="AT173" s="221" t="s">
        <v>160</v>
      </c>
      <c r="AU173" s="221" t="s">
        <v>85</v>
      </c>
      <c r="AY173" s="16" t="s">
        <v>127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83</v>
      </c>
      <c r="BK173" s="222">
        <f>ROUND(I173*H173,2)</f>
        <v>0</v>
      </c>
      <c r="BL173" s="16" t="s">
        <v>134</v>
      </c>
      <c r="BM173" s="221" t="s">
        <v>232</v>
      </c>
    </row>
    <row r="174" s="13" customFormat="1">
      <c r="A174" s="13"/>
      <c r="B174" s="223"/>
      <c r="C174" s="224"/>
      <c r="D174" s="225" t="s">
        <v>136</v>
      </c>
      <c r="E174" s="226" t="s">
        <v>1</v>
      </c>
      <c r="F174" s="227" t="s">
        <v>233</v>
      </c>
      <c r="G174" s="224"/>
      <c r="H174" s="228">
        <v>98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136</v>
      </c>
      <c r="AU174" s="234" t="s">
        <v>85</v>
      </c>
      <c r="AV174" s="13" t="s">
        <v>85</v>
      </c>
      <c r="AW174" s="13" t="s">
        <v>34</v>
      </c>
      <c r="AX174" s="13" t="s">
        <v>83</v>
      </c>
      <c r="AY174" s="234" t="s">
        <v>127</v>
      </c>
    </row>
    <row r="175" s="2" customFormat="1" ht="16.5" customHeight="1">
      <c r="A175" s="37"/>
      <c r="B175" s="38"/>
      <c r="C175" s="210" t="s">
        <v>234</v>
      </c>
      <c r="D175" s="210" t="s">
        <v>129</v>
      </c>
      <c r="E175" s="211" t="s">
        <v>235</v>
      </c>
      <c r="F175" s="212" t="s">
        <v>236</v>
      </c>
      <c r="G175" s="213" t="s">
        <v>189</v>
      </c>
      <c r="H175" s="214">
        <v>14</v>
      </c>
      <c r="I175" s="215"/>
      <c r="J175" s="216">
        <f>ROUND(I175*H175,2)</f>
        <v>0</v>
      </c>
      <c r="K175" s="212" t="s">
        <v>133</v>
      </c>
      <c r="L175" s="43"/>
      <c r="M175" s="217" t="s">
        <v>1</v>
      </c>
      <c r="N175" s="218" t="s">
        <v>43</v>
      </c>
      <c r="O175" s="90"/>
      <c r="P175" s="219">
        <f>O175*H175</f>
        <v>0</v>
      </c>
      <c r="Q175" s="219">
        <v>0.016199999999999999</v>
      </c>
      <c r="R175" s="219">
        <f>Q175*H175</f>
        <v>0.2268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134</v>
      </c>
      <c r="AT175" s="221" t="s">
        <v>129</v>
      </c>
      <c r="AU175" s="221" t="s">
        <v>85</v>
      </c>
      <c r="AY175" s="16" t="s">
        <v>127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83</v>
      </c>
      <c r="BK175" s="222">
        <f>ROUND(I175*H175,2)</f>
        <v>0</v>
      </c>
      <c r="BL175" s="16" t="s">
        <v>134</v>
      </c>
      <c r="BM175" s="221" t="s">
        <v>237</v>
      </c>
    </row>
    <row r="176" s="2" customFormat="1" ht="16.5" customHeight="1">
      <c r="A176" s="37"/>
      <c r="B176" s="38"/>
      <c r="C176" s="235" t="s">
        <v>238</v>
      </c>
      <c r="D176" s="235" t="s">
        <v>160</v>
      </c>
      <c r="E176" s="236" t="s">
        <v>208</v>
      </c>
      <c r="F176" s="237" t="s">
        <v>209</v>
      </c>
      <c r="G176" s="238" t="s">
        <v>176</v>
      </c>
      <c r="H176" s="239">
        <v>280</v>
      </c>
      <c r="I176" s="240"/>
      <c r="J176" s="241">
        <f>ROUND(I176*H176,2)</f>
        <v>0</v>
      </c>
      <c r="K176" s="237" t="s">
        <v>1</v>
      </c>
      <c r="L176" s="242"/>
      <c r="M176" s="243" t="s">
        <v>1</v>
      </c>
      <c r="N176" s="244" t="s">
        <v>43</v>
      </c>
      <c r="O176" s="90"/>
      <c r="P176" s="219">
        <f>O176*H176</f>
        <v>0</v>
      </c>
      <c r="Q176" s="219">
        <v>0.001</v>
      </c>
      <c r="R176" s="219">
        <f>Q176*H176</f>
        <v>0.28000000000000003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163</v>
      </c>
      <c r="AT176" s="221" t="s">
        <v>160</v>
      </c>
      <c r="AU176" s="221" t="s">
        <v>85</v>
      </c>
      <c r="AY176" s="16" t="s">
        <v>127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83</v>
      </c>
      <c r="BK176" s="222">
        <f>ROUND(I176*H176,2)</f>
        <v>0</v>
      </c>
      <c r="BL176" s="16" t="s">
        <v>134</v>
      </c>
      <c r="BM176" s="221" t="s">
        <v>239</v>
      </c>
    </row>
    <row r="177" s="13" customFormat="1">
      <c r="A177" s="13"/>
      <c r="B177" s="223"/>
      <c r="C177" s="224"/>
      <c r="D177" s="225" t="s">
        <v>136</v>
      </c>
      <c r="E177" s="226" t="s">
        <v>1</v>
      </c>
      <c r="F177" s="227" t="s">
        <v>240</v>
      </c>
      <c r="G177" s="224"/>
      <c r="H177" s="228">
        <v>280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136</v>
      </c>
      <c r="AU177" s="234" t="s">
        <v>85</v>
      </c>
      <c r="AV177" s="13" t="s">
        <v>85</v>
      </c>
      <c r="AW177" s="13" t="s">
        <v>34</v>
      </c>
      <c r="AX177" s="13" t="s">
        <v>78</v>
      </c>
      <c r="AY177" s="234" t="s">
        <v>127</v>
      </c>
    </row>
    <row r="178" s="14" customFormat="1">
      <c r="A178" s="14"/>
      <c r="B178" s="245"/>
      <c r="C178" s="246"/>
      <c r="D178" s="225" t="s">
        <v>136</v>
      </c>
      <c r="E178" s="247" t="s">
        <v>1</v>
      </c>
      <c r="F178" s="248" t="s">
        <v>198</v>
      </c>
      <c r="G178" s="246"/>
      <c r="H178" s="249">
        <v>280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136</v>
      </c>
      <c r="AU178" s="255" t="s">
        <v>85</v>
      </c>
      <c r="AV178" s="14" t="s">
        <v>134</v>
      </c>
      <c r="AW178" s="14" t="s">
        <v>34</v>
      </c>
      <c r="AX178" s="14" t="s">
        <v>83</v>
      </c>
      <c r="AY178" s="255" t="s">
        <v>127</v>
      </c>
    </row>
    <row r="179" s="2" customFormat="1" ht="16.5" customHeight="1">
      <c r="A179" s="37"/>
      <c r="B179" s="38"/>
      <c r="C179" s="210" t="s">
        <v>241</v>
      </c>
      <c r="D179" s="210" t="s">
        <v>129</v>
      </c>
      <c r="E179" s="211" t="s">
        <v>242</v>
      </c>
      <c r="F179" s="212" t="s">
        <v>243</v>
      </c>
      <c r="G179" s="213" t="s">
        <v>189</v>
      </c>
      <c r="H179" s="214">
        <v>14</v>
      </c>
      <c r="I179" s="215"/>
      <c r="J179" s="216">
        <f>ROUND(I179*H179,2)</f>
        <v>0</v>
      </c>
      <c r="K179" s="212" t="s">
        <v>133</v>
      </c>
      <c r="L179" s="43"/>
      <c r="M179" s="217" t="s">
        <v>1</v>
      </c>
      <c r="N179" s="218" t="s">
        <v>43</v>
      </c>
      <c r="O179" s="90"/>
      <c r="P179" s="219">
        <f>O179*H179</f>
        <v>0</v>
      </c>
      <c r="Q179" s="219">
        <v>0.0040000000000000001</v>
      </c>
      <c r="R179" s="219">
        <f>Q179*H179</f>
        <v>0.056000000000000001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134</v>
      </c>
      <c r="AT179" s="221" t="s">
        <v>129</v>
      </c>
      <c r="AU179" s="221" t="s">
        <v>85</v>
      </c>
      <c r="AY179" s="16" t="s">
        <v>127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83</v>
      </c>
      <c r="BK179" s="222">
        <f>ROUND(I179*H179,2)</f>
        <v>0</v>
      </c>
      <c r="BL179" s="16" t="s">
        <v>134</v>
      </c>
      <c r="BM179" s="221" t="s">
        <v>244</v>
      </c>
    </row>
    <row r="180" s="2" customFormat="1" ht="16.5" customHeight="1">
      <c r="A180" s="37"/>
      <c r="B180" s="38"/>
      <c r="C180" s="235" t="s">
        <v>245</v>
      </c>
      <c r="D180" s="235" t="s">
        <v>160</v>
      </c>
      <c r="E180" s="236" t="s">
        <v>218</v>
      </c>
      <c r="F180" s="237" t="s">
        <v>219</v>
      </c>
      <c r="G180" s="238" t="s">
        <v>176</v>
      </c>
      <c r="H180" s="239">
        <v>63</v>
      </c>
      <c r="I180" s="240"/>
      <c r="J180" s="241">
        <f>ROUND(I180*H180,2)</f>
        <v>0</v>
      </c>
      <c r="K180" s="237" t="s">
        <v>1</v>
      </c>
      <c r="L180" s="242"/>
      <c r="M180" s="243" t="s">
        <v>1</v>
      </c>
      <c r="N180" s="244" t="s">
        <v>43</v>
      </c>
      <c r="O180" s="90"/>
      <c r="P180" s="219">
        <f>O180*H180</f>
        <v>0</v>
      </c>
      <c r="Q180" s="219">
        <v>0.001</v>
      </c>
      <c r="R180" s="219">
        <f>Q180*H180</f>
        <v>0.063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163</v>
      </c>
      <c r="AT180" s="221" t="s">
        <v>160</v>
      </c>
      <c r="AU180" s="221" t="s">
        <v>85</v>
      </c>
      <c r="AY180" s="16" t="s">
        <v>127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83</v>
      </c>
      <c r="BK180" s="222">
        <f>ROUND(I180*H180,2)</f>
        <v>0</v>
      </c>
      <c r="BL180" s="16" t="s">
        <v>134</v>
      </c>
      <c r="BM180" s="221" t="s">
        <v>246</v>
      </c>
    </row>
    <row r="181" s="13" customFormat="1">
      <c r="A181" s="13"/>
      <c r="B181" s="223"/>
      <c r="C181" s="224"/>
      <c r="D181" s="225" t="s">
        <v>136</v>
      </c>
      <c r="E181" s="226" t="s">
        <v>1</v>
      </c>
      <c r="F181" s="227" t="s">
        <v>247</v>
      </c>
      <c r="G181" s="224"/>
      <c r="H181" s="228">
        <v>63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136</v>
      </c>
      <c r="AU181" s="234" t="s">
        <v>85</v>
      </c>
      <c r="AV181" s="13" t="s">
        <v>85</v>
      </c>
      <c r="AW181" s="13" t="s">
        <v>34</v>
      </c>
      <c r="AX181" s="13" t="s">
        <v>78</v>
      </c>
      <c r="AY181" s="234" t="s">
        <v>127</v>
      </c>
    </row>
    <row r="182" s="14" customFormat="1">
      <c r="A182" s="14"/>
      <c r="B182" s="245"/>
      <c r="C182" s="246"/>
      <c r="D182" s="225" t="s">
        <v>136</v>
      </c>
      <c r="E182" s="247" t="s">
        <v>1</v>
      </c>
      <c r="F182" s="248" t="s">
        <v>198</v>
      </c>
      <c r="G182" s="246"/>
      <c r="H182" s="249">
        <v>63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136</v>
      </c>
      <c r="AU182" s="255" t="s">
        <v>85</v>
      </c>
      <c r="AV182" s="14" t="s">
        <v>134</v>
      </c>
      <c r="AW182" s="14" t="s">
        <v>34</v>
      </c>
      <c r="AX182" s="14" t="s">
        <v>83</v>
      </c>
      <c r="AY182" s="255" t="s">
        <v>127</v>
      </c>
    </row>
    <row r="183" s="2" customFormat="1" ht="21.75" customHeight="1">
      <c r="A183" s="37"/>
      <c r="B183" s="38"/>
      <c r="C183" s="210" t="s">
        <v>248</v>
      </c>
      <c r="D183" s="210" t="s">
        <v>129</v>
      </c>
      <c r="E183" s="211" t="s">
        <v>249</v>
      </c>
      <c r="F183" s="212" t="s">
        <v>250</v>
      </c>
      <c r="G183" s="213" t="s">
        <v>132</v>
      </c>
      <c r="H183" s="214">
        <v>0.312</v>
      </c>
      <c r="I183" s="215"/>
      <c r="J183" s="216">
        <f>ROUND(I183*H183,2)</f>
        <v>0</v>
      </c>
      <c r="K183" s="212" t="s">
        <v>133</v>
      </c>
      <c r="L183" s="43"/>
      <c r="M183" s="217" t="s">
        <v>1</v>
      </c>
      <c r="N183" s="218" t="s">
        <v>43</v>
      </c>
      <c r="O183" s="90"/>
      <c r="P183" s="219">
        <f>O183*H183</f>
        <v>0</v>
      </c>
      <c r="Q183" s="219">
        <v>2.3010199999999998</v>
      </c>
      <c r="R183" s="219">
        <f>Q183*H183</f>
        <v>0.71791823999999993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134</v>
      </c>
      <c r="AT183" s="221" t="s">
        <v>129</v>
      </c>
      <c r="AU183" s="221" t="s">
        <v>85</v>
      </c>
      <c r="AY183" s="16" t="s">
        <v>127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83</v>
      </c>
      <c r="BK183" s="222">
        <f>ROUND(I183*H183,2)</f>
        <v>0</v>
      </c>
      <c r="BL183" s="16" t="s">
        <v>134</v>
      </c>
      <c r="BM183" s="221" t="s">
        <v>251</v>
      </c>
    </row>
    <row r="184" s="13" customFormat="1">
      <c r="A184" s="13"/>
      <c r="B184" s="223"/>
      <c r="C184" s="224"/>
      <c r="D184" s="225" t="s">
        <v>136</v>
      </c>
      <c r="E184" s="226" t="s">
        <v>1</v>
      </c>
      <c r="F184" s="227" t="s">
        <v>252</v>
      </c>
      <c r="G184" s="224"/>
      <c r="H184" s="228">
        <v>0.312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136</v>
      </c>
      <c r="AU184" s="234" t="s">
        <v>85</v>
      </c>
      <c r="AV184" s="13" t="s">
        <v>85</v>
      </c>
      <c r="AW184" s="13" t="s">
        <v>34</v>
      </c>
      <c r="AX184" s="13" t="s">
        <v>83</v>
      </c>
      <c r="AY184" s="234" t="s">
        <v>127</v>
      </c>
    </row>
    <row r="185" s="2" customFormat="1" ht="21.75" customHeight="1">
      <c r="A185" s="37"/>
      <c r="B185" s="38"/>
      <c r="C185" s="210" t="s">
        <v>253</v>
      </c>
      <c r="D185" s="210" t="s">
        <v>129</v>
      </c>
      <c r="E185" s="211" t="s">
        <v>254</v>
      </c>
      <c r="F185" s="212" t="s">
        <v>255</v>
      </c>
      <c r="G185" s="213" t="s">
        <v>132</v>
      </c>
      <c r="H185" s="214">
        <v>1.296</v>
      </c>
      <c r="I185" s="215"/>
      <c r="J185" s="216">
        <f>ROUND(I185*H185,2)</f>
        <v>0</v>
      </c>
      <c r="K185" s="212" t="s">
        <v>133</v>
      </c>
      <c r="L185" s="43"/>
      <c r="M185" s="217" t="s">
        <v>1</v>
      </c>
      <c r="N185" s="218" t="s">
        <v>43</v>
      </c>
      <c r="O185" s="90"/>
      <c r="P185" s="219">
        <f>O185*H185</f>
        <v>0</v>
      </c>
      <c r="Q185" s="219">
        <v>2.5018699999999998</v>
      </c>
      <c r="R185" s="219">
        <f>Q185*H185</f>
        <v>3.24242352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134</v>
      </c>
      <c r="AT185" s="221" t="s">
        <v>129</v>
      </c>
      <c r="AU185" s="221" t="s">
        <v>85</v>
      </c>
      <c r="AY185" s="16" t="s">
        <v>127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83</v>
      </c>
      <c r="BK185" s="222">
        <f>ROUND(I185*H185,2)</f>
        <v>0</v>
      </c>
      <c r="BL185" s="16" t="s">
        <v>134</v>
      </c>
      <c r="BM185" s="221" t="s">
        <v>256</v>
      </c>
    </row>
    <row r="186" s="13" customFormat="1">
      <c r="A186" s="13"/>
      <c r="B186" s="223"/>
      <c r="C186" s="224"/>
      <c r="D186" s="225" t="s">
        <v>136</v>
      </c>
      <c r="E186" s="226" t="s">
        <v>1</v>
      </c>
      <c r="F186" s="227" t="s">
        <v>257</v>
      </c>
      <c r="G186" s="224"/>
      <c r="H186" s="228">
        <v>1.296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136</v>
      </c>
      <c r="AU186" s="234" t="s">
        <v>85</v>
      </c>
      <c r="AV186" s="13" t="s">
        <v>85</v>
      </c>
      <c r="AW186" s="13" t="s">
        <v>34</v>
      </c>
      <c r="AX186" s="13" t="s">
        <v>83</v>
      </c>
      <c r="AY186" s="234" t="s">
        <v>127</v>
      </c>
    </row>
    <row r="187" s="2" customFormat="1" ht="21.75" customHeight="1">
      <c r="A187" s="37"/>
      <c r="B187" s="38"/>
      <c r="C187" s="210" t="s">
        <v>258</v>
      </c>
      <c r="D187" s="210" t="s">
        <v>129</v>
      </c>
      <c r="E187" s="211" t="s">
        <v>259</v>
      </c>
      <c r="F187" s="212" t="s">
        <v>260</v>
      </c>
      <c r="G187" s="213" t="s">
        <v>132</v>
      </c>
      <c r="H187" s="214">
        <v>1.296</v>
      </c>
      <c r="I187" s="215"/>
      <c r="J187" s="216">
        <f>ROUND(I187*H187,2)</f>
        <v>0</v>
      </c>
      <c r="K187" s="212" t="s">
        <v>133</v>
      </c>
      <c r="L187" s="43"/>
      <c r="M187" s="217" t="s">
        <v>1</v>
      </c>
      <c r="N187" s="218" t="s">
        <v>43</v>
      </c>
      <c r="O187" s="90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134</v>
      </c>
      <c r="AT187" s="221" t="s">
        <v>129</v>
      </c>
      <c r="AU187" s="221" t="s">
        <v>85</v>
      </c>
      <c r="AY187" s="16" t="s">
        <v>127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83</v>
      </c>
      <c r="BK187" s="222">
        <f>ROUND(I187*H187,2)</f>
        <v>0</v>
      </c>
      <c r="BL187" s="16" t="s">
        <v>134</v>
      </c>
      <c r="BM187" s="221" t="s">
        <v>261</v>
      </c>
    </row>
    <row r="188" s="2" customFormat="1" ht="24.15" customHeight="1">
      <c r="A188" s="37"/>
      <c r="B188" s="38"/>
      <c r="C188" s="210" t="s">
        <v>262</v>
      </c>
      <c r="D188" s="210" t="s">
        <v>129</v>
      </c>
      <c r="E188" s="211" t="s">
        <v>263</v>
      </c>
      <c r="F188" s="212" t="s">
        <v>264</v>
      </c>
      <c r="G188" s="213" t="s">
        <v>132</v>
      </c>
      <c r="H188" s="214">
        <v>1.296</v>
      </c>
      <c r="I188" s="215"/>
      <c r="J188" s="216">
        <f>ROUND(I188*H188,2)</f>
        <v>0</v>
      </c>
      <c r="K188" s="212" t="s">
        <v>133</v>
      </c>
      <c r="L188" s="43"/>
      <c r="M188" s="217" t="s">
        <v>1</v>
      </c>
      <c r="N188" s="218" t="s">
        <v>43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134</v>
      </c>
      <c r="AT188" s="221" t="s">
        <v>129</v>
      </c>
      <c r="AU188" s="221" t="s">
        <v>85</v>
      </c>
      <c r="AY188" s="16" t="s">
        <v>127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83</v>
      </c>
      <c r="BK188" s="222">
        <f>ROUND(I188*H188,2)</f>
        <v>0</v>
      </c>
      <c r="BL188" s="16" t="s">
        <v>134</v>
      </c>
      <c r="BM188" s="221" t="s">
        <v>265</v>
      </c>
    </row>
    <row r="189" s="2" customFormat="1" ht="16.5" customHeight="1">
      <c r="A189" s="37"/>
      <c r="B189" s="38"/>
      <c r="C189" s="210" t="s">
        <v>266</v>
      </c>
      <c r="D189" s="210" t="s">
        <v>129</v>
      </c>
      <c r="E189" s="211" t="s">
        <v>267</v>
      </c>
      <c r="F189" s="212" t="s">
        <v>268</v>
      </c>
      <c r="G189" s="213" t="s">
        <v>269</v>
      </c>
      <c r="H189" s="214">
        <v>0.048000000000000001</v>
      </c>
      <c r="I189" s="215"/>
      <c r="J189" s="216">
        <f>ROUND(I189*H189,2)</f>
        <v>0</v>
      </c>
      <c r="K189" s="212" t="s">
        <v>133</v>
      </c>
      <c r="L189" s="43"/>
      <c r="M189" s="217" t="s">
        <v>1</v>
      </c>
      <c r="N189" s="218" t="s">
        <v>43</v>
      </c>
      <c r="O189" s="90"/>
      <c r="P189" s="219">
        <f>O189*H189</f>
        <v>0</v>
      </c>
      <c r="Q189" s="219">
        <v>1.06277</v>
      </c>
      <c r="R189" s="219">
        <f>Q189*H189</f>
        <v>0.051012960000000003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134</v>
      </c>
      <c r="AT189" s="221" t="s">
        <v>129</v>
      </c>
      <c r="AU189" s="221" t="s">
        <v>85</v>
      </c>
      <c r="AY189" s="16" t="s">
        <v>127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83</v>
      </c>
      <c r="BK189" s="222">
        <f>ROUND(I189*H189,2)</f>
        <v>0</v>
      </c>
      <c r="BL189" s="16" t="s">
        <v>134</v>
      </c>
      <c r="BM189" s="221" t="s">
        <v>270</v>
      </c>
    </row>
    <row r="190" s="13" customFormat="1">
      <c r="A190" s="13"/>
      <c r="B190" s="223"/>
      <c r="C190" s="224"/>
      <c r="D190" s="225" t="s">
        <v>136</v>
      </c>
      <c r="E190" s="226" t="s">
        <v>1</v>
      </c>
      <c r="F190" s="227" t="s">
        <v>271</v>
      </c>
      <c r="G190" s="224"/>
      <c r="H190" s="228">
        <v>0.048000000000000001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136</v>
      </c>
      <c r="AU190" s="234" t="s">
        <v>85</v>
      </c>
      <c r="AV190" s="13" t="s">
        <v>85</v>
      </c>
      <c r="AW190" s="13" t="s">
        <v>34</v>
      </c>
      <c r="AX190" s="13" t="s">
        <v>83</v>
      </c>
      <c r="AY190" s="234" t="s">
        <v>127</v>
      </c>
    </row>
    <row r="191" s="12" customFormat="1" ht="22.8" customHeight="1">
      <c r="A191" s="12"/>
      <c r="B191" s="194"/>
      <c r="C191" s="195"/>
      <c r="D191" s="196" t="s">
        <v>77</v>
      </c>
      <c r="E191" s="208" t="s">
        <v>169</v>
      </c>
      <c r="F191" s="208" t="s">
        <v>272</v>
      </c>
      <c r="G191" s="195"/>
      <c r="H191" s="195"/>
      <c r="I191" s="198"/>
      <c r="J191" s="209">
        <f>BK191</f>
        <v>0</v>
      </c>
      <c r="K191" s="195"/>
      <c r="L191" s="200"/>
      <c r="M191" s="201"/>
      <c r="N191" s="202"/>
      <c r="O191" s="202"/>
      <c r="P191" s="203">
        <f>SUM(P192:P209)</f>
        <v>0</v>
      </c>
      <c r="Q191" s="202"/>
      <c r="R191" s="203">
        <f>SUM(R192:R209)</f>
        <v>4.6555280000000003</v>
      </c>
      <c r="S191" s="202"/>
      <c r="T191" s="204">
        <f>SUM(T192:T209)</f>
        <v>19.952244999999998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5" t="s">
        <v>83</v>
      </c>
      <c r="AT191" s="206" t="s">
        <v>77</v>
      </c>
      <c r="AU191" s="206" t="s">
        <v>83</v>
      </c>
      <c r="AY191" s="205" t="s">
        <v>127</v>
      </c>
      <c r="BK191" s="207">
        <f>SUM(BK192:BK209)</f>
        <v>0</v>
      </c>
    </row>
    <row r="192" s="2" customFormat="1" ht="16.5" customHeight="1">
      <c r="A192" s="37"/>
      <c r="B192" s="38"/>
      <c r="C192" s="210" t="s">
        <v>273</v>
      </c>
      <c r="D192" s="210" t="s">
        <v>129</v>
      </c>
      <c r="E192" s="211" t="s">
        <v>274</v>
      </c>
      <c r="F192" s="212" t="s">
        <v>275</v>
      </c>
      <c r="G192" s="213" t="s">
        <v>167</v>
      </c>
      <c r="H192" s="214">
        <v>14</v>
      </c>
      <c r="I192" s="215"/>
      <c r="J192" s="216">
        <f>ROUND(I192*H192,2)</f>
        <v>0</v>
      </c>
      <c r="K192" s="212" t="s">
        <v>133</v>
      </c>
      <c r="L192" s="43"/>
      <c r="M192" s="217" t="s">
        <v>1</v>
      </c>
      <c r="N192" s="218" t="s">
        <v>43</v>
      </c>
      <c r="O192" s="90"/>
      <c r="P192" s="219">
        <f>O192*H192</f>
        <v>0</v>
      </c>
      <c r="Q192" s="219">
        <v>0.29221000000000003</v>
      </c>
      <c r="R192" s="219">
        <f>Q192*H192</f>
        <v>4.0909400000000007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134</v>
      </c>
      <c r="AT192" s="221" t="s">
        <v>129</v>
      </c>
      <c r="AU192" s="221" t="s">
        <v>85</v>
      </c>
      <c r="AY192" s="16" t="s">
        <v>127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83</v>
      </c>
      <c r="BK192" s="222">
        <f>ROUND(I192*H192,2)</f>
        <v>0</v>
      </c>
      <c r="BL192" s="16" t="s">
        <v>134</v>
      </c>
      <c r="BM192" s="221" t="s">
        <v>276</v>
      </c>
    </row>
    <row r="193" s="2" customFormat="1" ht="16.5" customHeight="1">
      <c r="A193" s="37"/>
      <c r="B193" s="38"/>
      <c r="C193" s="235" t="s">
        <v>177</v>
      </c>
      <c r="D193" s="235" t="s">
        <v>160</v>
      </c>
      <c r="E193" s="236" t="s">
        <v>277</v>
      </c>
      <c r="F193" s="237" t="s">
        <v>278</v>
      </c>
      <c r="G193" s="238" t="s">
        <v>167</v>
      </c>
      <c r="H193" s="239">
        <v>14</v>
      </c>
      <c r="I193" s="240"/>
      <c r="J193" s="241">
        <f>ROUND(I193*H193,2)</f>
        <v>0</v>
      </c>
      <c r="K193" s="237" t="s">
        <v>133</v>
      </c>
      <c r="L193" s="242"/>
      <c r="M193" s="243" t="s">
        <v>1</v>
      </c>
      <c r="N193" s="244" t="s">
        <v>43</v>
      </c>
      <c r="O193" s="90"/>
      <c r="P193" s="219">
        <f>O193*H193</f>
        <v>0</v>
      </c>
      <c r="Q193" s="219">
        <v>0.021000000000000001</v>
      </c>
      <c r="R193" s="219">
        <f>Q193*H193</f>
        <v>0.29400000000000004</v>
      </c>
      <c r="S193" s="219">
        <v>0</v>
      </c>
      <c r="T193" s="22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163</v>
      </c>
      <c r="AT193" s="221" t="s">
        <v>160</v>
      </c>
      <c r="AU193" s="221" t="s">
        <v>85</v>
      </c>
      <c r="AY193" s="16" t="s">
        <v>127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83</v>
      </c>
      <c r="BK193" s="222">
        <f>ROUND(I193*H193,2)</f>
        <v>0</v>
      </c>
      <c r="BL193" s="16" t="s">
        <v>134</v>
      </c>
      <c r="BM193" s="221" t="s">
        <v>279</v>
      </c>
    </row>
    <row r="194" s="2" customFormat="1" ht="24.15" customHeight="1">
      <c r="A194" s="37"/>
      <c r="B194" s="38"/>
      <c r="C194" s="210" t="s">
        <v>280</v>
      </c>
      <c r="D194" s="210" t="s">
        <v>129</v>
      </c>
      <c r="E194" s="211" t="s">
        <v>281</v>
      </c>
      <c r="F194" s="212" t="s">
        <v>282</v>
      </c>
      <c r="G194" s="213" t="s">
        <v>189</v>
      </c>
      <c r="H194" s="214">
        <v>49.200000000000003</v>
      </c>
      <c r="I194" s="215"/>
      <c r="J194" s="216">
        <f>ROUND(I194*H194,2)</f>
        <v>0</v>
      </c>
      <c r="K194" s="212" t="s">
        <v>133</v>
      </c>
      <c r="L194" s="43"/>
      <c r="M194" s="217" t="s">
        <v>1</v>
      </c>
      <c r="N194" s="218" t="s">
        <v>43</v>
      </c>
      <c r="O194" s="90"/>
      <c r="P194" s="219">
        <f>O194*H194</f>
        <v>0</v>
      </c>
      <c r="Q194" s="219">
        <v>4.0000000000000003E-05</v>
      </c>
      <c r="R194" s="219">
        <f>Q194*H194</f>
        <v>0.0019680000000000001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134</v>
      </c>
      <c r="AT194" s="221" t="s">
        <v>129</v>
      </c>
      <c r="AU194" s="221" t="s">
        <v>85</v>
      </c>
      <c r="AY194" s="16" t="s">
        <v>127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83</v>
      </c>
      <c r="BK194" s="222">
        <f>ROUND(I194*H194,2)</f>
        <v>0</v>
      </c>
      <c r="BL194" s="16" t="s">
        <v>134</v>
      </c>
      <c r="BM194" s="221" t="s">
        <v>283</v>
      </c>
    </row>
    <row r="195" s="13" customFormat="1">
      <c r="A195" s="13"/>
      <c r="B195" s="223"/>
      <c r="C195" s="224"/>
      <c r="D195" s="225" t="s">
        <v>136</v>
      </c>
      <c r="E195" s="226" t="s">
        <v>1</v>
      </c>
      <c r="F195" s="227" t="s">
        <v>284</v>
      </c>
      <c r="G195" s="224"/>
      <c r="H195" s="228">
        <v>49.200000000000003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136</v>
      </c>
      <c r="AU195" s="234" t="s">
        <v>85</v>
      </c>
      <c r="AV195" s="13" t="s">
        <v>85</v>
      </c>
      <c r="AW195" s="13" t="s">
        <v>34</v>
      </c>
      <c r="AX195" s="13" t="s">
        <v>83</v>
      </c>
      <c r="AY195" s="234" t="s">
        <v>127</v>
      </c>
    </row>
    <row r="196" s="2" customFormat="1" ht="21.75" customHeight="1">
      <c r="A196" s="37"/>
      <c r="B196" s="38"/>
      <c r="C196" s="210" t="s">
        <v>285</v>
      </c>
      <c r="D196" s="210" t="s">
        <v>129</v>
      </c>
      <c r="E196" s="211" t="s">
        <v>286</v>
      </c>
      <c r="F196" s="212" t="s">
        <v>287</v>
      </c>
      <c r="G196" s="213" t="s">
        <v>132</v>
      </c>
      <c r="H196" s="214">
        <v>6.1500000000000004</v>
      </c>
      <c r="I196" s="215"/>
      <c r="J196" s="216">
        <f>ROUND(I196*H196,2)</f>
        <v>0</v>
      </c>
      <c r="K196" s="212" t="s">
        <v>133</v>
      </c>
      <c r="L196" s="43"/>
      <c r="M196" s="217" t="s">
        <v>1</v>
      </c>
      <c r="N196" s="218" t="s">
        <v>43</v>
      </c>
      <c r="O196" s="90"/>
      <c r="P196" s="219">
        <f>O196*H196</f>
        <v>0</v>
      </c>
      <c r="Q196" s="219">
        <v>0</v>
      </c>
      <c r="R196" s="219">
        <f>Q196*H196</f>
        <v>0</v>
      </c>
      <c r="S196" s="219">
        <v>2.5</v>
      </c>
      <c r="T196" s="220">
        <f>S196*H196</f>
        <v>15.375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134</v>
      </c>
      <c r="AT196" s="221" t="s">
        <v>129</v>
      </c>
      <c r="AU196" s="221" t="s">
        <v>85</v>
      </c>
      <c r="AY196" s="16" t="s">
        <v>127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83</v>
      </c>
      <c r="BK196" s="222">
        <f>ROUND(I196*H196,2)</f>
        <v>0</v>
      </c>
      <c r="BL196" s="16" t="s">
        <v>134</v>
      </c>
      <c r="BM196" s="221" t="s">
        <v>288</v>
      </c>
    </row>
    <row r="197" s="13" customFormat="1">
      <c r="A197" s="13"/>
      <c r="B197" s="223"/>
      <c r="C197" s="224"/>
      <c r="D197" s="225" t="s">
        <v>136</v>
      </c>
      <c r="E197" s="226" t="s">
        <v>1</v>
      </c>
      <c r="F197" s="227" t="s">
        <v>289</v>
      </c>
      <c r="G197" s="224"/>
      <c r="H197" s="228">
        <v>5.4000000000000004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136</v>
      </c>
      <c r="AU197" s="234" t="s">
        <v>85</v>
      </c>
      <c r="AV197" s="13" t="s">
        <v>85</v>
      </c>
      <c r="AW197" s="13" t="s">
        <v>34</v>
      </c>
      <c r="AX197" s="13" t="s">
        <v>78</v>
      </c>
      <c r="AY197" s="234" t="s">
        <v>127</v>
      </c>
    </row>
    <row r="198" s="13" customFormat="1">
      <c r="A198" s="13"/>
      <c r="B198" s="223"/>
      <c r="C198" s="224"/>
      <c r="D198" s="225" t="s">
        <v>136</v>
      </c>
      <c r="E198" s="226" t="s">
        <v>1</v>
      </c>
      <c r="F198" s="227" t="s">
        <v>290</v>
      </c>
      <c r="G198" s="224"/>
      <c r="H198" s="228">
        <v>0.75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136</v>
      </c>
      <c r="AU198" s="234" t="s">
        <v>85</v>
      </c>
      <c r="AV198" s="13" t="s">
        <v>85</v>
      </c>
      <c r="AW198" s="13" t="s">
        <v>34</v>
      </c>
      <c r="AX198" s="13" t="s">
        <v>78</v>
      </c>
      <c r="AY198" s="234" t="s">
        <v>127</v>
      </c>
    </row>
    <row r="199" s="14" customFormat="1">
      <c r="A199" s="14"/>
      <c r="B199" s="245"/>
      <c r="C199" s="246"/>
      <c r="D199" s="225" t="s">
        <v>136</v>
      </c>
      <c r="E199" s="247" t="s">
        <v>1</v>
      </c>
      <c r="F199" s="248" t="s">
        <v>198</v>
      </c>
      <c r="G199" s="246"/>
      <c r="H199" s="249">
        <v>6.1500000000000004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136</v>
      </c>
      <c r="AU199" s="255" t="s">
        <v>85</v>
      </c>
      <c r="AV199" s="14" t="s">
        <v>134</v>
      </c>
      <c r="AW199" s="14" t="s">
        <v>34</v>
      </c>
      <c r="AX199" s="14" t="s">
        <v>83</v>
      </c>
      <c r="AY199" s="255" t="s">
        <v>127</v>
      </c>
    </row>
    <row r="200" s="2" customFormat="1" ht="16.5" customHeight="1">
      <c r="A200" s="37"/>
      <c r="B200" s="38"/>
      <c r="C200" s="210" t="s">
        <v>291</v>
      </c>
      <c r="D200" s="210" t="s">
        <v>129</v>
      </c>
      <c r="E200" s="211" t="s">
        <v>292</v>
      </c>
      <c r="F200" s="212" t="s">
        <v>293</v>
      </c>
      <c r="G200" s="213" t="s">
        <v>132</v>
      </c>
      <c r="H200" s="214">
        <v>1.3049999999999999</v>
      </c>
      <c r="I200" s="215"/>
      <c r="J200" s="216">
        <f>ROUND(I200*H200,2)</f>
        <v>0</v>
      </c>
      <c r="K200" s="212" t="s">
        <v>133</v>
      </c>
      <c r="L200" s="43"/>
      <c r="M200" s="217" t="s">
        <v>1</v>
      </c>
      <c r="N200" s="218" t="s">
        <v>43</v>
      </c>
      <c r="O200" s="90"/>
      <c r="P200" s="219">
        <f>O200*H200</f>
        <v>0</v>
      </c>
      <c r="Q200" s="219">
        <v>0</v>
      </c>
      <c r="R200" s="219">
        <f>Q200*H200</f>
        <v>0</v>
      </c>
      <c r="S200" s="219">
        <v>2.2000000000000002</v>
      </c>
      <c r="T200" s="220">
        <f>S200*H200</f>
        <v>2.871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134</v>
      </c>
      <c r="AT200" s="221" t="s">
        <v>129</v>
      </c>
      <c r="AU200" s="221" t="s">
        <v>85</v>
      </c>
      <c r="AY200" s="16" t="s">
        <v>127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83</v>
      </c>
      <c r="BK200" s="222">
        <f>ROUND(I200*H200,2)</f>
        <v>0</v>
      </c>
      <c r="BL200" s="16" t="s">
        <v>134</v>
      </c>
      <c r="BM200" s="221" t="s">
        <v>294</v>
      </c>
    </row>
    <row r="201" s="13" customFormat="1">
      <c r="A201" s="13"/>
      <c r="B201" s="223"/>
      <c r="C201" s="224"/>
      <c r="D201" s="225" t="s">
        <v>136</v>
      </c>
      <c r="E201" s="226" t="s">
        <v>1</v>
      </c>
      <c r="F201" s="227" t="s">
        <v>295</v>
      </c>
      <c r="G201" s="224"/>
      <c r="H201" s="228">
        <v>1.3049999999999999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136</v>
      </c>
      <c r="AU201" s="234" t="s">
        <v>85</v>
      </c>
      <c r="AV201" s="13" t="s">
        <v>85</v>
      </c>
      <c r="AW201" s="13" t="s">
        <v>34</v>
      </c>
      <c r="AX201" s="13" t="s">
        <v>83</v>
      </c>
      <c r="AY201" s="234" t="s">
        <v>127</v>
      </c>
    </row>
    <row r="202" s="2" customFormat="1" ht="21.75" customHeight="1">
      <c r="A202" s="37"/>
      <c r="B202" s="38"/>
      <c r="C202" s="210" t="s">
        <v>296</v>
      </c>
      <c r="D202" s="210" t="s">
        <v>129</v>
      </c>
      <c r="E202" s="211" t="s">
        <v>297</v>
      </c>
      <c r="F202" s="212" t="s">
        <v>298</v>
      </c>
      <c r="G202" s="213" t="s">
        <v>132</v>
      </c>
      <c r="H202" s="214">
        <v>1.3049999999999999</v>
      </c>
      <c r="I202" s="215"/>
      <c r="J202" s="216">
        <f>ROUND(I202*H202,2)</f>
        <v>0</v>
      </c>
      <c r="K202" s="212" t="s">
        <v>133</v>
      </c>
      <c r="L202" s="43"/>
      <c r="M202" s="217" t="s">
        <v>1</v>
      </c>
      <c r="N202" s="218" t="s">
        <v>43</v>
      </c>
      <c r="O202" s="90"/>
      <c r="P202" s="219">
        <f>O202*H202</f>
        <v>0</v>
      </c>
      <c r="Q202" s="219">
        <v>0</v>
      </c>
      <c r="R202" s="219">
        <f>Q202*H202</f>
        <v>0</v>
      </c>
      <c r="S202" s="219">
        <v>0.029000000000000001</v>
      </c>
      <c r="T202" s="220">
        <f>S202*H202</f>
        <v>0.037844999999999997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134</v>
      </c>
      <c r="AT202" s="221" t="s">
        <v>129</v>
      </c>
      <c r="AU202" s="221" t="s">
        <v>85</v>
      </c>
      <c r="AY202" s="16" t="s">
        <v>127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83</v>
      </c>
      <c r="BK202" s="222">
        <f>ROUND(I202*H202,2)</f>
        <v>0</v>
      </c>
      <c r="BL202" s="16" t="s">
        <v>134</v>
      </c>
      <c r="BM202" s="221" t="s">
        <v>299</v>
      </c>
    </row>
    <row r="203" s="13" customFormat="1">
      <c r="A203" s="13"/>
      <c r="B203" s="223"/>
      <c r="C203" s="224"/>
      <c r="D203" s="225" t="s">
        <v>136</v>
      </c>
      <c r="E203" s="226" t="s">
        <v>1</v>
      </c>
      <c r="F203" s="227" t="s">
        <v>300</v>
      </c>
      <c r="G203" s="224"/>
      <c r="H203" s="228">
        <v>1.3049999999999999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136</v>
      </c>
      <c r="AU203" s="234" t="s">
        <v>85</v>
      </c>
      <c r="AV203" s="13" t="s">
        <v>85</v>
      </c>
      <c r="AW203" s="13" t="s">
        <v>34</v>
      </c>
      <c r="AX203" s="13" t="s">
        <v>83</v>
      </c>
      <c r="AY203" s="234" t="s">
        <v>127</v>
      </c>
    </row>
    <row r="204" s="2" customFormat="1" ht="24.15" customHeight="1">
      <c r="A204" s="37"/>
      <c r="B204" s="38"/>
      <c r="C204" s="210" t="s">
        <v>301</v>
      </c>
      <c r="D204" s="210" t="s">
        <v>129</v>
      </c>
      <c r="E204" s="211" t="s">
        <v>302</v>
      </c>
      <c r="F204" s="212" t="s">
        <v>303</v>
      </c>
      <c r="G204" s="213" t="s">
        <v>167</v>
      </c>
      <c r="H204" s="214">
        <v>2.3999999999999999</v>
      </c>
      <c r="I204" s="215"/>
      <c r="J204" s="216">
        <f>ROUND(I204*H204,2)</f>
        <v>0</v>
      </c>
      <c r="K204" s="212" t="s">
        <v>133</v>
      </c>
      <c r="L204" s="43"/>
      <c r="M204" s="217" t="s">
        <v>1</v>
      </c>
      <c r="N204" s="218" t="s">
        <v>43</v>
      </c>
      <c r="O204" s="90"/>
      <c r="P204" s="219">
        <f>O204*H204</f>
        <v>0</v>
      </c>
      <c r="Q204" s="219">
        <v>0.074149999999999994</v>
      </c>
      <c r="R204" s="219">
        <f>Q204*H204</f>
        <v>0.17795999999999998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134</v>
      </c>
      <c r="AT204" s="221" t="s">
        <v>129</v>
      </c>
      <c r="AU204" s="221" t="s">
        <v>85</v>
      </c>
      <c r="AY204" s="16" t="s">
        <v>127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83</v>
      </c>
      <c r="BK204" s="222">
        <f>ROUND(I204*H204,2)</f>
        <v>0</v>
      </c>
      <c r="BL204" s="16" t="s">
        <v>134</v>
      </c>
      <c r="BM204" s="221" t="s">
        <v>304</v>
      </c>
    </row>
    <row r="205" s="2" customFormat="1" ht="24.15" customHeight="1">
      <c r="A205" s="37"/>
      <c r="B205" s="38"/>
      <c r="C205" s="210" t="s">
        <v>305</v>
      </c>
      <c r="D205" s="210" t="s">
        <v>129</v>
      </c>
      <c r="E205" s="211" t="s">
        <v>306</v>
      </c>
      <c r="F205" s="212" t="s">
        <v>307</v>
      </c>
      <c r="G205" s="213" t="s">
        <v>189</v>
      </c>
      <c r="H205" s="214">
        <v>7.9000000000000004</v>
      </c>
      <c r="I205" s="215"/>
      <c r="J205" s="216">
        <f>ROUND(I205*H205,2)</f>
        <v>0</v>
      </c>
      <c r="K205" s="212" t="s">
        <v>133</v>
      </c>
      <c r="L205" s="43"/>
      <c r="M205" s="217" t="s">
        <v>1</v>
      </c>
      <c r="N205" s="218" t="s">
        <v>43</v>
      </c>
      <c r="O205" s="90"/>
      <c r="P205" s="219">
        <f>O205*H205</f>
        <v>0</v>
      </c>
      <c r="Q205" s="219">
        <v>0</v>
      </c>
      <c r="R205" s="219">
        <f>Q205*H205</f>
        <v>0</v>
      </c>
      <c r="S205" s="219">
        <v>0.045999999999999999</v>
      </c>
      <c r="T205" s="220">
        <f>S205*H205</f>
        <v>0.3634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134</v>
      </c>
      <c r="AT205" s="221" t="s">
        <v>129</v>
      </c>
      <c r="AU205" s="221" t="s">
        <v>85</v>
      </c>
      <c r="AY205" s="16" t="s">
        <v>127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83</v>
      </c>
      <c r="BK205" s="222">
        <f>ROUND(I205*H205,2)</f>
        <v>0</v>
      </c>
      <c r="BL205" s="16" t="s">
        <v>134</v>
      </c>
      <c r="BM205" s="221" t="s">
        <v>308</v>
      </c>
    </row>
    <row r="206" s="13" customFormat="1">
      <c r="A206" s="13"/>
      <c r="B206" s="223"/>
      <c r="C206" s="224"/>
      <c r="D206" s="225" t="s">
        <v>136</v>
      </c>
      <c r="E206" s="226" t="s">
        <v>1</v>
      </c>
      <c r="F206" s="227" t="s">
        <v>309</v>
      </c>
      <c r="G206" s="224"/>
      <c r="H206" s="228">
        <v>7.9000000000000004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136</v>
      </c>
      <c r="AU206" s="234" t="s">
        <v>85</v>
      </c>
      <c r="AV206" s="13" t="s">
        <v>85</v>
      </c>
      <c r="AW206" s="13" t="s">
        <v>34</v>
      </c>
      <c r="AX206" s="13" t="s">
        <v>83</v>
      </c>
      <c r="AY206" s="234" t="s">
        <v>127</v>
      </c>
    </row>
    <row r="207" s="2" customFormat="1" ht="24.15" customHeight="1">
      <c r="A207" s="37"/>
      <c r="B207" s="38"/>
      <c r="C207" s="210" t="s">
        <v>310</v>
      </c>
      <c r="D207" s="210" t="s">
        <v>129</v>
      </c>
      <c r="E207" s="211" t="s">
        <v>311</v>
      </c>
      <c r="F207" s="212" t="s">
        <v>312</v>
      </c>
      <c r="G207" s="213" t="s">
        <v>189</v>
      </c>
      <c r="H207" s="214">
        <v>26.100000000000001</v>
      </c>
      <c r="I207" s="215"/>
      <c r="J207" s="216">
        <f>ROUND(I207*H207,2)</f>
        <v>0</v>
      </c>
      <c r="K207" s="212" t="s">
        <v>133</v>
      </c>
      <c r="L207" s="43"/>
      <c r="M207" s="217" t="s">
        <v>1</v>
      </c>
      <c r="N207" s="218" t="s">
        <v>43</v>
      </c>
      <c r="O207" s="90"/>
      <c r="P207" s="219">
        <f>O207*H207</f>
        <v>0</v>
      </c>
      <c r="Q207" s="219">
        <v>0</v>
      </c>
      <c r="R207" s="219">
        <f>Q207*H207</f>
        <v>0</v>
      </c>
      <c r="S207" s="219">
        <v>0.050000000000000003</v>
      </c>
      <c r="T207" s="220">
        <f>S207*H207</f>
        <v>1.3050000000000002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134</v>
      </c>
      <c r="AT207" s="221" t="s">
        <v>129</v>
      </c>
      <c r="AU207" s="221" t="s">
        <v>85</v>
      </c>
      <c r="AY207" s="16" t="s">
        <v>127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83</v>
      </c>
      <c r="BK207" s="222">
        <f>ROUND(I207*H207,2)</f>
        <v>0</v>
      </c>
      <c r="BL207" s="16" t="s">
        <v>134</v>
      </c>
      <c r="BM207" s="221" t="s">
        <v>313</v>
      </c>
    </row>
    <row r="208" s="13" customFormat="1">
      <c r="A208" s="13"/>
      <c r="B208" s="223"/>
      <c r="C208" s="224"/>
      <c r="D208" s="225" t="s">
        <v>136</v>
      </c>
      <c r="E208" s="226" t="s">
        <v>1</v>
      </c>
      <c r="F208" s="227" t="s">
        <v>314</v>
      </c>
      <c r="G208" s="224"/>
      <c r="H208" s="228">
        <v>26.100000000000001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136</v>
      </c>
      <c r="AU208" s="234" t="s">
        <v>85</v>
      </c>
      <c r="AV208" s="13" t="s">
        <v>85</v>
      </c>
      <c r="AW208" s="13" t="s">
        <v>34</v>
      </c>
      <c r="AX208" s="13" t="s">
        <v>83</v>
      </c>
      <c r="AY208" s="234" t="s">
        <v>127</v>
      </c>
    </row>
    <row r="209" s="2" customFormat="1" ht="16.5" customHeight="1">
      <c r="A209" s="37"/>
      <c r="B209" s="38"/>
      <c r="C209" s="210" t="s">
        <v>315</v>
      </c>
      <c r="D209" s="210" t="s">
        <v>129</v>
      </c>
      <c r="E209" s="211" t="s">
        <v>316</v>
      </c>
      <c r="F209" s="212" t="s">
        <v>317</v>
      </c>
      <c r="G209" s="213" t="s">
        <v>167</v>
      </c>
      <c r="H209" s="214">
        <v>3</v>
      </c>
      <c r="I209" s="215"/>
      <c r="J209" s="216">
        <f>ROUND(I209*H209,2)</f>
        <v>0</v>
      </c>
      <c r="K209" s="212" t="s">
        <v>1</v>
      </c>
      <c r="L209" s="43"/>
      <c r="M209" s="217" t="s">
        <v>1</v>
      </c>
      <c r="N209" s="218" t="s">
        <v>43</v>
      </c>
      <c r="O209" s="90"/>
      <c r="P209" s="219">
        <f>O209*H209</f>
        <v>0</v>
      </c>
      <c r="Q209" s="219">
        <v>0.03022</v>
      </c>
      <c r="R209" s="219">
        <f>Q209*H209</f>
        <v>0.090660000000000004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134</v>
      </c>
      <c r="AT209" s="221" t="s">
        <v>129</v>
      </c>
      <c r="AU209" s="221" t="s">
        <v>85</v>
      </c>
      <c r="AY209" s="16" t="s">
        <v>127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83</v>
      </c>
      <c r="BK209" s="222">
        <f>ROUND(I209*H209,2)</f>
        <v>0</v>
      </c>
      <c r="BL209" s="16" t="s">
        <v>134</v>
      </c>
      <c r="BM209" s="221" t="s">
        <v>318</v>
      </c>
    </row>
    <row r="210" s="12" customFormat="1" ht="22.8" customHeight="1">
      <c r="A210" s="12"/>
      <c r="B210" s="194"/>
      <c r="C210" s="195"/>
      <c r="D210" s="196" t="s">
        <v>77</v>
      </c>
      <c r="E210" s="208" t="s">
        <v>319</v>
      </c>
      <c r="F210" s="208" t="s">
        <v>320</v>
      </c>
      <c r="G210" s="195"/>
      <c r="H210" s="195"/>
      <c r="I210" s="198"/>
      <c r="J210" s="209">
        <f>BK210</f>
        <v>0</v>
      </c>
      <c r="K210" s="195"/>
      <c r="L210" s="200"/>
      <c r="M210" s="201"/>
      <c r="N210" s="202"/>
      <c r="O210" s="202"/>
      <c r="P210" s="203">
        <f>P211</f>
        <v>0</v>
      </c>
      <c r="Q210" s="202"/>
      <c r="R210" s="203">
        <f>R211</f>
        <v>0</v>
      </c>
      <c r="S210" s="202"/>
      <c r="T210" s="204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5" t="s">
        <v>83</v>
      </c>
      <c r="AT210" s="206" t="s">
        <v>77</v>
      </c>
      <c r="AU210" s="206" t="s">
        <v>83</v>
      </c>
      <c r="AY210" s="205" t="s">
        <v>127</v>
      </c>
      <c r="BK210" s="207">
        <f>BK211</f>
        <v>0</v>
      </c>
    </row>
    <row r="211" s="2" customFormat="1" ht="24.15" customHeight="1">
      <c r="A211" s="37"/>
      <c r="B211" s="38"/>
      <c r="C211" s="210" t="s">
        <v>321</v>
      </c>
      <c r="D211" s="210" t="s">
        <v>129</v>
      </c>
      <c r="E211" s="211" t="s">
        <v>322</v>
      </c>
      <c r="F211" s="212" t="s">
        <v>323</v>
      </c>
      <c r="G211" s="213" t="s">
        <v>269</v>
      </c>
      <c r="H211" s="214">
        <v>23.516999999999999</v>
      </c>
      <c r="I211" s="215"/>
      <c r="J211" s="216">
        <f>ROUND(I211*H211,2)</f>
        <v>0</v>
      </c>
      <c r="K211" s="212" t="s">
        <v>133</v>
      </c>
      <c r="L211" s="43"/>
      <c r="M211" s="217" t="s">
        <v>1</v>
      </c>
      <c r="N211" s="218" t="s">
        <v>43</v>
      </c>
      <c r="O211" s="90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1" t="s">
        <v>134</v>
      </c>
      <c r="AT211" s="221" t="s">
        <v>129</v>
      </c>
      <c r="AU211" s="221" t="s">
        <v>85</v>
      </c>
      <c r="AY211" s="16" t="s">
        <v>127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6" t="s">
        <v>83</v>
      </c>
      <c r="BK211" s="222">
        <f>ROUND(I211*H211,2)</f>
        <v>0</v>
      </c>
      <c r="BL211" s="16" t="s">
        <v>134</v>
      </c>
      <c r="BM211" s="221" t="s">
        <v>324</v>
      </c>
    </row>
    <row r="212" s="12" customFormat="1" ht="22.8" customHeight="1">
      <c r="A212" s="12"/>
      <c r="B212" s="194"/>
      <c r="C212" s="195"/>
      <c r="D212" s="196" t="s">
        <v>77</v>
      </c>
      <c r="E212" s="208" t="s">
        <v>325</v>
      </c>
      <c r="F212" s="208" t="s">
        <v>326</v>
      </c>
      <c r="G212" s="195"/>
      <c r="H212" s="195"/>
      <c r="I212" s="198"/>
      <c r="J212" s="209">
        <f>BK212</f>
        <v>0</v>
      </c>
      <c r="K212" s="195"/>
      <c r="L212" s="200"/>
      <c r="M212" s="201"/>
      <c r="N212" s="202"/>
      <c r="O212" s="202"/>
      <c r="P212" s="203">
        <f>P213</f>
        <v>0</v>
      </c>
      <c r="Q212" s="202"/>
      <c r="R212" s="203">
        <f>R213</f>
        <v>0</v>
      </c>
      <c r="S212" s="202"/>
      <c r="T212" s="204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5" t="s">
        <v>83</v>
      </c>
      <c r="AT212" s="206" t="s">
        <v>77</v>
      </c>
      <c r="AU212" s="206" t="s">
        <v>83</v>
      </c>
      <c r="AY212" s="205" t="s">
        <v>127</v>
      </c>
      <c r="BK212" s="207">
        <f>BK213</f>
        <v>0</v>
      </c>
    </row>
    <row r="213" s="2" customFormat="1" ht="37.8" customHeight="1">
      <c r="A213" s="37"/>
      <c r="B213" s="38"/>
      <c r="C213" s="210" t="s">
        <v>327</v>
      </c>
      <c r="D213" s="210" t="s">
        <v>129</v>
      </c>
      <c r="E213" s="211" t="s">
        <v>328</v>
      </c>
      <c r="F213" s="212" t="s">
        <v>329</v>
      </c>
      <c r="G213" s="213" t="s">
        <v>269</v>
      </c>
      <c r="H213" s="214">
        <v>13.707000000000001</v>
      </c>
      <c r="I213" s="215"/>
      <c r="J213" s="216">
        <f>ROUND(I213*H213,2)</f>
        <v>0</v>
      </c>
      <c r="K213" s="212" t="s">
        <v>133</v>
      </c>
      <c r="L213" s="43"/>
      <c r="M213" s="217" t="s">
        <v>1</v>
      </c>
      <c r="N213" s="218" t="s">
        <v>43</v>
      </c>
      <c r="O213" s="90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1" t="s">
        <v>134</v>
      </c>
      <c r="AT213" s="221" t="s">
        <v>129</v>
      </c>
      <c r="AU213" s="221" t="s">
        <v>85</v>
      </c>
      <c r="AY213" s="16" t="s">
        <v>127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6" t="s">
        <v>83</v>
      </c>
      <c r="BK213" s="222">
        <f>ROUND(I213*H213,2)</f>
        <v>0</v>
      </c>
      <c r="BL213" s="16" t="s">
        <v>134</v>
      </c>
      <c r="BM213" s="221" t="s">
        <v>330</v>
      </c>
    </row>
    <row r="214" s="12" customFormat="1" ht="25.92" customHeight="1">
      <c r="A214" s="12"/>
      <c r="B214" s="194"/>
      <c r="C214" s="195"/>
      <c r="D214" s="196" t="s">
        <v>77</v>
      </c>
      <c r="E214" s="197" t="s">
        <v>331</v>
      </c>
      <c r="F214" s="197" t="s">
        <v>332</v>
      </c>
      <c r="G214" s="195"/>
      <c r="H214" s="195"/>
      <c r="I214" s="198"/>
      <c r="J214" s="199">
        <f>BK214</f>
        <v>0</v>
      </c>
      <c r="K214" s="195"/>
      <c r="L214" s="200"/>
      <c r="M214" s="201"/>
      <c r="N214" s="202"/>
      <c r="O214" s="202"/>
      <c r="P214" s="203">
        <f>P215+P227+P229+P231+P233+P237+P248+P251</f>
        <v>0</v>
      </c>
      <c r="Q214" s="202"/>
      <c r="R214" s="203">
        <f>R215+R227+R229+R231+R233+R237+R248+R251</f>
        <v>2.6622985000000003</v>
      </c>
      <c r="S214" s="202"/>
      <c r="T214" s="204">
        <f>T215+T227+T229+T231+T233+T237+T248+T251</f>
        <v>3.5649999999999999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5" t="s">
        <v>85</v>
      </c>
      <c r="AT214" s="206" t="s">
        <v>77</v>
      </c>
      <c r="AU214" s="206" t="s">
        <v>78</v>
      </c>
      <c r="AY214" s="205" t="s">
        <v>127</v>
      </c>
      <c r="BK214" s="207">
        <f>BK215+BK227+BK229+BK231+BK233+BK237+BK248+BK251</f>
        <v>0</v>
      </c>
    </row>
    <row r="215" s="12" customFormat="1" ht="22.8" customHeight="1">
      <c r="A215" s="12"/>
      <c r="B215" s="194"/>
      <c r="C215" s="195"/>
      <c r="D215" s="196" t="s">
        <v>77</v>
      </c>
      <c r="E215" s="208" t="s">
        <v>333</v>
      </c>
      <c r="F215" s="208" t="s">
        <v>334</v>
      </c>
      <c r="G215" s="195"/>
      <c r="H215" s="195"/>
      <c r="I215" s="198"/>
      <c r="J215" s="209">
        <f>BK215</f>
        <v>0</v>
      </c>
      <c r="K215" s="195"/>
      <c r="L215" s="200"/>
      <c r="M215" s="201"/>
      <c r="N215" s="202"/>
      <c r="O215" s="202"/>
      <c r="P215" s="203">
        <f>SUM(P216:P226)</f>
        <v>0</v>
      </c>
      <c r="Q215" s="202"/>
      <c r="R215" s="203">
        <f>SUM(R216:R226)</f>
        <v>0.38101050000000003</v>
      </c>
      <c r="S215" s="202"/>
      <c r="T215" s="204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5" t="s">
        <v>85</v>
      </c>
      <c r="AT215" s="206" t="s">
        <v>77</v>
      </c>
      <c r="AU215" s="206" t="s">
        <v>83</v>
      </c>
      <c r="AY215" s="205" t="s">
        <v>127</v>
      </c>
      <c r="BK215" s="207">
        <f>SUM(BK216:BK226)</f>
        <v>0</v>
      </c>
    </row>
    <row r="216" s="2" customFormat="1" ht="16.5" customHeight="1">
      <c r="A216" s="37"/>
      <c r="B216" s="38"/>
      <c r="C216" s="210" t="s">
        <v>335</v>
      </c>
      <c r="D216" s="210" t="s">
        <v>129</v>
      </c>
      <c r="E216" s="211" t="s">
        <v>336</v>
      </c>
      <c r="F216" s="212" t="s">
        <v>337</v>
      </c>
      <c r="G216" s="213" t="s">
        <v>189</v>
      </c>
      <c r="H216" s="214">
        <v>20.699999999999999</v>
      </c>
      <c r="I216" s="215"/>
      <c r="J216" s="216">
        <f>ROUND(I216*H216,2)</f>
        <v>0</v>
      </c>
      <c r="K216" s="212" t="s">
        <v>133</v>
      </c>
      <c r="L216" s="43"/>
      <c r="M216" s="217" t="s">
        <v>1</v>
      </c>
      <c r="N216" s="218" t="s">
        <v>43</v>
      </c>
      <c r="O216" s="90"/>
      <c r="P216" s="219">
        <f>O216*H216</f>
        <v>0</v>
      </c>
      <c r="Q216" s="219">
        <v>4.0000000000000003E-05</v>
      </c>
      <c r="R216" s="219">
        <f>Q216*H216</f>
        <v>0.00082800000000000007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178</v>
      </c>
      <c r="AT216" s="221" t="s">
        <v>129</v>
      </c>
      <c r="AU216" s="221" t="s">
        <v>85</v>
      </c>
      <c r="AY216" s="16" t="s">
        <v>127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83</v>
      </c>
      <c r="BK216" s="222">
        <f>ROUND(I216*H216,2)</f>
        <v>0</v>
      </c>
      <c r="BL216" s="16" t="s">
        <v>178</v>
      </c>
      <c r="BM216" s="221" t="s">
        <v>338</v>
      </c>
    </row>
    <row r="217" s="13" customFormat="1">
      <c r="A217" s="13"/>
      <c r="B217" s="223"/>
      <c r="C217" s="224"/>
      <c r="D217" s="225" t="s">
        <v>136</v>
      </c>
      <c r="E217" s="226" t="s">
        <v>1</v>
      </c>
      <c r="F217" s="227" t="s">
        <v>339</v>
      </c>
      <c r="G217" s="224"/>
      <c r="H217" s="228">
        <v>20.699999999999999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136</v>
      </c>
      <c r="AU217" s="234" t="s">
        <v>85</v>
      </c>
      <c r="AV217" s="13" t="s">
        <v>85</v>
      </c>
      <c r="AW217" s="13" t="s">
        <v>34</v>
      </c>
      <c r="AX217" s="13" t="s">
        <v>83</v>
      </c>
      <c r="AY217" s="234" t="s">
        <v>127</v>
      </c>
    </row>
    <row r="218" s="2" customFormat="1" ht="16.5" customHeight="1">
      <c r="A218" s="37"/>
      <c r="B218" s="38"/>
      <c r="C218" s="235" t="s">
        <v>340</v>
      </c>
      <c r="D218" s="235" t="s">
        <v>160</v>
      </c>
      <c r="E218" s="236" t="s">
        <v>341</v>
      </c>
      <c r="F218" s="237" t="s">
        <v>342</v>
      </c>
      <c r="G218" s="238" t="s">
        <v>189</v>
      </c>
      <c r="H218" s="239">
        <v>25.274999999999999</v>
      </c>
      <c r="I218" s="240"/>
      <c r="J218" s="241">
        <f>ROUND(I218*H218,2)</f>
        <v>0</v>
      </c>
      <c r="K218" s="237" t="s">
        <v>133</v>
      </c>
      <c r="L218" s="242"/>
      <c r="M218" s="243" t="s">
        <v>1</v>
      </c>
      <c r="N218" s="244" t="s">
        <v>43</v>
      </c>
      <c r="O218" s="90"/>
      <c r="P218" s="219">
        <f>O218*H218</f>
        <v>0</v>
      </c>
      <c r="Q218" s="219">
        <v>0.00029999999999999997</v>
      </c>
      <c r="R218" s="219">
        <f>Q218*H218</f>
        <v>0.007582499999999999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177</v>
      </c>
      <c r="AT218" s="221" t="s">
        <v>160</v>
      </c>
      <c r="AU218" s="221" t="s">
        <v>85</v>
      </c>
      <c r="AY218" s="16" t="s">
        <v>127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83</v>
      </c>
      <c r="BK218" s="222">
        <f>ROUND(I218*H218,2)</f>
        <v>0</v>
      </c>
      <c r="BL218" s="16" t="s">
        <v>178</v>
      </c>
      <c r="BM218" s="221" t="s">
        <v>343</v>
      </c>
    </row>
    <row r="219" s="13" customFormat="1">
      <c r="A219" s="13"/>
      <c r="B219" s="223"/>
      <c r="C219" s="224"/>
      <c r="D219" s="225" t="s">
        <v>136</v>
      </c>
      <c r="E219" s="224"/>
      <c r="F219" s="227" t="s">
        <v>344</v>
      </c>
      <c r="G219" s="224"/>
      <c r="H219" s="228">
        <v>25.274999999999999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136</v>
      </c>
      <c r="AU219" s="234" t="s">
        <v>85</v>
      </c>
      <c r="AV219" s="13" t="s">
        <v>85</v>
      </c>
      <c r="AW219" s="13" t="s">
        <v>4</v>
      </c>
      <c r="AX219" s="13" t="s">
        <v>83</v>
      </c>
      <c r="AY219" s="234" t="s">
        <v>127</v>
      </c>
    </row>
    <row r="220" s="2" customFormat="1" ht="21.75" customHeight="1">
      <c r="A220" s="37"/>
      <c r="B220" s="38"/>
      <c r="C220" s="210" t="s">
        <v>345</v>
      </c>
      <c r="D220" s="210" t="s">
        <v>129</v>
      </c>
      <c r="E220" s="211" t="s">
        <v>346</v>
      </c>
      <c r="F220" s="212" t="s">
        <v>347</v>
      </c>
      <c r="G220" s="213" t="s">
        <v>189</v>
      </c>
      <c r="H220" s="214">
        <v>20.699999999999999</v>
      </c>
      <c r="I220" s="215"/>
      <c r="J220" s="216">
        <f>ROUND(I220*H220,2)</f>
        <v>0</v>
      </c>
      <c r="K220" s="212" t="s">
        <v>133</v>
      </c>
      <c r="L220" s="43"/>
      <c r="M220" s="217" t="s">
        <v>1</v>
      </c>
      <c r="N220" s="218" t="s">
        <v>43</v>
      </c>
      <c r="O220" s="90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1" t="s">
        <v>178</v>
      </c>
      <c r="AT220" s="221" t="s">
        <v>129</v>
      </c>
      <c r="AU220" s="221" t="s">
        <v>85</v>
      </c>
      <c r="AY220" s="16" t="s">
        <v>127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6" t="s">
        <v>83</v>
      </c>
      <c r="BK220" s="222">
        <f>ROUND(I220*H220,2)</f>
        <v>0</v>
      </c>
      <c r="BL220" s="16" t="s">
        <v>178</v>
      </c>
      <c r="BM220" s="221" t="s">
        <v>348</v>
      </c>
    </row>
    <row r="221" s="13" customFormat="1">
      <c r="A221" s="13"/>
      <c r="B221" s="223"/>
      <c r="C221" s="224"/>
      <c r="D221" s="225" t="s">
        <v>136</v>
      </c>
      <c r="E221" s="226" t="s">
        <v>1</v>
      </c>
      <c r="F221" s="227" t="s">
        <v>339</v>
      </c>
      <c r="G221" s="224"/>
      <c r="H221" s="228">
        <v>20.699999999999999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136</v>
      </c>
      <c r="AU221" s="234" t="s">
        <v>85</v>
      </c>
      <c r="AV221" s="13" t="s">
        <v>85</v>
      </c>
      <c r="AW221" s="13" t="s">
        <v>34</v>
      </c>
      <c r="AX221" s="13" t="s">
        <v>83</v>
      </c>
      <c r="AY221" s="234" t="s">
        <v>127</v>
      </c>
    </row>
    <row r="222" s="2" customFormat="1" ht="16.5" customHeight="1">
      <c r="A222" s="37"/>
      <c r="B222" s="38"/>
      <c r="C222" s="235" t="s">
        <v>349</v>
      </c>
      <c r="D222" s="235" t="s">
        <v>160</v>
      </c>
      <c r="E222" s="236" t="s">
        <v>350</v>
      </c>
      <c r="F222" s="237" t="s">
        <v>351</v>
      </c>
      <c r="G222" s="238" t="s">
        <v>176</v>
      </c>
      <c r="H222" s="239">
        <v>372.60000000000002</v>
      </c>
      <c r="I222" s="240"/>
      <c r="J222" s="241">
        <f>ROUND(I222*H222,2)</f>
        <v>0</v>
      </c>
      <c r="K222" s="237" t="s">
        <v>1</v>
      </c>
      <c r="L222" s="242"/>
      <c r="M222" s="243" t="s">
        <v>1</v>
      </c>
      <c r="N222" s="244" t="s">
        <v>43</v>
      </c>
      <c r="O222" s="90"/>
      <c r="P222" s="219">
        <f>O222*H222</f>
        <v>0</v>
      </c>
      <c r="Q222" s="219">
        <v>0.001</v>
      </c>
      <c r="R222" s="219">
        <f>Q222*H222</f>
        <v>0.37260000000000004</v>
      </c>
      <c r="S222" s="219">
        <v>0</v>
      </c>
      <c r="T222" s="22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1" t="s">
        <v>163</v>
      </c>
      <c r="AT222" s="221" t="s">
        <v>160</v>
      </c>
      <c r="AU222" s="221" t="s">
        <v>85</v>
      </c>
      <c r="AY222" s="16" t="s">
        <v>127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6" t="s">
        <v>83</v>
      </c>
      <c r="BK222" s="222">
        <f>ROUND(I222*H222,2)</f>
        <v>0</v>
      </c>
      <c r="BL222" s="16" t="s">
        <v>134</v>
      </c>
      <c r="BM222" s="221" t="s">
        <v>352</v>
      </c>
    </row>
    <row r="223" s="13" customFormat="1">
      <c r="A223" s="13"/>
      <c r="B223" s="223"/>
      <c r="C223" s="224"/>
      <c r="D223" s="225" t="s">
        <v>136</v>
      </c>
      <c r="E223" s="226" t="s">
        <v>1</v>
      </c>
      <c r="F223" s="227" t="s">
        <v>353</v>
      </c>
      <c r="G223" s="224"/>
      <c r="H223" s="228">
        <v>372.60000000000002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136</v>
      </c>
      <c r="AU223" s="234" t="s">
        <v>85</v>
      </c>
      <c r="AV223" s="13" t="s">
        <v>85</v>
      </c>
      <c r="AW223" s="13" t="s">
        <v>34</v>
      </c>
      <c r="AX223" s="13" t="s">
        <v>83</v>
      </c>
      <c r="AY223" s="234" t="s">
        <v>127</v>
      </c>
    </row>
    <row r="224" s="2" customFormat="1" ht="16.5" customHeight="1">
      <c r="A224" s="37"/>
      <c r="B224" s="38"/>
      <c r="C224" s="210" t="s">
        <v>354</v>
      </c>
      <c r="D224" s="210" t="s">
        <v>129</v>
      </c>
      <c r="E224" s="211" t="s">
        <v>355</v>
      </c>
      <c r="F224" s="212" t="s">
        <v>356</v>
      </c>
      <c r="G224" s="213" t="s">
        <v>189</v>
      </c>
      <c r="H224" s="214">
        <v>20.699999999999999</v>
      </c>
      <c r="I224" s="215"/>
      <c r="J224" s="216">
        <f>ROUND(I224*H224,2)</f>
        <v>0</v>
      </c>
      <c r="K224" s="212" t="s">
        <v>133</v>
      </c>
      <c r="L224" s="43"/>
      <c r="M224" s="217" t="s">
        <v>1</v>
      </c>
      <c r="N224" s="218" t="s">
        <v>43</v>
      </c>
      <c r="O224" s="90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1" t="s">
        <v>178</v>
      </c>
      <c r="AT224" s="221" t="s">
        <v>129</v>
      </c>
      <c r="AU224" s="221" t="s">
        <v>85</v>
      </c>
      <c r="AY224" s="16" t="s">
        <v>127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6" t="s">
        <v>83</v>
      </c>
      <c r="BK224" s="222">
        <f>ROUND(I224*H224,2)</f>
        <v>0</v>
      </c>
      <c r="BL224" s="16" t="s">
        <v>178</v>
      </c>
      <c r="BM224" s="221" t="s">
        <v>357</v>
      </c>
    </row>
    <row r="225" s="2" customFormat="1" ht="16.5" customHeight="1">
      <c r="A225" s="37"/>
      <c r="B225" s="38"/>
      <c r="C225" s="235" t="s">
        <v>358</v>
      </c>
      <c r="D225" s="235" t="s">
        <v>160</v>
      </c>
      <c r="E225" s="236" t="s">
        <v>359</v>
      </c>
      <c r="F225" s="237" t="s">
        <v>360</v>
      </c>
      <c r="G225" s="238" t="s">
        <v>176</v>
      </c>
      <c r="H225" s="239">
        <v>82.799999999999997</v>
      </c>
      <c r="I225" s="240"/>
      <c r="J225" s="241">
        <f>ROUND(I225*H225,2)</f>
        <v>0</v>
      </c>
      <c r="K225" s="237" t="s">
        <v>1</v>
      </c>
      <c r="L225" s="242"/>
      <c r="M225" s="243" t="s">
        <v>1</v>
      </c>
      <c r="N225" s="244" t="s">
        <v>43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163</v>
      </c>
      <c r="AT225" s="221" t="s">
        <v>160</v>
      </c>
      <c r="AU225" s="221" t="s">
        <v>85</v>
      </c>
      <c r="AY225" s="16" t="s">
        <v>127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83</v>
      </c>
      <c r="BK225" s="222">
        <f>ROUND(I225*H225,2)</f>
        <v>0</v>
      </c>
      <c r="BL225" s="16" t="s">
        <v>134</v>
      </c>
      <c r="BM225" s="221" t="s">
        <v>361</v>
      </c>
    </row>
    <row r="226" s="13" customFormat="1">
      <c r="A226" s="13"/>
      <c r="B226" s="223"/>
      <c r="C226" s="224"/>
      <c r="D226" s="225" t="s">
        <v>136</v>
      </c>
      <c r="E226" s="226" t="s">
        <v>1</v>
      </c>
      <c r="F226" s="227" t="s">
        <v>362</v>
      </c>
      <c r="G226" s="224"/>
      <c r="H226" s="228">
        <v>82.799999999999997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136</v>
      </c>
      <c r="AU226" s="234" t="s">
        <v>85</v>
      </c>
      <c r="AV226" s="13" t="s">
        <v>85</v>
      </c>
      <c r="AW226" s="13" t="s">
        <v>34</v>
      </c>
      <c r="AX226" s="13" t="s">
        <v>83</v>
      </c>
      <c r="AY226" s="234" t="s">
        <v>127</v>
      </c>
    </row>
    <row r="227" s="12" customFormat="1" ht="22.8" customHeight="1">
      <c r="A227" s="12"/>
      <c r="B227" s="194"/>
      <c r="C227" s="195"/>
      <c r="D227" s="196" t="s">
        <v>77</v>
      </c>
      <c r="E227" s="208" t="s">
        <v>363</v>
      </c>
      <c r="F227" s="208" t="s">
        <v>364</v>
      </c>
      <c r="G227" s="195"/>
      <c r="H227" s="195"/>
      <c r="I227" s="198"/>
      <c r="J227" s="209">
        <f>BK227</f>
        <v>0</v>
      </c>
      <c r="K227" s="195"/>
      <c r="L227" s="200"/>
      <c r="M227" s="201"/>
      <c r="N227" s="202"/>
      <c r="O227" s="202"/>
      <c r="P227" s="203">
        <f>P228</f>
        <v>0</v>
      </c>
      <c r="Q227" s="202"/>
      <c r="R227" s="203">
        <f>R228</f>
        <v>0.01323</v>
      </c>
      <c r="S227" s="202"/>
      <c r="T227" s="204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5" t="s">
        <v>85</v>
      </c>
      <c r="AT227" s="206" t="s">
        <v>77</v>
      </c>
      <c r="AU227" s="206" t="s">
        <v>83</v>
      </c>
      <c r="AY227" s="205" t="s">
        <v>127</v>
      </c>
      <c r="BK227" s="207">
        <f>BK228</f>
        <v>0</v>
      </c>
    </row>
    <row r="228" s="2" customFormat="1" ht="16.5" customHeight="1">
      <c r="A228" s="37"/>
      <c r="B228" s="38"/>
      <c r="C228" s="210" t="s">
        <v>365</v>
      </c>
      <c r="D228" s="210" t="s">
        <v>129</v>
      </c>
      <c r="E228" s="211" t="s">
        <v>366</v>
      </c>
      <c r="F228" s="212" t="s">
        <v>367</v>
      </c>
      <c r="G228" s="213" t="s">
        <v>368</v>
      </c>
      <c r="H228" s="214">
        <v>1</v>
      </c>
      <c r="I228" s="215"/>
      <c r="J228" s="216">
        <f>ROUND(I228*H228,2)</f>
        <v>0</v>
      </c>
      <c r="K228" s="212" t="s">
        <v>133</v>
      </c>
      <c r="L228" s="43"/>
      <c r="M228" s="217" t="s">
        <v>1</v>
      </c>
      <c r="N228" s="218" t="s">
        <v>43</v>
      </c>
      <c r="O228" s="90"/>
      <c r="P228" s="219">
        <f>O228*H228</f>
        <v>0</v>
      </c>
      <c r="Q228" s="219">
        <v>0.01323</v>
      </c>
      <c r="R228" s="219">
        <f>Q228*H228</f>
        <v>0.01323</v>
      </c>
      <c r="S228" s="219">
        <v>0</v>
      </c>
      <c r="T228" s="22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1" t="s">
        <v>178</v>
      </c>
      <c r="AT228" s="221" t="s">
        <v>129</v>
      </c>
      <c r="AU228" s="221" t="s">
        <v>85</v>
      </c>
      <c r="AY228" s="16" t="s">
        <v>127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6" t="s">
        <v>83</v>
      </c>
      <c r="BK228" s="222">
        <f>ROUND(I228*H228,2)</f>
        <v>0</v>
      </c>
      <c r="BL228" s="16" t="s">
        <v>178</v>
      </c>
      <c r="BM228" s="221" t="s">
        <v>369</v>
      </c>
    </row>
    <row r="229" s="12" customFormat="1" ht="22.8" customHeight="1">
      <c r="A229" s="12"/>
      <c r="B229" s="194"/>
      <c r="C229" s="195"/>
      <c r="D229" s="196" t="s">
        <v>77</v>
      </c>
      <c r="E229" s="208" t="s">
        <v>370</v>
      </c>
      <c r="F229" s="208" t="s">
        <v>371</v>
      </c>
      <c r="G229" s="195"/>
      <c r="H229" s="195"/>
      <c r="I229" s="198"/>
      <c r="J229" s="209">
        <f>BK229</f>
        <v>0</v>
      </c>
      <c r="K229" s="195"/>
      <c r="L229" s="200"/>
      <c r="M229" s="201"/>
      <c r="N229" s="202"/>
      <c r="O229" s="202"/>
      <c r="P229" s="203">
        <f>P230</f>
        <v>0</v>
      </c>
      <c r="Q229" s="202"/>
      <c r="R229" s="203">
        <f>R230</f>
        <v>0</v>
      </c>
      <c r="S229" s="202"/>
      <c r="T229" s="204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5" t="s">
        <v>85</v>
      </c>
      <c r="AT229" s="206" t="s">
        <v>77</v>
      </c>
      <c r="AU229" s="206" t="s">
        <v>83</v>
      </c>
      <c r="AY229" s="205" t="s">
        <v>127</v>
      </c>
      <c r="BK229" s="207">
        <f>BK230</f>
        <v>0</v>
      </c>
    </row>
    <row r="230" s="2" customFormat="1" ht="16.5" customHeight="1">
      <c r="A230" s="37"/>
      <c r="B230" s="38"/>
      <c r="C230" s="210" t="s">
        <v>372</v>
      </c>
      <c r="D230" s="210" t="s">
        <v>129</v>
      </c>
      <c r="E230" s="211" t="s">
        <v>373</v>
      </c>
      <c r="F230" s="212" t="s">
        <v>374</v>
      </c>
      <c r="G230" s="213" t="s">
        <v>368</v>
      </c>
      <c r="H230" s="214">
        <v>1</v>
      </c>
      <c r="I230" s="215"/>
      <c r="J230" s="216">
        <f>ROUND(I230*H230,2)</f>
        <v>0</v>
      </c>
      <c r="K230" s="212" t="s">
        <v>1</v>
      </c>
      <c r="L230" s="43"/>
      <c r="M230" s="217" t="s">
        <v>1</v>
      </c>
      <c r="N230" s="218" t="s">
        <v>43</v>
      </c>
      <c r="O230" s="90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1" t="s">
        <v>178</v>
      </c>
      <c r="AT230" s="221" t="s">
        <v>129</v>
      </c>
      <c r="AU230" s="221" t="s">
        <v>85</v>
      </c>
      <c r="AY230" s="16" t="s">
        <v>127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6" t="s">
        <v>83</v>
      </c>
      <c r="BK230" s="222">
        <f>ROUND(I230*H230,2)</f>
        <v>0</v>
      </c>
      <c r="BL230" s="16" t="s">
        <v>178</v>
      </c>
      <c r="BM230" s="221" t="s">
        <v>375</v>
      </c>
    </row>
    <row r="231" s="12" customFormat="1" ht="22.8" customHeight="1">
      <c r="A231" s="12"/>
      <c r="B231" s="194"/>
      <c r="C231" s="195"/>
      <c r="D231" s="196" t="s">
        <v>77</v>
      </c>
      <c r="E231" s="208" t="s">
        <v>376</v>
      </c>
      <c r="F231" s="208" t="s">
        <v>377</v>
      </c>
      <c r="G231" s="195"/>
      <c r="H231" s="195"/>
      <c r="I231" s="198"/>
      <c r="J231" s="209">
        <f>BK231</f>
        <v>0</v>
      </c>
      <c r="K231" s="195"/>
      <c r="L231" s="200"/>
      <c r="M231" s="201"/>
      <c r="N231" s="202"/>
      <c r="O231" s="202"/>
      <c r="P231" s="203">
        <f>P232</f>
        <v>0</v>
      </c>
      <c r="Q231" s="202"/>
      <c r="R231" s="203">
        <f>R232</f>
        <v>0.0092219999999999993</v>
      </c>
      <c r="S231" s="202"/>
      <c r="T231" s="204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5" t="s">
        <v>85</v>
      </c>
      <c r="AT231" s="206" t="s">
        <v>77</v>
      </c>
      <c r="AU231" s="206" t="s">
        <v>83</v>
      </c>
      <c r="AY231" s="205" t="s">
        <v>127</v>
      </c>
      <c r="BK231" s="207">
        <f>BK232</f>
        <v>0</v>
      </c>
    </row>
    <row r="232" s="2" customFormat="1" ht="21.75" customHeight="1">
      <c r="A232" s="37"/>
      <c r="B232" s="38"/>
      <c r="C232" s="210" t="s">
        <v>378</v>
      </c>
      <c r="D232" s="210" t="s">
        <v>129</v>
      </c>
      <c r="E232" s="211" t="s">
        <v>379</v>
      </c>
      <c r="F232" s="212" t="s">
        <v>380</v>
      </c>
      <c r="G232" s="213" t="s">
        <v>167</v>
      </c>
      <c r="H232" s="214">
        <v>8.6999999999999993</v>
      </c>
      <c r="I232" s="215"/>
      <c r="J232" s="216">
        <f>ROUND(I232*H232,2)</f>
        <v>0</v>
      </c>
      <c r="K232" s="212" t="s">
        <v>1</v>
      </c>
      <c r="L232" s="43"/>
      <c r="M232" s="217" t="s">
        <v>1</v>
      </c>
      <c r="N232" s="218" t="s">
        <v>43</v>
      </c>
      <c r="O232" s="90"/>
      <c r="P232" s="219">
        <f>O232*H232</f>
        <v>0</v>
      </c>
      <c r="Q232" s="219">
        <v>0.00106</v>
      </c>
      <c r="R232" s="219">
        <f>Q232*H232</f>
        <v>0.0092219999999999993</v>
      </c>
      <c r="S232" s="219">
        <v>0</v>
      </c>
      <c r="T232" s="22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1" t="s">
        <v>178</v>
      </c>
      <c r="AT232" s="221" t="s">
        <v>129</v>
      </c>
      <c r="AU232" s="221" t="s">
        <v>85</v>
      </c>
      <c r="AY232" s="16" t="s">
        <v>127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6" t="s">
        <v>83</v>
      </c>
      <c r="BK232" s="222">
        <f>ROUND(I232*H232,2)</f>
        <v>0</v>
      </c>
      <c r="BL232" s="16" t="s">
        <v>178</v>
      </c>
      <c r="BM232" s="221" t="s">
        <v>381</v>
      </c>
    </row>
    <row r="233" s="12" customFormat="1" ht="22.8" customHeight="1">
      <c r="A233" s="12"/>
      <c r="B233" s="194"/>
      <c r="C233" s="195"/>
      <c r="D233" s="196" t="s">
        <v>77</v>
      </c>
      <c r="E233" s="208" t="s">
        <v>382</v>
      </c>
      <c r="F233" s="208" t="s">
        <v>383</v>
      </c>
      <c r="G233" s="195"/>
      <c r="H233" s="195"/>
      <c r="I233" s="198"/>
      <c r="J233" s="209">
        <f>BK233</f>
        <v>0</v>
      </c>
      <c r="K233" s="195"/>
      <c r="L233" s="200"/>
      <c r="M233" s="201"/>
      <c r="N233" s="202"/>
      <c r="O233" s="202"/>
      <c r="P233" s="203">
        <f>SUM(P234:P236)</f>
        <v>0</v>
      </c>
      <c r="Q233" s="202"/>
      <c r="R233" s="203">
        <f>SUM(R234:R236)</f>
        <v>0.11778</v>
      </c>
      <c r="S233" s="202"/>
      <c r="T233" s="204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5" t="s">
        <v>85</v>
      </c>
      <c r="AT233" s="206" t="s">
        <v>77</v>
      </c>
      <c r="AU233" s="206" t="s">
        <v>83</v>
      </c>
      <c r="AY233" s="205" t="s">
        <v>127</v>
      </c>
      <c r="BK233" s="207">
        <f>SUM(BK234:BK236)</f>
        <v>0</v>
      </c>
    </row>
    <row r="234" s="2" customFormat="1" ht="24.15" customHeight="1">
      <c r="A234" s="37"/>
      <c r="B234" s="38"/>
      <c r="C234" s="210" t="s">
        <v>384</v>
      </c>
      <c r="D234" s="210" t="s">
        <v>129</v>
      </c>
      <c r="E234" s="211" t="s">
        <v>385</v>
      </c>
      <c r="F234" s="212" t="s">
        <v>386</v>
      </c>
      <c r="G234" s="213" t="s">
        <v>189</v>
      </c>
      <c r="H234" s="214">
        <v>3.8999999999999999</v>
      </c>
      <c r="I234" s="215"/>
      <c r="J234" s="216">
        <f>ROUND(I234*H234,2)</f>
        <v>0</v>
      </c>
      <c r="K234" s="212" t="s">
        <v>133</v>
      </c>
      <c r="L234" s="43"/>
      <c r="M234" s="217" t="s">
        <v>1</v>
      </c>
      <c r="N234" s="218" t="s">
        <v>43</v>
      </c>
      <c r="O234" s="90"/>
      <c r="P234" s="219">
        <f>O234*H234</f>
        <v>0</v>
      </c>
      <c r="Q234" s="219">
        <v>0.0060000000000000001</v>
      </c>
      <c r="R234" s="219">
        <f>Q234*H234</f>
        <v>0.023400000000000001</v>
      </c>
      <c r="S234" s="219">
        <v>0</v>
      </c>
      <c r="T234" s="22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1" t="s">
        <v>178</v>
      </c>
      <c r="AT234" s="221" t="s">
        <v>129</v>
      </c>
      <c r="AU234" s="221" t="s">
        <v>85</v>
      </c>
      <c r="AY234" s="16" t="s">
        <v>127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6" t="s">
        <v>83</v>
      </c>
      <c r="BK234" s="222">
        <f>ROUND(I234*H234,2)</f>
        <v>0</v>
      </c>
      <c r="BL234" s="16" t="s">
        <v>178</v>
      </c>
      <c r="BM234" s="221" t="s">
        <v>387</v>
      </c>
    </row>
    <row r="235" s="2" customFormat="1" ht="16.5" customHeight="1">
      <c r="A235" s="37"/>
      <c r="B235" s="38"/>
      <c r="C235" s="235" t="s">
        <v>388</v>
      </c>
      <c r="D235" s="235" t="s">
        <v>160</v>
      </c>
      <c r="E235" s="236" t="s">
        <v>389</v>
      </c>
      <c r="F235" s="237" t="s">
        <v>390</v>
      </c>
      <c r="G235" s="238" t="s">
        <v>189</v>
      </c>
      <c r="H235" s="239">
        <v>4.29</v>
      </c>
      <c r="I235" s="240"/>
      <c r="J235" s="241">
        <f>ROUND(I235*H235,2)</f>
        <v>0</v>
      </c>
      <c r="K235" s="237" t="s">
        <v>133</v>
      </c>
      <c r="L235" s="242"/>
      <c r="M235" s="243" t="s">
        <v>1</v>
      </c>
      <c r="N235" s="244" t="s">
        <v>43</v>
      </c>
      <c r="O235" s="90"/>
      <c r="P235" s="219">
        <f>O235*H235</f>
        <v>0</v>
      </c>
      <c r="Q235" s="219">
        <v>0.021999999999999999</v>
      </c>
      <c r="R235" s="219">
        <f>Q235*H235</f>
        <v>0.094379999999999992</v>
      </c>
      <c r="S235" s="219">
        <v>0</v>
      </c>
      <c r="T235" s="22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1" t="s">
        <v>177</v>
      </c>
      <c r="AT235" s="221" t="s">
        <v>160</v>
      </c>
      <c r="AU235" s="221" t="s">
        <v>85</v>
      </c>
      <c r="AY235" s="16" t="s">
        <v>127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6" t="s">
        <v>83</v>
      </c>
      <c r="BK235" s="222">
        <f>ROUND(I235*H235,2)</f>
        <v>0</v>
      </c>
      <c r="BL235" s="16" t="s">
        <v>178</v>
      </c>
      <c r="BM235" s="221" t="s">
        <v>391</v>
      </c>
    </row>
    <row r="236" s="13" customFormat="1">
      <c r="A236" s="13"/>
      <c r="B236" s="223"/>
      <c r="C236" s="224"/>
      <c r="D236" s="225" t="s">
        <v>136</v>
      </c>
      <c r="E236" s="224"/>
      <c r="F236" s="227" t="s">
        <v>392</v>
      </c>
      <c r="G236" s="224"/>
      <c r="H236" s="228">
        <v>4.29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136</v>
      </c>
      <c r="AU236" s="234" t="s">
        <v>85</v>
      </c>
      <c r="AV236" s="13" t="s">
        <v>85</v>
      </c>
      <c r="AW236" s="13" t="s">
        <v>4</v>
      </c>
      <c r="AX236" s="13" t="s">
        <v>83</v>
      </c>
      <c r="AY236" s="234" t="s">
        <v>127</v>
      </c>
    </row>
    <row r="237" s="12" customFormat="1" ht="22.8" customHeight="1">
      <c r="A237" s="12"/>
      <c r="B237" s="194"/>
      <c r="C237" s="195"/>
      <c r="D237" s="196" t="s">
        <v>77</v>
      </c>
      <c r="E237" s="208" t="s">
        <v>393</v>
      </c>
      <c r="F237" s="208" t="s">
        <v>394</v>
      </c>
      <c r="G237" s="195"/>
      <c r="H237" s="195"/>
      <c r="I237" s="198"/>
      <c r="J237" s="209">
        <f>BK237</f>
        <v>0</v>
      </c>
      <c r="K237" s="195"/>
      <c r="L237" s="200"/>
      <c r="M237" s="201"/>
      <c r="N237" s="202"/>
      <c r="O237" s="202"/>
      <c r="P237" s="203">
        <f>SUM(P238:P247)</f>
        <v>0</v>
      </c>
      <c r="Q237" s="202"/>
      <c r="R237" s="203">
        <f>SUM(R238:R247)</f>
        <v>1.9979840000000002</v>
      </c>
      <c r="S237" s="202"/>
      <c r="T237" s="204">
        <f>SUM(T238:T247)</f>
        <v>3.5649999999999999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5" t="s">
        <v>85</v>
      </c>
      <c r="AT237" s="206" t="s">
        <v>77</v>
      </c>
      <c r="AU237" s="206" t="s">
        <v>83</v>
      </c>
      <c r="AY237" s="205" t="s">
        <v>127</v>
      </c>
      <c r="BK237" s="207">
        <f>SUM(BK238:BK247)</f>
        <v>0</v>
      </c>
    </row>
    <row r="238" s="2" customFormat="1" ht="24.15" customHeight="1">
      <c r="A238" s="37"/>
      <c r="B238" s="38"/>
      <c r="C238" s="210" t="s">
        <v>395</v>
      </c>
      <c r="D238" s="210" t="s">
        <v>129</v>
      </c>
      <c r="E238" s="211" t="s">
        <v>396</v>
      </c>
      <c r="F238" s="212" t="s">
        <v>397</v>
      </c>
      <c r="G238" s="213" t="s">
        <v>167</v>
      </c>
      <c r="H238" s="214">
        <v>6</v>
      </c>
      <c r="I238" s="215"/>
      <c r="J238" s="216">
        <f>ROUND(I238*H238,2)</f>
        <v>0</v>
      </c>
      <c r="K238" s="212" t="s">
        <v>133</v>
      </c>
      <c r="L238" s="43"/>
      <c r="M238" s="217" t="s">
        <v>1</v>
      </c>
      <c r="N238" s="218" t="s">
        <v>43</v>
      </c>
      <c r="O238" s="90"/>
      <c r="P238" s="219">
        <f>O238*H238</f>
        <v>0</v>
      </c>
      <c r="Q238" s="219">
        <v>0.0137</v>
      </c>
      <c r="R238" s="219">
        <f>Q238*H238</f>
        <v>0.082199999999999995</v>
      </c>
      <c r="S238" s="219">
        <v>0</v>
      </c>
      <c r="T238" s="22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1" t="s">
        <v>178</v>
      </c>
      <c r="AT238" s="221" t="s">
        <v>129</v>
      </c>
      <c r="AU238" s="221" t="s">
        <v>85</v>
      </c>
      <c r="AY238" s="16" t="s">
        <v>127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6" t="s">
        <v>83</v>
      </c>
      <c r="BK238" s="222">
        <f>ROUND(I238*H238,2)</f>
        <v>0</v>
      </c>
      <c r="BL238" s="16" t="s">
        <v>178</v>
      </c>
      <c r="BM238" s="221" t="s">
        <v>398</v>
      </c>
    </row>
    <row r="239" s="2" customFormat="1" ht="24.15" customHeight="1">
      <c r="A239" s="37"/>
      <c r="B239" s="38"/>
      <c r="C239" s="210" t="s">
        <v>399</v>
      </c>
      <c r="D239" s="210" t="s">
        <v>129</v>
      </c>
      <c r="E239" s="211" t="s">
        <v>400</v>
      </c>
      <c r="F239" s="212" t="s">
        <v>401</v>
      </c>
      <c r="G239" s="213" t="s">
        <v>189</v>
      </c>
      <c r="H239" s="214">
        <v>23</v>
      </c>
      <c r="I239" s="215"/>
      <c r="J239" s="216">
        <f>ROUND(I239*H239,2)</f>
        <v>0</v>
      </c>
      <c r="K239" s="212" t="s">
        <v>133</v>
      </c>
      <c r="L239" s="43"/>
      <c r="M239" s="217" t="s">
        <v>1</v>
      </c>
      <c r="N239" s="218" t="s">
        <v>43</v>
      </c>
      <c r="O239" s="90"/>
      <c r="P239" s="219">
        <f>O239*H239</f>
        <v>0</v>
      </c>
      <c r="Q239" s="219">
        <v>0.039</v>
      </c>
      <c r="R239" s="219">
        <f>Q239*H239</f>
        <v>0.89700000000000002</v>
      </c>
      <c r="S239" s="219">
        <v>0</v>
      </c>
      <c r="T239" s="22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1" t="s">
        <v>134</v>
      </c>
      <c r="AT239" s="221" t="s">
        <v>129</v>
      </c>
      <c r="AU239" s="221" t="s">
        <v>85</v>
      </c>
      <c r="AY239" s="16" t="s">
        <v>127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6" t="s">
        <v>83</v>
      </c>
      <c r="BK239" s="222">
        <f>ROUND(I239*H239,2)</f>
        <v>0</v>
      </c>
      <c r="BL239" s="16" t="s">
        <v>134</v>
      </c>
      <c r="BM239" s="221" t="s">
        <v>402</v>
      </c>
    </row>
    <row r="240" s="13" customFormat="1">
      <c r="A240" s="13"/>
      <c r="B240" s="223"/>
      <c r="C240" s="224"/>
      <c r="D240" s="225" t="s">
        <v>136</v>
      </c>
      <c r="E240" s="226" t="s">
        <v>1</v>
      </c>
      <c r="F240" s="227" t="s">
        <v>403</v>
      </c>
      <c r="G240" s="224"/>
      <c r="H240" s="228">
        <v>17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136</v>
      </c>
      <c r="AU240" s="234" t="s">
        <v>85</v>
      </c>
      <c r="AV240" s="13" t="s">
        <v>85</v>
      </c>
      <c r="AW240" s="13" t="s">
        <v>34</v>
      </c>
      <c r="AX240" s="13" t="s">
        <v>78</v>
      </c>
      <c r="AY240" s="234" t="s">
        <v>127</v>
      </c>
    </row>
    <row r="241" s="13" customFormat="1">
      <c r="A241" s="13"/>
      <c r="B241" s="223"/>
      <c r="C241" s="224"/>
      <c r="D241" s="225" t="s">
        <v>136</v>
      </c>
      <c r="E241" s="226" t="s">
        <v>1</v>
      </c>
      <c r="F241" s="227" t="s">
        <v>404</v>
      </c>
      <c r="G241" s="224"/>
      <c r="H241" s="228">
        <v>6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136</v>
      </c>
      <c r="AU241" s="234" t="s">
        <v>85</v>
      </c>
      <c r="AV241" s="13" t="s">
        <v>85</v>
      </c>
      <c r="AW241" s="13" t="s">
        <v>34</v>
      </c>
      <c r="AX241" s="13" t="s">
        <v>78</v>
      </c>
      <c r="AY241" s="234" t="s">
        <v>127</v>
      </c>
    </row>
    <row r="242" s="14" customFormat="1">
      <c r="A242" s="14"/>
      <c r="B242" s="245"/>
      <c r="C242" s="246"/>
      <c r="D242" s="225" t="s">
        <v>136</v>
      </c>
      <c r="E242" s="247" t="s">
        <v>1</v>
      </c>
      <c r="F242" s="248" t="s">
        <v>198</v>
      </c>
      <c r="G242" s="246"/>
      <c r="H242" s="249">
        <v>23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136</v>
      </c>
      <c r="AU242" s="255" t="s">
        <v>85</v>
      </c>
      <c r="AV242" s="14" t="s">
        <v>134</v>
      </c>
      <c r="AW242" s="14" t="s">
        <v>34</v>
      </c>
      <c r="AX242" s="14" t="s">
        <v>83</v>
      </c>
      <c r="AY242" s="255" t="s">
        <v>127</v>
      </c>
    </row>
    <row r="243" s="2" customFormat="1" ht="16.5" customHeight="1">
      <c r="A243" s="37"/>
      <c r="B243" s="38"/>
      <c r="C243" s="235" t="s">
        <v>405</v>
      </c>
      <c r="D243" s="235" t="s">
        <v>160</v>
      </c>
      <c r="E243" s="236" t="s">
        <v>406</v>
      </c>
      <c r="F243" s="237" t="s">
        <v>407</v>
      </c>
      <c r="G243" s="238" t="s">
        <v>189</v>
      </c>
      <c r="H243" s="239">
        <v>12.896000000000001</v>
      </c>
      <c r="I243" s="240"/>
      <c r="J243" s="241">
        <f>ROUND(I243*H243,2)</f>
        <v>0</v>
      </c>
      <c r="K243" s="237" t="s">
        <v>133</v>
      </c>
      <c r="L243" s="242"/>
      <c r="M243" s="243" t="s">
        <v>1</v>
      </c>
      <c r="N243" s="244" t="s">
        <v>43</v>
      </c>
      <c r="O243" s="90"/>
      <c r="P243" s="219">
        <f>O243*H243</f>
        <v>0</v>
      </c>
      <c r="Q243" s="219">
        <v>0.079000000000000001</v>
      </c>
      <c r="R243" s="219">
        <f>Q243*H243</f>
        <v>1.0187840000000001</v>
      </c>
      <c r="S243" s="219">
        <v>0</v>
      </c>
      <c r="T243" s="22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1" t="s">
        <v>177</v>
      </c>
      <c r="AT243" s="221" t="s">
        <v>160</v>
      </c>
      <c r="AU243" s="221" t="s">
        <v>85</v>
      </c>
      <c r="AY243" s="16" t="s">
        <v>127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6" t="s">
        <v>83</v>
      </c>
      <c r="BK243" s="222">
        <f>ROUND(I243*H243,2)</f>
        <v>0</v>
      </c>
      <c r="BL243" s="16" t="s">
        <v>178</v>
      </c>
      <c r="BM243" s="221" t="s">
        <v>408</v>
      </c>
    </row>
    <row r="244" s="13" customFormat="1">
      <c r="A244" s="13"/>
      <c r="B244" s="223"/>
      <c r="C244" s="224"/>
      <c r="D244" s="225" t="s">
        <v>136</v>
      </c>
      <c r="E244" s="226" t="s">
        <v>1</v>
      </c>
      <c r="F244" s="227" t="s">
        <v>409</v>
      </c>
      <c r="G244" s="224"/>
      <c r="H244" s="228">
        <v>12.4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136</v>
      </c>
      <c r="AU244" s="234" t="s">
        <v>85</v>
      </c>
      <c r="AV244" s="13" t="s">
        <v>85</v>
      </c>
      <c r="AW244" s="13" t="s">
        <v>34</v>
      </c>
      <c r="AX244" s="13" t="s">
        <v>83</v>
      </c>
      <c r="AY244" s="234" t="s">
        <v>127</v>
      </c>
    </row>
    <row r="245" s="13" customFormat="1">
      <c r="A245" s="13"/>
      <c r="B245" s="223"/>
      <c r="C245" s="224"/>
      <c r="D245" s="225" t="s">
        <v>136</v>
      </c>
      <c r="E245" s="224"/>
      <c r="F245" s="227" t="s">
        <v>410</v>
      </c>
      <c r="G245" s="224"/>
      <c r="H245" s="228">
        <v>12.896000000000001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136</v>
      </c>
      <c r="AU245" s="234" t="s">
        <v>85</v>
      </c>
      <c r="AV245" s="13" t="s">
        <v>85</v>
      </c>
      <c r="AW245" s="13" t="s">
        <v>4</v>
      </c>
      <c r="AX245" s="13" t="s">
        <v>83</v>
      </c>
      <c r="AY245" s="234" t="s">
        <v>127</v>
      </c>
    </row>
    <row r="246" s="2" customFormat="1" ht="16.5" customHeight="1">
      <c r="A246" s="37"/>
      <c r="B246" s="38"/>
      <c r="C246" s="210" t="s">
        <v>411</v>
      </c>
      <c r="D246" s="210" t="s">
        <v>129</v>
      </c>
      <c r="E246" s="211" t="s">
        <v>412</v>
      </c>
      <c r="F246" s="212" t="s">
        <v>413</v>
      </c>
      <c r="G246" s="213" t="s">
        <v>189</v>
      </c>
      <c r="H246" s="214">
        <v>23</v>
      </c>
      <c r="I246" s="215"/>
      <c r="J246" s="216">
        <f>ROUND(I246*H246,2)</f>
        <v>0</v>
      </c>
      <c r="K246" s="212" t="s">
        <v>133</v>
      </c>
      <c r="L246" s="43"/>
      <c r="M246" s="217" t="s">
        <v>1</v>
      </c>
      <c r="N246" s="218" t="s">
        <v>43</v>
      </c>
      <c r="O246" s="90"/>
      <c r="P246" s="219">
        <f>O246*H246</f>
        <v>0</v>
      </c>
      <c r="Q246" s="219">
        <v>0</v>
      </c>
      <c r="R246" s="219">
        <f>Q246*H246</f>
        <v>0</v>
      </c>
      <c r="S246" s="219">
        <v>0.155</v>
      </c>
      <c r="T246" s="220">
        <f>S246*H246</f>
        <v>3.5649999999999999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1" t="s">
        <v>178</v>
      </c>
      <c r="AT246" s="221" t="s">
        <v>129</v>
      </c>
      <c r="AU246" s="221" t="s">
        <v>85</v>
      </c>
      <c r="AY246" s="16" t="s">
        <v>127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6" t="s">
        <v>83</v>
      </c>
      <c r="BK246" s="222">
        <f>ROUND(I246*H246,2)</f>
        <v>0</v>
      </c>
      <c r="BL246" s="16" t="s">
        <v>178</v>
      </c>
      <c r="BM246" s="221" t="s">
        <v>414</v>
      </c>
    </row>
    <row r="247" s="2" customFormat="1" ht="16.5" customHeight="1">
      <c r="A247" s="37"/>
      <c r="B247" s="38"/>
      <c r="C247" s="210" t="s">
        <v>415</v>
      </c>
      <c r="D247" s="210" t="s">
        <v>129</v>
      </c>
      <c r="E247" s="211" t="s">
        <v>416</v>
      </c>
      <c r="F247" s="212" t="s">
        <v>417</v>
      </c>
      <c r="G247" s="213" t="s">
        <v>189</v>
      </c>
      <c r="H247" s="214">
        <v>12</v>
      </c>
      <c r="I247" s="215"/>
      <c r="J247" s="216">
        <f>ROUND(I247*H247,2)</f>
        <v>0</v>
      </c>
      <c r="K247" s="212" t="s">
        <v>133</v>
      </c>
      <c r="L247" s="43"/>
      <c r="M247" s="217" t="s">
        <v>1</v>
      </c>
      <c r="N247" s="218" t="s">
        <v>43</v>
      </c>
      <c r="O247" s="90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1" t="s">
        <v>178</v>
      </c>
      <c r="AT247" s="221" t="s">
        <v>129</v>
      </c>
      <c r="AU247" s="221" t="s">
        <v>85</v>
      </c>
      <c r="AY247" s="16" t="s">
        <v>127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6" t="s">
        <v>83</v>
      </c>
      <c r="BK247" s="222">
        <f>ROUND(I247*H247,2)</f>
        <v>0</v>
      </c>
      <c r="BL247" s="16" t="s">
        <v>178</v>
      </c>
      <c r="BM247" s="221" t="s">
        <v>418</v>
      </c>
    </row>
    <row r="248" s="12" customFormat="1" ht="22.8" customHeight="1">
      <c r="A248" s="12"/>
      <c r="B248" s="194"/>
      <c r="C248" s="195"/>
      <c r="D248" s="196" t="s">
        <v>77</v>
      </c>
      <c r="E248" s="208" t="s">
        <v>419</v>
      </c>
      <c r="F248" s="208" t="s">
        <v>420</v>
      </c>
      <c r="G248" s="195"/>
      <c r="H248" s="195"/>
      <c r="I248" s="198"/>
      <c r="J248" s="209">
        <f>BK248</f>
        <v>0</v>
      </c>
      <c r="K248" s="195"/>
      <c r="L248" s="200"/>
      <c r="M248" s="201"/>
      <c r="N248" s="202"/>
      <c r="O248" s="202"/>
      <c r="P248" s="203">
        <f>SUM(P249:P250)</f>
        <v>0</v>
      </c>
      <c r="Q248" s="202"/>
      <c r="R248" s="203">
        <f>SUM(R249:R250)</f>
        <v>0.038080000000000003</v>
      </c>
      <c r="S248" s="202"/>
      <c r="T248" s="204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5" t="s">
        <v>85</v>
      </c>
      <c r="AT248" s="206" t="s">
        <v>77</v>
      </c>
      <c r="AU248" s="206" t="s">
        <v>83</v>
      </c>
      <c r="AY248" s="205" t="s">
        <v>127</v>
      </c>
      <c r="BK248" s="207">
        <f>SUM(BK249:BK250)</f>
        <v>0</v>
      </c>
    </row>
    <row r="249" s="2" customFormat="1" ht="24.15" customHeight="1">
      <c r="A249" s="37"/>
      <c r="B249" s="38"/>
      <c r="C249" s="210" t="s">
        <v>421</v>
      </c>
      <c r="D249" s="210" t="s">
        <v>129</v>
      </c>
      <c r="E249" s="211" t="s">
        <v>422</v>
      </c>
      <c r="F249" s="212" t="s">
        <v>423</v>
      </c>
      <c r="G249" s="213" t="s">
        <v>189</v>
      </c>
      <c r="H249" s="214">
        <v>28</v>
      </c>
      <c r="I249" s="215"/>
      <c r="J249" s="216">
        <f>ROUND(I249*H249,2)</f>
        <v>0</v>
      </c>
      <c r="K249" s="212" t="s">
        <v>133</v>
      </c>
      <c r="L249" s="43"/>
      <c r="M249" s="217" t="s">
        <v>1</v>
      </c>
      <c r="N249" s="218" t="s">
        <v>43</v>
      </c>
      <c r="O249" s="90"/>
      <c r="P249" s="219">
        <f>O249*H249</f>
        <v>0</v>
      </c>
      <c r="Q249" s="219">
        <v>0.00036000000000000002</v>
      </c>
      <c r="R249" s="219">
        <f>Q249*H249</f>
        <v>0.01008</v>
      </c>
      <c r="S249" s="219">
        <v>0</v>
      </c>
      <c r="T249" s="22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1" t="s">
        <v>178</v>
      </c>
      <c r="AT249" s="221" t="s">
        <v>129</v>
      </c>
      <c r="AU249" s="221" t="s">
        <v>85</v>
      </c>
      <c r="AY249" s="16" t="s">
        <v>127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6" t="s">
        <v>83</v>
      </c>
      <c r="BK249" s="222">
        <f>ROUND(I249*H249,2)</f>
        <v>0</v>
      </c>
      <c r="BL249" s="16" t="s">
        <v>178</v>
      </c>
      <c r="BM249" s="221" t="s">
        <v>424</v>
      </c>
    </row>
    <row r="250" s="2" customFormat="1" ht="24.15" customHeight="1">
      <c r="A250" s="37"/>
      <c r="B250" s="38"/>
      <c r="C250" s="235" t="s">
        <v>425</v>
      </c>
      <c r="D250" s="235" t="s">
        <v>160</v>
      </c>
      <c r="E250" s="236" t="s">
        <v>426</v>
      </c>
      <c r="F250" s="237" t="s">
        <v>427</v>
      </c>
      <c r="G250" s="238" t="s">
        <v>176</v>
      </c>
      <c r="H250" s="239">
        <v>28</v>
      </c>
      <c r="I250" s="240"/>
      <c r="J250" s="241">
        <f>ROUND(I250*H250,2)</f>
        <v>0</v>
      </c>
      <c r="K250" s="237" t="s">
        <v>1</v>
      </c>
      <c r="L250" s="242"/>
      <c r="M250" s="243" t="s">
        <v>1</v>
      </c>
      <c r="N250" s="244" t="s">
        <v>43</v>
      </c>
      <c r="O250" s="90"/>
      <c r="P250" s="219">
        <f>O250*H250</f>
        <v>0</v>
      </c>
      <c r="Q250" s="219">
        <v>0.001</v>
      </c>
      <c r="R250" s="219">
        <f>Q250*H250</f>
        <v>0.028000000000000001</v>
      </c>
      <c r="S250" s="219">
        <v>0</v>
      </c>
      <c r="T250" s="22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1" t="s">
        <v>177</v>
      </c>
      <c r="AT250" s="221" t="s">
        <v>160</v>
      </c>
      <c r="AU250" s="221" t="s">
        <v>85</v>
      </c>
      <c r="AY250" s="16" t="s">
        <v>127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6" t="s">
        <v>83</v>
      </c>
      <c r="BK250" s="222">
        <f>ROUND(I250*H250,2)</f>
        <v>0</v>
      </c>
      <c r="BL250" s="16" t="s">
        <v>178</v>
      </c>
      <c r="BM250" s="221" t="s">
        <v>428</v>
      </c>
    </row>
    <row r="251" s="12" customFormat="1" ht="22.8" customHeight="1">
      <c r="A251" s="12"/>
      <c r="B251" s="194"/>
      <c r="C251" s="195"/>
      <c r="D251" s="196" t="s">
        <v>77</v>
      </c>
      <c r="E251" s="208" t="s">
        <v>429</v>
      </c>
      <c r="F251" s="208" t="s">
        <v>430</v>
      </c>
      <c r="G251" s="195"/>
      <c r="H251" s="195"/>
      <c r="I251" s="198"/>
      <c r="J251" s="209">
        <f>BK251</f>
        <v>0</v>
      </c>
      <c r="K251" s="195"/>
      <c r="L251" s="200"/>
      <c r="M251" s="201"/>
      <c r="N251" s="202"/>
      <c r="O251" s="202"/>
      <c r="P251" s="203">
        <f>SUM(P252:P257)</f>
        <v>0</v>
      </c>
      <c r="Q251" s="202"/>
      <c r="R251" s="203">
        <f>SUM(R252:R257)</f>
        <v>0.104992</v>
      </c>
      <c r="S251" s="202"/>
      <c r="T251" s="204">
        <f>SUM(T252:T257)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5" t="s">
        <v>85</v>
      </c>
      <c r="AT251" s="206" t="s">
        <v>77</v>
      </c>
      <c r="AU251" s="206" t="s">
        <v>83</v>
      </c>
      <c r="AY251" s="205" t="s">
        <v>127</v>
      </c>
      <c r="BK251" s="207">
        <f>SUM(BK252:BK257)</f>
        <v>0</v>
      </c>
    </row>
    <row r="252" s="2" customFormat="1" ht="16.5" customHeight="1">
      <c r="A252" s="37"/>
      <c r="B252" s="38"/>
      <c r="C252" s="210" t="s">
        <v>431</v>
      </c>
      <c r="D252" s="210" t="s">
        <v>129</v>
      </c>
      <c r="E252" s="211" t="s">
        <v>432</v>
      </c>
      <c r="F252" s="212" t="s">
        <v>433</v>
      </c>
      <c r="G252" s="213" t="s">
        <v>189</v>
      </c>
      <c r="H252" s="214">
        <v>156.19999999999999</v>
      </c>
      <c r="I252" s="215"/>
      <c r="J252" s="216">
        <f>ROUND(I252*H252,2)</f>
        <v>0</v>
      </c>
      <c r="K252" s="212" t="s">
        <v>133</v>
      </c>
      <c r="L252" s="43"/>
      <c r="M252" s="217" t="s">
        <v>1</v>
      </c>
      <c r="N252" s="218" t="s">
        <v>43</v>
      </c>
      <c r="O252" s="90"/>
      <c r="P252" s="219">
        <f>O252*H252</f>
        <v>0</v>
      </c>
      <c r="Q252" s="219">
        <v>0.00016000000000000001</v>
      </c>
      <c r="R252" s="219">
        <f>Q252*H252</f>
        <v>0.024992</v>
      </c>
      <c r="S252" s="219">
        <v>0</v>
      </c>
      <c r="T252" s="22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1" t="s">
        <v>178</v>
      </c>
      <c r="AT252" s="221" t="s">
        <v>129</v>
      </c>
      <c r="AU252" s="221" t="s">
        <v>85</v>
      </c>
      <c r="AY252" s="16" t="s">
        <v>127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6" t="s">
        <v>83</v>
      </c>
      <c r="BK252" s="222">
        <f>ROUND(I252*H252,2)</f>
        <v>0</v>
      </c>
      <c r="BL252" s="16" t="s">
        <v>178</v>
      </c>
      <c r="BM252" s="221" t="s">
        <v>434</v>
      </c>
    </row>
    <row r="253" s="13" customFormat="1">
      <c r="A253" s="13"/>
      <c r="B253" s="223"/>
      <c r="C253" s="224"/>
      <c r="D253" s="225" t="s">
        <v>136</v>
      </c>
      <c r="E253" s="226" t="s">
        <v>1</v>
      </c>
      <c r="F253" s="227" t="s">
        <v>435</v>
      </c>
      <c r="G253" s="224"/>
      <c r="H253" s="228">
        <v>105.8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136</v>
      </c>
      <c r="AU253" s="234" t="s">
        <v>85</v>
      </c>
      <c r="AV253" s="13" t="s">
        <v>85</v>
      </c>
      <c r="AW253" s="13" t="s">
        <v>34</v>
      </c>
      <c r="AX253" s="13" t="s">
        <v>78</v>
      </c>
      <c r="AY253" s="234" t="s">
        <v>127</v>
      </c>
    </row>
    <row r="254" s="13" customFormat="1">
      <c r="A254" s="13"/>
      <c r="B254" s="223"/>
      <c r="C254" s="224"/>
      <c r="D254" s="225" t="s">
        <v>136</v>
      </c>
      <c r="E254" s="226" t="s">
        <v>1</v>
      </c>
      <c r="F254" s="227" t="s">
        <v>436</v>
      </c>
      <c r="G254" s="224"/>
      <c r="H254" s="228">
        <v>50.399999999999999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136</v>
      </c>
      <c r="AU254" s="234" t="s">
        <v>85</v>
      </c>
      <c r="AV254" s="13" t="s">
        <v>85</v>
      </c>
      <c r="AW254" s="13" t="s">
        <v>34</v>
      </c>
      <c r="AX254" s="13" t="s">
        <v>78</v>
      </c>
      <c r="AY254" s="234" t="s">
        <v>127</v>
      </c>
    </row>
    <row r="255" s="14" customFormat="1">
      <c r="A255" s="14"/>
      <c r="B255" s="245"/>
      <c r="C255" s="246"/>
      <c r="D255" s="225" t="s">
        <v>136</v>
      </c>
      <c r="E255" s="247" t="s">
        <v>1</v>
      </c>
      <c r="F255" s="248" t="s">
        <v>198</v>
      </c>
      <c r="G255" s="246"/>
      <c r="H255" s="249">
        <v>156.19999999999999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136</v>
      </c>
      <c r="AU255" s="255" t="s">
        <v>85</v>
      </c>
      <c r="AV255" s="14" t="s">
        <v>134</v>
      </c>
      <c r="AW255" s="14" t="s">
        <v>34</v>
      </c>
      <c r="AX255" s="14" t="s">
        <v>83</v>
      </c>
      <c r="AY255" s="255" t="s">
        <v>127</v>
      </c>
    </row>
    <row r="256" s="2" customFormat="1" ht="16.5" customHeight="1">
      <c r="A256" s="37"/>
      <c r="B256" s="38"/>
      <c r="C256" s="235" t="s">
        <v>437</v>
      </c>
      <c r="D256" s="235" t="s">
        <v>160</v>
      </c>
      <c r="E256" s="236" t="s">
        <v>438</v>
      </c>
      <c r="F256" s="237" t="s">
        <v>439</v>
      </c>
      <c r="G256" s="238" t="s">
        <v>176</v>
      </c>
      <c r="H256" s="239">
        <v>80</v>
      </c>
      <c r="I256" s="240"/>
      <c r="J256" s="241">
        <f>ROUND(I256*H256,2)</f>
        <v>0</v>
      </c>
      <c r="K256" s="237" t="s">
        <v>1</v>
      </c>
      <c r="L256" s="242"/>
      <c r="M256" s="243" t="s">
        <v>1</v>
      </c>
      <c r="N256" s="244" t="s">
        <v>43</v>
      </c>
      <c r="O256" s="90"/>
      <c r="P256" s="219">
        <f>O256*H256</f>
        <v>0</v>
      </c>
      <c r="Q256" s="219">
        <v>0.001</v>
      </c>
      <c r="R256" s="219">
        <f>Q256*H256</f>
        <v>0.080000000000000002</v>
      </c>
      <c r="S256" s="219">
        <v>0</v>
      </c>
      <c r="T256" s="22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1" t="s">
        <v>177</v>
      </c>
      <c r="AT256" s="221" t="s">
        <v>160</v>
      </c>
      <c r="AU256" s="221" t="s">
        <v>85</v>
      </c>
      <c r="AY256" s="16" t="s">
        <v>127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6" t="s">
        <v>83</v>
      </c>
      <c r="BK256" s="222">
        <f>ROUND(I256*H256,2)</f>
        <v>0</v>
      </c>
      <c r="BL256" s="16" t="s">
        <v>178</v>
      </c>
      <c r="BM256" s="221" t="s">
        <v>440</v>
      </c>
    </row>
    <row r="257" s="13" customFormat="1">
      <c r="A257" s="13"/>
      <c r="B257" s="223"/>
      <c r="C257" s="224"/>
      <c r="D257" s="225" t="s">
        <v>136</v>
      </c>
      <c r="E257" s="226" t="s">
        <v>1</v>
      </c>
      <c r="F257" s="227" t="s">
        <v>441</v>
      </c>
      <c r="G257" s="224"/>
      <c r="H257" s="228">
        <v>80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136</v>
      </c>
      <c r="AU257" s="234" t="s">
        <v>85</v>
      </c>
      <c r="AV257" s="13" t="s">
        <v>85</v>
      </c>
      <c r="AW257" s="13" t="s">
        <v>34</v>
      </c>
      <c r="AX257" s="13" t="s">
        <v>83</v>
      </c>
      <c r="AY257" s="234" t="s">
        <v>127</v>
      </c>
    </row>
    <row r="258" s="12" customFormat="1" ht="25.92" customHeight="1">
      <c r="A258" s="12"/>
      <c r="B258" s="194"/>
      <c r="C258" s="195"/>
      <c r="D258" s="196" t="s">
        <v>77</v>
      </c>
      <c r="E258" s="197" t="s">
        <v>442</v>
      </c>
      <c r="F258" s="197" t="s">
        <v>443</v>
      </c>
      <c r="G258" s="195"/>
      <c r="H258" s="195"/>
      <c r="I258" s="198"/>
      <c r="J258" s="199">
        <f>BK258</f>
        <v>0</v>
      </c>
      <c r="K258" s="195"/>
      <c r="L258" s="200"/>
      <c r="M258" s="201"/>
      <c r="N258" s="202"/>
      <c r="O258" s="202"/>
      <c r="P258" s="203">
        <f>P259+P261</f>
        <v>0</v>
      </c>
      <c r="Q258" s="202"/>
      <c r="R258" s="203">
        <f>R259+R261</f>
        <v>0</v>
      </c>
      <c r="S258" s="202"/>
      <c r="T258" s="204">
        <f>T259+T261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5" t="s">
        <v>148</v>
      </c>
      <c r="AT258" s="206" t="s">
        <v>77</v>
      </c>
      <c r="AU258" s="206" t="s">
        <v>78</v>
      </c>
      <c r="AY258" s="205" t="s">
        <v>127</v>
      </c>
      <c r="BK258" s="207">
        <f>BK259+BK261</f>
        <v>0</v>
      </c>
    </row>
    <row r="259" s="12" customFormat="1" ht="22.8" customHeight="1">
      <c r="A259" s="12"/>
      <c r="B259" s="194"/>
      <c r="C259" s="195"/>
      <c r="D259" s="196" t="s">
        <v>77</v>
      </c>
      <c r="E259" s="208" t="s">
        <v>444</v>
      </c>
      <c r="F259" s="208" t="s">
        <v>445</v>
      </c>
      <c r="G259" s="195"/>
      <c r="H259" s="195"/>
      <c r="I259" s="198"/>
      <c r="J259" s="209">
        <f>BK259</f>
        <v>0</v>
      </c>
      <c r="K259" s="195"/>
      <c r="L259" s="200"/>
      <c r="M259" s="201"/>
      <c r="N259" s="202"/>
      <c r="O259" s="202"/>
      <c r="P259" s="203">
        <f>P260</f>
        <v>0</v>
      </c>
      <c r="Q259" s="202"/>
      <c r="R259" s="203">
        <f>R260</f>
        <v>0</v>
      </c>
      <c r="S259" s="202"/>
      <c r="T259" s="204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5" t="s">
        <v>148</v>
      </c>
      <c r="AT259" s="206" t="s">
        <v>77</v>
      </c>
      <c r="AU259" s="206" t="s">
        <v>83</v>
      </c>
      <c r="AY259" s="205" t="s">
        <v>127</v>
      </c>
      <c r="BK259" s="207">
        <f>BK260</f>
        <v>0</v>
      </c>
    </row>
    <row r="260" s="2" customFormat="1" ht="16.5" customHeight="1">
      <c r="A260" s="37"/>
      <c r="B260" s="38"/>
      <c r="C260" s="210" t="s">
        <v>446</v>
      </c>
      <c r="D260" s="210" t="s">
        <v>129</v>
      </c>
      <c r="E260" s="211" t="s">
        <v>447</v>
      </c>
      <c r="F260" s="212" t="s">
        <v>445</v>
      </c>
      <c r="G260" s="213" t="s">
        <v>448</v>
      </c>
      <c r="H260" s="214">
        <v>1</v>
      </c>
      <c r="I260" s="215"/>
      <c r="J260" s="216">
        <f>ROUND(I260*H260,2)</f>
        <v>0</v>
      </c>
      <c r="K260" s="212" t="s">
        <v>133</v>
      </c>
      <c r="L260" s="43"/>
      <c r="M260" s="217" t="s">
        <v>1</v>
      </c>
      <c r="N260" s="218" t="s">
        <v>43</v>
      </c>
      <c r="O260" s="90"/>
      <c r="P260" s="219">
        <f>O260*H260</f>
        <v>0</v>
      </c>
      <c r="Q260" s="219">
        <v>0</v>
      </c>
      <c r="R260" s="219">
        <f>Q260*H260</f>
        <v>0</v>
      </c>
      <c r="S260" s="219">
        <v>0</v>
      </c>
      <c r="T260" s="22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1" t="s">
        <v>449</v>
      </c>
      <c r="AT260" s="221" t="s">
        <v>129</v>
      </c>
      <c r="AU260" s="221" t="s">
        <v>85</v>
      </c>
      <c r="AY260" s="16" t="s">
        <v>127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6" t="s">
        <v>83</v>
      </c>
      <c r="BK260" s="222">
        <f>ROUND(I260*H260,2)</f>
        <v>0</v>
      </c>
      <c r="BL260" s="16" t="s">
        <v>449</v>
      </c>
      <c r="BM260" s="221" t="s">
        <v>450</v>
      </c>
    </row>
    <row r="261" s="12" customFormat="1" ht="22.8" customHeight="1">
      <c r="A261" s="12"/>
      <c r="B261" s="194"/>
      <c r="C261" s="195"/>
      <c r="D261" s="196" t="s">
        <v>77</v>
      </c>
      <c r="E261" s="208" t="s">
        <v>451</v>
      </c>
      <c r="F261" s="208" t="s">
        <v>452</v>
      </c>
      <c r="G261" s="195"/>
      <c r="H261" s="195"/>
      <c r="I261" s="198"/>
      <c r="J261" s="209">
        <f>BK261</f>
        <v>0</v>
      </c>
      <c r="K261" s="195"/>
      <c r="L261" s="200"/>
      <c r="M261" s="201"/>
      <c r="N261" s="202"/>
      <c r="O261" s="202"/>
      <c r="P261" s="203">
        <f>P262</f>
        <v>0</v>
      </c>
      <c r="Q261" s="202"/>
      <c r="R261" s="203">
        <f>R262</f>
        <v>0</v>
      </c>
      <c r="S261" s="202"/>
      <c r="T261" s="204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5" t="s">
        <v>148</v>
      </c>
      <c r="AT261" s="206" t="s">
        <v>77</v>
      </c>
      <c r="AU261" s="206" t="s">
        <v>83</v>
      </c>
      <c r="AY261" s="205" t="s">
        <v>127</v>
      </c>
      <c r="BK261" s="207">
        <f>BK262</f>
        <v>0</v>
      </c>
    </row>
    <row r="262" s="2" customFormat="1" ht="16.5" customHeight="1">
      <c r="A262" s="37"/>
      <c r="B262" s="38"/>
      <c r="C262" s="210" t="s">
        <v>453</v>
      </c>
      <c r="D262" s="210" t="s">
        <v>129</v>
      </c>
      <c r="E262" s="211" t="s">
        <v>454</v>
      </c>
      <c r="F262" s="212" t="s">
        <v>452</v>
      </c>
      <c r="G262" s="213" t="s">
        <v>448</v>
      </c>
      <c r="H262" s="214">
        <v>1</v>
      </c>
      <c r="I262" s="215"/>
      <c r="J262" s="216">
        <f>ROUND(I262*H262,2)</f>
        <v>0</v>
      </c>
      <c r="K262" s="212" t="s">
        <v>133</v>
      </c>
      <c r="L262" s="43"/>
      <c r="M262" s="256" t="s">
        <v>1</v>
      </c>
      <c r="N262" s="257" t="s">
        <v>43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1" t="s">
        <v>449</v>
      </c>
      <c r="AT262" s="221" t="s">
        <v>129</v>
      </c>
      <c r="AU262" s="221" t="s">
        <v>85</v>
      </c>
      <c r="AY262" s="16" t="s">
        <v>127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6" t="s">
        <v>83</v>
      </c>
      <c r="BK262" s="222">
        <f>ROUND(I262*H262,2)</f>
        <v>0</v>
      </c>
      <c r="BL262" s="16" t="s">
        <v>449</v>
      </c>
      <c r="BM262" s="221" t="s">
        <v>455</v>
      </c>
    </row>
    <row r="263" s="2" customFormat="1" ht="6.96" customHeight="1">
      <c r="A263" s="37"/>
      <c r="B263" s="65"/>
      <c r="C263" s="66"/>
      <c r="D263" s="66"/>
      <c r="E263" s="66"/>
      <c r="F263" s="66"/>
      <c r="G263" s="66"/>
      <c r="H263" s="66"/>
      <c r="I263" s="66"/>
      <c r="J263" s="66"/>
      <c r="K263" s="66"/>
      <c r="L263" s="43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</sheetData>
  <sheetProtection sheet="1" autoFilter="0" formatColumns="0" formatRows="0" objects="1" scenarios="1" spinCount="100000" saltValue="4U4Yzz4qRpXevqQcvVgkZaXwBRVkbFyzqQ8Rqnc4qcaRkqyiplVKJmaqA/f4yr8PZKmZfbhpLF8/kgLeQJFgHQ==" hashValue="k/6TQ32cUbs2aTV/GcNyO82LybjDVQ+/TS8XlCyxT3mkO8fE9mDgCiSMrzSPpRBshVhLOPgGRb3TPt34a6q6dw==" algorithmName="SHA-512" password="CC35"/>
  <autoFilter ref="C131:K262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PC22priprava\Skrivanek</dc:creator>
  <cp:lastModifiedBy>PC22priprava\Skrivanek</cp:lastModifiedBy>
  <dcterms:created xsi:type="dcterms:W3CDTF">2024-07-17T14:43:28Z</dcterms:created>
  <dcterms:modified xsi:type="dcterms:W3CDTF">2024-07-17T14:43:30Z</dcterms:modified>
</cp:coreProperties>
</file>