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11136"/>
  </bookViews>
  <sheets>
    <sheet name="SOUHRNNÝ LIST STAVBY" sheetId="1" r:id="rId1"/>
    <sheet name="KRYCÍ LIST" sheetId="3" r:id="rId2"/>
    <sheet name="REKAPITULACE" sheetId="4" r:id="rId3"/>
    <sheet name="ROZPOČET" sheetId="5" r:id="rId4"/>
  </sheets>
  <calcPr calcId="145621"/>
</workbook>
</file>

<file path=xl/calcChain.xml><?xml version="1.0" encoding="utf-8"?>
<calcChain xmlns="http://schemas.openxmlformats.org/spreadsheetml/2006/main">
  <c r="E26" i="1" l="1"/>
  <c r="E25" i="1"/>
  <c r="E16" i="1"/>
  <c r="H38" i="3"/>
  <c r="M8" i="3"/>
  <c r="K224" i="5"/>
  <c r="I224" i="5"/>
  <c r="G224" i="5"/>
  <c r="K222" i="5"/>
  <c r="I222" i="5"/>
  <c r="G222" i="5"/>
  <c r="K220" i="5"/>
  <c r="I220" i="5"/>
  <c r="G220" i="5"/>
  <c r="K218" i="5"/>
  <c r="I218" i="5"/>
  <c r="G218" i="5"/>
  <c r="K216" i="5"/>
  <c r="I216" i="5"/>
  <c r="G216" i="5"/>
  <c r="K206" i="5"/>
  <c r="I206" i="5"/>
  <c r="G206" i="5"/>
  <c r="K204" i="5"/>
  <c r="I204" i="5"/>
  <c r="G204" i="5"/>
  <c r="K202" i="5"/>
  <c r="I202" i="5"/>
  <c r="G202" i="5"/>
  <c r="K198" i="5"/>
  <c r="I198" i="5"/>
  <c r="G198" i="5"/>
  <c r="K196" i="5"/>
  <c r="I196" i="5"/>
  <c r="G196" i="5"/>
  <c r="K194" i="5"/>
  <c r="I194" i="5"/>
  <c r="G194" i="5"/>
  <c r="K192" i="5"/>
  <c r="I192" i="5"/>
  <c r="G192" i="5"/>
  <c r="K190" i="5"/>
  <c r="I190" i="5"/>
  <c r="G190" i="5"/>
  <c r="K188" i="5"/>
  <c r="I188" i="5"/>
  <c r="G188" i="5"/>
  <c r="K186" i="5"/>
  <c r="I186" i="5"/>
  <c r="G186" i="5"/>
  <c r="K184" i="5"/>
  <c r="I184" i="5"/>
  <c r="G184" i="5"/>
  <c r="K182" i="5"/>
  <c r="I182" i="5"/>
  <c r="G182" i="5"/>
  <c r="K180" i="5"/>
  <c r="I180" i="5"/>
  <c r="G180" i="5"/>
  <c r="K178" i="5"/>
  <c r="I178" i="5"/>
  <c r="G178" i="5"/>
  <c r="K176" i="5"/>
  <c r="I176" i="5"/>
  <c r="G176" i="5"/>
  <c r="K174" i="5"/>
  <c r="I174" i="5"/>
  <c r="G174" i="5"/>
  <c r="K172" i="5"/>
  <c r="I172" i="5"/>
  <c r="G172" i="5"/>
  <c r="K170" i="5"/>
  <c r="I170" i="5"/>
  <c r="G170" i="5"/>
  <c r="K168" i="5"/>
  <c r="I168" i="5"/>
  <c r="G168" i="5"/>
  <c r="K166" i="5"/>
  <c r="I166" i="5"/>
  <c r="G166" i="5"/>
  <c r="K164" i="5"/>
  <c r="I164" i="5"/>
  <c r="G164" i="5"/>
  <c r="K162" i="5"/>
  <c r="I162" i="5"/>
  <c r="G162" i="5"/>
  <c r="K158" i="5"/>
  <c r="I158" i="5"/>
  <c r="G158" i="5"/>
  <c r="K156" i="5"/>
  <c r="I156" i="5"/>
  <c r="G156" i="5"/>
  <c r="K154" i="5"/>
  <c r="I154" i="5"/>
  <c r="G154" i="5"/>
  <c r="K150" i="5"/>
  <c r="I150" i="5"/>
  <c r="G150" i="5"/>
  <c r="K148" i="5"/>
  <c r="I148" i="5"/>
  <c r="G148" i="5"/>
  <c r="K146" i="5"/>
  <c r="I146" i="5"/>
  <c r="G146" i="5"/>
  <c r="K142" i="5"/>
  <c r="I142" i="5"/>
  <c r="G142" i="5"/>
  <c r="K140" i="5"/>
  <c r="I140" i="5"/>
  <c r="G140" i="5"/>
  <c r="K138" i="5"/>
  <c r="I138" i="5"/>
  <c r="G138" i="5"/>
  <c r="K136" i="5"/>
  <c r="I136" i="5"/>
  <c r="G136" i="5"/>
  <c r="K134" i="5"/>
  <c r="I134" i="5"/>
  <c r="G134" i="5"/>
  <c r="K132" i="5"/>
  <c r="I132" i="5"/>
  <c r="G132" i="5"/>
  <c r="K130" i="5"/>
  <c r="I130" i="5"/>
  <c r="G130" i="5"/>
  <c r="K127" i="5"/>
  <c r="I127" i="5"/>
  <c r="G127" i="5"/>
  <c r="K124" i="5"/>
  <c r="I124" i="5"/>
  <c r="G124" i="5"/>
  <c r="K121" i="5"/>
  <c r="I121" i="5"/>
  <c r="G121" i="5"/>
  <c r="K118" i="5"/>
  <c r="I118" i="5"/>
  <c r="G118" i="5"/>
  <c r="K116" i="5"/>
  <c r="I116" i="5"/>
  <c r="G116" i="5"/>
  <c r="K114" i="5"/>
  <c r="I114" i="5"/>
  <c r="G114" i="5"/>
  <c r="K112" i="5"/>
  <c r="I112" i="5"/>
  <c r="G112" i="5"/>
  <c r="K110" i="5"/>
  <c r="I110" i="5"/>
  <c r="G110" i="5"/>
  <c r="K108" i="5"/>
  <c r="I108" i="5"/>
  <c r="G108" i="5"/>
  <c r="K106" i="5"/>
  <c r="I106" i="5"/>
  <c r="G106" i="5"/>
  <c r="K104" i="5"/>
  <c r="I104" i="5"/>
  <c r="G104" i="5"/>
  <c r="K102" i="5"/>
  <c r="I102" i="5"/>
  <c r="G102" i="5"/>
  <c r="K100" i="5"/>
  <c r="I100" i="5"/>
  <c r="G100" i="5"/>
  <c r="K98" i="5"/>
  <c r="I98" i="5"/>
  <c r="G98" i="5"/>
  <c r="K95" i="5"/>
  <c r="I95" i="5"/>
  <c r="G95" i="5"/>
  <c r="K92" i="5"/>
  <c r="I92" i="5"/>
  <c r="G92" i="5"/>
  <c r="K88" i="5"/>
  <c r="I88" i="5"/>
  <c r="G88" i="5"/>
  <c r="K86" i="5"/>
  <c r="I86" i="5"/>
  <c r="G86" i="5"/>
  <c r="K84" i="5"/>
  <c r="I84" i="5"/>
  <c r="G84" i="5"/>
  <c r="K82" i="5"/>
  <c r="I82" i="5"/>
  <c r="G82" i="5"/>
  <c r="K80" i="5"/>
  <c r="I80" i="5"/>
  <c r="G80" i="5"/>
  <c r="K78" i="5"/>
  <c r="I78" i="5"/>
  <c r="G78" i="5"/>
  <c r="K76" i="5"/>
  <c r="I76" i="5"/>
  <c r="G76" i="5"/>
  <c r="K74" i="5"/>
  <c r="I74" i="5"/>
  <c r="G74" i="5"/>
  <c r="K70" i="5"/>
  <c r="I70" i="5"/>
  <c r="G70" i="5"/>
  <c r="K68" i="5"/>
  <c r="I68" i="5"/>
  <c r="G68" i="5"/>
  <c r="K66" i="5"/>
  <c r="I66" i="5"/>
  <c r="G66" i="5"/>
  <c r="K64" i="5"/>
  <c r="I64" i="5"/>
  <c r="G64" i="5"/>
  <c r="K62" i="5"/>
  <c r="I62" i="5"/>
  <c r="G62" i="5"/>
  <c r="K60" i="5"/>
  <c r="I60" i="5"/>
  <c r="G60" i="5"/>
  <c r="K58" i="5"/>
  <c r="I58" i="5"/>
  <c r="G58" i="5"/>
  <c r="K56" i="5"/>
  <c r="I56" i="5"/>
  <c r="G56" i="5"/>
  <c r="K52" i="5"/>
  <c r="I52" i="5"/>
  <c r="G52" i="5"/>
  <c r="K50" i="5"/>
  <c r="I50" i="5"/>
  <c r="G50" i="5"/>
  <c r="K48" i="5"/>
  <c r="I48" i="5"/>
  <c r="G48" i="5"/>
  <c r="K46" i="5"/>
  <c r="I46" i="5"/>
  <c r="G46" i="5"/>
  <c r="K44" i="5"/>
  <c r="I44" i="5"/>
  <c r="G44" i="5"/>
  <c r="K42" i="5"/>
  <c r="I42" i="5"/>
  <c r="G42" i="5"/>
  <c r="K40" i="5"/>
  <c r="I40" i="5"/>
  <c r="G40" i="5"/>
  <c r="K38" i="5"/>
  <c r="I38" i="5"/>
  <c r="G38" i="5"/>
  <c r="K36" i="5"/>
  <c r="I36" i="5"/>
  <c r="G36" i="5"/>
  <c r="K34" i="5"/>
  <c r="I34" i="5"/>
  <c r="G34" i="5"/>
  <c r="K32" i="5"/>
  <c r="I32" i="5"/>
  <c r="G32" i="5"/>
  <c r="K30" i="5"/>
  <c r="I30" i="5"/>
  <c r="G30" i="5"/>
  <c r="K28" i="5"/>
  <c r="I28" i="5"/>
  <c r="G28" i="5"/>
  <c r="K26" i="5"/>
  <c r="I26" i="5"/>
  <c r="G26" i="5"/>
  <c r="K24" i="5"/>
  <c r="I24" i="5"/>
  <c r="G24" i="5"/>
  <c r="K22" i="5"/>
  <c r="I22" i="5"/>
  <c r="G22" i="5"/>
  <c r="K20" i="5"/>
  <c r="I20" i="5"/>
  <c r="G20" i="5"/>
  <c r="K18" i="5"/>
  <c r="I18" i="5"/>
  <c r="G18" i="5"/>
  <c r="K16" i="5"/>
  <c r="I16" i="5"/>
  <c r="G16" i="5"/>
  <c r="K14" i="5"/>
  <c r="I14" i="5"/>
  <c r="G14" i="5"/>
  <c r="A14" i="5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6" i="5" s="1"/>
  <c r="A58" i="5" s="1"/>
  <c r="A60" i="5" s="1"/>
  <c r="A62" i="5" s="1"/>
  <c r="A64" i="5" s="1"/>
  <c r="A66" i="5" s="1"/>
  <c r="A68" i="5" s="1"/>
  <c r="A70" i="5" s="1"/>
  <c r="A74" i="5" s="1"/>
  <c r="A76" i="5" s="1"/>
  <c r="A78" i="5" s="1"/>
  <c r="A80" i="5" s="1"/>
  <c r="A82" i="5" s="1"/>
  <c r="A84" i="5" s="1"/>
  <c r="A86" i="5" s="1"/>
  <c r="A88" i="5" s="1"/>
  <c r="A92" i="5" s="1"/>
  <c r="A95" i="5" s="1"/>
  <c r="A98" i="5" s="1"/>
  <c r="A100" i="5" s="1"/>
  <c r="A102" i="5" s="1"/>
  <c r="A104" i="5" s="1"/>
  <c r="A106" i="5" s="1"/>
  <c r="A108" i="5" s="1"/>
  <c r="A110" i="5" s="1"/>
  <c r="A112" i="5" s="1"/>
  <c r="A114" i="5" s="1"/>
  <c r="A116" i="5" s="1"/>
  <c r="A118" i="5" s="1"/>
  <c r="A121" i="5" s="1"/>
  <c r="A124" i="5" s="1"/>
  <c r="A127" i="5" s="1"/>
  <c r="A130" i="5" s="1"/>
  <c r="K12" i="5"/>
  <c r="I12" i="5"/>
  <c r="G12" i="5"/>
  <c r="G160" i="5" l="1"/>
  <c r="C14" i="4" s="1"/>
  <c r="K208" i="5"/>
  <c r="I160" i="5"/>
  <c r="D14" i="4" s="1"/>
  <c r="E14" i="4" s="1"/>
  <c r="K160" i="5"/>
  <c r="C207" i="5" s="1"/>
  <c r="K200" i="5"/>
  <c r="G208" i="5"/>
  <c r="C16" i="4" s="1"/>
  <c r="G226" i="5"/>
  <c r="C20" i="4" s="1"/>
  <c r="C21" i="4" s="1"/>
  <c r="G152" i="5"/>
  <c r="C13" i="4" s="1"/>
  <c r="A132" i="5"/>
  <c r="A134" i="5" s="1"/>
  <c r="A136" i="5" s="1"/>
  <c r="A138" i="5" s="1"/>
  <c r="A140" i="5" s="1"/>
  <c r="A142" i="5" s="1"/>
  <c r="A146" i="5" s="1"/>
  <c r="A148" i="5" s="1"/>
  <c r="A150" i="5" s="1"/>
  <c r="A154" i="5" s="1"/>
  <c r="A156" i="5" s="1"/>
  <c r="A158" i="5" s="1"/>
  <c r="A162" i="5" s="1"/>
  <c r="A164" i="5" s="1"/>
  <c r="A166" i="5" s="1"/>
  <c r="A168" i="5" s="1"/>
  <c r="A170" i="5" s="1"/>
  <c r="A172" i="5" s="1"/>
  <c r="A174" i="5" s="1"/>
  <c r="A176" i="5" s="1"/>
  <c r="A178" i="5" s="1"/>
  <c r="A180" i="5" s="1"/>
  <c r="A182" i="5" s="1"/>
  <c r="A184" i="5" s="1"/>
  <c r="A186" i="5" s="1"/>
  <c r="A188" i="5" s="1"/>
  <c r="A190" i="5" s="1"/>
  <c r="A192" i="5" s="1"/>
  <c r="A194" i="5" s="1"/>
  <c r="A196" i="5" s="1"/>
  <c r="A198" i="5" s="1"/>
  <c r="A202" i="5" s="1"/>
  <c r="A204" i="5" s="1"/>
  <c r="A206" i="5" s="1"/>
  <c r="A216" i="5" s="1"/>
  <c r="G200" i="5"/>
  <c r="C15" i="4" s="1"/>
  <c r="K152" i="5"/>
  <c r="I152" i="5"/>
  <c r="D13" i="4" s="1"/>
  <c r="I208" i="5"/>
  <c r="D16" i="4" s="1"/>
  <c r="K226" i="5"/>
  <c r="C225" i="5" s="1"/>
  <c r="I226" i="5"/>
  <c r="D20" i="4" s="1"/>
  <c r="D21" i="4" s="1"/>
  <c r="I200" i="5"/>
  <c r="D15" i="4" s="1"/>
  <c r="I144" i="5"/>
  <c r="D12" i="4" s="1"/>
  <c r="K144" i="5"/>
  <c r="G144" i="5"/>
  <c r="C12" i="4" s="1"/>
  <c r="K90" i="5"/>
  <c r="G90" i="5"/>
  <c r="C11" i="4" s="1"/>
  <c r="I90" i="5"/>
  <c r="D11" i="4" s="1"/>
  <c r="I72" i="5"/>
  <c r="D10" i="4" s="1"/>
  <c r="K72" i="5"/>
  <c r="G72" i="5"/>
  <c r="C10" i="4" s="1"/>
  <c r="K54" i="5"/>
  <c r="G54" i="5"/>
  <c r="C9" i="4" s="1"/>
  <c r="I54" i="5"/>
  <c r="D9" i="4" s="1"/>
  <c r="C203" i="5" l="1"/>
  <c r="A218" i="5"/>
  <c r="A220" i="5" s="1"/>
  <c r="A222" i="5" s="1"/>
  <c r="A224" i="5" s="1"/>
  <c r="E16" i="4"/>
  <c r="E20" i="4"/>
  <c r="E21" i="4" s="1"/>
  <c r="E17" i="3" s="1"/>
  <c r="E15" i="4"/>
  <c r="E13" i="4"/>
  <c r="E12" i="4"/>
  <c r="E10" i="4"/>
  <c r="E11" i="4"/>
  <c r="D17" i="4"/>
  <c r="D23" i="4" s="1"/>
  <c r="E15" i="3" s="1"/>
  <c r="C17" i="4"/>
  <c r="C23" i="4" s="1"/>
  <c r="E14" i="3" s="1"/>
  <c r="E9" i="4"/>
  <c r="E17" i="4" l="1"/>
  <c r="E16" i="3" s="1"/>
  <c r="E20" i="3" s="1"/>
  <c r="M17" i="3" s="1"/>
  <c r="M14" i="3" l="1"/>
  <c r="M18" i="3"/>
  <c r="M26" i="3"/>
  <c r="M23" i="3"/>
  <c r="M15" i="3"/>
  <c r="M28" i="3"/>
  <c r="E27" i="3" s="1"/>
  <c r="E19" i="1" s="1"/>
  <c r="M22" i="3"/>
  <c r="J228" i="5"/>
  <c r="M16" i="3"/>
  <c r="M19" i="3"/>
  <c r="M25" i="3"/>
  <c r="M20" i="3"/>
  <c r="M21" i="3"/>
  <c r="E15" i="1"/>
  <c r="E24" i="3"/>
  <c r="E23" i="4"/>
  <c r="E26" i="3" l="1"/>
  <c r="E18" i="1" s="1"/>
  <c r="E25" i="3"/>
  <c r="E17" i="1" s="1"/>
  <c r="E28" i="3" l="1"/>
  <c r="E21" i="1" s="1"/>
  <c r="H35" i="3" l="1"/>
  <c r="H36" i="3" s="1"/>
  <c r="E24" i="1" s="1"/>
  <c r="E23" i="1" l="1"/>
  <c r="E27" i="1" s="1"/>
  <c r="H39" i="3"/>
</calcChain>
</file>

<file path=xl/sharedStrings.xml><?xml version="1.0" encoding="utf-8"?>
<sst xmlns="http://schemas.openxmlformats.org/spreadsheetml/2006/main" count="828" uniqueCount="414">
  <si>
    <t>Cenová úroveň : 2024/II</t>
  </si>
  <si>
    <t>POLOŽKOVÝ ROZPOČET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</si>
  <si>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</si>
  <si>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</si>
  <si>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</si>
  <si>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</si>
  <si>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</si>
  <si>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</si>
  <si>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</si>
  <si>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</si>
  <si>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</si>
  <si>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</si>
  <si>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</si>
  <si>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</si>
  <si>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</si>
  <si>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</si>
  <si>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</si>
  <si>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</si>
  <si>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</si>
  <si>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</si>
  <si>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</si>
  <si>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</si>
  <si>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</si>
  <si>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</si>
  <si>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</si>
  <si>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</si>
  <si>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</si>
  <si>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</si>
  <si>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</si>
  <si>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C-111101113-0</t>
  </si>
  <si>
    <t>M2</t>
  </si>
  <si>
    <t>C-111251111-0</t>
  </si>
  <si>
    <t>DRCENI VETVI PRUMERU DO 10 CM</t>
  </si>
  <si>
    <t>M3</t>
  </si>
  <si>
    <t>C-113106142-0</t>
  </si>
  <si>
    <t>ROZ DLAZ PESI DLAZD KAMENNE K POUZ</t>
  </si>
  <si>
    <t>C-113107012-0</t>
  </si>
  <si>
    <t>ODSTR PODKLADU 50M2 KAM TEZ TL 20CM</t>
  </si>
  <si>
    <t>C-114203202-0</t>
  </si>
  <si>
    <t>OCIST LOM KAM,B TVARN OD MALTY</t>
  </si>
  <si>
    <t>C-114203301-0</t>
  </si>
  <si>
    <t>TRID LOM KAM,B TVARN DRUH,VELIK,TVAR</t>
  </si>
  <si>
    <t>C-120111100-0</t>
  </si>
  <si>
    <t>ODKOPANI ZDIVA V HORNINE TR 1-2 RUCNI</t>
  </si>
  <si>
    <t>C-120111108-0</t>
  </si>
  <si>
    <t>PRIPL ZA KORENY ODKOP ZDI TR 1-2 RUC</t>
  </si>
  <si>
    <t>C-122207111-0</t>
  </si>
  <si>
    <t>ODKOPAVKY POZEMKOVE UPRAVY HORN TR 3</t>
  </si>
  <si>
    <t>C-122207119-0</t>
  </si>
  <si>
    <t>PRIPL ZA LEPIVOST HORN TR 3 POZEM UPR</t>
  </si>
  <si>
    <t>C-132201100-0</t>
  </si>
  <si>
    <t>HLOUB RYH TR 3 S DO 60CM DO 10M3</t>
  </si>
  <si>
    <t>C-132201109-0</t>
  </si>
  <si>
    <t>PRIPL ZA LEPIVOST HL RYH TR 3 60CM</t>
  </si>
  <si>
    <t>C-162201201-0</t>
  </si>
  <si>
    <t>NOSENI VYKOPKU VODOROVNE 10M HORN 1-4</t>
  </si>
  <si>
    <t>C-162201402-0</t>
  </si>
  <si>
    <t>VODOR PREM DO 1KM VETVI LIST D 50CM</t>
  </si>
  <si>
    <t>KS</t>
  </si>
  <si>
    <t>C-162701105-0</t>
  </si>
  <si>
    <t>VODOROVNE PREM VYKOPKU DO 10000M 1-4</t>
  </si>
  <si>
    <t>C-162701109-0</t>
  </si>
  <si>
    <t>PRIPL ZKD 1KM VOD PREM VYKOPKU TR 1-4</t>
  </si>
  <si>
    <t>C-171201201-0</t>
  </si>
  <si>
    <t>ULOZENI SYPANINY NA SKLADKU</t>
  </si>
  <si>
    <t>C-171201203-0</t>
  </si>
  <si>
    <t>SKLADKOVNE ZEMIN A SYPANIN</t>
  </si>
  <si>
    <t>C-172102101-0</t>
  </si>
  <si>
    <t>ZRIZENI TESNICI VYPLNE SE ZHUTNENIM</t>
  </si>
  <si>
    <t>H-58337137-1</t>
  </si>
  <si>
    <t>STERKOPISEK 0-16MM N1</t>
  </si>
  <si>
    <t>C-174101101-0</t>
  </si>
  <si>
    <t>ZASYP ZHUTNENI JAM RYH KOLEM OBJEKTU</t>
  </si>
  <si>
    <t>ZEMNÍ PRÁCE CELKEM</t>
  </si>
  <si>
    <t>oddíl 2</t>
  </si>
  <si>
    <t>Základy a zvláštní zakládání:</t>
  </si>
  <si>
    <t>C-216904112-0</t>
  </si>
  <si>
    <t>OCIST TLAK VODOU ZDI STEN RUBU KLENEB</t>
  </si>
  <si>
    <t>C-271571113-0</t>
  </si>
  <si>
    <t>POLSTAR ZAKLADU ZE STERKOPISKU 0-16MM</t>
  </si>
  <si>
    <t>C-271315511-0</t>
  </si>
  <si>
    <t>PODKLAD ZAKLADU BET PROSTY RC12/15</t>
  </si>
  <si>
    <t>C-274313511-0</t>
  </si>
  <si>
    <t>BETON ZAKL PASU PROSTY SPC TR C12/15</t>
  </si>
  <si>
    <t>C-274351355-0</t>
  </si>
  <si>
    <t>BED STEN ZAKL PASU OBL Z PRKEN ZRIZ</t>
  </si>
  <si>
    <t>C-274351356-0</t>
  </si>
  <si>
    <t>BED STEN ZAKL PASU OBL Z PRKEN ODSTR</t>
  </si>
  <si>
    <t>C-274361821-0</t>
  </si>
  <si>
    <t>VYZTUZ ZAKL PASU OCEL 10505</t>
  </si>
  <si>
    <t>T</t>
  </si>
  <si>
    <t>C-279232811-0</t>
  </si>
  <si>
    <t>ZÁKLADY A ZVLÁŠTNÍ ZAKLÁDÁNÍ CELKEM</t>
  </si>
  <si>
    <t>oddíl 3</t>
  </si>
  <si>
    <t>Svislé konstrukce:</t>
  </si>
  <si>
    <t>C-310236261-0</t>
  </si>
  <si>
    <t>ZAZDIVKA OTV 0,09M2 ZDIVO CI 60CM</t>
  </si>
  <si>
    <t>C-310237261-0</t>
  </si>
  <si>
    <t>ZAZDIVKA OTV 0,25M2 ZDIVO CI 60CM</t>
  </si>
  <si>
    <t>C-310238211-0</t>
  </si>
  <si>
    <t>ZAZDIVKA OTV 1M2 ZDIVO CI MVC</t>
  </si>
  <si>
    <t>C-310230417-0</t>
  </si>
  <si>
    <t>ZAZDENI OTV ZDI -4M2 TVAR PAL TL 40CM</t>
  </si>
  <si>
    <t>C-327215131-0</t>
  </si>
  <si>
    <t>ZDIVO NZAKL OBKL LOM KAM SE ZATR SPAR</t>
  </si>
  <si>
    <t>C-327215132-0</t>
  </si>
  <si>
    <t>ZDIVO NZAKL OBKL LOM KAM S VYSPAR MC</t>
  </si>
  <si>
    <t>C-340279332-0</t>
  </si>
  <si>
    <t>VYZDIVKA STEN MEZI TRAMY 4M2- TL 30CM</t>
  </si>
  <si>
    <t>C-340279326-0</t>
  </si>
  <si>
    <t>VYZDIVKA PRIC MEZI TRAMY 4M2 TL 15CM</t>
  </si>
  <si>
    <t>SVISLÉ KONSTRUKCE CELKEM</t>
  </si>
  <si>
    <t>oddíl 62</t>
  </si>
  <si>
    <t>Úpravy povrchů vnější:</t>
  </si>
  <si>
    <t>C-622901110-0</t>
  </si>
  <si>
    <t>OCISTENI SPAROVANYCH PLOCH</t>
  </si>
  <si>
    <t>C-622903110-0</t>
  </si>
  <si>
    <t>UMYTI OMITEK TLAKOVOU VODOU SLOZ 1-2</t>
  </si>
  <si>
    <t>C-622902110-0</t>
  </si>
  <si>
    <t>C-622903111-0</t>
  </si>
  <si>
    <t>VYCISTENI ZDI A VALU PRED OPRAV RUCNE</t>
  </si>
  <si>
    <t>C-622402151-0</t>
  </si>
  <si>
    <t>ZAROVNAV PODHOZ POD OMIT STEN VNE MVC</t>
  </si>
  <si>
    <t>C-622421201-0</t>
  </si>
  <si>
    <t>C-622421209-0</t>
  </si>
  <si>
    <t>PRIPL ZKD 10MM TL JADRA SMS VPC RUCNI</t>
  </si>
  <si>
    <t>C-622471935-0</t>
  </si>
  <si>
    <t>PRIPL ZA V 20M- NASTRIK STEN CHEM OM</t>
  </si>
  <si>
    <t>C-622414909-0</t>
  </si>
  <si>
    <t>C-622428921-0</t>
  </si>
  <si>
    <t>OMITKY RYH FAS CISTE VAP HLAD S 30CM</t>
  </si>
  <si>
    <t>C-624401111-0</t>
  </si>
  <si>
    <t>VYSPRAV POSKOZ HRAN POLYMERCEM MALTOU</t>
  </si>
  <si>
    <t>M</t>
  </si>
  <si>
    <t>C-622451103-0</t>
  </si>
  <si>
    <t>ZATRENI SPAR VNE ZDIVA CIHLY KAM</t>
  </si>
  <si>
    <t>C-622451312-0</t>
  </si>
  <si>
    <t>C-622471116-0</t>
  </si>
  <si>
    <t>C-622421121-0</t>
  </si>
  <si>
    <t>OMIT VNE STEN VAPCEM HRUBE ZATRENE</t>
  </si>
  <si>
    <t>C-627452101-0</t>
  </si>
  <si>
    <t>SPAROVANI BEZNE STEN Z KAMENE</t>
  </si>
  <si>
    <t>C-627452111-0</t>
  </si>
  <si>
    <t>SPAROVANI BEZNE ZDI Z CIHEL</t>
  </si>
  <si>
    <t>C-627452151-0</t>
  </si>
  <si>
    <t>SPAROVANI STRISKOVE ZDI CIHEL MCS</t>
  </si>
  <si>
    <t>C-627456146-0</t>
  </si>
  <si>
    <t>VYPLN SPAR Z MC 7CM ZDI CIHEL SPAROV</t>
  </si>
  <si>
    <t>ÚPRAVY POVRCHŮ VNĚJŠÍ CELKEM</t>
  </si>
  <si>
    <t>oddíl 9</t>
  </si>
  <si>
    <t>Ostatní konstrukce a práce:</t>
  </si>
  <si>
    <t>C-952901161-0</t>
  </si>
  <si>
    <t>RUCNI CIST OCEL KARTACI ZDIVO KAMENNE</t>
  </si>
  <si>
    <t>C-952902260-0</t>
  </si>
  <si>
    <t>ODSTR ZBYTKU,POVLAKU,VYKVETU MALT</t>
  </si>
  <si>
    <t>C-952902459-0</t>
  </si>
  <si>
    <t>OSTATNÍ KONSTRUKCE A PRÁCE CELKEM</t>
  </si>
  <si>
    <t>oddíl 94</t>
  </si>
  <si>
    <t>Lešení a stavební výtahy:</t>
  </si>
  <si>
    <t>C-941941051-0</t>
  </si>
  <si>
    <t>MTZ LESENI LEH RAD PRIME S 1,5M H 10M</t>
  </si>
  <si>
    <t>C-941941391-0</t>
  </si>
  <si>
    <t>PRIPL ZK MESIC POUZ LESENI K POL 1051</t>
  </si>
  <si>
    <t>C-941941851-0</t>
  </si>
  <si>
    <t>LEŠENÍ A STAVEBNÍ VÝTAHY CELKEM</t>
  </si>
  <si>
    <t>oddíl 96</t>
  </si>
  <si>
    <t>Bourání konstrukcí:</t>
  </si>
  <si>
    <t>C-962022491-0</t>
  </si>
  <si>
    <t>BOURANI ZDIVA NADZAKLAD KAMEN MC</t>
  </si>
  <si>
    <t>C-962032231-0</t>
  </si>
  <si>
    <t>BOURANI ZDIVA Z CIHEL PALEN MV,MVC</t>
  </si>
  <si>
    <t>C-977311317-0</t>
  </si>
  <si>
    <t>C-977911121-0</t>
  </si>
  <si>
    <t>VYKLIZENI PONECH VYBOUR HMOT RUCNE</t>
  </si>
  <si>
    <t>C-978015291-0</t>
  </si>
  <si>
    <t>OTLUC OMITKY MV VC VNEJ STEN 1-4 100%</t>
  </si>
  <si>
    <t>C-978023251-0</t>
  </si>
  <si>
    <t>ODSPAROVANI ZDI KAM REZNE</t>
  </si>
  <si>
    <t>C-978023411-0</t>
  </si>
  <si>
    <t>ODSPAROVANI ZDI CIHELNYCH</t>
  </si>
  <si>
    <t>C-978083111-0</t>
  </si>
  <si>
    <t>VYSEK SPAR ZDIVA RADKOVEHO HL 10CM</t>
  </si>
  <si>
    <t>C-978084122-0</t>
  </si>
  <si>
    <t>VYSEK SPAR ZDIVA KAM/CIH HL 3CM STR</t>
  </si>
  <si>
    <t>C-979032111-0</t>
  </si>
  <si>
    <t>RUCNI OCISTENI CIHEL K OPET POUZITI</t>
  </si>
  <si>
    <t>C-979072942-0</t>
  </si>
  <si>
    <t>OCISTENI ROZEBR VNI DLAZDIC MOZAI MAL</t>
  </si>
  <si>
    <t>C-979082111-0</t>
  </si>
  <si>
    <t>VNITROSTAV DOPRAVA SUTI A HMOT DO 10M</t>
  </si>
  <si>
    <t>C-979022111-0</t>
  </si>
  <si>
    <t>RUCNI OCISTENI KAMENE K OPET POUZITI</t>
  </si>
  <si>
    <t>C-979081101-0</t>
  </si>
  <si>
    <t>NAKLADKA DO KONTEJN RUCNI STAVEB SUTI</t>
  </si>
  <si>
    <t>C-979081112-0</t>
  </si>
  <si>
    <t>ODVOZ VYBOUR HMOT NA SKLADKU DO 1KM</t>
  </si>
  <si>
    <t>C-979081122-0</t>
  </si>
  <si>
    <t>PRIPL ZKD 1KM ODVOZU VYB HMOT NA SKL</t>
  </si>
  <si>
    <t>C-979093111-0</t>
  </si>
  <si>
    <t>ULOZENI SUTI BEZ ZHUTNENI</t>
  </si>
  <si>
    <t>C-979081131-0</t>
  </si>
  <si>
    <t>SKLADKOVNE TRIDENA SUT [BET-CI-KERAM]</t>
  </si>
  <si>
    <t>C-981011112-0</t>
  </si>
  <si>
    <t>DEMOLICE BUD POST ROZ DREV 2STR OBITE</t>
  </si>
  <si>
    <t>M3OP</t>
  </si>
  <si>
    <t>BOURÁNÍ KONSTRUKCÍ CELKEM</t>
  </si>
  <si>
    <t>oddíl 99</t>
  </si>
  <si>
    <t>Přesun hmot:</t>
  </si>
  <si>
    <t>C-999281109-0</t>
  </si>
  <si>
    <t>PRESUN HMOT OPRAVY DO VYSKY 6M</t>
  </si>
  <si>
    <t>C-999281120-0</t>
  </si>
  <si>
    <t>C-998009101-0</t>
  </si>
  <si>
    <t>PRESUN HMOT LESENI SAMOSTAT BUDOVANE</t>
  </si>
  <si>
    <t>PŘESUN HMOT CELKEM</t>
  </si>
  <si>
    <t>PSV:</t>
  </si>
  <si>
    <t>oddíl 772</t>
  </si>
  <si>
    <t>Podlahy kamenné:</t>
  </si>
  <si>
    <t>C-772591112-0</t>
  </si>
  <si>
    <t>NATER PENETRACNI PODKLADU KAM DLAZ 2x</t>
  </si>
  <si>
    <t>C-772231305-0</t>
  </si>
  <si>
    <t>MTZ KAMEN OBKL SCH STUP TVRD TL 80,90</t>
  </si>
  <si>
    <t>C-772401125-0</t>
  </si>
  <si>
    <t>MTZ KAMEN OBKL SOKLU ROVNYCH TL 60,70</t>
  </si>
  <si>
    <t>C-772999991-0</t>
  </si>
  <si>
    <t>HZS PRACE DLAZDICSKE Z KAMENE VNITR</t>
  </si>
  <si>
    <t>HOD</t>
  </si>
  <si>
    <t>C-998772101-0</t>
  </si>
  <si>
    <t>DLAZBY KAMENNE PRESUN HMOT VYSKA -6M</t>
  </si>
  <si>
    <t>PODLAHY KAMENNÉ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</si>
  <si>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</si>
  <si>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</si>
  <si>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</si>
  <si>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</si>
  <si>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</si>
  <si>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</si>
  <si>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Zemní práce</t>
  </si>
  <si>
    <t>Základy a zvláštní zakládání</t>
  </si>
  <si>
    <t>Svislé konstrukce</t>
  </si>
  <si>
    <t>Úpravy povrchů vnější</t>
  </si>
  <si>
    <t>Ostatní konstrukce a práce</t>
  </si>
  <si>
    <t>Lešení a stavební výtahy</t>
  </si>
  <si>
    <t>Bourání konstrukcí</t>
  </si>
  <si>
    <t>Přesun hmot</t>
  </si>
  <si>
    <t>HSV CELKEM</t>
  </si>
  <si>
    <t>Podlahy kamenné</t>
  </si>
  <si>
    <t>PSV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</si>
  <si>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</si>
  <si>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</si>
  <si>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</si>
  <si>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</si>
  <si>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</si>
  <si>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</si>
  <si>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</si>
  <si>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</si>
  <si>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2024/II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</si>
  <si>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</si>
  <si>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</si>
  <si>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</si>
  <si>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</si>
  <si>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</si>
  <si>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</si>
  <si>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</si>
  <si>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</si>
  <si>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</si>
  <si>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</si>
  <si>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</si>
  <si>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</si>
  <si>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</si>
  <si>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</si>
  <si>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</si>
  <si>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</si>
  <si>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</si>
  <si>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</si>
  <si>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</si>
  <si>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</si>
  <si>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</si>
  <si>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</si>
  <si>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</si>
  <si>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</si>
  <si>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</si>
  <si>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</si>
  <si>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</si>
  <si>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</si>
  <si>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</si>
  <si>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</si>
  <si>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</si>
  <si>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</si>
  <si>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</si>
  <si>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</si>
  <si>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</si>
  <si>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</si>
  <si>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</si>
  <si>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</si>
  <si>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</si>
  <si>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</si>
  <si>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</si>
  <si>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</si>
  <si>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</si>
  <si>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</si>
  <si>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</si>
  <si>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</si>
  <si>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</si>
  <si>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</si>
  <si>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</si>
  <si>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</si>
  <si>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</si>
  <si>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</si>
  <si>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</si>
  <si>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</si>
  <si>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</si>
  <si>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</si>
  <si>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</si>
  <si>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</si>
  <si>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</si>
  <si>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</si>
  <si>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</si>
  <si>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</si>
  <si>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</si>
  <si>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</si>
  <si>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</si>
  <si>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</si>
  <si>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</si>
  <si>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</si>
  <si>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</si>
  <si>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</si>
  <si>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</si>
  <si>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</si>
  <si>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</si>
  <si>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</si>
  <si>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</si>
  <si>
    <t>Datum zpracování : 31.1.2025</t>
  </si>
  <si>
    <t xml:space="preserve">Stavba :  - Oprava ohradní zdi u čp. 56 nám. Národního odboje v Kutné Hoře </t>
  </si>
  <si>
    <t xml:space="preserve">Objekt : SO-01 - Oprava ohradní zdi oboustranné ( ulička - Hrádek )  </t>
  </si>
  <si>
    <t xml:space="preserve">Objekt : SO-01 - Oprava ohradní zdi u čp. 56 oboustranně opr </t>
  </si>
  <si>
    <t xml:space="preserve">Oprava ohradní zdi u čp. 56 nám. Národního odboje v Kutné Hoře </t>
  </si>
  <si>
    <t xml:space="preserve">nám. Národního odboje v Kutné Hoře </t>
  </si>
  <si>
    <t xml:space="preserve">Oprava ohradní zdi u čp. 56  </t>
  </si>
  <si>
    <t>31.1.2025</t>
  </si>
  <si>
    <t xml:space="preserve">Opravy ohradní zdi u čp. 56 </t>
  </si>
  <si>
    <t xml:space="preserve">výměry = </t>
  </si>
  <si>
    <t>ODSTRANENI KŘOVIN A POROSTU STĚNY KÁMEN 1:1</t>
  </si>
  <si>
    <t>2,0*3,9+12,0*2,5+20,0*2=77,80 m2</t>
  </si>
  <si>
    <t>m2</t>
  </si>
  <si>
    <t>m3</t>
  </si>
  <si>
    <t>(2,0*3,9+12,0*2,5+20,0*2)*0,10 =  m3</t>
  </si>
  <si>
    <t>plocha kolem trejvu a u vrátek 3,5</t>
  </si>
  <si>
    <t>plocha pod kůlnou a kolem trejvu 6,0+2,5</t>
  </si>
  <si>
    <t>po obourání zborceného zdiva (2,45+1,65+3,70)*3,2*0,6</t>
  </si>
  <si>
    <t xml:space="preserve">pro výkopy základů pod vrátky </t>
  </si>
  <si>
    <t xml:space="preserve">pod likvidovanými keři a porosty </t>
  </si>
  <si>
    <t xml:space="preserve">3,40*1,6*0,6=3,264 </t>
  </si>
  <si>
    <t>4 ks</t>
  </si>
  <si>
    <t>ks</t>
  </si>
  <si>
    <t>0,50+2,45+3,264</t>
  </si>
  <si>
    <t>pod základ 0,60 m3</t>
  </si>
  <si>
    <t xml:space="preserve">dosyp zeminou po zborcených kamen </t>
  </si>
  <si>
    <t>plochy zdiva po očištění 74,75+96,70</t>
  </si>
  <si>
    <t>3,4*1,6*0,60=3,264</t>
  </si>
  <si>
    <t>4*R16 dl. 16,0bm</t>
  </si>
  <si>
    <t>t</t>
  </si>
  <si>
    <t>PODEZDIVKA ZAKLADU CI 29 P20 MC</t>
  </si>
  <si>
    <t xml:space="preserve">pro kci zdiva mimo trejv  </t>
  </si>
  <si>
    <t xml:space="preserve">otvory ve zdivu pod korunou a jednotlivě </t>
  </si>
  <si>
    <t xml:space="preserve">otvory ve zdivu po rozebrání doplnění jednotlivě </t>
  </si>
  <si>
    <t xml:space="preserve">otvory ve zdivu do 1 m2  po rozebrání doplnění  </t>
  </si>
  <si>
    <t>vyzdění zdi mimo půdorys trejvu 2,2*3,75*0,60</t>
  </si>
  <si>
    <t>dozdívky pod korunou (5,6+4,5+12,7+4,8+2,5+11,3)*0,60*0,60</t>
  </si>
  <si>
    <t xml:space="preserve">nadpraží a ostění vrátek </t>
  </si>
  <si>
    <t>oprava po částečném rozebrání zdiva vrátek 4,185</t>
  </si>
  <si>
    <t xml:space="preserve">1.strana od soudu </t>
  </si>
  <si>
    <t xml:space="preserve">2.strana od Hrádku </t>
  </si>
  <si>
    <t xml:space="preserve">OCISTENI KAMENNYCH RIMS A NADPRAŽÍ </t>
  </si>
  <si>
    <t>6,0 m2</t>
  </si>
  <si>
    <t>koruna zdi (34+11,30)*0,70</t>
  </si>
  <si>
    <t xml:space="preserve">OCISTENI ZDIVA OBVODU TREJVU DOPLN </t>
  </si>
  <si>
    <t>3,385*2,8</t>
  </si>
  <si>
    <t>opravená a doplněná plocha zdiva oboustr 74,75+96,70</t>
  </si>
  <si>
    <t>OMIT VNE STEN VAP VPC RUC HLAD 20MM</t>
  </si>
  <si>
    <t xml:space="preserve">PRIPL ZA ZRNITY PODKLAD NATERU PROBARVENÝ </t>
  </si>
  <si>
    <t>doplnění cihel zdiva pod korunou dozdívek (3,2*2,455+3,2*1,65+2,2*3,70)*0,60</t>
  </si>
  <si>
    <t>m</t>
  </si>
  <si>
    <t>pod korunou zdiva před pokládkou koruny 34,0+11,30)</t>
  </si>
  <si>
    <t>R-622431160-R</t>
  </si>
  <si>
    <t>ZATRENI SPAR VNE ZDIVA KÁMEN CIHLY KAM</t>
  </si>
  <si>
    <t>1.strana od soudu (11,30+11,20+12,70+10,10)*0,60</t>
  </si>
  <si>
    <t>2.strana od Hrádku (10,10+12,70+11,20+11,30)*0,6</t>
  </si>
  <si>
    <t>pro lícové zdivo s vyspárováním 6,40*1,85+4,5*0,825</t>
  </si>
  <si>
    <t>dozdění pod ciheln korunou (11,3+11,2+12,7+10,10)*0,60</t>
  </si>
  <si>
    <t>koruna zdiva cihel zvonivky 45,30*0,7</t>
  </si>
  <si>
    <t xml:space="preserve">koruna svislé spáry a spodní spárování cihel zvonivek </t>
  </si>
  <si>
    <t>NOVÉ ZVINIVKY PRO POKLADKU KORUNY KERAM TVRD</t>
  </si>
  <si>
    <t>(11,30+11,2+12,7+10,10)*0,70</t>
  </si>
  <si>
    <t>R-63293399-R</t>
  </si>
  <si>
    <t>VYCISTENI RUBU ZDIVA POD KORUNU TLAKOVOU VODOU</t>
  </si>
  <si>
    <t>DMTZ LESENI LEH RAD PRIME S 1,5M H 10M</t>
  </si>
  <si>
    <t>odbourání rohu zdiva u trejvu 3,385*2,6*0,60</t>
  </si>
  <si>
    <t xml:space="preserve">rozebrání ciheln koruny20,40+6,78 = 27,20 o šíři 600 mm </t>
  </si>
  <si>
    <t>20,40+6,78=27,20</t>
  </si>
  <si>
    <t>5,281+16,32+16,31+12,77+4,185=54,866 m3</t>
  </si>
  <si>
    <t>74,75+96,70</t>
  </si>
  <si>
    <t xml:space="preserve">(34+11,30)*0,6= 27,18 m2 </t>
  </si>
  <si>
    <t xml:space="preserve">ostění a nadpraží </t>
  </si>
  <si>
    <t xml:space="preserve">vybrané kamení z zborcen hromad vedle zdivu třídění </t>
  </si>
  <si>
    <t>104,25*9</t>
  </si>
  <si>
    <t>kůlna rozm. 2,85*1,20*5,0=17,10m3OP</t>
  </si>
  <si>
    <t xml:space="preserve">PRESUN HMOT VODOROVN NOSENIM DO 50 M </t>
  </si>
  <si>
    <t>(34+11,30)*0,70</t>
  </si>
  <si>
    <t xml:space="preserve">hod </t>
  </si>
  <si>
    <t>ÚPRAVA ODBOUR POVRCHU KAMEN STEN CLEN OBL</t>
  </si>
  <si>
    <t>opravená a doplněná plocha zdiva oboustr oxal 74,75+96,70</t>
  </si>
  <si>
    <t>OMIT VNE STEN ZATŘEN OMÍT KAMEN VYMYV SL 1</t>
  </si>
  <si>
    <t xml:space="preserve">1.strana od soudu + 2.strana od Hrádku </t>
  </si>
  <si>
    <t>OMIT VNE STEN SMS CEM RUC OXAL ZATŘENÝ  10MM</t>
  </si>
  <si>
    <t>UPR ZATŘENÍ VNE STEN ÚPRAVA KOŠTĚT ZATAŽENÍ PRISAD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</si>
</sst>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8" formatCode="0.000"/>
  </numFmts>
  <fonts count="14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1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indexed="8"/>
      <name val="Arial"/>
      <family val="2"/>
      <charset val="238"/>
    </font>
    <font>
      <i/>
      <sz val="7"/>
      <color theme="3"/>
      <name val="Arial"/>
      <family val="2"/>
      <charset val="238"/>
    </font>
    <font>
      <sz val="7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1" fillId="2" borderId="20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1" fillId="0" borderId="24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4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165" fontId="7" fillId="0" borderId="6" xfId="0" applyNumberFormat="1" applyFont="1" applyBorder="1" applyAlignment="1">
      <alignment vertical="top"/>
    </xf>
    <xf numFmtId="165" fontId="7" fillId="0" borderId="44" xfId="0" applyNumberFormat="1" applyFont="1" applyBorder="1" applyAlignment="1">
      <alignment vertical="top"/>
    </xf>
    <xf numFmtId="165" fontId="7" fillId="0" borderId="4" xfId="0" applyNumberFormat="1" applyFont="1" applyBorder="1" applyAlignment="1">
      <alignment vertical="top"/>
    </xf>
    <xf numFmtId="164" fontId="7" fillId="0" borderId="4" xfId="0" applyNumberFormat="1" applyFont="1" applyBorder="1" applyAlignment="1">
      <alignment vertical="top"/>
    </xf>
    <xf numFmtId="164" fontId="7" fillId="0" borderId="46" xfId="0" applyNumberFormat="1" applyFont="1" applyBorder="1" applyAlignment="1">
      <alignment vertical="top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horizontal="right" vertical="center"/>
    </xf>
    <xf numFmtId="0" fontId="0" fillId="0" borderId="61" xfId="0" applyBorder="1" applyAlignment="1"/>
    <xf numFmtId="0" fontId="1" fillId="0" borderId="36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56" xfId="0" applyFont="1" applyBorder="1" applyAlignment="1">
      <alignment horizontal="center" vertical="center"/>
    </xf>
    <xf numFmtId="0" fontId="0" fillId="0" borderId="57" xfId="0" applyBorder="1" applyAlignment="1"/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15" xfId="0" applyBorder="1" applyAlignment="1"/>
    <xf numFmtId="0" fontId="0" fillId="0" borderId="73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0" fillId="0" borderId="74" xfId="0" applyBorder="1" applyAlignment="1"/>
    <xf numFmtId="49" fontId="0" fillId="0" borderId="50" xfId="0" applyNumberFormat="1" applyFont="1" applyBorder="1" applyAlignment="1">
      <alignment horizontal="center" vertical="center"/>
    </xf>
    <xf numFmtId="49" fontId="0" fillId="2" borderId="50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74" xfId="0" applyBorder="1" applyAlignment="1">
      <alignment wrapText="1"/>
    </xf>
    <xf numFmtId="0" fontId="0" fillId="0" borderId="33" xfId="0" applyFont="1" applyBorder="1" applyAlignment="1">
      <alignment horizontal="left" vertical="center"/>
    </xf>
    <xf numFmtId="0" fontId="0" fillId="0" borderId="55" xfId="0" applyBorder="1" applyAlignment="1"/>
    <xf numFmtId="0" fontId="0" fillId="0" borderId="29" xfId="0" applyFont="1" applyBorder="1" applyAlignment="1">
      <alignment horizontal="left" vertical="center"/>
    </xf>
    <xf numFmtId="0" fontId="0" fillId="0" borderId="68" xfId="0" applyBorder="1" applyAlignment="1"/>
    <xf numFmtId="49" fontId="0" fillId="0" borderId="1" xfId="0" applyNumberFormat="1" applyFont="1" applyBorder="1" applyAlignment="1">
      <alignment horizontal="left" vertical="top" wrapText="1"/>
    </xf>
    <xf numFmtId="49" fontId="0" fillId="0" borderId="68" xfId="0" applyNumberFormat="1" applyFont="1" applyBorder="1" applyAlignment="1">
      <alignment horizontal="left" vertical="top" wrapText="1"/>
    </xf>
    <xf numFmtId="49" fontId="0" fillId="0" borderId="68" xfId="0" applyNumberFormat="1" applyFont="1" applyBorder="1" applyAlignment="1">
      <alignment horizontal="left" vertical="center"/>
    </xf>
    <xf numFmtId="0" fontId="0" fillId="0" borderId="75" xfId="0" applyBorder="1" applyAlignment="1"/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77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top"/>
    </xf>
    <xf numFmtId="0" fontId="0" fillId="0" borderId="68" xfId="0" applyFont="1" applyBorder="1" applyAlignment="1"/>
    <xf numFmtId="0" fontId="0" fillId="0" borderId="68" xfId="0" applyFont="1" applyBorder="1" applyAlignment="1">
      <alignment wrapText="1"/>
    </xf>
    <xf numFmtId="0" fontId="0" fillId="0" borderId="75" xfId="0" applyFont="1" applyBorder="1" applyAlignment="1">
      <alignment wrapText="1"/>
    </xf>
    <xf numFmtId="0" fontId="0" fillId="0" borderId="34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49" fontId="0" fillId="0" borderId="68" xfId="0" applyNumberFormat="1" applyFont="1" applyBorder="1" applyAlignment="1">
      <alignment horizontal="right" vertical="center"/>
    </xf>
    <xf numFmtId="0" fontId="0" fillId="0" borderId="69" xfId="0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0" fillId="0" borderId="55" xfId="0" applyFont="1" applyBorder="1" applyAlignment="1">
      <alignment wrapText="1"/>
    </xf>
    <xf numFmtId="0" fontId="0" fillId="0" borderId="34" xfId="0" applyBorder="1" applyAlignment="1">
      <alignment wrapText="1"/>
    </xf>
    <xf numFmtId="49" fontId="0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0" xfId="0" applyBorder="1" applyAlignment="1"/>
    <xf numFmtId="0" fontId="0" fillId="0" borderId="0" xfId="0" applyAlignment="1">
      <alignment vertical="center"/>
    </xf>
    <xf numFmtId="0" fontId="0" fillId="0" borderId="55" xfId="0" applyBorder="1" applyAlignment="1">
      <alignment vertical="center"/>
    </xf>
    <xf numFmtId="3" fontId="0" fillId="0" borderId="77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5" xfId="0" applyFont="1" applyBorder="1" applyAlignment="1"/>
    <xf numFmtId="4" fontId="0" fillId="0" borderId="77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0" fontId="0" fillId="0" borderId="75" xfId="0" applyFont="1" applyBorder="1" applyAlignment="1">
      <alignment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right" vertical="center"/>
    </xf>
    <xf numFmtId="0" fontId="0" fillId="0" borderId="55" xfId="0" applyFont="1" applyBorder="1" applyAlignment="1">
      <alignment vertical="center"/>
    </xf>
    <xf numFmtId="0" fontId="0" fillId="0" borderId="23" xfId="0" applyFont="1" applyBorder="1" applyAlignment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67" xfId="0" applyFont="1" applyBorder="1" applyAlignment="1">
      <alignment horizontal="left" vertical="top"/>
    </xf>
    <xf numFmtId="0" fontId="0" fillId="0" borderId="67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top"/>
    </xf>
    <xf numFmtId="49" fontId="0" fillId="0" borderId="14" xfId="0" applyNumberFormat="1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78" xfId="0" applyBorder="1" applyAlignment="1"/>
    <xf numFmtId="0" fontId="0" fillId="0" borderId="67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" fontId="0" fillId="0" borderId="80" xfId="0" applyNumberFormat="1" applyFont="1" applyBorder="1" applyAlignment="1">
      <alignment horizontal="right" vertical="center"/>
    </xf>
    <xf numFmtId="3" fontId="0" fillId="0" borderId="81" xfId="0" applyNumberFormat="1" applyFont="1" applyBorder="1" applyAlignment="1">
      <alignment horizontal="right" vertical="center"/>
    </xf>
    <xf numFmtId="0" fontId="0" fillId="0" borderId="82" xfId="0" applyBorder="1" applyAlignment="1"/>
    <xf numFmtId="0" fontId="0" fillId="0" borderId="82" xfId="0" applyFont="1" applyBorder="1" applyAlignment="1"/>
    <xf numFmtId="0" fontId="3" fillId="0" borderId="84" xfId="0" applyFont="1" applyBorder="1" applyAlignment="1">
      <alignment horizontal="center" vertical="center"/>
    </xf>
    <xf numFmtId="0" fontId="0" fillId="0" borderId="85" xfId="0" applyBorder="1" applyAlignment="1"/>
    <xf numFmtId="0" fontId="0" fillId="0" borderId="88" xfId="0" applyBorder="1" applyAlignment="1"/>
    <xf numFmtId="0" fontId="3" fillId="0" borderId="86" xfId="0" applyFont="1" applyBorder="1" applyAlignment="1">
      <alignment horizontal="center" vertical="center"/>
    </xf>
    <xf numFmtId="0" fontId="0" fillId="0" borderId="87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79" xfId="0" applyBorder="1" applyAlignment="1"/>
    <xf numFmtId="0" fontId="0" fillId="0" borderId="6" xfId="0" applyFont="1" applyBorder="1" applyAlignment="1">
      <alignment vertical="center"/>
    </xf>
    <xf numFmtId="0" fontId="0" fillId="0" borderId="8" xfId="0" applyBorder="1" applyAlignment="1"/>
    <xf numFmtId="0" fontId="0" fillId="0" borderId="83" xfId="0" applyBorder="1" applyAlignment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65" xfId="0" applyBorder="1" applyAlignment="1"/>
    <xf numFmtId="0" fontId="0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165" fontId="0" fillId="0" borderId="56" xfId="0" applyNumberFormat="1" applyFont="1" applyBorder="1" applyAlignment="1">
      <alignment horizontal="right" vertical="center"/>
    </xf>
    <xf numFmtId="0" fontId="0" fillId="0" borderId="67" xfId="0" applyFont="1" applyBorder="1" applyAlignment="1"/>
    <xf numFmtId="0" fontId="0" fillId="0" borderId="89" xfId="0" applyFont="1" applyBorder="1" applyAlignment="1">
      <alignment vertical="center"/>
    </xf>
    <xf numFmtId="165" fontId="0" fillId="0" borderId="77" xfId="0" applyNumberFormat="1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3" fontId="0" fillId="0" borderId="56" xfId="0" applyNumberFormat="1" applyFont="1" applyBorder="1" applyAlignment="1">
      <alignment horizontal="right" vertical="center"/>
    </xf>
    <xf numFmtId="0" fontId="0" fillId="0" borderId="70" xfId="0" applyBorder="1" applyAlignment="1"/>
    <xf numFmtId="49" fontId="10" fillId="2" borderId="17" xfId="0" applyNumberFormat="1" applyFont="1" applyFill="1" applyBorder="1" applyAlignment="1">
      <alignment horizontal="left" vertical="center"/>
    </xf>
    <xf numFmtId="0" fontId="10" fillId="0" borderId="70" xfId="0" applyFont="1" applyBorder="1" applyAlignment="1"/>
    <xf numFmtId="0" fontId="10" fillId="0" borderId="0" xfId="0" applyFont="1"/>
    <xf numFmtId="3" fontId="10" fillId="2" borderId="70" xfId="0" applyNumberFormat="1" applyFont="1" applyFill="1" applyBorder="1" applyAlignment="1">
      <alignment horizontal="right" vertical="center"/>
    </xf>
    <xf numFmtId="0" fontId="10" fillId="2" borderId="9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0" fontId="10" fillId="2" borderId="21" xfId="0" applyFont="1" applyFill="1" applyBorder="1" applyAlignment="1">
      <alignment horizontal="left" vertical="center"/>
    </xf>
    <xf numFmtId="49" fontId="0" fillId="2" borderId="50" xfId="0" applyNumberFormat="1" applyFont="1" applyFill="1" applyBorder="1" applyAlignment="1">
      <alignment vertical="center" wrapText="1"/>
    </xf>
    <xf numFmtId="0" fontId="0" fillId="0" borderId="13" xfId="0" applyBorder="1" applyAlignment="1"/>
    <xf numFmtId="49" fontId="0" fillId="0" borderId="11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49" fontId="0" fillId="0" borderId="14" xfId="0" applyNumberFormat="1" applyFont="1" applyBorder="1" applyAlignment="1">
      <alignment vertical="center"/>
    </xf>
    <xf numFmtId="0" fontId="0" fillId="0" borderId="76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3" fontId="3" fillId="0" borderId="77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3" fontId="0" fillId="0" borderId="20" xfId="0" applyNumberFormat="1" applyFont="1" applyBorder="1" applyAlignment="1">
      <alignment horizontal="right" vertical="center"/>
    </xf>
    <xf numFmtId="3" fontId="10" fillId="2" borderId="60" xfId="0" applyNumberFormat="1" applyFont="1" applyFill="1" applyBorder="1" applyAlignment="1">
      <alignment horizontal="right" vertical="center"/>
    </xf>
    <xf numFmtId="0" fontId="10" fillId="2" borderId="61" xfId="0" applyFont="1" applyFill="1" applyBorder="1" applyAlignment="1">
      <alignment horizontal="left" vertical="center"/>
    </xf>
    <xf numFmtId="0" fontId="0" fillId="0" borderId="4" xfId="0" applyFont="1" applyBorder="1" applyAlignment="1"/>
    <xf numFmtId="0" fontId="0" fillId="0" borderId="50" xfId="0" applyFont="1" applyBorder="1" applyAlignment="1">
      <alignment horizontal="center" vertical="center"/>
    </xf>
    <xf numFmtId="0" fontId="0" fillId="0" borderId="55" xfId="0" applyFont="1" applyBorder="1" applyAlignment="1"/>
    <xf numFmtId="0" fontId="0" fillId="0" borderId="74" xfId="0" applyFont="1" applyBorder="1" applyAlignment="1"/>
    <xf numFmtId="165" fontId="1" fillId="0" borderId="0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right" vertical="top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/>
    </xf>
    <xf numFmtId="164" fontId="12" fillId="0" borderId="4" xfId="0" applyNumberFormat="1" applyFont="1" applyBorder="1" applyAlignment="1">
      <alignment vertical="top"/>
    </xf>
    <xf numFmtId="4" fontId="12" fillId="0" borderId="4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3" fillId="0" borderId="4" xfId="0" applyFont="1" applyBorder="1" applyAlignment="1">
      <alignment horizontal="right"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12" fillId="0" borderId="4" xfId="0" applyNumberFormat="1" applyFont="1" applyBorder="1" applyAlignment="1">
      <alignment vertical="top"/>
    </xf>
    <xf numFmtId="164" fontId="12" fillId="0" borderId="4" xfId="0" applyNumberFormat="1" applyFont="1" applyBorder="1" applyAlignment="1">
      <alignment horizontal="left" vertical="top" wrapText="1"/>
    </xf>
    <xf numFmtId="168" fontId="1" fillId="0" borderId="4" xfId="0" applyNumberFormat="1" applyFont="1" applyBorder="1" applyAlignment="1">
      <alignment vertical="top"/>
    </xf>
    <xf numFmtId="168" fontId="12" fillId="0" borderId="4" xfId="0" applyNumberFormat="1" applyFont="1" applyBorder="1" applyAlignment="1">
      <alignment vertical="top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A9" sqref="A9:D9"/>
    </sheetView>
  </sheetViews>
  <sheetFormatPr defaultRowHeight="13.2" x14ac:dyDescent="0.25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s="5" customFormat="1" ht="28.5" customHeight="1" thickBot="1" x14ac:dyDescent="0.3">
      <c r="A1" s="238" t="s">
        <v>316</v>
      </c>
      <c r="B1" s="120"/>
      <c r="C1" s="120"/>
      <c r="D1" s="120"/>
      <c r="E1" s="120"/>
      <c r="F1" s="120"/>
      <c r="G1" s="120"/>
    </row>
    <row r="2" spans="1:7" s="5" customFormat="1" ht="13.05" customHeight="1" x14ac:dyDescent="0.25">
      <c r="A2" s="239" t="s">
        <v>313</v>
      </c>
      <c r="B2" s="182" t="s">
        <v>314</v>
      </c>
      <c r="C2" s="122"/>
      <c r="D2" s="123"/>
      <c r="E2" s="182" t="s">
        <v>315</v>
      </c>
      <c r="F2" s="122"/>
      <c r="G2" s="25"/>
    </row>
    <row r="3" spans="1:7" s="5" customFormat="1" ht="13.2" customHeight="1" x14ac:dyDescent="0.25">
      <c r="A3" s="240" t="s">
        <v>253</v>
      </c>
      <c r="B3" s="244" t="s">
        <v>338</v>
      </c>
      <c r="C3" s="130"/>
      <c r="D3" s="131"/>
      <c r="E3" s="128" t="s">
        <v>337</v>
      </c>
      <c r="F3" s="126"/>
      <c r="G3" s="245"/>
    </row>
    <row r="4" spans="1:7" s="5" customFormat="1" ht="13.05" customHeight="1" x14ac:dyDescent="0.25">
      <c r="A4" s="196" t="s">
        <v>317</v>
      </c>
      <c r="B4" s="17"/>
      <c r="C4" s="17"/>
      <c r="D4" s="17"/>
      <c r="E4" s="17"/>
      <c r="F4" s="17"/>
      <c r="G4" s="242"/>
    </row>
    <row r="5" spans="1:7" s="5" customFormat="1" ht="13.05" customHeight="1" x14ac:dyDescent="0.25">
      <c r="A5" s="246" t="s">
        <v>334</v>
      </c>
      <c r="B5" s="126"/>
      <c r="C5" s="126"/>
      <c r="D5" s="126"/>
      <c r="E5" s="126"/>
      <c r="F5" s="126"/>
      <c r="G5" s="245"/>
    </row>
    <row r="6" spans="1:7" s="5" customFormat="1" ht="13.05" customHeight="1" x14ac:dyDescent="0.25">
      <c r="A6" s="196" t="s">
        <v>318</v>
      </c>
      <c r="B6" s="17"/>
      <c r="C6" s="17"/>
      <c r="D6" s="133"/>
      <c r="E6" s="241" t="s">
        <v>319</v>
      </c>
      <c r="F6" s="167"/>
      <c r="G6" s="242"/>
    </row>
    <row r="7" spans="1:7" s="5" customFormat="1" ht="13.05" customHeight="1" x14ac:dyDescent="0.25">
      <c r="A7" s="246" t="s">
        <v>253</v>
      </c>
      <c r="B7" s="126"/>
      <c r="C7" s="126"/>
      <c r="D7" s="127"/>
      <c r="E7" s="209" t="s">
        <v>320</v>
      </c>
      <c r="F7" s="247"/>
      <c r="G7" s="245"/>
    </row>
    <row r="8" spans="1:7" s="5" customFormat="1" ht="13.05" customHeight="1" x14ac:dyDescent="0.25">
      <c r="A8" s="196" t="s">
        <v>321</v>
      </c>
      <c r="B8" s="17"/>
      <c r="C8" s="17"/>
      <c r="D8" s="133"/>
      <c r="E8" s="241" t="s">
        <v>319</v>
      </c>
      <c r="F8" s="167"/>
      <c r="G8" s="242"/>
    </row>
    <row r="9" spans="1:7" s="5" customFormat="1" ht="13.05" customHeight="1" x14ac:dyDescent="0.25">
      <c r="A9" s="246" t="s">
        <v>253</v>
      </c>
      <c r="B9" s="126"/>
      <c r="C9" s="126"/>
      <c r="D9" s="127"/>
      <c r="E9" s="209" t="s">
        <v>320</v>
      </c>
      <c r="F9" s="247"/>
      <c r="G9" s="245"/>
    </row>
    <row r="10" spans="1:7" s="5" customFormat="1" ht="13.05" customHeight="1" x14ac:dyDescent="0.25">
      <c r="A10" s="196" t="s">
        <v>322</v>
      </c>
      <c r="B10" s="17"/>
      <c r="C10" s="17"/>
      <c r="D10" s="133"/>
      <c r="E10" s="241" t="s">
        <v>319</v>
      </c>
      <c r="F10" s="167"/>
      <c r="G10" s="242"/>
    </row>
    <row r="11" spans="1:7" s="5" customFormat="1" ht="13.05" customHeight="1" x14ac:dyDescent="0.25">
      <c r="A11" s="246" t="s">
        <v>253</v>
      </c>
      <c r="B11" s="126"/>
      <c r="C11" s="126"/>
      <c r="D11" s="127"/>
      <c r="E11" s="209" t="s">
        <v>320</v>
      </c>
      <c r="F11" s="247"/>
      <c r="G11" s="245"/>
    </row>
    <row r="12" spans="1:7" s="5" customFormat="1" ht="13.05" customHeight="1" x14ac:dyDescent="0.25">
      <c r="A12" s="196" t="s">
        <v>323</v>
      </c>
      <c r="B12" s="17"/>
      <c r="C12" s="17"/>
      <c r="D12" s="133"/>
      <c r="E12" s="241" t="s">
        <v>319</v>
      </c>
      <c r="F12" s="167"/>
      <c r="G12" s="242"/>
    </row>
    <row r="13" spans="1:7" s="5" customFormat="1" ht="13.05" customHeight="1" thickBot="1" x14ac:dyDescent="0.3">
      <c r="A13" s="248" t="s">
        <v>253</v>
      </c>
      <c r="B13" s="120"/>
      <c r="C13" s="120"/>
      <c r="D13" s="249"/>
      <c r="E13" s="209" t="s">
        <v>320</v>
      </c>
      <c r="F13" s="250"/>
      <c r="G13" s="251"/>
    </row>
    <row r="14" spans="1:7" s="5" customFormat="1" ht="28.5" customHeight="1" thickBot="1" x14ac:dyDescent="0.3">
      <c r="A14" s="190" t="s">
        <v>267</v>
      </c>
      <c r="B14" s="158"/>
      <c r="C14" s="158"/>
      <c r="D14" s="158"/>
      <c r="E14" s="158"/>
      <c r="F14" s="158"/>
      <c r="G14" s="90"/>
    </row>
    <row r="15" spans="1:7" s="5" customFormat="1" ht="13.05" customHeight="1" x14ac:dyDescent="0.25">
      <c r="A15" s="221" t="s">
        <v>268</v>
      </c>
      <c r="B15" s="15"/>
      <c r="C15" s="15"/>
      <c r="D15" s="220"/>
      <c r="E15" s="231">
        <f>'KRYCÍ LIST'!E20</f>
        <v>0</v>
      </c>
      <c r="F15" s="15"/>
      <c r="G15" s="252" t="s">
        <v>309</v>
      </c>
    </row>
    <row r="16" spans="1:7" s="5" customFormat="1" ht="13.05" customHeight="1" x14ac:dyDescent="0.25">
      <c r="A16" s="195" t="s">
        <v>324</v>
      </c>
      <c r="B16" s="135"/>
      <c r="C16" s="135"/>
      <c r="D16" s="139"/>
      <c r="E16" s="161">
        <f>SUM('KRYCÍ LIST'!E21:'KRYCÍ LIST'!E23)</f>
        <v>0</v>
      </c>
      <c r="F16" s="135"/>
      <c r="G16" s="253" t="s">
        <v>309</v>
      </c>
    </row>
    <row r="17" spans="1:7" s="5" customFormat="1" ht="13.05" customHeight="1" x14ac:dyDescent="0.25">
      <c r="A17" s="195" t="s">
        <v>269</v>
      </c>
      <c r="B17" s="135"/>
      <c r="C17" s="135"/>
      <c r="D17" s="139"/>
      <c r="E17" s="161">
        <f>'KRYCÍ LIST'!E25</f>
        <v>0</v>
      </c>
      <c r="F17" s="135"/>
      <c r="G17" s="253" t="s">
        <v>309</v>
      </c>
    </row>
    <row r="18" spans="1:7" s="5" customFormat="1" ht="13.05" customHeight="1" x14ac:dyDescent="0.25">
      <c r="A18" s="195" t="s">
        <v>295</v>
      </c>
      <c r="B18" s="135"/>
      <c r="C18" s="135"/>
      <c r="D18" s="139"/>
      <c r="E18" s="161">
        <f>'KRYCÍ LIST'!E26</f>
        <v>0</v>
      </c>
      <c r="F18" s="135"/>
      <c r="G18" s="253" t="s">
        <v>309</v>
      </c>
    </row>
    <row r="19" spans="1:7" s="5" customFormat="1" ht="13.05" customHeight="1" x14ac:dyDescent="0.25">
      <c r="A19" s="195" t="s">
        <v>296</v>
      </c>
      <c r="B19" s="135"/>
      <c r="C19" s="135"/>
      <c r="D19" s="139"/>
      <c r="E19" s="161">
        <f>'KRYCÍ LIST'!E27</f>
        <v>0</v>
      </c>
      <c r="F19" s="135"/>
      <c r="G19" s="253" t="s">
        <v>309</v>
      </c>
    </row>
    <row r="20" spans="1:7" s="5" customFormat="1" ht="13.05" customHeight="1" x14ac:dyDescent="0.25">
      <c r="A20" s="227"/>
      <c r="B20" s="135"/>
      <c r="C20" s="135"/>
      <c r="D20" s="135"/>
      <c r="E20" s="135"/>
      <c r="F20" s="135"/>
      <c r="G20" s="151"/>
    </row>
    <row r="21" spans="1:7" s="5" customFormat="1" ht="13.05" customHeight="1" x14ac:dyDescent="0.25">
      <c r="A21" s="254" t="s">
        <v>325</v>
      </c>
      <c r="B21" s="135"/>
      <c r="C21" s="135"/>
      <c r="D21" s="139"/>
      <c r="E21" s="255">
        <f>'KRYCÍ LIST'!E28</f>
        <v>0</v>
      </c>
      <c r="F21" s="256"/>
      <c r="G21" s="253" t="s">
        <v>309</v>
      </c>
    </row>
    <row r="22" spans="1:7" s="5" customFormat="1" ht="13.05" customHeight="1" x14ac:dyDescent="0.25">
      <c r="A22" s="227"/>
      <c r="B22" s="135"/>
      <c r="C22" s="135"/>
      <c r="D22" s="135"/>
      <c r="E22" s="135"/>
      <c r="F22" s="135"/>
      <c r="G22" s="151"/>
    </row>
    <row r="23" spans="1:7" s="5" customFormat="1" ht="13.05" customHeight="1" x14ac:dyDescent="0.25">
      <c r="A23" s="195" t="s">
        <v>307</v>
      </c>
      <c r="B23" s="135"/>
      <c r="C23" s="135"/>
      <c r="D23" s="257" t="s">
        <v>326</v>
      </c>
      <c r="E23" s="161">
        <f>'KRYCÍ LIST'!H35</f>
        <v>0</v>
      </c>
      <c r="F23" s="135"/>
      <c r="G23" s="253" t="s">
        <v>309</v>
      </c>
    </row>
    <row r="24" spans="1:7" s="5" customFormat="1" ht="13.05" customHeight="1" x14ac:dyDescent="0.25">
      <c r="A24" s="195" t="s">
        <v>310</v>
      </c>
      <c r="B24" s="135"/>
      <c r="C24" s="135"/>
      <c r="D24" s="257" t="s">
        <v>326</v>
      </c>
      <c r="E24" s="161">
        <f>'KRYCÍ LIST'!H36</f>
        <v>0</v>
      </c>
      <c r="F24" s="135"/>
      <c r="G24" s="253" t="s">
        <v>309</v>
      </c>
    </row>
    <row r="25" spans="1:7" s="5" customFormat="1" ht="13.05" customHeight="1" x14ac:dyDescent="0.25">
      <c r="A25" s="195" t="s">
        <v>307</v>
      </c>
      <c r="B25" s="135"/>
      <c r="C25" s="135"/>
      <c r="D25" s="257" t="s">
        <v>327</v>
      </c>
      <c r="E25" s="161">
        <f>'KRYCÍ LIST'!H37</f>
        <v>0</v>
      </c>
      <c r="F25" s="135"/>
      <c r="G25" s="253" t="s">
        <v>309</v>
      </c>
    </row>
    <row r="26" spans="1:7" s="5" customFormat="1" ht="13.05" customHeight="1" thickBot="1" x14ac:dyDescent="0.3">
      <c r="A26" s="258" t="s">
        <v>310</v>
      </c>
      <c r="B26" s="232"/>
      <c r="C26" s="232"/>
      <c r="D26" s="257" t="s">
        <v>327</v>
      </c>
      <c r="E26" s="259">
        <f>'KRYCÍ LIST'!H38</f>
        <v>0</v>
      </c>
      <c r="F26" s="232"/>
      <c r="G26" s="253" t="s">
        <v>309</v>
      </c>
    </row>
    <row r="27" spans="1:7" s="5" customFormat="1" ht="19.5" customHeight="1" thickBot="1" x14ac:dyDescent="0.3">
      <c r="A27" s="243" t="s">
        <v>328</v>
      </c>
      <c r="B27" s="158"/>
      <c r="C27" s="158"/>
      <c r="D27" s="158"/>
      <c r="E27" s="260">
        <f>SUM(E23:E26)</f>
        <v>0</v>
      </c>
      <c r="F27" s="158"/>
      <c r="G27" s="261" t="s">
        <v>309</v>
      </c>
    </row>
    <row r="29" spans="1:7" s="5" customFormat="1" x14ac:dyDescent="0.25">
      <c r="A29" s="181" t="s">
        <v>259</v>
      </c>
      <c r="B29" s="264"/>
      <c r="D29" s="181" t="s">
        <v>262</v>
      </c>
      <c r="E29" s="17"/>
      <c r="F29" s="17"/>
      <c r="G29" s="133"/>
    </row>
    <row r="30" spans="1:7" s="5" customFormat="1" x14ac:dyDescent="0.25">
      <c r="A30" s="262"/>
      <c r="B30" s="213"/>
      <c r="D30" s="262"/>
      <c r="E30" s="4"/>
      <c r="F30" s="4"/>
      <c r="G30" s="213"/>
    </row>
    <row r="31" spans="1:7" x14ac:dyDescent="0.25">
      <c r="A31" s="12"/>
      <c r="B31" s="213"/>
      <c r="D31" s="12"/>
      <c r="E31" s="4"/>
      <c r="F31" s="4"/>
      <c r="G31" s="213"/>
    </row>
    <row r="32" spans="1:7" x14ac:dyDescent="0.25">
      <c r="A32" s="12"/>
      <c r="B32" s="213"/>
      <c r="D32" s="12"/>
      <c r="E32" s="4"/>
      <c r="F32" s="4"/>
      <c r="G32" s="213"/>
    </row>
    <row r="33" spans="1:7" x14ac:dyDescent="0.25">
      <c r="A33" s="12"/>
      <c r="B33" s="213"/>
      <c r="D33" s="12"/>
      <c r="E33" s="4"/>
      <c r="F33" s="4"/>
      <c r="G33" s="213"/>
    </row>
    <row r="34" spans="1:7" x14ac:dyDescent="0.25">
      <c r="A34" s="12"/>
      <c r="B34" s="213"/>
      <c r="D34" s="12"/>
      <c r="E34" s="4"/>
      <c r="F34" s="4"/>
      <c r="G34" s="213"/>
    </row>
    <row r="35" spans="1:7" x14ac:dyDescent="0.25">
      <c r="A35" s="12"/>
      <c r="B35" s="213"/>
      <c r="D35" s="12"/>
      <c r="E35" s="4"/>
      <c r="F35" s="4"/>
      <c r="G35" s="213"/>
    </row>
    <row r="36" spans="1:7" x14ac:dyDescent="0.25">
      <c r="A36" s="12"/>
      <c r="B36" s="213"/>
      <c r="D36" s="12"/>
      <c r="E36" s="4"/>
      <c r="F36" s="4"/>
      <c r="G36" s="213"/>
    </row>
    <row r="37" spans="1:7" x14ac:dyDescent="0.25">
      <c r="A37" s="12"/>
      <c r="B37" s="213"/>
      <c r="D37" s="12"/>
      <c r="E37" s="4"/>
      <c r="F37" s="4"/>
      <c r="G37" s="213"/>
    </row>
    <row r="38" spans="1:7" x14ac:dyDescent="0.25">
      <c r="A38" s="12"/>
      <c r="B38" s="213"/>
      <c r="D38" s="12"/>
      <c r="E38" s="4"/>
      <c r="F38" s="4"/>
      <c r="G38" s="213"/>
    </row>
    <row r="39" spans="1:7" s="5" customFormat="1" x14ac:dyDescent="0.25">
      <c r="A39" s="263" t="s">
        <v>329</v>
      </c>
      <c r="B39" s="265"/>
      <c r="D39" s="263" t="s">
        <v>329</v>
      </c>
      <c r="E39" s="126"/>
      <c r="F39" s="126"/>
      <c r="G39" s="127"/>
    </row>
    <row r="41" spans="1:7" s="5" customFormat="1" x14ac:dyDescent="0.25">
      <c r="A41" s="181" t="s">
        <v>260</v>
      </c>
      <c r="B41" s="264"/>
      <c r="D41" s="181" t="s">
        <v>266</v>
      </c>
      <c r="E41" s="17"/>
      <c r="F41" s="17"/>
      <c r="G41" s="133"/>
    </row>
    <row r="42" spans="1:7" s="5" customFormat="1" x14ac:dyDescent="0.25">
      <c r="A42" s="262"/>
      <c r="B42" s="213"/>
      <c r="D42" s="262"/>
      <c r="E42" s="4"/>
      <c r="F42" s="4"/>
      <c r="G42" s="213"/>
    </row>
    <row r="43" spans="1:7" x14ac:dyDescent="0.25">
      <c r="A43" s="12"/>
      <c r="B43" s="213"/>
      <c r="D43" s="12"/>
      <c r="E43" s="4"/>
      <c r="F43" s="4"/>
      <c r="G43" s="213"/>
    </row>
    <row r="44" spans="1:7" x14ac:dyDescent="0.25">
      <c r="A44" s="12"/>
      <c r="B44" s="213"/>
      <c r="D44" s="12"/>
      <c r="E44" s="4"/>
      <c r="F44" s="4"/>
      <c r="G44" s="213"/>
    </row>
    <row r="45" spans="1:7" x14ac:dyDescent="0.25">
      <c r="A45" s="12"/>
      <c r="B45" s="213"/>
      <c r="D45" s="12"/>
      <c r="E45" s="4"/>
      <c r="F45" s="4"/>
      <c r="G45" s="213"/>
    </row>
    <row r="46" spans="1:7" x14ac:dyDescent="0.25">
      <c r="A46" s="12"/>
      <c r="B46" s="213"/>
      <c r="D46" s="12"/>
      <c r="E46" s="4"/>
      <c r="F46" s="4"/>
      <c r="G46" s="213"/>
    </row>
    <row r="47" spans="1:7" x14ac:dyDescent="0.25">
      <c r="A47" s="12"/>
      <c r="B47" s="213"/>
      <c r="D47" s="12"/>
      <c r="E47" s="4"/>
      <c r="F47" s="4"/>
      <c r="G47" s="213"/>
    </row>
    <row r="48" spans="1:7" x14ac:dyDescent="0.25">
      <c r="A48" s="12"/>
      <c r="B48" s="213"/>
      <c r="D48" s="12"/>
      <c r="E48" s="4"/>
      <c r="F48" s="4"/>
      <c r="G48" s="213"/>
    </row>
    <row r="49" spans="1:7" x14ac:dyDescent="0.25">
      <c r="A49" s="12"/>
      <c r="B49" s="213"/>
      <c r="D49" s="12"/>
      <c r="E49" s="4"/>
      <c r="F49" s="4"/>
      <c r="G49" s="213"/>
    </row>
    <row r="50" spans="1:7" x14ac:dyDescent="0.25">
      <c r="A50" s="12"/>
      <c r="B50" s="213"/>
      <c r="D50" s="12"/>
      <c r="E50" s="4"/>
      <c r="F50" s="4"/>
      <c r="G50" s="213"/>
    </row>
    <row r="51" spans="1:7" s="5" customFormat="1" x14ac:dyDescent="0.25">
      <c r="A51" s="263" t="s">
        <v>329</v>
      </c>
      <c r="B51" s="265"/>
      <c r="D51" s="263" t="s">
        <v>329</v>
      </c>
      <c r="E51" s="126"/>
      <c r="F51" s="126"/>
      <c r="G51" s="127"/>
    </row>
  </sheetData>
  <mergeCells count="60">
    <mergeCell ref="A51:B51"/>
    <mergeCell ref="D41:G41"/>
    <mergeCell ref="D42:G50"/>
    <mergeCell ref="D51:G51"/>
    <mergeCell ref="A39:B39"/>
    <mergeCell ref="D29:G29"/>
    <mergeCell ref="D30:G38"/>
    <mergeCell ref="D39:G39"/>
    <mergeCell ref="A41:B41"/>
    <mergeCell ref="A42:B50"/>
    <mergeCell ref="A26:C26"/>
    <mergeCell ref="E26:F26"/>
    <mergeCell ref="A27:D27"/>
    <mergeCell ref="E27:F27"/>
    <mergeCell ref="A29:B29"/>
    <mergeCell ref="A30:B38"/>
    <mergeCell ref="A23:C23"/>
    <mergeCell ref="E23:F23"/>
    <mergeCell ref="A24:C24"/>
    <mergeCell ref="E24:F24"/>
    <mergeCell ref="A25:C25"/>
    <mergeCell ref="E25:F25"/>
    <mergeCell ref="A19:D19"/>
    <mergeCell ref="E19:F19"/>
    <mergeCell ref="A20:G20"/>
    <mergeCell ref="A21:D21"/>
    <mergeCell ref="E21:F21"/>
    <mergeCell ref="A22:G22"/>
    <mergeCell ref="A16:D16"/>
    <mergeCell ref="E16:F16"/>
    <mergeCell ref="A17:D17"/>
    <mergeCell ref="E17:F17"/>
    <mergeCell ref="A18:D18"/>
    <mergeCell ref="E18:F18"/>
    <mergeCell ref="A12:D12"/>
    <mergeCell ref="F12:G12"/>
    <mergeCell ref="A13:D13"/>
    <mergeCell ref="F13:G13"/>
    <mergeCell ref="A14:G14"/>
    <mergeCell ref="A15:D15"/>
    <mergeCell ref="E15:F15"/>
    <mergeCell ref="A9:D9"/>
    <mergeCell ref="F9:G9"/>
    <mergeCell ref="A10:D10"/>
    <mergeCell ref="F10:G10"/>
    <mergeCell ref="A11:D11"/>
    <mergeCell ref="F11:G11"/>
    <mergeCell ref="A5:G5"/>
    <mergeCell ref="A6:D6"/>
    <mergeCell ref="F6:G6"/>
    <mergeCell ref="A7:D7"/>
    <mergeCell ref="F7:G7"/>
    <mergeCell ref="A8:D8"/>
    <mergeCell ref="F8:G8"/>
    <mergeCell ref="A1:G1"/>
    <mergeCell ref="B2:D2"/>
    <mergeCell ref="E2:G2"/>
    <mergeCell ref="B3:D3"/>
    <mergeCell ref="E3:G3"/>
    <mergeCell ref="A4:G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7" workbookViewId="0">
      <selection activeCell="K23" sqref="K23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119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0.050000000000001" customHeight="1" thickBo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3.05" customHeight="1" x14ac:dyDescent="0.25">
      <c r="A3" s="183" t="s">
        <v>248</v>
      </c>
      <c r="B3" s="122"/>
      <c r="C3" s="122"/>
      <c r="D3" s="123"/>
      <c r="E3" s="124" t="s">
        <v>249</v>
      </c>
      <c r="F3" s="122"/>
      <c r="G3" s="122"/>
      <c r="H3" s="122"/>
      <c r="I3" s="122"/>
      <c r="J3" s="123"/>
      <c r="K3" s="124" t="s">
        <v>250</v>
      </c>
      <c r="L3" s="123"/>
      <c r="M3" s="121" t="s">
        <v>251</v>
      </c>
    </row>
    <row r="4" spans="1:13" ht="13.2" customHeight="1" x14ac:dyDescent="0.25">
      <c r="A4" s="184" t="s">
        <v>252</v>
      </c>
      <c r="B4" s="126"/>
      <c r="C4" s="126"/>
      <c r="D4" s="127"/>
      <c r="E4" s="129" t="s">
        <v>335</v>
      </c>
      <c r="F4" s="130"/>
      <c r="G4" s="130"/>
      <c r="H4" s="130"/>
      <c r="I4" s="130"/>
      <c r="J4" s="131"/>
      <c r="K4" s="128" t="s">
        <v>253</v>
      </c>
      <c r="L4" s="127"/>
      <c r="M4" s="125" t="s">
        <v>254</v>
      </c>
    </row>
    <row r="5" spans="1:13" ht="13.05" customHeight="1" x14ac:dyDescent="0.25">
      <c r="A5" s="185" t="s">
        <v>255</v>
      </c>
      <c r="B5" s="17"/>
      <c r="C5" s="17"/>
      <c r="D5" s="133"/>
      <c r="E5" s="134" t="s">
        <v>256</v>
      </c>
      <c r="F5" s="17"/>
      <c r="G5" s="17"/>
      <c r="H5" s="17"/>
      <c r="I5" s="17"/>
      <c r="J5" s="133"/>
      <c r="K5" s="134" t="s">
        <v>257</v>
      </c>
      <c r="L5" s="133"/>
      <c r="M5" s="132" t="s">
        <v>258</v>
      </c>
    </row>
    <row r="6" spans="1:13" ht="13.2" customHeight="1" x14ac:dyDescent="0.25">
      <c r="A6" s="184" t="s">
        <v>253</v>
      </c>
      <c r="B6" s="126"/>
      <c r="C6" s="126"/>
      <c r="D6" s="127"/>
      <c r="E6" s="129" t="s">
        <v>336</v>
      </c>
      <c r="F6" s="130"/>
      <c r="G6" s="130"/>
      <c r="H6" s="130"/>
      <c r="I6" s="130"/>
      <c r="J6" s="131"/>
      <c r="K6" s="128" t="s">
        <v>253</v>
      </c>
      <c r="L6" s="127"/>
      <c r="M6" s="125" t="s">
        <v>253</v>
      </c>
    </row>
    <row r="7" spans="1:13" s="5" customFormat="1" ht="13.2" customHeight="1" x14ac:dyDescent="0.25">
      <c r="A7" s="186" t="s">
        <v>259</v>
      </c>
      <c r="B7" s="145"/>
      <c r="C7" s="145"/>
      <c r="D7" s="137" t="s">
        <v>253</v>
      </c>
      <c r="E7" s="146"/>
      <c r="F7" s="146"/>
      <c r="G7" s="147"/>
      <c r="H7" s="143" t="s">
        <v>263</v>
      </c>
      <c r="I7" s="145"/>
      <c r="J7" s="145"/>
      <c r="K7" s="145"/>
      <c r="L7" s="145"/>
      <c r="M7" s="148"/>
    </row>
    <row r="8" spans="1:13" s="5" customFormat="1" ht="13.2" customHeight="1" x14ac:dyDescent="0.25">
      <c r="A8" s="186" t="s">
        <v>260</v>
      </c>
      <c r="B8" s="145"/>
      <c r="C8" s="145"/>
      <c r="D8" s="137" t="s">
        <v>253</v>
      </c>
      <c r="E8" s="146"/>
      <c r="F8" s="146"/>
      <c r="G8" s="147"/>
      <c r="H8" s="143" t="s">
        <v>264</v>
      </c>
      <c r="I8" s="145"/>
      <c r="J8" s="145"/>
      <c r="K8" s="145"/>
      <c r="L8" s="145"/>
      <c r="M8" s="149" t="str">
        <f>IF(M7=0,"",E28/M7)</f>
        <v/>
      </c>
    </row>
    <row r="9" spans="1:13" ht="13.05" customHeight="1" x14ac:dyDescent="0.25">
      <c r="A9" s="187" t="s">
        <v>261</v>
      </c>
      <c r="B9" s="135"/>
      <c r="C9" s="135"/>
      <c r="D9" s="138" t="s">
        <v>253</v>
      </c>
      <c r="E9" s="135"/>
      <c r="F9" s="135"/>
      <c r="G9" s="139"/>
      <c r="H9" s="143" t="s">
        <v>265</v>
      </c>
      <c r="I9" s="135"/>
      <c r="J9" s="135"/>
      <c r="K9" s="150" t="s">
        <v>253</v>
      </c>
      <c r="L9" s="135"/>
      <c r="M9" s="151"/>
    </row>
    <row r="10" spans="1:13" s="5" customFormat="1" ht="13.2" customHeight="1" x14ac:dyDescent="0.25">
      <c r="A10" s="188" t="s">
        <v>262</v>
      </c>
      <c r="B10" s="152"/>
      <c r="C10" s="152"/>
      <c r="D10" s="136" t="s">
        <v>253</v>
      </c>
      <c r="E10" s="153"/>
      <c r="F10" s="153"/>
      <c r="G10" s="154"/>
      <c r="H10" s="144" t="s">
        <v>266</v>
      </c>
      <c r="I10" s="152"/>
      <c r="J10" s="136" t="s">
        <v>253</v>
      </c>
      <c r="K10" s="140"/>
      <c r="L10" s="140"/>
      <c r="M10" s="155"/>
    </row>
    <row r="11" spans="1:13" ht="13.8" customHeight="1" thickBot="1" x14ac:dyDescent="0.3">
      <c r="A11" s="189" t="s">
        <v>253</v>
      </c>
      <c r="B11" s="141"/>
      <c r="C11" s="141"/>
      <c r="D11" s="141"/>
      <c r="E11" s="141"/>
      <c r="F11" s="141"/>
      <c r="G11" s="142"/>
      <c r="H11" s="156" t="s">
        <v>253</v>
      </c>
      <c r="I11" s="141"/>
      <c r="J11" s="141"/>
      <c r="K11" s="141"/>
      <c r="L11" s="141"/>
      <c r="M11" s="157"/>
    </row>
    <row r="12" spans="1:13" ht="28.5" customHeight="1" thickBot="1" x14ac:dyDescent="0.3">
      <c r="A12" s="190" t="s">
        <v>267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90"/>
    </row>
    <row r="13" spans="1:13" ht="13.05" customHeight="1" x14ac:dyDescent="0.25">
      <c r="A13" s="191" t="s">
        <v>268</v>
      </c>
      <c r="B13" s="15"/>
      <c r="C13" s="15"/>
      <c r="D13" s="15"/>
      <c r="E13" s="15"/>
      <c r="F13" s="15"/>
      <c r="G13" s="191" t="s">
        <v>269</v>
      </c>
      <c r="H13" s="15"/>
      <c r="I13" s="15"/>
      <c r="J13" s="15"/>
      <c r="K13" s="15"/>
      <c r="L13" s="15"/>
      <c r="M13" s="96"/>
    </row>
    <row r="14" spans="1:13" s="5" customFormat="1" ht="13.05" customHeight="1" x14ac:dyDescent="0.25">
      <c r="A14" s="192"/>
      <c r="B14" s="143" t="s">
        <v>270</v>
      </c>
      <c r="C14" s="145"/>
      <c r="D14" s="169"/>
      <c r="E14" s="161">
        <f>REKAPITULACE!C23</f>
        <v>0</v>
      </c>
      <c r="F14" s="145"/>
      <c r="G14" s="195" t="s">
        <v>285</v>
      </c>
      <c r="H14" s="165"/>
      <c r="I14" s="165"/>
      <c r="J14" s="166"/>
      <c r="K14" s="170"/>
      <c r="L14" s="171" t="s">
        <v>286</v>
      </c>
      <c r="M14" s="198">
        <f>E20*K14/100</f>
        <v>0</v>
      </c>
    </row>
    <row r="15" spans="1:13" s="5" customFormat="1" ht="13.05" customHeight="1" x14ac:dyDescent="0.25">
      <c r="A15" s="193"/>
      <c r="B15" s="143" t="s">
        <v>271</v>
      </c>
      <c r="C15" s="145"/>
      <c r="D15" s="169"/>
      <c r="E15" s="161">
        <f>REKAPITULACE!D23</f>
        <v>0</v>
      </c>
      <c r="F15" s="145"/>
      <c r="G15" s="195" t="s">
        <v>287</v>
      </c>
      <c r="H15" s="165"/>
      <c r="I15" s="165"/>
      <c r="J15" s="166"/>
      <c r="K15" s="170"/>
      <c r="L15" s="171" t="s">
        <v>286</v>
      </c>
      <c r="M15" s="198">
        <f>E20*K15/100</f>
        <v>0</v>
      </c>
    </row>
    <row r="16" spans="1:13" s="5" customFormat="1" ht="13.05" customHeight="1" x14ac:dyDescent="0.25">
      <c r="A16" s="194" t="s">
        <v>272</v>
      </c>
      <c r="B16" s="163" t="s">
        <v>273</v>
      </c>
      <c r="C16" s="145"/>
      <c r="D16" s="169"/>
      <c r="E16" s="161">
        <f>REKAPITULACE!E17</f>
        <v>0</v>
      </c>
      <c r="F16" s="145"/>
      <c r="G16" s="195" t="s">
        <v>288</v>
      </c>
      <c r="H16" s="165"/>
      <c r="I16" s="165"/>
      <c r="J16" s="166"/>
      <c r="K16" s="170">
        <v>1.2</v>
      </c>
      <c r="L16" s="171" t="s">
        <v>286</v>
      </c>
      <c r="M16" s="198">
        <f>E20*K16/100</f>
        <v>0</v>
      </c>
    </row>
    <row r="17" spans="1:13" s="5" customFormat="1" ht="13.05" customHeight="1" x14ac:dyDescent="0.25">
      <c r="A17" s="194" t="s">
        <v>274</v>
      </c>
      <c r="B17" s="163" t="s">
        <v>275</v>
      </c>
      <c r="C17" s="145"/>
      <c r="D17" s="169"/>
      <c r="E17" s="161">
        <f>REKAPITULACE!E21</f>
        <v>0</v>
      </c>
      <c r="F17" s="145"/>
      <c r="G17" s="195" t="s">
        <v>289</v>
      </c>
      <c r="H17" s="165"/>
      <c r="I17" s="165"/>
      <c r="J17" s="166"/>
      <c r="K17" s="170"/>
      <c r="L17" s="171" t="s">
        <v>286</v>
      </c>
      <c r="M17" s="198">
        <f>E20*K17/100</f>
        <v>0</v>
      </c>
    </row>
    <row r="18" spans="1:13" s="5" customFormat="1" ht="13.05" customHeight="1" x14ac:dyDescent="0.25">
      <c r="A18" s="194" t="s">
        <v>276</v>
      </c>
      <c r="B18" s="163" t="s">
        <v>277</v>
      </c>
      <c r="C18" s="145"/>
      <c r="D18" s="169"/>
      <c r="E18" s="161">
        <v>0</v>
      </c>
      <c r="F18" s="145"/>
      <c r="G18" s="195" t="s">
        <v>290</v>
      </c>
      <c r="H18" s="165"/>
      <c r="I18" s="165"/>
      <c r="J18" s="166"/>
      <c r="K18" s="170">
        <v>2.5</v>
      </c>
      <c r="L18" s="171" t="s">
        <v>286</v>
      </c>
      <c r="M18" s="198">
        <f>E20*K18/100</f>
        <v>0</v>
      </c>
    </row>
    <row r="19" spans="1:13" s="5" customFormat="1" ht="13.05" customHeight="1" x14ac:dyDescent="0.25">
      <c r="A19" s="194" t="s">
        <v>278</v>
      </c>
      <c r="B19" s="163" t="s">
        <v>279</v>
      </c>
      <c r="C19" s="145"/>
      <c r="D19" s="169"/>
      <c r="E19" s="161">
        <v>0</v>
      </c>
      <c r="F19" s="145"/>
      <c r="G19" s="195" t="s">
        <v>291</v>
      </c>
      <c r="H19" s="165"/>
      <c r="I19" s="165"/>
      <c r="J19" s="166"/>
      <c r="K19" s="170"/>
      <c r="L19" s="171" t="s">
        <v>286</v>
      </c>
      <c r="M19" s="198">
        <f>E20*K19/100</f>
        <v>0</v>
      </c>
    </row>
    <row r="20" spans="1:13" s="5" customFormat="1" ht="13.05" customHeight="1" x14ac:dyDescent="0.25">
      <c r="A20" s="195" t="s">
        <v>280</v>
      </c>
      <c r="B20" s="164"/>
      <c r="C20" s="164"/>
      <c r="D20" s="172"/>
      <c r="E20" s="161">
        <f>SUM(E16:E19)</f>
        <v>0</v>
      </c>
      <c r="F20" s="145"/>
      <c r="G20" s="195" t="s">
        <v>292</v>
      </c>
      <c r="H20" s="165"/>
      <c r="I20" s="165"/>
      <c r="J20" s="166"/>
      <c r="K20" s="170">
        <v>1.8</v>
      </c>
      <c r="L20" s="171" t="s">
        <v>286</v>
      </c>
      <c r="M20" s="198">
        <f>E20*K20/100</f>
        <v>0</v>
      </c>
    </row>
    <row r="21" spans="1:13" s="5" customFormat="1" ht="13.05" customHeight="1" x14ac:dyDescent="0.25">
      <c r="A21" s="195" t="s">
        <v>281</v>
      </c>
      <c r="B21" s="164"/>
      <c r="C21" s="164"/>
      <c r="D21" s="172"/>
      <c r="E21" s="161">
        <v>0</v>
      </c>
      <c r="F21" s="145"/>
      <c r="G21" s="195" t="s">
        <v>293</v>
      </c>
      <c r="H21" s="165"/>
      <c r="I21" s="165"/>
      <c r="J21" s="166"/>
      <c r="K21" s="170"/>
      <c r="L21" s="171" t="s">
        <v>286</v>
      </c>
      <c r="M21" s="198">
        <f>E20*K21/100</f>
        <v>0</v>
      </c>
    </row>
    <row r="22" spans="1:13" s="5" customFormat="1" ht="13.05" customHeight="1" x14ac:dyDescent="0.25">
      <c r="A22" s="195" t="s">
        <v>282</v>
      </c>
      <c r="B22" s="164"/>
      <c r="C22" s="164"/>
      <c r="D22" s="172"/>
      <c r="E22" s="161">
        <v>0</v>
      </c>
      <c r="F22" s="145"/>
      <c r="G22" s="195" t="s">
        <v>294</v>
      </c>
      <c r="H22" s="165"/>
      <c r="I22" s="165"/>
      <c r="J22" s="166"/>
      <c r="K22" s="170">
        <v>1.5</v>
      </c>
      <c r="L22" s="171" t="s">
        <v>286</v>
      </c>
      <c r="M22" s="198">
        <f>E20*K22/100</f>
        <v>0</v>
      </c>
    </row>
    <row r="23" spans="1:13" s="5" customFormat="1" ht="13.05" customHeight="1" thickBot="1" x14ac:dyDescent="0.3">
      <c r="A23" s="195" t="s">
        <v>283</v>
      </c>
      <c r="B23" s="164"/>
      <c r="C23" s="164"/>
      <c r="D23" s="172"/>
      <c r="E23" s="161">
        <v>0</v>
      </c>
      <c r="F23" s="145"/>
      <c r="G23" s="196"/>
      <c r="H23" s="168"/>
      <c r="I23" s="168"/>
      <c r="J23" s="160"/>
      <c r="K23" s="173"/>
      <c r="L23" s="174" t="s">
        <v>286</v>
      </c>
      <c r="M23" s="199">
        <f>E20*K23/100</f>
        <v>0</v>
      </c>
    </row>
    <row r="24" spans="1:13" s="5" customFormat="1" ht="13.05" customHeight="1" x14ac:dyDescent="0.25">
      <c r="A24" s="195" t="s">
        <v>284</v>
      </c>
      <c r="B24" s="164"/>
      <c r="C24" s="164"/>
      <c r="D24" s="164"/>
      <c r="E24" s="161">
        <f>SUM(E20:E23)</f>
        <v>0</v>
      </c>
      <c r="F24" s="145"/>
      <c r="G24" s="191" t="s">
        <v>295</v>
      </c>
      <c r="H24" s="15"/>
      <c r="I24" s="15"/>
      <c r="J24" s="15"/>
      <c r="K24" s="15"/>
      <c r="L24" s="15"/>
      <c r="M24" s="200"/>
    </row>
    <row r="25" spans="1:13" s="5" customFormat="1" ht="13.05" customHeight="1" x14ac:dyDescent="0.25">
      <c r="A25" s="195" t="s">
        <v>297</v>
      </c>
      <c r="B25" s="165"/>
      <c r="C25" s="165"/>
      <c r="D25" s="166"/>
      <c r="E25" s="161">
        <f>SUM(M14:M23)</f>
        <v>0</v>
      </c>
      <c r="F25" s="135"/>
      <c r="G25" s="195"/>
      <c r="H25" s="164"/>
      <c r="I25" s="164"/>
      <c r="J25" s="172"/>
      <c r="K25" s="170"/>
      <c r="L25" s="171" t="s">
        <v>286</v>
      </c>
      <c r="M25" s="198">
        <f>E20*K25/100</f>
        <v>0</v>
      </c>
    </row>
    <row r="26" spans="1:13" s="5" customFormat="1" ht="13.05" customHeight="1" thickBot="1" x14ac:dyDescent="0.3">
      <c r="A26" s="195" t="s">
        <v>298</v>
      </c>
      <c r="B26" s="165"/>
      <c r="C26" s="165"/>
      <c r="D26" s="166"/>
      <c r="E26" s="161">
        <f>SUM(M25:M26)</f>
        <v>0</v>
      </c>
      <c r="F26" s="135"/>
      <c r="G26" s="196"/>
      <c r="H26" s="167"/>
      <c r="I26" s="167"/>
      <c r="J26" s="176"/>
      <c r="K26" s="173"/>
      <c r="L26" s="174" t="s">
        <v>286</v>
      </c>
      <c r="M26" s="199">
        <f>E20*K26/100</f>
        <v>0</v>
      </c>
    </row>
    <row r="27" spans="1:13" s="5" customFormat="1" ht="13.05" customHeight="1" thickBot="1" x14ac:dyDescent="0.3">
      <c r="A27" s="196" t="s">
        <v>299</v>
      </c>
      <c r="B27" s="168"/>
      <c r="C27" s="168"/>
      <c r="D27" s="160"/>
      <c r="E27" s="175">
        <f>SUM(M28:M28)</f>
        <v>0</v>
      </c>
      <c r="F27" s="17"/>
      <c r="G27" s="191" t="s">
        <v>296</v>
      </c>
      <c r="H27" s="177"/>
      <c r="I27" s="177"/>
      <c r="J27" s="177"/>
      <c r="K27" s="177"/>
      <c r="L27" s="177"/>
      <c r="M27" s="201"/>
    </row>
    <row r="28" spans="1:13" s="5" customFormat="1" ht="13.05" customHeight="1" thickBot="1" x14ac:dyDescent="0.3">
      <c r="A28" s="197" t="s">
        <v>300</v>
      </c>
      <c r="B28" s="178"/>
      <c r="C28" s="178"/>
      <c r="D28" s="179"/>
      <c r="E28" s="180">
        <f>SUM(E24:E27)</f>
        <v>0</v>
      </c>
      <c r="F28" s="122"/>
      <c r="G28" s="196"/>
      <c r="H28" s="167"/>
      <c r="I28" s="167"/>
      <c r="J28" s="176"/>
      <c r="K28" s="173"/>
      <c r="L28" s="174" t="s">
        <v>286</v>
      </c>
      <c r="M28" s="199">
        <f>E20*K28/100</f>
        <v>0</v>
      </c>
    </row>
    <row r="29" spans="1:13" s="6" customFormat="1" ht="13.05" customHeight="1" x14ac:dyDescent="0.25">
      <c r="A29" s="202" t="s">
        <v>301</v>
      </c>
      <c r="B29" s="203"/>
      <c r="C29" s="203"/>
      <c r="D29" s="204"/>
      <c r="E29" s="205" t="s">
        <v>302</v>
      </c>
      <c r="F29" s="203"/>
      <c r="G29" s="204"/>
      <c r="H29" s="205" t="s">
        <v>303</v>
      </c>
      <c r="I29" s="203"/>
      <c r="J29" s="203"/>
      <c r="K29" s="203"/>
      <c r="L29" s="203"/>
      <c r="M29" s="206"/>
    </row>
    <row r="30" spans="1:13" s="5" customFormat="1" ht="13.05" customHeight="1" x14ac:dyDescent="0.25">
      <c r="A30" s="207" t="s">
        <v>253</v>
      </c>
      <c r="B30" s="17"/>
      <c r="C30" s="17"/>
      <c r="D30" s="133"/>
      <c r="E30" s="208" t="s">
        <v>304</v>
      </c>
      <c r="F30" s="167"/>
      <c r="G30" s="133"/>
      <c r="H30" s="208" t="s">
        <v>304</v>
      </c>
      <c r="I30" s="167"/>
      <c r="J30" s="17"/>
      <c r="K30" s="17"/>
      <c r="L30" s="17"/>
      <c r="M30" s="211"/>
    </row>
    <row r="31" spans="1:13" s="5" customFormat="1" ht="13.05" customHeight="1" x14ac:dyDescent="0.25">
      <c r="A31" s="212" t="s">
        <v>305</v>
      </c>
      <c r="B31" s="4"/>
      <c r="C31" s="210"/>
      <c r="D31" s="213"/>
      <c r="E31" s="208" t="s">
        <v>305</v>
      </c>
      <c r="F31" s="210"/>
      <c r="G31" s="213"/>
      <c r="H31" s="208" t="s">
        <v>305</v>
      </c>
      <c r="I31" s="210"/>
      <c r="J31" s="4"/>
      <c r="K31" s="4"/>
      <c r="L31" s="4"/>
      <c r="M31" s="214"/>
    </row>
    <row r="32" spans="1:13" s="5" customFormat="1" ht="13.05" customHeight="1" x14ac:dyDescent="0.25">
      <c r="A32" s="212"/>
      <c r="B32" s="4"/>
      <c r="C32" s="4"/>
      <c r="D32" s="213"/>
      <c r="E32" s="217" t="s">
        <v>306</v>
      </c>
      <c r="F32" s="4"/>
      <c r="G32" s="213"/>
      <c r="H32" s="217" t="s">
        <v>306</v>
      </c>
      <c r="I32" s="4"/>
      <c r="J32" s="4"/>
      <c r="K32" s="4"/>
      <c r="L32" s="4"/>
      <c r="M32" s="214"/>
    </row>
    <row r="33" spans="1:13" x14ac:dyDescent="0.25">
      <c r="A33" s="215"/>
      <c r="B33" s="159"/>
      <c r="C33" s="159"/>
      <c r="D33" s="216"/>
      <c r="E33" s="218"/>
      <c r="F33" s="159"/>
      <c r="G33" s="216"/>
      <c r="H33" s="218"/>
      <c r="I33" s="159"/>
      <c r="J33" s="159"/>
      <c r="K33" s="159"/>
      <c r="L33" s="159"/>
      <c r="M33" s="219"/>
    </row>
    <row r="34" spans="1:13" s="5" customFormat="1" ht="56.25" customHeight="1" thickBot="1" x14ac:dyDescent="0.3">
      <c r="A34" s="215"/>
      <c r="B34" s="159"/>
      <c r="C34" s="159"/>
      <c r="D34" s="216"/>
      <c r="E34" s="218"/>
      <c r="F34" s="159"/>
      <c r="G34" s="216"/>
      <c r="H34" s="218"/>
      <c r="I34" s="159"/>
      <c r="J34" s="159"/>
      <c r="K34" s="159"/>
      <c r="L34" s="159"/>
      <c r="M34" s="219"/>
    </row>
    <row r="35" spans="1:13" s="5" customFormat="1" ht="13.05" customHeight="1" x14ac:dyDescent="0.25">
      <c r="A35" s="221" t="s">
        <v>307</v>
      </c>
      <c r="B35" s="222"/>
      <c r="C35" s="222"/>
      <c r="D35" s="223"/>
      <c r="E35" s="226">
        <v>21</v>
      </c>
      <c r="F35" s="15"/>
      <c r="G35" s="224" t="s">
        <v>308</v>
      </c>
      <c r="H35" s="231">
        <f>E28-H37</f>
        <v>0</v>
      </c>
      <c r="I35" s="15"/>
      <c r="J35" s="15"/>
      <c r="K35" s="15"/>
      <c r="L35" s="15"/>
      <c r="M35" s="225" t="s">
        <v>309</v>
      </c>
    </row>
    <row r="36" spans="1:13" s="5" customFormat="1" ht="13.05" customHeight="1" x14ac:dyDescent="0.25">
      <c r="A36" s="195" t="s">
        <v>310</v>
      </c>
      <c r="B36" s="165"/>
      <c r="C36" s="165"/>
      <c r="D36" s="166"/>
      <c r="E36" s="229">
        <v>21</v>
      </c>
      <c r="F36" s="135"/>
      <c r="G36" s="162" t="s">
        <v>308</v>
      </c>
      <c r="H36" s="161">
        <f>H35*E36/100</f>
        <v>0</v>
      </c>
      <c r="I36" s="135"/>
      <c r="J36" s="135"/>
      <c r="K36" s="135"/>
      <c r="L36" s="135"/>
      <c r="M36" s="228" t="s">
        <v>309</v>
      </c>
    </row>
    <row r="37" spans="1:13" s="5" customFormat="1" ht="13.05" customHeight="1" x14ac:dyDescent="0.25">
      <c r="A37" s="195" t="s">
        <v>307</v>
      </c>
      <c r="B37" s="165"/>
      <c r="C37" s="165"/>
      <c r="D37" s="166"/>
      <c r="E37" s="229">
        <v>12</v>
      </c>
      <c r="F37" s="135"/>
      <c r="G37" s="162" t="s">
        <v>308</v>
      </c>
      <c r="H37" s="161">
        <v>0</v>
      </c>
      <c r="I37" s="230"/>
      <c r="J37" s="230"/>
      <c r="K37" s="230"/>
      <c r="L37" s="230"/>
      <c r="M37" s="228" t="s">
        <v>309</v>
      </c>
    </row>
    <row r="38" spans="1:13" s="5" customFormat="1" ht="13.05" customHeight="1" x14ac:dyDescent="0.25">
      <c r="A38" s="195" t="s">
        <v>310</v>
      </c>
      <c r="B38" s="165"/>
      <c r="C38" s="165"/>
      <c r="D38" s="166"/>
      <c r="E38" s="229">
        <v>12</v>
      </c>
      <c r="F38" s="135"/>
      <c r="G38" s="162" t="s">
        <v>308</v>
      </c>
      <c r="H38" s="161">
        <f>H37*E38/100</f>
        <v>0</v>
      </c>
      <c r="I38" s="135"/>
      <c r="J38" s="135"/>
      <c r="K38" s="135"/>
      <c r="L38" s="135"/>
      <c r="M38" s="228" t="s">
        <v>309</v>
      </c>
    </row>
    <row r="39" spans="1:13" s="235" customFormat="1" ht="19.5" customHeight="1" thickBot="1" x14ac:dyDescent="0.3">
      <c r="A39" s="233" t="s">
        <v>311</v>
      </c>
      <c r="B39" s="234"/>
      <c r="C39" s="234"/>
      <c r="D39" s="234"/>
      <c r="E39" s="234"/>
      <c r="F39" s="234"/>
      <c r="G39" s="234"/>
      <c r="H39" s="236">
        <f>SUM(H35:H38)</f>
        <v>0</v>
      </c>
      <c r="I39" s="232"/>
      <c r="J39" s="232"/>
      <c r="K39" s="232"/>
      <c r="L39" s="232"/>
      <c r="M39" s="237" t="s">
        <v>309</v>
      </c>
    </row>
    <row r="40" spans="1:13" s="5" customFormat="1" ht="13.05" customHeight="1" x14ac:dyDescent="0.25"/>
    <row r="41" spans="1:13" s="5" customFormat="1" ht="13.05" customHeight="1" x14ac:dyDescent="0.25">
      <c r="A41" s="210" t="s">
        <v>312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38" sqref="B38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x14ac:dyDescent="0.25">
      <c r="A1" s="3" t="s">
        <v>331</v>
      </c>
      <c r="B1" s="4"/>
      <c r="C1" s="4"/>
      <c r="D1" s="3" t="s">
        <v>0</v>
      </c>
      <c r="E1" s="4"/>
    </row>
    <row r="2" spans="1:5" s="2" customFormat="1" x14ac:dyDescent="0.25">
      <c r="A2" s="3" t="s">
        <v>333</v>
      </c>
      <c r="B2" s="4"/>
      <c r="C2" s="4"/>
      <c r="D2" s="3" t="s">
        <v>330</v>
      </c>
      <c r="E2" s="4"/>
    </row>
    <row r="3" spans="1:5" s="1" customFormat="1" ht="9.6" x14ac:dyDescent="0.2"/>
    <row r="4" spans="1:5" s="6" customFormat="1" x14ac:dyDescent="0.25">
      <c r="A4" s="7" t="s">
        <v>230</v>
      </c>
      <c r="B4" s="4"/>
      <c r="C4" s="4"/>
      <c r="D4" s="4"/>
      <c r="E4" s="4"/>
    </row>
    <row r="5" spans="1:5" s="1" customFormat="1" ht="10.199999999999999" thickBot="1" x14ac:dyDescent="0.25"/>
    <row r="6" spans="1:5" s="1" customFormat="1" ht="9.75" customHeight="1" x14ac:dyDescent="0.25">
      <c r="A6" s="91" t="s">
        <v>231</v>
      </c>
      <c r="B6" s="93" t="s">
        <v>232</v>
      </c>
      <c r="C6" s="95" t="s">
        <v>233</v>
      </c>
      <c r="D6" s="15"/>
      <c r="E6" s="96"/>
    </row>
    <row r="7" spans="1:5" s="1" customFormat="1" ht="9.75" customHeight="1" thickBot="1" x14ac:dyDescent="0.25">
      <c r="A7" s="92"/>
      <c r="B7" s="94"/>
      <c r="C7" s="97" t="s">
        <v>15</v>
      </c>
      <c r="D7" s="98" t="s">
        <v>20</v>
      </c>
      <c r="E7" s="99" t="s">
        <v>234</v>
      </c>
    </row>
    <row r="8" spans="1:5" s="29" customFormat="1" ht="10.199999999999999" x14ac:dyDescent="0.2">
      <c r="A8" s="100"/>
      <c r="B8" s="103" t="s">
        <v>26</v>
      </c>
      <c r="C8" s="101"/>
      <c r="D8" s="101"/>
      <c r="E8" s="102"/>
    </row>
    <row r="9" spans="1:5" s="29" customFormat="1" ht="10.199999999999999" x14ac:dyDescent="0.2">
      <c r="A9" s="104">
        <v>1</v>
      </c>
      <c r="B9" s="42" t="s">
        <v>235</v>
      </c>
      <c r="C9" s="105">
        <f>ROZPOČET!G54</f>
        <v>0</v>
      </c>
      <c r="D9" s="105">
        <f>ROZPOČET!I54</f>
        <v>0</v>
      </c>
      <c r="E9" s="106">
        <f>C9+D9</f>
        <v>0</v>
      </c>
    </row>
    <row r="10" spans="1:5" s="29" customFormat="1" ht="10.199999999999999" x14ac:dyDescent="0.2">
      <c r="A10" s="107">
        <v>2</v>
      </c>
      <c r="B10" s="108" t="s">
        <v>236</v>
      </c>
      <c r="C10" s="109">
        <f>ROZPOČET!G72</f>
        <v>0</v>
      </c>
      <c r="D10" s="109">
        <f>ROZPOČET!I72</f>
        <v>0</v>
      </c>
      <c r="E10" s="110">
        <f>C10+D10</f>
        <v>0</v>
      </c>
    </row>
    <row r="11" spans="1:5" s="29" customFormat="1" ht="10.199999999999999" x14ac:dyDescent="0.2">
      <c r="A11" s="107">
        <v>3</v>
      </c>
      <c r="B11" s="108" t="s">
        <v>237</v>
      </c>
      <c r="C11" s="109">
        <f>ROZPOČET!G90</f>
        <v>0</v>
      </c>
      <c r="D11" s="109">
        <f>ROZPOČET!I90</f>
        <v>0</v>
      </c>
      <c r="E11" s="110">
        <f>C11+D11</f>
        <v>0</v>
      </c>
    </row>
    <row r="12" spans="1:5" s="29" customFormat="1" ht="10.199999999999999" x14ac:dyDescent="0.2">
      <c r="A12" s="107">
        <v>62</v>
      </c>
      <c r="B12" s="108" t="s">
        <v>238</v>
      </c>
      <c r="C12" s="109">
        <f>ROZPOČET!G144</f>
        <v>0</v>
      </c>
      <c r="D12" s="109">
        <f>ROZPOČET!I144</f>
        <v>0</v>
      </c>
      <c r="E12" s="110">
        <f>C12+D12</f>
        <v>0</v>
      </c>
    </row>
    <row r="13" spans="1:5" s="29" customFormat="1" ht="10.199999999999999" x14ac:dyDescent="0.2">
      <c r="A13" s="107">
        <v>9</v>
      </c>
      <c r="B13" s="108" t="s">
        <v>239</v>
      </c>
      <c r="C13" s="109">
        <f>ROZPOČET!G152</f>
        <v>0</v>
      </c>
      <c r="D13" s="109">
        <f>ROZPOČET!I152</f>
        <v>0</v>
      </c>
      <c r="E13" s="110">
        <f>C13+D13</f>
        <v>0</v>
      </c>
    </row>
    <row r="14" spans="1:5" s="29" customFormat="1" ht="10.199999999999999" x14ac:dyDescent="0.2">
      <c r="A14" s="107">
        <v>94</v>
      </c>
      <c r="B14" s="108" t="s">
        <v>240</v>
      </c>
      <c r="C14" s="109">
        <f>ROZPOČET!G160</f>
        <v>0</v>
      </c>
      <c r="D14" s="109">
        <f>ROZPOČET!I160</f>
        <v>0</v>
      </c>
      <c r="E14" s="110">
        <f>C14+D14</f>
        <v>0</v>
      </c>
    </row>
    <row r="15" spans="1:5" s="29" customFormat="1" ht="10.199999999999999" x14ac:dyDescent="0.2">
      <c r="A15" s="107">
        <v>96</v>
      </c>
      <c r="B15" s="108" t="s">
        <v>241</v>
      </c>
      <c r="C15" s="109">
        <f>ROZPOČET!G200</f>
        <v>0</v>
      </c>
      <c r="D15" s="109">
        <f>ROZPOČET!I200</f>
        <v>0</v>
      </c>
      <c r="E15" s="110">
        <f>C15+D15</f>
        <v>0</v>
      </c>
    </row>
    <row r="16" spans="1:5" s="29" customFormat="1" ht="10.199999999999999" x14ac:dyDescent="0.2">
      <c r="A16" s="107">
        <v>99</v>
      </c>
      <c r="B16" s="108" t="s">
        <v>242</v>
      </c>
      <c r="C16" s="109">
        <f>ROZPOČET!G208</f>
        <v>0</v>
      </c>
      <c r="D16" s="109">
        <f>ROZPOČET!I208</f>
        <v>0</v>
      </c>
      <c r="E16" s="110">
        <f>C16+D16</f>
        <v>0</v>
      </c>
    </row>
    <row r="17" spans="1:5" s="29" customFormat="1" ht="10.8" thickBot="1" x14ac:dyDescent="0.25">
      <c r="A17" s="111"/>
      <c r="B17" s="112" t="s">
        <v>243</v>
      </c>
      <c r="C17" s="113">
        <f>SUM(C9:C16)</f>
        <v>0</v>
      </c>
      <c r="D17" s="113">
        <f>SUM(D9:D16)</f>
        <v>0</v>
      </c>
      <c r="E17" s="114">
        <f>SUM(E9:E16)</f>
        <v>0</v>
      </c>
    </row>
    <row r="18" spans="1:5" s="1" customFormat="1" ht="10.199999999999999" thickBot="1" x14ac:dyDescent="0.25"/>
    <row r="19" spans="1:5" s="29" customFormat="1" ht="10.199999999999999" x14ac:dyDescent="0.2">
      <c r="A19" s="100"/>
      <c r="B19" s="103" t="s">
        <v>214</v>
      </c>
      <c r="C19" s="101"/>
      <c r="D19" s="101"/>
      <c r="E19" s="102"/>
    </row>
    <row r="20" spans="1:5" s="29" customFormat="1" ht="10.199999999999999" x14ac:dyDescent="0.2">
      <c r="A20" s="104">
        <v>772</v>
      </c>
      <c r="B20" s="42" t="s">
        <v>244</v>
      </c>
      <c r="C20" s="105">
        <f>ROZPOČET!G226</f>
        <v>0</v>
      </c>
      <c r="D20" s="105">
        <f>ROZPOČET!I226</f>
        <v>0</v>
      </c>
      <c r="E20" s="106">
        <f>C20+D20</f>
        <v>0</v>
      </c>
    </row>
    <row r="21" spans="1:5" s="29" customFormat="1" ht="10.8" thickBot="1" x14ac:dyDescent="0.25">
      <c r="A21" s="111"/>
      <c r="B21" s="112" t="s">
        <v>245</v>
      </c>
      <c r="C21" s="113">
        <f>SUM(C20:C20)</f>
        <v>0</v>
      </c>
      <c r="D21" s="113">
        <f>SUM(D20:D20)</f>
        <v>0</v>
      </c>
      <c r="E21" s="114">
        <f>SUM(E20:E20)</f>
        <v>0</v>
      </c>
    </row>
    <row r="22" spans="1:5" s="1" customFormat="1" ht="10.199999999999999" thickBot="1" x14ac:dyDescent="0.25"/>
    <row r="23" spans="1:5" s="29" customFormat="1" ht="10.8" thickBot="1" x14ac:dyDescent="0.25">
      <c r="A23" s="115"/>
      <c r="B23" s="116" t="s">
        <v>246</v>
      </c>
      <c r="C23" s="117">
        <f>C17+C21</f>
        <v>0</v>
      </c>
      <c r="D23" s="117">
        <f>D17+D21</f>
        <v>0</v>
      </c>
      <c r="E23" s="118">
        <f>E17+E21</f>
        <v>0</v>
      </c>
    </row>
  </sheetData>
  <mergeCells count="8">
    <mergeCell ref="A1:C1"/>
    <mergeCell ref="D1:E1"/>
    <mergeCell ref="A2:C2"/>
    <mergeCell ref="D2:E2"/>
    <mergeCell ref="A4:E4"/>
    <mergeCell ref="A6:A7"/>
    <mergeCell ref="B6:B7"/>
    <mergeCell ref="C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topLeftCell="A208" workbookViewId="0">
      <selection activeCell="C235" sqref="C235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0" width="9.109375" customWidth="1"/>
    <col min="11" max="11" width="10.6640625" customWidth="1"/>
  </cols>
  <sheetData>
    <row r="1" spans="1:11" s="2" customFormat="1" x14ac:dyDescent="0.25">
      <c r="A1" s="3" t="s">
        <v>331</v>
      </c>
      <c r="B1" s="4"/>
      <c r="C1" s="4"/>
      <c r="D1" s="4"/>
      <c r="E1" s="4"/>
      <c r="F1" s="4"/>
      <c r="G1" s="4"/>
      <c r="H1" s="4"/>
      <c r="I1" s="4"/>
      <c r="J1" s="3" t="s">
        <v>0</v>
      </c>
      <c r="K1" s="4"/>
    </row>
    <row r="2" spans="1:11" s="2" customFormat="1" x14ac:dyDescent="0.25">
      <c r="A2" s="3" t="s">
        <v>332</v>
      </c>
      <c r="B2" s="4"/>
      <c r="C2" s="4"/>
      <c r="D2" s="4"/>
      <c r="E2" s="4"/>
      <c r="F2" s="4"/>
      <c r="G2" s="4"/>
      <c r="H2" s="4"/>
      <c r="I2" s="4"/>
      <c r="J2" s="3" t="s">
        <v>330</v>
      </c>
      <c r="K2" s="4"/>
    </row>
    <row r="3" spans="1:11" s="1" customFormat="1" ht="9.6" x14ac:dyDescent="0.2"/>
    <row r="4" spans="1:11" s="5" customFormat="1" x14ac:dyDescent="0.25">
      <c r="A4" s="7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1" customFormat="1" ht="10.199999999999999" thickBot="1" x14ac:dyDescent="0.25"/>
    <row r="6" spans="1:11" s="1" customFormat="1" ht="9.75" customHeight="1" x14ac:dyDescent="0.25">
      <c r="A6" s="8" t="s">
        <v>2</v>
      </c>
      <c r="B6" s="11" t="s">
        <v>6</v>
      </c>
      <c r="C6" s="11" t="s">
        <v>8</v>
      </c>
      <c r="D6" s="11" t="s">
        <v>10</v>
      </c>
      <c r="E6" s="11" t="s">
        <v>12</v>
      </c>
      <c r="F6" s="14" t="s">
        <v>14</v>
      </c>
      <c r="G6" s="15"/>
      <c r="H6" s="15"/>
      <c r="I6" s="15"/>
      <c r="J6" s="11" t="s">
        <v>23</v>
      </c>
      <c r="K6" s="25"/>
    </row>
    <row r="7" spans="1:11" s="1" customFormat="1" ht="9.75" customHeight="1" x14ac:dyDescent="0.25">
      <c r="A7" s="9" t="s">
        <v>3</v>
      </c>
      <c r="B7" s="12"/>
      <c r="C7" s="12"/>
      <c r="D7" s="12"/>
      <c r="E7" s="12"/>
      <c r="F7" s="16" t="s">
        <v>15</v>
      </c>
      <c r="G7" s="17"/>
      <c r="H7" s="22" t="s">
        <v>20</v>
      </c>
      <c r="I7" s="17"/>
      <c r="J7" s="12"/>
      <c r="K7" s="26"/>
    </row>
    <row r="8" spans="1:11" s="1" customFormat="1" ht="9.75" customHeight="1" x14ac:dyDescent="0.2">
      <c r="A8" s="9" t="s">
        <v>4</v>
      </c>
      <c r="B8" s="12"/>
      <c r="C8" s="12"/>
      <c r="D8" s="12"/>
      <c r="E8" s="12"/>
      <c r="F8" s="18" t="s">
        <v>16</v>
      </c>
      <c r="G8" s="20" t="s">
        <v>18</v>
      </c>
      <c r="H8" s="23" t="s">
        <v>16</v>
      </c>
      <c r="I8" s="20" t="s">
        <v>18</v>
      </c>
      <c r="J8" s="23" t="s">
        <v>16</v>
      </c>
      <c r="K8" s="27" t="s">
        <v>18</v>
      </c>
    </row>
    <row r="9" spans="1:11" s="1" customFormat="1" ht="9.75" customHeight="1" thickBot="1" x14ac:dyDescent="0.25">
      <c r="A9" s="10" t="s">
        <v>5</v>
      </c>
      <c r="B9" s="13" t="s">
        <v>7</v>
      </c>
      <c r="C9" s="13" t="s">
        <v>9</v>
      </c>
      <c r="D9" s="13" t="s">
        <v>11</v>
      </c>
      <c r="E9" s="13" t="s">
        <v>13</v>
      </c>
      <c r="F9" s="19" t="s">
        <v>17</v>
      </c>
      <c r="G9" s="21" t="s">
        <v>19</v>
      </c>
      <c r="H9" s="24" t="s">
        <v>21</v>
      </c>
      <c r="I9" s="21" t="s">
        <v>22</v>
      </c>
      <c r="J9" s="24" t="s">
        <v>24</v>
      </c>
      <c r="K9" s="28" t="s">
        <v>25</v>
      </c>
    </row>
    <row r="10" spans="1:11" s="30" customFormat="1" ht="10.199999999999999" x14ac:dyDescent="0.2">
      <c r="A10" s="32"/>
      <c r="B10" s="31"/>
      <c r="C10" s="33" t="s">
        <v>26</v>
      </c>
      <c r="D10" s="31"/>
      <c r="E10" s="31"/>
      <c r="F10" s="34"/>
      <c r="G10" s="35"/>
      <c r="H10" s="36"/>
      <c r="J10" s="36"/>
      <c r="K10" s="37"/>
    </row>
    <row r="11" spans="1:11" s="30" customFormat="1" ht="10.199999999999999" x14ac:dyDescent="0.2">
      <c r="A11" s="40"/>
      <c r="B11" s="41" t="s">
        <v>27</v>
      </c>
      <c r="C11" s="42" t="s">
        <v>28</v>
      </c>
      <c r="D11" s="39"/>
      <c r="E11" s="39"/>
      <c r="F11" s="43"/>
      <c r="G11" s="44"/>
      <c r="H11" s="45"/>
      <c r="I11" s="38"/>
      <c r="J11" s="45"/>
      <c r="K11" s="46"/>
    </row>
    <row r="12" spans="1:11" s="1" customFormat="1" ht="9.6" x14ac:dyDescent="0.2">
      <c r="A12" s="47">
        <v>1</v>
      </c>
      <c r="B12" s="49" t="s">
        <v>29</v>
      </c>
      <c r="C12" s="50" t="s">
        <v>340</v>
      </c>
      <c r="D12" s="51" t="s">
        <v>30</v>
      </c>
      <c r="E12" s="274">
        <v>77.8</v>
      </c>
      <c r="F12" s="53">
        <v>0</v>
      </c>
      <c r="G12" s="54">
        <f>E12*F12</f>
        <v>0</v>
      </c>
      <c r="H12" s="55">
        <v>0</v>
      </c>
      <c r="I12" s="54">
        <f>E12*H12</f>
        <v>0</v>
      </c>
      <c r="J12" s="52">
        <v>0</v>
      </c>
      <c r="K12" s="56">
        <f>E12*J12</f>
        <v>0</v>
      </c>
    </row>
    <row r="13" spans="1:11" s="1" customFormat="1" ht="9.6" x14ac:dyDescent="0.2">
      <c r="A13" s="47"/>
      <c r="B13" s="269" t="s">
        <v>339</v>
      </c>
      <c r="C13" s="270" t="s">
        <v>341</v>
      </c>
      <c r="D13" s="271" t="s">
        <v>342</v>
      </c>
      <c r="E13" s="273">
        <v>77.8</v>
      </c>
      <c r="F13" s="53"/>
      <c r="G13" s="54"/>
      <c r="H13" s="55"/>
      <c r="I13" s="54"/>
      <c r="J13" s="52"/>
      <c r="K13" s="56"/>
    </row>
    <row r="14" spans="1:11" s="1" customFormat="1" ht="9.6" x14ac:dyDescent="0.2">
      <c r="A14" s="47">
        <f>A12+1</f>
        <v>2</v>
      </c>
      <c r="B14" s="49" t="s">
        <v>31</v>
      </c>
      <c r="C14" s="50" t="s">
        <v>32</v>
      </c>
      <c r="D14" s="51" t="s">
        <v>33</v>
      </c>
      <c r="E14" s="48">
        <v>7.78</v>
      </c>
      <c r="F14" s="53">
        <v>0</v>
      </c>
      <c r="G14" s="54">
        <f>E14*F14</f>
        <v>0</v>
      </c>
      <c r="H14" s="55">
        <v>0</v>
      </c>
      <c r="I14" s="54">
        <f>E14*H14</f>
        <v>0</v>
      </c>
      <c r="J14" s="52">
        <v>0</v>
      </c>
      <c r="K14" s="56">
        <f>E14*J14</f>
        <v>0</v>
      </c>
    </row>
    <row r="15" spans="1:11" s="1" customFormat="1" ht="9.6" x14ac:dyDescent="0.2">
      <c r="A15" s="47"/>
      <c r="B15" s="269" t="s">
        <v>339</v>
      </c>
      <c r="C15" s="270" t="s">
        <v>344</v>
      </c>
      <c r="D15" s="271" t="s">
        <v>343</v>
      </c>
      <c r="E15" s="273">
        <v>7.78</v>
      </c>
      <c r="F15" s="53"/>
      <c r="G15" s="54"/>
      <c r="H15" s="55"/>
      <c r="I15" s="54"/>
      <c r="J15" s="52"/>
      <c r="K15" s="56"/>
    </row>
    <row r="16" spans="1:11" s="1" customFormat="1" ht="9.6" x14ac:dyDescent="0.2">
      <c r="A16" s="47">
        <f>A14+1</f>
        <v>3</v>
      </c>
      <c r="B16" s="49" t="s">
        <v>34</v>
      </c>
      <c r="C16" s="50" t="s">
        <v>35</v>
      </c>
      <c r="D16" s="51" t="s">
        <v>30</v>
      </c>
      <c r="E16" s="48">
        <v>3.5</v>
      </c>
      <c r="F16" s="53">
        <v>0</v>
      </c>
      <c r="G16" s="54">
        <f>E16*F16</f>
        <v>0</v>
      </c>
      <c r="H16" s="55">
        <v>0</v>
      </c>
      <c r="I16" s="54">
        <f>E16*H16</f>
        <v>0</v>
      </c>
      <c r="J16" s="52">
        <v>0</v>
      </c>
      <c r="K16" s="56">
        <f>E16*J16</f>
        <v>0</v>
      </c>
    </row>
    <row r="17" spans="1:11" s="1" customFormat="1" ht="9.6" x14ac:dyDescent="0.2">
      <c r="A17" s="47"/>
      <c r="B17" s="269" t="s">
        <v>339</v>
      </c>
      <c r="C17" s="270" t="s">
        <v>345</v>
      </c>
      <c r="D17" s="271" t="s">
        <v>342</v>
      </c>
      <c r="E17" s="276">
        <v>3.5</v>
      </c>
      <c r="F17" s="53"/>
      <c r="G17" s="54"/>
      <c r="H17" s="55"/>
      <c r="I17" s="54"/>
      <c r="J17" s="52"/>
      <c r="K17" s="56"/>
    </row>
    <row r="18" spans="1:11" s="1" customFormat="1" ht="9.6" x14ac:dyDescent="0.2">
      <c r="A18" s="47">
        <f>A16+1</f>
        <v>4</v>
      </c>
      <c r="B18" s="49" t="s">
        <v>36</v>
      </c>
      <c r="C18" s="50" t="s">
        <v>37</v>
      </c>
      <c r="D18" s="51" t="s">
        <v>30</v>
      </c>
      <c r="E18" s="48">
        <v>8.5</v>
      </c>
      <c r="F18" s="53">
        <v>0</v>
      </c>
      <c r="G18" s="54">
        <f>E18*F18</f>
        <v>0</v>
      </c>
      <c r="H18" s="55">
        <v>0</v>
      </c>
      <c r="I18" s="54">
        <f>E18*H18</f>
        <v>0</v>
      </c>
      <c r="J18" s="52">
        <v>0.3</v>
      </c>
      <c r="K18" s="56">
        <f>E18*J18</f>
        <v>2.5499999999999998</v>
      </c>
    </row>
    <row r="19" spans="1:11" s="1" customFormat="1" ht="9.6" x14ac:dyDescent="0.2">
      <c r="A19" s="47"/>
      <c r="B19" s="269" t="s">
        <v>339</v>
      </c>
      <c r="C19" s="270" t="s">
        <v>346</v>
      </c>
      <c r="D19" s="271" t="s">
        <v>342</v>
      </c>
      <c r="E19" s="276">
        <v>8.5</v>
      </c>
      <c r="F19" s="53"/>
      <c r="G19" s="54"/>
      <c r="H19" s="55"/>
      <c r="I19" s="54"/>
      <c r="J19" s="52"/>
      <c r="K19" s="56"/>
    </row>
    <row r="20" spans="1:11" s="1" customFormat="1" ht="9.6" x14ac:dyDescent="0.2">
      <c r="A20" s="47">
        <f>A18+1</f>
        <v>5</v>
      </c>
      <c r="B20" s="49" t="s">
        <v>38</v>
      </c>
      <c r="C20" s="50" t="s">
        <v>39</v>
      </c>
      <c r="D20" s="51" t="s">
        <v>33</v>
      </c>
      <c r="E20" s="48">
        <v>14.98</v>
      </c>
      <c r="F20" s="53">
        <v>0</v>
      </c>
      <c r="G20" s="54">
        <f>E20*F20</f>
        <v>0</v>
      </c>
      <c r="H20" s="55">
        <v>0</v>
      </c>
      <c r="I20" s="54">
        <f>E20*H20</f>
        <v>0</v>
      </c>
      <c r="J20" s="52">
        <v>0</v>
      </c>
      <c r="K20" s="56">
        <f>E20*J20</f>
        <v>0</v>
      </c>
    </row>
    <row r="21" spans="1:11" s="1" customFormat="1" ht="9.6" x14ac:dyDescent="0.2">
      <c r="A21" s="47"/>
      <c r="B21" s="269" t="s">
        <v>339</v>
      </c>
      <c r="C21" s="270" t="s">
        <v>347</v>
      </c>
      <c r="D21" s="271" t="s">
        <v>343</v>
      </c>
      <c r="E21" s="276">
        <v>14.98</v>
      </c>
      <c r="F21" s="53"/>
      <c r="G21" s="54"/>
      <c r="H21" s="55"/>
      <c r="I21" s="54"/>
      <c r="J21" s="52"/>
      <c r="K21" s="56"/>
    </row>
    <row r="22" spans="1:11" s="1" customFormat="1" ht="9.6" x14ac:dyDescent="0.2">
      <c r="A22" s="47">
        <f>A20+1</f>
        <v>6</v>
      </c>
      <c r="B22" s="49" t="s">
        <v>40</v>
      </c>
      <c r="C22" s="50" t="s">
        <v>41</v>
      </c>
      <c r="D22" s="51" t="s">
        <v>33</v>
      </c>
      <c r="E22" s="48">
        <v>14.98</v>
      </c>
      <c r="F22" s="53">
        <v>0</v>
      </c>
      <c r="G22" s="54">
        <f>E22*F22</f>
        <v>0</v>
      </c>
      <c r="H22" s="55">
        <v>0</v>
      </c>
      <c r="I22" s="54">
        <f>E22*H22</f>
        <v>0</v>
      </c>
      <c r="J22" s="52">
        <v>0</v>
      </c>
      <c r="K22" s="56">
        <f>E22*J22</f>
        <v>0</v>
      </c>
    </row>
    <row r="23" spans="1:11" s="1" customFormat="1" ht="9.6" x14ac:dyDescent="0.2">
      <c r="A23" s="47"/>
      <c r="B23" s="269" t="s">
        <v>339</v>
      </c>
      <c r="C23" s="270" t="s">
        <v>347</v>
      </c>
      <c r="D23" s="271" t="s">
        <v>343</v>
      </c>
      <c r="E23" s="276">
        <v>14.98</v>
      </c>
      <c r="F23" s="53"/>
      <c r="G23" s="54"/>
      <c r="H23" s="55"/>
      <c r="I23" s="54"/>
      <c r="J23" s="52"/>
      <c r="K23" s="56"/>
    </row>
    <row r="24" spans="1:11" s="1" customFormat="1" ht="9.6" x14ac:dyDescent="0.2">
      <c r="A24" s="47">
        <f>A22+1</f>
        <v>7</v>
      </c>
      <c r="B24" s="49" t="s">
        <v>42</v>
      </c>
      <c r="C24" s="50" t="s">
        <v>43</v>
      </c>
      <c r="D24" s="51" t="s">
        <v>33</v>
      </c>
      <c r="E24" s="48">
        <v>0.5</v>
      </c>
      <c r="F24" s="53">
        <v>0</v>
      </c>
      <c r="G24" s="54">
        <f>E24*F24</f>
        <v>0</v>
      </c>
      <c r="H24" s="55">
        <v>0</v>
      </c>
      <c r="I24" s="54">
        <f>E24*H24</f>
        <v>0</v>
      </c>
      <c r="J24" s="52">
        <v>0</v>
      </c>
      <c r="K24" s="56">
        <f>E24*J24</f>
        <v>0</v>
      </c>
    </row>
    <row r="25" spans="1:11" s="1" customFormat="1" ht="9.6" x14ac:dyDescent="0.2">
      <c r="A25" s="47"/>
      <c r="B25" s="277" t="s">
        <v>339</v>
      </c>
      <c r="C25" s="278" t="s">
        <v>348</v>
      </c>
      <c r="D25" s="279" t="s">
        <v>343</v>
      </c>
      <c r="E25" s="280">
        <v>0.5</v>
      </c>
      <c r="F25" s="53"/>
      <c r="G25" s="54"/>
      <c r="H25" s="55"/>
      <c r="I25" s="54"/>
      <c r="J25" s="52"/>
      <c r="K25" s="56"/>
    </row>
    <row r="26" spans="1:11" s="1" customFormat="1" ht="9.6" x14ac:dyDescent="0.2">
      <c r="A26" s="47">
        <f>A24+1</f>
        <v>8</v>
      </c>
      <c r="B26" s="49" t="s">
        <v>44</v>
      </c>
      <c r="C26" s="50" t="s">
        <v>45</v>
      </c>
      <c r="D26" s="51" t="s">
        <v>33</v>
      </c>
      <c r="E26" s="48">
        <v>0.5</v>
      </c>
      <c r="F26" s="53">
        <v>0</v>
      </c>
      <c r="G26" s="54">
        <f>E26*F26</f>
        <v>0</v>
      </c>
      <c r="H26" s="55">
        <v>0</v>
      </c>
      <c r="I26" s="54">
        <f>E26*H26</f>
        <v>0</v>
      </c>
      <c r="J26" s="52">
        <v>0</v>
      </c>
      <c r="K26" s="56">
        <f>E26*J26</f>
        <v>0</v>
      </c>
    </row>
    <row r="27" spans="1:11" s="1" customFormat="1" ht="9.6" x14ac:dyDescent="0.2">
      <c r="A27" s="47"/>
      <c r="B27" s="277" t="s">
        <v>339</v>
      </c>
      <c r="C27" s="278" t="s">
        <v>348</v>
      </c>
      <c r="D27" s="279" t="s">
        <v>343</v>
      </c>
      <c r="E27" s="280">
        <v>0.5</v>
      </c>
      <c r="F27" s="53"/>
      <c r="G27" s="54"/>
      <c r="H27" s="55"/>
      <c r="I27" s="54"/>
      <c r="J27" s="52"/>
      <c r="K27" s="56"/>
    </row>
    <row r="28" spans="1:11" s="1" customFormat="1" ht="9.6" x14ac:dyDescent="0.2">
      <c r="A28" s="47">
        <f>A26+1</f>
        <v>9</v>
      </c>
      <c r="B28" s="49" t="s">
        <v>46</v>
      </c>
      <c r="C28" s="50" t="s">
        <v>47</v>
      </c>
      <c r="D28" s="51" t="s">
        <v>33</v>
      </c>
      <c r="E28" s="48">
        <v>7.78</v>
      </c>
      <c r="F28" s="53">
        <v>0</v>
      </c>
      <c r="G28" s="54">
        <f>E28*F28</f>
        <v>0</v>
      </c>
      <c r="H28" s="55">
        <v>0</v>
      </c>
      <c r="I28" s="54">
        <f>E28*H28</f>
        <v>0</v>
      </c>
      <c r="J28" s="52">
        <v>0</v>
      </c>
      <c r="K28" s="56">
        <f>E28*J28</f>
        <v>0</v>
      </c>
    </row>
    <row r="29" spans="1:11" s="1" customFormat="1" ht="9.6" x14ac:dyDescent="0.2">
      <c r="A29" s="47"/>
      <c r="B29" s="277" t="s">
        <v>339</v>
      </c>
      <c r="C29" s="278" t="s">
        <v>349</v>
      </c>
      <c r="D29" s="279" t="s">
        <v>343</v>
      </c>
      <c r="E29" s="280">
        <v>7.78</v>
      </c>
      <c r="F29" s="53"/>
      <c r="G29" s="54"/>
      <c r="H29" s="55"/>
      <c r="I29" s="54"/>
      <c r="J29" s="52"/>
      <c r="K29" s="56"/>
    </row>
    <row r="30" spans="1:11" s="1" customFormat="1" ht="9.6" x14ac:dyDescent="0.2">
      <c r="A30" s="47">
        <f>A28+1</f>
        <v>10</v>
      </c>
      <c r="B30" s="49" t="s">
        <v>48</v>
      </c>
      <c r="C30" s="50" t="s">
        <v>49</v>
      </c>
      <c r="D30" s="51" t="s">
        <v>33</v>
      </c>
      <c r="E30" s="48">
        <v>7.78</v>
      </c>
      <c r="F30" s="53">
        <v>0</v>
      </c>
      <c r="G30" s="54">
        <f>E30*F30</f>
        <v>0</v>
      </c>
      <c r="H30" s="55">
        <v>0</v>
      </c>
      <c r="I30" s="54">
        <f>E30*H30</f>
        <v>0</v>
      </c>
      <c r="J30" s="52">
        <v>0</v>
      </c>
      <c r="K30" s="56">
        <f>E30*J30</f>
        <v>0</v>
      </c>
    </row>
    <row r="31" spans="1:11" s="1" customFormat="1" ht="9.6" x14ac:dyDescent="0.2">
      <c r="A31" s="47"/>
      <c r="B31" s="269" t="s">
        <v>339</v>
      </c>
      <c r="C31" s="270">
        <v>7.78</v>
      </c>
      <c r="D31" s="271" t="s">
        <v>343</v>
      </c>
      <c r="E31" s="276">
        <v>7.78</v>
      </c>
      <c r="F31" s="53"/>
      <c r="G31" s="54"/>
      <c r="H31" s="55"/>
      <c r="I31" s="54"/>
      <c r="J31" s="52"/>
      <c r="K31" s="56"/>
    </row>
    <row r="32" spans="1:11" s="1" customFormat="1" ht="9.6" x14ac:dyDescent="0.2">
      <c r="A32" s="47">
        <f>A30+1</f>
        <v>11</v>
      </c>
      <c r="B32" s="49" t="s">
        <v>50</v>
      </c>
      <c r="C32" s="50" t="s">
        <v>51</v>
      </c>
      <c r="D32" s="51" t="s">
        <v>33</v>
      </c>
      <c r="E32" s="48">
        <v>3.2639999999999998</v>
      </c>
      <c r="F32" s="53">
        <v>0</v>
      </c>
      <c r="G32" s="54">
        <f>E32*F32</f>
        <v>0</v>
      </c>
      <c r="H32" s="55">
        <v>0</v>
      </c>
      <c r="I32" s="54">
        <f>E32*H32</f>
        <v>0</v>
      </c>
      <c r="J32" s="52">
        <v>0</v>
      </c>
      <c r="K32" s="56">
        <f>E32*J32</f>
        <v>0</v>
      </c>
    </row>
    <row r="33" spans="1:11" s="1" customFormat="1" ht="9.6" x14ac:dyDescent="0.2">
      <c r="A33" s="47"/>
      <c r="B33" s="269" t="s">
        <v>339</v>
      </c>
      <c r="C33" s="270" t="s">
        <v>350</v>
      </c>
      <c r="D33" s="271" t="s">
        <v>343</v>
      </c>
      <c r="E33" s="276">
        <v>3.2639999999999998</v>
      </c>
      <c r="F33" s="53"/>
      <c r="G33" s="54"/>
      <c r="H33" s="55"/>
      <c r="I33" s="54"/>
      <c r="J33" s="52"/>
      <c r="K33" s="56"/>
    </row>
    <row r="34" spans="1:11" s="1" customFormat="1" ht="9.6" x14ac:dyDescent="0.2">
      <c r="A34" s="47">
        <f>A32+1</f>
        <v>12</v>
      </c>
      <c r="B34" s="49" t="s">
        <v>52</v>
      </c>
      <c r="C34" s="50" t="s">
        <v>53</v>
      </c>
      <c r="D34" s="51" t="s">
        <v>33</v>
      </c>
      <c r="E34" s="48">
        <v>3.2639999999999998</v>
      </c>
      <c r="F34" s="53">
        <v>0</v>
      </c>
      <c r="G34" s="54">
        <f>E34*F34</f>
        <v>0</v>
      </c>
      <c r="H34" s="55">
        <v>0</v>
      </c>
      <c r="I34" s="54">
        <f>E34*H34</f>
        <v>0</v>
      </c>
      <c r="J34" s="52">
        <v>0</v>
      </c>
      <c r="K34" s="56">
        <f>E34*J34</f>
        <v>0</v>
      </c>
    </row>
    <row r="35" spans="1:11" s="1" customFormat="1" ht="9.6" x14ac:dyDescent="0.2">
      <c r="A35" s="47"/>
      <c r="B35" s="277" t="s">
        <v>339</v>
      </c>
      <c r="C35" s="270" t="s">
        <v>350</v>
      </c>
      <c r="D35" s="271" t="s">
        <v>343</v>
      </c>
      <c r="E35" s="48">
        <v>3.2639999999999998</v>
      </c>
      <c r="F35" s="53"/>
      <c r="G35" s="54"/>
      <c r="H35" s="55"/>
      <c r="I35" s="54"/>
      <c r="J35" s="52"/>
      <c r="K35" s="56"/>
    </row>
    <row r="36" spans="1:11" s="1" customFormat="1" ht="9.6" x14ac:dyDescent="0.2">
      <c r="A36" s="47">
        <f>A34+1</f>
        <v>13</v>
      </c>
      <c r="B36" s="49" t="s">
        <v>54</v>
      </c>
      <c r="C36" s="50" t="s">
        <v>55</v>
      </c>
      <c r="D36" s="51" t="s">
        <v>33</v>
      </c>
      <c r="E36" s="48">
        <v>3.2639999999999998</v>
      </c>
      <c r="F36" s="53">
        <v>0</v>
      </c>
      <c r="G36" s="54">
        <f>E36*F36</f>
        <v>0</v>
      </c>
      <c r="H36" s="55">
        <v>0</v>
      </c>
      <c r="I36" s="54">
        <f>E36*H36</f>
        <v>0</v>
      </c>
      <c r="J36" s="52">
        <v>0</v>
      </c>
      <c r="K36" s="56">
        <f>E36*J36</f>
        <v>0</v>
      </c>
    </row>
    <row r="37" spans="1:11" s="1" customFormat="1" ht="9.6" x14ac:dyDescent="0.2">
      <c r="A37" s="47"/>
      <c r="B37" s="277" t="s">
        <v>339</v>
      </c>
      <c r="C37" s="270" t="s">
        <v>350</v>
      </c>
      <c r="D37" s="51" t="s">
        <v>343</v>
      </c>
      <c r="E37" s="48">
        <v>3.2639999999999998</v>
      </c>
      <c r="F37" s="53"/>
      <c r="G37" s="54"/>
      <c r="H37" s="55"/>
      <c r="I37" s="54"/>
      <c r="J37" s="52"/>
      <c r="K37" s="56"/>
    </row>
    <row r="38" spans="1:11" s="1" customFormat="1" ht="9.6" x14ac:dyDescent="0.2">
      <c r="A38" s="47">
        <f>A36+1</f>
        <v>14</v>
      </c>
      <c r="B38" s="49" t="s">
        <v>56</v>
      </c>
      <c r="C38" s="50" t="s">
        <v>57</v>
      </c>
      <c r="D38" s="51" t="s">
        <v>58</v>
      </c>
      <c r="E38" s="281">
        <v>4</v>
      </c>
      <c r="F38" s="53">
        <v>0</v>
      </c>
      <c r="G38" s="54">
        <f>E38*F38</f>
        <v>0</v>
      </c>
      <c r="H38" s="55">
        <v>0</v>
      </c>
      <c r="I38" s="54">
        <f>E38*H38</f>
        <v>0</v>
      </c>
      <c r="J38" s="52">
        <v>0</v>
      </c>
      <c r="K38" s="56">
        <f>E38*J38</f>
        <v>0</v>
      </c>
    </row>
    <row r="39" spans="1:11" s="1" customFormat="1" ht="9.6" x14ac:dyDescent="0.2">
      <c r="A39" s="47"/>
      <c r="B39" s="277" t="s">
        <v>339</v>
      </c>
      <c r="C39" s="270" t="s">
        <v>351</v>
      </c>
      <c r="D39" s="51" t="s">
        <v>352</v>
      </c>
      <c r="E39" s="281">
        <v>4</v>
      </c>
      <c r="F39" s="53"/>
      <c r="G39" s="54"/>
      <c r="H39" s="55"/>
      <c r="I39" s="54"/>
      <c r="J39" s="52"/>
      <c r="K39" s="56"/>
    </row>
    <row r="40" spans="1:11" s="1" customFormat="1" ht="9.6" x14ac:dyDescent="0.2">
      <c r="A40" s="47">
        <f>A38+1</f>
        <v>15</v>
      </c>
      <c r="B40" s="49" t="s">
        <v>59</v>
      </c>
      <c r="C40" s="50" t="s">
        <v>60</v>
      </c>
      <c r="D40" s="51" t="s">
        <v>33</v>
      </c>
      <c r="E40" s="48">
        <v>6.2140000000000004</v>
      </c>
      <c r="F40" s="53">
        <v>0</v>
      </c>
      <c r="G40" s="54">
        <f>E40*F40</f>
        <v>0</v>
      </c>
      <c r="H40" s="55">
        <v>0</v>
      </c>
      <c r="I40" s="54">
        <f>E40*H40</f>
        <v>0</v>
      </c>
      <c r="J40" s="52">
        <v>0</v>
      </c>
      <c r="K40" s="56">
        <f>E40*J40</f>
        <v>0</v>
      </c>
    </row>
    <row r="41" spans="1:11" s="1" customFormat="1" ht="9.6" x14ac:dyDescent="0.2">
      <c r="A41" s="47"/>
      <c r="B41" s="269" t="s">
        <v>339</v>
      </c>
      <c r="C41" s="270" t="s">
        <v>353</v>
      </c>
      <c r="D41" s="271" t="s">
        <v>343</v>
      </c>
      <c r="E41" s="276">
        <v>6.2140000000000004</v>
      </c>
      <c r="F41" s="53"/>
      <c r="G41" s="54"/>
      <c r="H41" s="55"/>
      <c r="I41" s="54"/>
      <c r="J41" s="52"/>
      <c r="K41" s="56"/>
    </row>
    <row r="42" spans="1:11" s="1" customFormat="1" ht="9.6" x14ac:dyDescent="0.2">
      <c r="A42" s="47">
        <f>A40+1</f>
        <v>16</v>
      </c>
      <c r="B42" s="49" t="s">
        <v>61</v>
      </c>
      <c r="C42" s="50" t="s">
        <v>62</v>
      </c>
      <c r="D42" s="51" t="s">
        <v>33</v>
      </c>
      <c r="E42" s="48">
        <v>6.2140000000000004</v>
      </c>
      <c r="F42" s="53">
        <v>0</v>
      </c>
      <c r="G42" s="54">
        <f>E42*F42</f>
        <v>0</v>
      </c>
      <c r="H42" s="55">
        <v>0</v>
      </c>
      <c r="I42" s="54">
        <f>E42*H42</f>
        <v>0</v>
      </c>
      <c r="J42" s="52">
        <v>0</v>
      </c>
      <c r="K42" s="56">
        <f>E42*J42</f>
        <v>0</v>
      </c>
    </row>
    <row r="43" spans="1:11" s="1" customFormat="1" ht="9.6" x14ac:dyDescent="0.2">
      <c r="A43" s="47"/>
      <c r="B43" s="269" t="s">
        <v>339</v>
      </c>
      <c r="C43" s="270" t="s">
        <v>353</v>
      </c>
      <c r="D43" s="271" t="s">
        <v>343</v>
      </c>
      <c r="E43" s="276">
        <v>6.2140000000000004</v>
      </c>
      <c r="F43" s="53"/>
      <c r="G43" s="54"/>
      <c r="H43" s="55"/>
      <c r="I43" s="54"/>
      <c r="J43" s="52"/>
      <c r="K43" s="56"/>
    </row>
    <row r="44" spans="1:11" s="1" customFormat="1" ht="9.6" x14ac:dyDescent="0.2">
      <c r="A44" s="47">
        <f>A42+1</f>
        <v>17</v>
      </c>
      <c r="B44" s="49" t="s">
        <v>63</v>
      </c>
      <c r="C44" s="50" t="s">
        <v>64</v>
      </c>
      <c r="D44" s="51" t="s">
        <v>33</v>
      </c>
      <c r="E44" s="48">
        <v>6.2140000000000004</v>
      </c>
      <c r="F44" s="53">
        <v>0</v>
      </c>
      <c r="G44" s="54">
        <f>E44*F44</f>
        <v>0</v>
      </c>
      <c r="H44" s="55">
        <v>0</v>
      </c>
      <c r="I44" s="54">
        <f>E44*H44</f>
        <v>0</v>
      </c>
      <c r="J44" s="52">
        <v>0</v>
      </c>
      <c r="K44" s="56">
        <f>E44*J44</f>
        <v>0</v>
      </c>
    </row>
    <row r="45" spans="1:11" s="1" customFormat="1" ht="9.6" x14ac:dyDescent="0.2">
      <c r="A45" s="47"/>
      <c r="B45" s="269" t="s">
        <v>339</v>
      </c>
      <c r="C45" s="270" t="s">
        <v>353</v>
      </c>
      <c r="D45" s="271" t="s">
        <v>343</v>
      </c>
      <c r="E45" s="276">
        <v>6.2140000000000004</v>
      </c>
      <c r="F45" s="53"/>
      <c r="G45" s="54"/>
      <c r="H45" s="55"/>
      <c r="I45" s="54"/>
      <c r="J45" s="52"/>
      <c r="K45" s="56"/>
    </row>
    <row r="46" spans="1:11" s="1" customFormat="1" ht="9.6" x14ac:dyDescent="0.2">
      <c r="A46" s="47">
        <f>A44+1</f>
        <v>18</v>
      </c>
      <c r="B46" s="49" t="s">
        <v>65</v>
      </c>
      <c r="C46" s="50" t="s">
        <v>66</v>
      </c>
      <c r="D46" s="51" t="s">
        <v>33</v>
      </c>
      <c r="E46" s="48">
        <v>6.2140000000000004</v>
      </c>
      <c r="F46" s="53">
        <v>0</v>
      </c>
      <c r="G46" s="54">
        <f>E46*F46</f>
        <v>0</v>
      </c>
      <c r="H46" s="55">
        <v>0</v>
      </c>
      <c r="I46" s="54">
        <f>E46*H46</f>
        <v>0</v>
      </c>
      <c r="J46" s="52">
        <v>0</v>
      </c>
      <c r="K46" s="56">
        <f>E46*J46</f>
        <v>0</v>
      </c>
    </row>
    <row r="47" spans="1:11" s="1" customFormat="1" ht="9.6" x14ac:dyDescent="0.2">
      <c r="A47" s="47"/>
      <c r="B47" s="269" t="s">
        <v>339</v>
      </c>
      <c r="C47" s="270" t="s">
        <v>353</v>
      </c>
      <c r="D47" s="271" t="s">
        <v>343</v>
      </c>
      <c r="E47" s="276">
        <v>6.2140000000000004</v>
      </c>
      <c r="F47" s="53"/>
      <c r="G47" s="54"/>
      <c r="H47" s="55"/>
      <c r="I47" s="54"/>
      <c r="J47" s="52"/>
      <c r="K47" s="56"/>
    </row>
    <row r="48" spans="1:11" s="1" customFormat="1" ht="9.6" x14ac:dyDescent="0.2">
      <c r="A48" s="47">
        <f>A46+1</f>
        <v>19</v>
      </c>
      <c r="B48" s="49" t="s">
        <v>67</v>
      </c>
      <c r="C48" s="50" t="s">
        <v>68</v>
      </c>
      <c r="D48" s="51" t="s">
        <v>33</v>
      </c>
      <c r="E48" s="48">
        <v>3.45</v>
      </c>
      <c r="F48" s="53">
        <v>0</v>
      </c>
      <c r="G48" s="54">
        <f>E48*F48</f>
        <v>0</v>
      </c>
      <c r="H48" s="55">
        <v>0</v>
      </c>
      <c r="I48" s="54">
        <f>E48*H48</f>
        <v>0</v>
      </c>
      <c r="J48" s="52">
        <v>0</v>
      </c>
      <c r="K48" s="56">
        <f>E48*J48</f>
        <v>0</v>
      </c>
    </row>
    <row r="49" spans="1:11" s="1" customFormat="1" ht="9.6" x14ac:dyDescent="0.2">
      <c r="A49" s="47"/>
      <c r="B49" s="269" t="s">
        <v>339</v>
      </c>
      <c r="C49" s="270">
        <v>3.45</v>
      </c>
      <c r="D49" s="271" t="s">
        <v>343</v>
      </c>
      <c r="E49" s="276">
        <v>3.45</v>
      </c>
      <c r="F49" s="53"/>
      <c r="G49" s="54"/>
      <c r="H49" s="55"/>
      <c r="I49" s="54"/>
      <c r="J49" s="52"/>
      <c r="K49" s="56"/>
    </row>
    <row r="50" spans="1:11" s="1" customFormat="1" ht="10.199999999999999" customHeight="1" x14ac:dyDescent="0.2">
      <c r="A50" s="57">
        <f>A48+1</f>
        <v>20</v>
      </c>
      <c r="B50" s="58" t="s">
        <v>69</v>
      </c>
      <c r="C50" s="59" t="s">
        <v>70</v>
      </c>
      <c r="D50" s="60" t="s">
        <v>33</v>
      </c>
      <c r="E50" s="282">
        <v>0.6</v>
      </c>
      <c r="F50" s="61">
        <v>0</v>
      </c>
      <c r="G50" s="62">
        <f>E50*F50</f>
        <v>0</v>
      </c>
      <c r="H50" s="63">
        <v>0</v>
      </c>
      <c r="I50" s="62">
        <f>E50*H50</f>
        <v>0</v>
      </c>
      <c r="J50" s="64">
        <v>1.67</v>
      </c>
      <c r="K50" s="65">
        <f>E50*J50</f>
        <v>1.002</v>
      </c>
    </row>
    <row r="51" spans="1:11" s="1" customFormat="1" ht="10.199999999999999" customHeight="1" x14ac:dyDescent="0.2">
      <c r="A51" s="57"/>
      <c r="B51" s="269" t="s">
        <v>339</v>
      </c>
      <c r="C51" s="270" t="s">
        <v>354</v>
      </c>
      <c r="D51" s="271" t="s">
        <v>343</v>
      </c>
      <c r="E51" s="283">
        <v>0.6</v>
      </c>
      <c r="F51" s="61"/>
      <c r="G51" s="62"/>
      <c r="H51" s="63"/>
      <c r="I51" s="62"/>
      <c r="J51" s="64"/>
      <c r="K51" s="65"/>
    </row>
    <row r="52" spans="1:11" s="1" customFormat="1" ht="9.6" x14ac:dyDescent="0.2">
      <c r="A52" s="47">
        <f>A50+1</f>
        <v>21</v>
      </c>
      <c r="B52" s="49" t="s">
        <v>71</v>
      </c>
      <c r="C52" s="50" t="s">
        <v>72</v>
      </c>
      <c r="D52" s="51" t="s">
        <v>33</v>
      </c>
      <c r="E52" s="281">
        <v>4.5</v>
      </c>
      <c r="F52" s="53">
        <v>0</v>
      </c>
      <c r="G52" s="54">
        <f>E52*F52</f>
        <v>0</v>
      </c>
      <c r="H52" s="55">
        <v>0</v>
      </c>
      <c r="I52" s="54">
        <f>E52*H52</f>
        <v>0</v>
      </c>
      <c r="J52" s="52">
        <v>0</v>
      </c>
      <c r="K52" s="56">
        <f>E52*J52</f>
        <v>0</v>
      </c>
    </row>
    <row r="53" spans="1:11" s="1" customFormat="1" ht="9.6" x14ac:dyDescent="0.2">
      <c r="A53" s="47"/>
      <c r="B53" s="269" t="s">
        <v>339</v>
      </c>
      <c r="C53" s="270" t="s">
        <v>355</v>
      </c>
      <c r="D53" s="271" t="s">
        <v>343</v>
      </c>
      <c r="E53" s="283">
        <v>4.5</v>
      </c>
      <c r="F53" s="53"/>
      <c r="G53" s="54"/>
      <c r="H53" s="55"/>
      <c r="I53" s="266"/>
      <c r="J53" s="52"/>
      <c r="K53" s="56"/>
    </row>
    <row r="54" spans="1:11" s="30" customFormat="1" ht="10.199999999999999" x14ac:dyDescent="0.2">
      <c r="A54" s="74"/>
      <c r="B54" s="75">
        <v>1</v>
      </c>
      <c r="C54" s="76" t="s">
        <v>73</v>
      </c>
      <c r="D54" s="77"/>
      <c r="E54" s="77"/>
      <c r="F54" s="78"/>
      <c r="G54" s="79">
        <f>SUM(G12:G52)</f>
        <v>0</v>
      </c>
      <c r="H54" s="80"/>
      <c r="I54" s="81">
        <f>SUM(I12:I52)</f>
        <v>0</v>
      </c>
      <c r="J54" s="80"/>
      <c r="K54" s="82">
        <f>SUM(K12:K52)</f>
        <v>3.5519999999999996</v>
      </c>
    </row>
    <row r="55" spans="1:11" s="30" customFormat="1" ht="10.199999999999999" x14ac:dyDescent="0.2">
      <c r="A55" s="40"/>
      <c r="B55" s="41" t="s">
        <v>74</v>
      </c>
      <c r="C55" s="42" t="s">
        <v>75</v>
      </c>
      <c r="D55" s="39"/>
      <c r="E55" s="39"/>
      <c r="F55" s="43"/>
      <c r="G55" s="44"/>
      <c r="H55" s="45"/>
      <c r="I55" s="38"/>
      <c r="J55" s="45"/>
      <c r="K55" s="46"/>
    </row>
    <row r="56" spans="1:11" s="1" customFormat="1" ht="9.6" x14ac:dyDescent="0.2">
      <c r="A56" s="47">
        <f>A52+1</f>
        <v>22</v>
      </c>
      <c r="B56" s="49" t="s">
        <v>76</v>
      </c>
      <c r="C56" s="50" t="s">
        <v>77</v>
      </c>
      <c r="D56" s="51" t="s">
        <v>30</v>
      </c>
      <c r="E56" s="274">
        <v>171.45</v>
      </c>
      <c r="F56" s="53">
        <v>0</v>
      </c>
      <c r="G56" s="54">
        <f>E56*F56</f>
        <v>0</v>
      </c>
      <c r="H56" s="55">
        <v>0</v>
      </c>
      <c r="I56" s="54">
        <f>E56*H56</f>
        <v>0</v>
      </c>
      <c r="J56" s="52">
        <v>5.80048E-4</v>
      </c>
      <c r="K56" s="56">
        <f>E56*J56</f>
        <v>9.9449229599999994E-2</v>
      </c>
    </row>
    <row r="57" spans="1:11" s="1" customFormat="1" ht="9.6" x14ac:dyDescent="0.2">
      <c r="A57" s="47"/>
      <c r="B57" s="269" t="s">
        <v>339</v>
      </c>
      <c r="C57" s="270" t="s">
        <v>356</v>
      </c>
      <c r="D57" s="271" t="s">
        <v>342</v>
      </c>
      <c r="E57" s="276">
        <v>171.45</v>
      </c>
      <c r="F57" s="53"/>
      <c r="G57" s="54"/>
      <c r="H57" s="55"/>
      <c r="I57" s="54"/>
      <c r="J57" s="52"/>
      <c r="K57" s="56"/>
    </row>
    <row r="58" spans="1:11" s="1" customFormat="1" ht="9.6" x14ac:dyDescent="0.2">
      <c r="A58" s="47">
        <f>A56+1</f>
        <v>23</v>
      </c>
      <c r="B58" s="49" t="s">
        <v>78</v>
      </c>
      <c r="C58" s="50" t="s">
        <v>79</v>
      </c>
      <c r="D58" s="51" t="s">
        <v>33</v>
      </c>
      <c r="E58" s="48">
        <v>0.65</v>
      </c>
      <c r="F58" s="53">
        <v>0</v>
      </c>
      <c r="G58" s="54">
        <f>E58*F58</f>
        <v>0</v>
      </c>
      <c r="H58" s="55">
        <v>0</v>
      </c>
      <c r="I58" s="54">
        <f>E58*H58</f>
        <v>0</v>
      </c>
      <c r="J58" s="52">
        <v>1.939705</v>
      </c>
      <c r="K58" s="56">
        <f>E58*J58</f>
        <v>1.26080825</v>
      </c>
    </row>
    <row r="59" spans="1:11" s="1" customFormat="1" ht="9.6" x14ac:dyDescent="0.2">
      <c r="A59" s="47"/>
      <c r="B59" s="269" t="s">
        <v>339</v>
      </c>
      <c r="C59" s="270">
        <v>0.65</v>
      </c>
      <c r="D59" s="271" t="s">
        <v>343</v>
      </c>
      <c r="E59" s="276">
        <v>0.65</v>
      </c>
      <c r="F59" s="53"/>
      <c r="G59" s="54"/>
      <c r="H59" s="55"/>
      <c r="I59" s="54"/>
      <c r="J59" s="52"/>
      <c r="K59" s="56"/>
    </row>
    <row r="60" spans="1:11" s="1" customFormat="1" ht="9.6" x14ac:dyDescent="0.2">
      <c r="A60" s="47">
        <f>A58+1</f>
        <v>24</v>
      </c>
      <c r="B60" s="49" t="s">
        <v>80</v>
      </c>
      <c r="C60" s="50" t="s">
        <v>81</v>
      </c>
      <c r="D60" s="51" t="s">
        <v>33</v>
      </c>
      <c r="E60" s="48">
        <v>0.6</v>
      </c>
      <c r="F60" s="53">
        <v>0</v>
      </c>
      <c r="G60" s="54">
        <f>E60*F60</f>
        <v>0</v>
      </c>
      <c r="H60" s="55">
        <v>0</v>
      </c>
      <c r="I60" s="54">
        <f>E60*H60</f>
        <v>0</v>
      </c>
      <c r="J60" s="52">
        <v>2.2311000000000001</v>
      </c>
      <c r="K60" s="56">
        <f>E60*J60</f>
        <v>1.33866</v>
      </c>
    </row>
    <row r="61" spans="1:11" s="1" customFormat="1" ht="9.6" x14ac:dyDescent="0.2">
      <c r="A61" s="47"/>
      <c r="B61" s="269" t="s">
        <v>339</v>
      </c>
      <c r="C61" s="270">
        <v>0.6</v>
      </c>
      <c r="D61" s="271" t="s">
        <v>343</v>
      </c>
      <c r="E61" s="276">
        <v>0.6</v>
      </c>
      <c r="F61" s="53"/>
      <c r="G61" s="54"/>
      <c r="H61" s="55"/>
      <c r="I61" s="54"/>
      <c r="J61" s="52"/>
      <c r="K61" s="56"/>
    </row>
    <row r="62" spans="1:11" s="1" customFormat="1" ht="9.6" x14ac:dyDescent="0.2">
      <c r="A62" s="47">
        <f>A60+1</f>
        <v>25</v>
      </c>
      <c r="B62" s="49" t="s">
        <v>82</v>
      </c>
      <c r="C62" s="50" t="s">
        <v>83</v>
      </c>
      <c r="D62" s="51" t="s">
        <v>33</v>
      </c>
      <c r="E62" s="48">
        <v>3.2639999999999998</v>
      </c>
      <c r="F62" s="53">
        <v>0</v>
      </c>
      <c r="G62" s="54">
        <f>E62*F62</f>
        <v>0</v>
      </c>
      <c r="H62" s="55">
        <v>0</v>
      </c>
      <c r="I62" s="54">
        <f>E62*H62</f>
        <v>0</v>
      </c>
      <c r="J62" s="52">
        <v>2.3113283600000001</v>
      </c>
      <c r="K62" s="56">
        <f>E62*J62</f>
        <v>7.5441757670399996</v>
      </c>
    </row>
    <row r="63" spans="1:11" s="1" customFormat="1" ht="9.6" x14ac:dyDescent="0.2">
      <c r="A63" s="47"/>
      <c r="B63" s="269" t="s">
        <v>339</v>
      </c>
      <c r="C63" s="270" t="s">
        <v>357</v>
      </c>
      <c r="D63" s="271" t="s">
        <v>343</v>
      </c>
      <c r="E63" s="276">
        <v>3.2639999999999998</v>
      </c>
      <c r="F63" s="53"/>
      <c r="G63" s="54"/>
      <c r="H63" s="55"/>
      <c r="I63" s="54"/>
      <c r="J63" s="52"/>
      <c r="K63" s="56"/>
    </row>
    <row r="64" spans="1:11" s="1" customFormat="1" ht="9.6" x14ac:dyDescent="0.2">
      <c r="A64" s="47">
        <f>A62+1</f>
        <v>26</v>
      </c>
      <c r="B64" s="49" t="s">
        <v>84</v>
      </c>
      <c r="C64" s="50" t="s">
        <v>85</v>
      </c>
      <c r="D64" s="51" t="s">
        <v>30</v>
      </c>
      <c r="E64" s="281">
        <v>6</v>
      </c>
      <c r="F64" s="53">
        <v>0</v>
      </c>
      <c r="G64" s="54">
        <f>E64*F64</f>
        <v>0</v>
      </c>
      <c r="H64" s="55">
        <v>0</v>
      </c>
      <c r="I64" s="54">
        <f>E64*H64</f>
        <v>0</v>
      </c>
      <c r="J64" s="52">
        <v>3.4320000000000003E-2</v>
      </c>
      <c r="K64" s="56">
        <f>E64*J64</f>
        <v>0.20592000000000002</v>
      </c>
    </row>
    <row r="65" spans="1:11" s="1" customFormat="1" ht="9.6" x14ac:dyDescent="0.2">
      <c r="A65" s="47"/>
      <c r="B65" s="269" t="s">
        <v>339</v>
      </c>
      <c r="C65" s="270">
        <v>6</v>
      </c>
      <c r="D65" s="271" t="s">
        <v>342</v>
      </c>
      <c r="E65" s="283">
        <v>6</v>
      </c>
      <c r="F65" s="53"/>
      <c r="G65" s="54"/>
      <c r="H65" s="55"/>
      <c r="I65" s="54"/>
      <c r="J65" s="52"/>
      <c r="K65" s="56"/>
    </row>
    <row r="66" spans="1:11" s="1" customFormat="1" ht="9.6" x14ac:dyDescent="0.2">
      <c r="A66" s="47">
        <f>A64+1</f>
        <v>27</v>
      </c>
      <c r="B66" s="49" t="s">
        <v>86</v>
      </c>
      <c r="C66" s="50" t="s">
        <v>87</v>
      </c>
      <c r="D66" s="51" t="s">
        <v>30</v>
      </c>
      <c r="E66" s="281">
        <v>6</v>
      </c>
      <c r="F66" s="53">
        <v>0</v>
      </c>
      <c r="G66" s="54">
        <f>E66*F66</f>
        <v>0</v>
      </c>
      <c r="H66" s="55">
        <v>0</v>
      </c>
      <c r="I66" s="54">
        <f>E66*H66</f>
        <v>0</v>
      </c>
      <c r="J66" s="52">
        <v>0</v>
      </c>
      <c r="K66" s="56">
        <f>E66*J66</f>
        <v>0</v>
      </c>
    </row>
    <row r="67" spans="1:11" s="1" customFormat="1" ht="9.6" x14ac:dyDescent="0.2">
      <c r="A67" s="47"/>
      <c r="B67" s="269" t="s">
        <v>339</v>
      </c>
      <c r="C67" s="270">
        <v>6</v>
      </c>
      <c r="D67" s="271" t="s">
        <v>342</v>
      </c>
      <c r="E67" s="283">
        <v>6</v>
      </c>
      <c r="F67" s="53"/>
      <c r="G67" s="54"/>
      <c r="H67" s="55"/>
      <c r="I67" s="54"/>
      <c r="J67" s="52"/>
      <c r="K67" s="56"/>
    </row>
    <row r="68" spans="1:11" s="1" customFormat="1" ht="9.6" x14ac:dyDescent="0.2">
      <c r="A68" s="47">
        <f>A66+1</f>
        <v>28</v>
      </c>
      <c r="B68" s="49" t="s">
        <v>88</v>
      </c>
      <c r="C68" s="50" t="s">
        <v>89</v>
      </c>
      <c r="D68" s="51" t="s">
        <v>90</v>
      </c>
      <c r="E68" s="48">
        <v>0.08</v>
      </c>
      <c r="F68" s="53">
        <v>0</v>
      </c>
      <c r="G68" s="54">
        <f>E68*F68</f>
        <v>0</v>
      </c>
      <c r="H68" s="55">
        <v>0</v>
      </c>
      <c r="I68" s="54">
        <f>E68*H68</f>
        <v>0</v>
      </c>
      <c r="J68" s="52">
        <v>1.0241502600000001</v>
      </c>
      <c r="K68" s="56">
        <f>E68*J68</f>
        <v>8.1932020800000005E-2</v>
      </c>
    </row>
    <row r="69" spans="1:11" s="1" customFormat="1" ht="9.6" x14ac:dyDescent="0.2">
      <c r="A69" s="47"/>
      <c r="B69" s="269" t="s">
        <v>339</v>
      </c>
      <c r="C69" s="270" t="s">
        <v>358</v>
      </c>
      <c r="D69" s="271" t="s">
        <v>359</v>
      </c>
      <c r="E69" s="276">
        <v>0.08</v>
      </c>
      <c r="F69" s="53"/>
      <c r="G69" s="54"/>
      <c r="H69" s="55"/>
      <c r="I69" s="54"/>
      <c r="J69" s="52"/>
      <c r="K69" s="56"/>
    </row>
    <row r="70" spans="1:11" s="1" customFormat="1" ht="9.6" x14ac:dyDescent="0.2">
      <c r="A70" s="47">
        <f>A68+1</f>
        <v>29</v>
      </c>
      <c r="B70" s="49" t="s">
        <v>91</v>
      </c>
      <c r="C70" s="50" t="s">
        <v>360</v>
      </c>
      <c r="D70" s="51" t="s">
        <v>33</v>
      </c>
      <c r="E70" s="48">
        <v>1.55</v>
      </c>
      <c r="F70" s="53">
        <v>0</v>
      </c>
      <c r="G70" s="54">
        <f>E70*F70</f>
        <v>0</v>
      </c>
      <c r="H70" s="55">
        <v>0</v>
      </c>
      <c r="I70" s="54">
        <f>E70*H70</f>
        <v>0</v>
      </c>
      <c r="J70" s="52">
        <v>2.1630600000000002</v>
      </c>
      <c r="K70" s="56">
        <f>E70*J70</f>
        <v>3.3527430000000003</v>
      </c>
    </row>
    <row r="71" spans="1:11" s="1" customFormat="1" ht="9.6" x14ac:dyDescent="0.2">
      <c r="A71" s="47"/>
      <c r="B71" s="269" t="s">
        <v>339</v>
      </c>
      <c r="C71" s="270" t="s">
        <v>361</v>
      </c>
      <c r="D71" s="271" t="s">
        <v>343</v>
      </c>
      <c r="E71" s="276">
        <v>1.55</v>
      </c>
      <c r="F71" s="53"/>
      <c r="G71" s="54"/>
      <c r="H71" s="55"/>
      <c r="I71" s="266"/>
      <c r="J71" s="52"/>
      <c r="K71" s="56"/>
    </row>
    <row r="72" spans="1:11" s="30" customFormat="1" ht="10.199999999999999" x14ac:dyDescent="0.2">
      <c r="A72" s="74"/>
      <c r="B72" s="75">
        <v>2</v>
      </c>
      <c r="C72" s="76" t="s">
        <v>92</v>
      </c>
      <c r="D72" s="77"/>
      <c r="E72" s="77"/>
      <c r="F72" s="78"/>
      <c r="G72" s="79">
        <f>SUM(G56:G70)</f>
        <v>0</v>
      </c>
      <c r="H72" s="80"/>
      <c r="I72" s="81">
        <f>SUM(I56:I70)</f>
        <v>0</v>
      </c>
      <c r="J72" s="80"/>
      <c r="K72" s="82">
        <f>SUM(K56:K70)</f>
        <v>13.88368826744</v>
      </c>
    </row>
    <row r="73" spans="1:11" s="30" customFormat="1" ht="10.199999999999999" x14ac:dyDescent="0.2">
      <c r="A73" s="40"/>
      <c r="B73" s="41" t="s">
        <v>93</v>
      </c>
      <c r="C73" s="42" t="s">
        <v>94</v>
      </c>
      <c r="D73" s="39"/>
      <c r="E73" s="39"/>
      <c r="F73" s="43"/>
      <c r="G73" s="44"/>
      <c r="H73" s="45"/>
      <c r="I73" s="38"/>
      <c r="J73" s="45"/>
      <c r="K73" s="46"/>
    </row>
    <row r="74" spans="1:11" s="1" customFormat="1" ht="9.6" x14ac:dyDescent="0.2">
      <c r="A74" s="47">
        <f>A70+1</f>
        <v>30</v>
      </c>
      <c r="B74" s="49" t="s">
        <v>95</v>
      </c>
      <c r="C74" s="50" t="s">
        <v>96</v>
      </c>
      <c r="D74" s="51" t="s">
        <v>58</v>
      </c>
      <c r="E74" s="274">
        <v>4</v>
      </c>
      <c r="F74" s="53">
        <v>0</v>
      </c>
      <c r="G74" s="54">
        <f>E74*F74</f>
        <v>0</v>
      </c>
      <c r="H74" s="55">
        <v>0</v>
      </c>
      <c r="I74" s="54">
        <f>E74*H74</f>
        <v>0</v>
      </c>
      <c r="J74" s="52">
        <v>9.0700063999999997E-2</v>
      </c>
      <c r="K74" s="56">
        <f>E74*J74</f>
        <v>0.36280025599999999</v>
      </c>
    </row>
    <row r="75" spans="1:11" s="1" customFormat="1" ht="9.6" x14ac:dyDescent="0.2">
      <c r="A75" s="47"/>
      <c r="B75" s="269" t="s">
        <v>339</v>
      </c>
      <c r="C75" s="270" t="s">
        <v>362</v>
      </c>
      <c r="D75" s="271" t="s">
        <v>352</v>
      </c>
      <c r="E75" s="273">
        <v>4</v>
      </c>
      <c r="F75" s="53"/>
      <c r="G75" s="54"/>
      <c r="H75" s="55"/>
      <c r="I75" s="54"/>
      <c r="J75" s="52"/>
      <c r="K75" s="56"/>
    </row>
    <row r="76" spans="1:11" s="1" customFormat="1" ht="9.6" x14ac:dyDescent="0.2">
      <c r="A76" s="47">
        <f>A74+1</f>
        <v>31</v>
      </c>
      <c r="B76" s="49" t="s">
        <v>97</v>
      </c>
      <c r="C76" s="50" t="s">
        <v>98</v>
      </c>
      <c r="D76" s="51" t="s">
        <v>58</v>
      </c>
      <c r="E76" s="274">
        <v>8</v>
      </c>
      <c r="F76" s="53">
        <v>0</v>
      </c>
      <c r="G76" s="54">
        <f>E76*F76</f>
        <v>0</v>
      </c>
      <c r="H76" s="55">
        <v>0</v>
      </c>
      <c r="I76" s="54">
        <f>E76*H76</f>
        <v>0</v>
      </c>
      <c r="J76" s="52">
        <v>0.21812306400000001</v>
      </c>
      <c r="K76" s="56">
        <f>E76*J76</f>
        <v>1.744984512</v>
      </c>
    </row>
    <row r="77" spans="1:11" s="1" customFormat="1" ht="9.6" x14ac:dyDescent="0.2">
      <c r="A77" s="47"/>
      <c r="B77" s="269" t="s">
        <v>339</v>
      </c>
      <c r="C77" s="270" t="s">
        <v>363</v>
      </c>
      <c r="D77" s="271" t="s">
        <v>352</v>
      </c>
      <c r="E77" s="273">
        <v>8</v>
      </c>
      <c r="F77" s="53"/>
      <c r="G77" s="54"/>
      <c r="H77" s="55"/>
      <c r="I77" s="54"/>
      <c r="J77" s="52"/>
      <c r="K77" s="56"/>
    </row>
    <row r="78" spans="1:11" s="1" customFormat="1" ht="9.6" x14ac:dyDescent="0.2">
      <c r="A78" s="47">
        <f>A76+1</f>
        <v>32</v>
      </c>
      <c r="B78" s="49" t="s">
        <v>99</v>
      </c>
      <c r="C78" s="50" t="s">
        <v>100</v>
      </c>
      <c r="D78" s="51" t="s">
        <v>33</v>
      </c>
      <c r="E78" s="274">
        <v>1.1000000000000001</v>
      </c>
      <c r="F78" s="53">
        <v>0</v>
      </c>
      <c r="G78" s="54">
        <f>E78*F78</f>
        <v>0</v>
      </c>
      <c r="H78" s="55">
        <v>0</v>
      </c>
      <c r="I78" s="54">
        <f>E78*H78</f>
        <v>0</v>
      </c>
      <c r="J78" s="52">
        <v>1.8664720640000001</v>
      </c>
      <c r="K78" s="56">
        <f>E78*J78</f>
        <v>2.0531192704000003</v>
      </c>
    </row>
    <row r="79" spans="1:11" s="1" customFormat="1" ht="9.6" x14ac:dyDescent="0.2">
      <c r="A79" s="47"/>
      <c r="B79" s="269" t="s">
        <v>339</v>
      </c>
      <c r="C79" s="270" t="s">
        <v>364</v>
      </c>
      <c r="D79" s="271" t="s">
        <v>343</v>
      </c>
      <c r="E79" s="273">
        <v>1.1000000000000001</v>
      </c>
      <c r="F79" s="53"/>
      <c r="G79" s="54"/>
      <c r="H79" s="55"/>
      <c r="I79" s="54"/>
      <c r="J79" s="52"/>
      <c r="K79" s="56"/>
    </row>
    <row r="80" spans="1:11" s="1" customFormat="1" ht="9.6" x14ac:dyDescent="0.2">
      <c r="A80" s="47">
        <f>A78+1</f>
        <v>33</v>
      </c>
      <c r="B80" s="49" t="s">
        <v>101</v>
      </c>
      <c r="C80" s="50" t="s">
        <v>102</v>
      </c>
      <c r="D80" s="51" t="s">
        <v>30</v>
      </c>
      <c r="E80" s="274">
        <v>12</v>
      </c>
      <c r="F80" s="53">
        <v>0</v>
      </c>
      <c r="G80" s="54">
        <f>E80*F80</f>
        <v>0</v>
      </c>
      <c r="H80" s="55">
        <v>0</v>
      </c>
      <c r="I80" s="54">
        <f>E80*H80</f>
        <v>0</v>
      </c>
      <c r="J80" s="52">
        <v>6.3428512000000006E-2</v>
      </c>
      <c r="K80" s="56">
        <f>E80*J80</f>
        <v>0.76114214400000013</v>
      </c>
    </row>
    <row r="81" spans="1:11" s="1" customFormat="1" ht="9.6" x14ac:dyDescent="0.2">
      <c r="A81" s="47"/>
      <c r="B81" s="269" t="s">
        <v>339</v>
      </c>
      <c r="C81" s="270" t="s">
        <v>364</v>
      </c>
      <c r="D81" s="271" t="s">
        <v>342</v>
      </c>
      <c r="E81" s="273">
        <v>12</v>
      </c>
      <c r="F81" s="53"/>
      <c r="G81" s="54"/>
      <c r="H81" s="55"/>
      <c r="I81" s="54"/>
      <c r="J81" s="52"/>
      <c r="K81" s="56"/>
    </row>
    <row r="82" spans="1:11" s="1" customFormat="1" ht="9.6" x14ac:dyDescent="0.2">
      <c r="A82" s="47">
        <f>A80+1</f>
        <v>34</v>
      </c>
      <c r="B82" s="49" t="s">
        <v>103</v>
      </c>
      <c r="C82" s="50" t="s">
        <v>104</v>
      </c>
      <c r="D82" s="51" t="s">
        <v>33</v>
      </c>
      <c r="E82" s="52">
        <v>5.0629999999999997</v>
      </c>
      <c r="F82" s="53"/>
      <c r="G82" s="54">
        <f>E82*F82</f>
        <v>0</v>
      </c>
      <c r="H82" s="55">
        <v>0</v>
      </c>
      <c r="I82" s="54">
        <f>E82*H82</f>
        <v>0</v>
      </c>
      <c r="J82" s="52">
        <v>2.7716600640000002</v>
      </c>
      <c r="K82" s="56">
        <f>E82*J82</f>
        <v>14.032914904031999</v>
      </c>
    </row>
    <row r="83" spans="1:11" s="1" customFormat="1" ht="9.6" x14ac:dyDescent="0.2">
      <c r="A83" s="47"/>
      <c r="B83" s="269" t="s">
        <v>339</v>
      </c>
      <c r="C83" s="270" t="s">
        <v>365</v>
      </c>
      <c r="D83" s="271" t="s">
        <v>343</v>
      </c>
      <c r="E83" s="272">
        <v>5.0629999999999997</v>
      </c>
      <c r="F83" s="53"/>
      <c r="G83" s="54"/>
      <c r="H83" s="55"/>
      <c r="I83" s="54"/>
      <c r="J83" s="52"/>
      <c r="K83" s="56"/>
    </row>
    <row r="84" spans="1:11" s="1" customFormat="1" ht="9.6" x14ac:dyDescent="0.2">
      <c r="A84" s="47">
        <f>A82+1</f>
        <v>35</v>
      </c>
      <c r="B84" s="49" t="s">
        <v>105</v>
      </c>
      <c r="C84" s="50" t="s">
        <v>106</v>
      </c>
      <c r="D84" s="51" t="s">
        <v>33</v>
      </c>
      <c r="E84" s="52">
        <v>14.904999999999999</v>
      </c>
      <c r="F84" s="53">
        <v>0</v>
      </c>
      <c r="G84" s="54">
        <f>E84*F84</f>
        <v>0</v>
      </c>
      <c r="H84" s="55">
        <v>0</v>
      </c>
      <c r="I84" s="54">
        <f>E84*H84</f>
        <v>0</v>
      </c>
      <c r="J84" s="52">
        <v>2.7716600640000002</v>
      </c>
      <c r="K84" s="56">
        <f>E84*J84</f>
        <v>41.311593253920002</v>
      </c>
    </row>
    <row r="85" spans="1:11" s="1" customFormat="1" ht="9.6" x14ac:dyDescent="0.2">
      <c r="A85" s="47"/>
      <c r="B85" s="269" t="s">
        <v>339</v>
      </c>
      <c r="C85" s="270" t="s">
        <v>366</v>
      </c>
      <c r="D85" s="271" t="s">
        <v>343</v>
      </c>
      <c r="E85" s="272">
        <v>14.904999999999999</v>
      </c>
      <c r="F85" s="53"/>
      <c r="G85" s="54"/>
      <c r="H85" s="55"/>
      <c r="I85" s="54"/>
      <c r="J85" s="52"/>
      <c r="K85" s="56"/>
    </row>
    <row r="86" spans="1:11" s="1" customFormat="1" ht="9.6" x14ac:dyDescent="0.2">
      <c r="A86" s="47">
        <f>A84+1</f>
        <v>36</v>
      </c>
      <c r="B86" s="49" t="s">
        <v>107</v>
      </c>
      <c r="C86" s="50" t="s">
        <v>108</v>
      </c>
      <c r="D86" s="51" t="s">
        <v>30</v>
      </c>
      <c r="E86" s="274">
        <v>4.5</v>
      </c>
      <c r="F86" s="53">
        <v>0</v>
      </c>
      <c r="G86" s="54">
        <f>E86*F86</f>
        <v>0</v>
      </c>
      <c r="H86" s="55">
        <v>0</v>
      </c>
      <c r="I86" s="54">
        <f>E86*H86</f>
        <v>0</v>
      </c>
      <c r="J86" s="52">
        <v>0.28506468000000001</v>
      </c>
      <c r="K86" s="56">
        <f>E86*J86</f>
        <v>1.2827910600000001</v>
      </c>
    </row>
    <row r="87" spans="1:11" s="1" customFormat="1" ht="9.6" x14ac:dyDescent="0.2">
      <c r="A87" s="47"/>
      <c r="B87" s="269" t="s">
        <v>339</v>
      </c>
      <c r="C87" s="270" t="s">
        <v>367</v>
      </c>
      <c r="D87" s="271" t="s">
        <v>342</v>
      </c>
      <c r="E87" s="273">
        <v>4.5</v>
      </c>
      <c r="F87" s="53"/>
      <c r="G87" s="54"/>
      <c r="H87" s="55"/>
      <c r="I87" s="54"/>
      <c r="J87" s="52"/>
      <c r="K87" s="56"/>
    </row>
    <row r="88" spans="1:11" s="1" customFormat="1" ht="9.6" x14ac:dyDescent="0.2">
      <c r="A88" s="47">
        <f>A86+1</f>
        <v>37</v>
      </c>
      <c r="B88" s="49" t="s">
        <v>109</v>
      </c>
      <c r="C88" s="50" t="s">
        <v>110</v>
      </c>
      <c r="D88" s="51" t="s">
        <v>30</v>
      </c>
      <c r="E88" s="52">
        <v>4.1849999999999996</v>
      </c>
      <c r="F88" s="53">
        <v>0</v>
      </c>
      <c r="G88" s="54">
        <f>E88*F88</f>
        <v>0</v>
      </c>
      <c r="H88" s="55">
        <v>0</v>
      </c>
      <c r="I88" s="54">
        <f>E88*H88</f>
        <v>0</v>
      </c>
      <c r="J88" s="52">
        <v>0.150028512</v>
      </c>
      <c r="K88" s="56">
        <f>E88*J88</f>
        <v>0.62786932271999996</v>
      </c>
    </row>
    <row r="89" spans="1:11" s="1" customFormat="1" ht="9.6" x14ac:dyDescent="0.2">
      <c r="A89" s="47"/>
      <c r="B89" s="269" t="s">
        <v>339</v>
      </c>
      <c r="C89" s="270" t="s">
        <v>368</v>
      </c>
      <c r="D89" s="271" t="s">
        <v>342</v>
      </c>
      <c r="E89" s="272">
        <v>4.1849999999999996</v>
      </c>
      <c r="F89" s="53"/>
      <c r="G89" s="54"/>
      <c r="H89" s="55"/>
      <c r="I89" s="266"/>
      <c r="J89" s="52"/>
      <c r="K89" s="56"/>
    </row>
    <row r="90" spans="1:11" s="30" customFormat="1" ht="10.199999999999999" x14ac:dyDescent="0.2">
      <c r="A90" s="74"/>
      <c r="B90" s="75">
        <v>3</v>
      </c>
      <c r="C90" s="76" t="s">
        <v>111</v>
      </c>
      <c r="D90" s="77"/>
      <c r="E90" s="77"/>
      <c r="F90" s="78"/>
      <c r="G90" s="79">
        <f>SUM(G74:G88)</f>
        <v>0</v>
      </c>
      <c r="H90" s="80"/>
      <c r="I90" s="81">
        <f>SUM(I74:I88)</f>
        <v>0</v>
      </c>
      <c r="J90" s="80"/>
      <c r="K90" s="82">
        <f>SUM(K74:K88)</f>
        <v>62.177214723072005</v>
      </c>
    </row>
    <row r="91" spans="1:11" s="30" customFormat="1" ht="10.199999999999999" x14ac:dyDescent="0.2">
      <c r="A91" s="40"/>
      <c r="B91" s="41" t="s">
        <v>112</v>
      </c>
      <c r="C91" s="42" t="s">
        <v>113</v>
      </c>
      <c r="D91" s="39"/>
      <c r="E91" s="39"/>
      <c r="F91" s="43"/>
      <c r="G91" s="44"/>
      <c r="H91" s="45"/>
      <c r="I91" s="38"/>
      <c r="J91" s="45"/>
      <c r="K91" s="46"/>
    </row>
    <row r="92" spans="1:11" s="1" customFormat="1" ht="9.6" x14ac:dyDescent="0.2">
      <c r="A92" s="47">
        <f>A88+1</f>
        <v>38</v>
      </c>
      <c r="B92" s="49" t="s">
        <v>114</v>
      </c>
      <c r="C92" s="50" t="s">
        <v>115</v>
      </c>
      <c r="D92" s="51" t="s">
        <v>30</v>
      </c>
      <c r="E92" s="52">
        <v>171.45</v>
      </c>
      <c r="F92" s="53">
        <v>0</v>
      </c>
      <c r="G92" s="54">
        <f>E92*F92</f>
        <v>0</v>
      </c>
      <c r="H92" s="55">
        <v>0</v>
      </c>
      <c r="I92" s="54">
        <f>E92*H92</f>
        <v>0</v>
      </c>
      <c r="J92" s="52">
        <v>0</v>
      </c>
      <c r="K92" s="56">
        <f>E92*J92</f>
        <v>0</v>
      </c>
    </row>
    <row r="93" spans="1:11" s="1" customFormat="1" ht="9.6" x14ac:dyDescent="0.2">
      <c r="A93" s="47"/>
      <c r="B93" s="269" t="s">
        <v>339</v>
      </c>
      <c r="C93" s="270" t="s">
        <v>369</v>
      </c>
      <c r="D93" s="271" t="s">
        <v>342</v>
      </c>
      <c r="E93" s="273">
        <v>74.75</v>
      </c>
      <c r="F93" s="53"/>
      <c r="G93" s="54"/>
      <c r="H93" s="55"/>
      <c r="I93" s="54"/>
      <c r="J93" s="52"/>
      <c r="K93" s="56"/>
    </row>
    <row r="94" spans="1:11" s="1" customFormat="1" ht="9.6" x14ac:dyDescent="0.2">
      <c r="A94" s="47"/>
      <c r="B94" s="269" t="s">
        <v>339</v>
      </c>
      <c r="C94" s="270" t="s">
        <v>370</v>
      </c>
      <c r="D94" s="271" t="s">
        <v>342</v>
      </c>
      <c r="E94" s="273">
        <v>96.7</v>
      </c>
      <c r="F94" s="53"/>
      <c r="G94" s="54"/>
      <c r="H94" s="55"/>
      <c r="I94" s="54"/>
      <c r="J94" s="52"/>
      <c r="K94" s="56"/>
    </row>
    <row r="95" spans="1:11" s="1" customFormat="1" ht="9.6" x14ac:dyDescent="0.2">
      <c r="A95" s="47">
        <f>A92+1</f>
        <v>39</v>
      </c>
      <c r="B95" s="49" t="s">
        <v>116</v>
      </c>
      <c r="C95" s="50" t="s">
        <v>117</v>
      </c>
      <c r="D95" s="51" t="s">
        <v>30</v>
      </c>
      <c r="E95" s="48">
        <v>171.45</v>
      </c>
      <c r="F95" s="53">
        <v>0</v>
      </c>
      <c r="G95" s="54">
        <f>E95*F95</f>
        <v>0</v>
      </c>
      <c r="H95" s="55">
        <v>0</v>
      </c>
      <c r="I95" s="54">
        <f>E95*H95</f>
        <v>0</v>
      </c>
      <c r="J95" s="52">
        <v>3.4319999999999997E-5</v>
      </c>
      <c r="K95" s="56">
        <f>E95*J95</f>
        <v>5.884163999999999E-3</v>
      </c>
    </row>
    <row r="96" spans="1:11" s="1" customFormat="1" ht="9.6" x14ac:dyDescent="0.2">
      <c r="A96" s="47"/>
      <c r="B96" s="269" t="s">
        <v>339</v>
      </c>
      <c r="C96" s="270" t="s">
        <v>369</v>
      </c>
      <c r="D96" s="271" t="s">
        <v>342</v>
      </c>
      <c r="E96" s="273">
        <v>74.75</v>
      </c>
      <c r="F96" s="53"/>
      <c r="G96" s="54"/>
      <c r="H96" s="55"/>
      <c r="I96" s="54"/>
      <c r="J96" s="52"/>
      <c r="K96" s="56"/>
    </row>
    <row r="97" spans="1:11" s="1" customFormat="1" ht="9.6" x14ac:dyDescent="0.2">
      <c r="A97" s="47"/>
      <c r="B97" s="269" t="s">
        <v>339</v>
      </c>
      <c r="C97" s="270" t="s">
        <v>370</v>
      </c>
      <c r="D97" s="271" t="s">
        <v>342</v>
      </c>
      <c r="E97" s="273">
        <v>96.7</v>
      </c>
      <c r="F97" s="53"/>
      <c r="G97" s="54"/>
      <c r="H97" s="55"/>
      <c r="I97" s="54"/>
      <c r="J97" s="52"/>
      <c r="K97" s="56"/>
    </row>
    <row r="98" spans="1:11" s="1" customFormat="1" ht="9.6" x14ac:dyDescent="0.2">
      <c r="A98" s="47">
        <f>A95+1</f>
        <v>40</v>
      </c>
      <c r="B98" s="49" t="s">
        <v>118</v>
      </c>
      <c r="C98" s="50" t="s">
        <v>371</v>
      </c>
      <c r="D98" s="51" t="s">
        <v>30</v>
      </c>
      <c r="E98" s="281">
        <v>6</v>
      </c>
      <c r="F98" s="53">
        <v>0</v>
      </c>
      <c r="G98" s="54">
        <f>E98*F98</f>
        <v>0</v>
      </c>
      <c r="H98" s="55">
        <v>0</v>
      </c>
      <c r="I98" s="54">
        <f>E98*H98</f>
        <v>0</v>
      </c>
      <c r="J98" s="52">
        <v>0</v>
      </c>
      <c r="K98" s="56">
        <f>E98*J98</f>
        <v>0</v>
      </c>
    </row>
    <row r="99" spans="1:11" s="1" customFormat="1" ht="9.6" x14ac:dyDescent="0.2">
      <c r="A99" s="47"/>
      <c r="B99" s="269" t="s">
        <v>339</v>
      </c>
      <c r="C99" s="270" t="s">
        <v>372</v>
      </c>
      <c r="D99" s="271" t="s">
        <v>342</v>
      </c>
      <c r="E99" s="283">
        <v>6</v>
      </c>
      <c r="F99" s="53"/>
      <c r="G99" s="54"/>
      <c r="H99" s="55"/>
      <c r="I99" s="54"/>
      <c r="J99" s="52"/>
      <c r="K99" s="56"/>
    </row>
    <row r="100" spans="1:11" s="1" customFormat="1" ht="9.6" x14ac:dyDescent="0.2">
      <c r="A100" s="47">
        <f>A98+1</f>
        <v>41</v>
      </c>
      <c r="B100" s="49" t="s">
        <v>119</v>
      </c>
      <c r="C100" s="50" t="s">
        <v>120</v>
      </c>
      <c r="D100" s="51" t="s">
        <v>30</v>
      </c>
      <c r="E100" s="281">
        <v>31.75</v>
      </c>
      <c r="F100" s="53">
        <v>0</v>
      </c>
      <c r="G100" s="54">
        <f>E100*F100</f>
        <v>0</v>
      </c>
      <c r="H100" s="55">
        <v>0</v>
      </c>
      <c r="I100" s="54">
        <f>E100*H100</f>
        <v>0</v>
      </c>
      <c r="J100" s="52">
        <v>0</v>
      </c>
      <c r="K100" s="56">
        <f>E100*J100</f>
        <v>0</v>
      </c>
    </row>
    <row r="101" spans="1:11" s="1" customFormat="1" ht="9.6" x14ac:dyDescent="0.2">
      <c r="A101" s="47"/>
      <c r="B101" s="269" t="s">
        <v>339</v>
      </c>
      <c r="C101" s="270" t="s">
        <v>373</v>
      </c>
      <c r="D101" s="271" t="s">
        <v>342</v>
      </c>
      <c r="E101" s="283">
        <v>31.75</v>
      </c>
      <c r="F101" s="53"/>
      <c r="G101" s="54"/>
      <c r="H101" s="55"/>
      <c r="I101" s="54"/>
      <c r="J101" s="52"/>
      <c r="K101" s="56"/>
    </row>
    <row r="102" spans="1:11" s="1" customFormat="1" ht="9.6" x14ac:dyDescent="0.2">
      <c r="A102" s="47">
        <f>A100+1</f>
        <v>42</v>
      </c>
      <c r="B102" s="49" t="s">
        <v>118</v>
      </c>
      <c r="C102" s="50" t="s">
        <v>374</v>
      </c>
      <c r="D102" s="51" t="s">
        <v>30</v>
      </c>
      <c r="E102" s="281">
        <v>9.48</v>
      </c>
      <c r="F102" s="53">
        <v>0</v>
      </c>
      <c r="G102" s="54">
        <f>E102*F102</f>
        <v>0</v>
      </c>
      <c r="H102" s="55">
        <v>0</v>
      </c>
      <c r="I102" s="54">
        <f>E102*H102</f>
        <v>0</v>
      </c>
      <c r="J102" s="52">
        <v>0</v>
      </c>
      <c r="K102" s="56">
        <f>E102*J102</f>
        <v>0</v>
      </c>
    </row>
    <row r="103" spans="1:11" s="1" customFormat="1" ht="9.6" x14ac:dyDescent="0.2">
      <c r="A103" s="47"/>
      <c r="B103" s="269" t="s">
        <v>339</v>
      </c>
      <c r="C103" s="270" t="s">
        <v>375</v>
      </c>
      <c r="D103" s="271" t="s">
        <v>342</v>
      </c>
      <c r="E103" s="283">
        <v>9.4779999999999998</v>
      </c>
      <c r="F103" s="53"/>
      <c r="G103" s="54"/>
      <c r="H103" s="55"/>
      <c r="I103" s="54"/>
      <c r="J103" s="52"/>
      <c r="K103" s="56"/>
    </row>
    <row r="104" spans="1:11" s="1" customFormat="1" ht="9.6" x14ac:dyDescent="0.2">
      <c r="A104" s="47">
        <f>A102+1</f>
        <v>43</v>
      </c>
      <c r="B104" s="49" t="s">
        <v>121</v>
      </c>
      <c r="C104" s="50" t="s">
        <v>122</v>
      </c>
      <c r="D104" s="51" t="s">
        <v>30</v>
      </c>
      <c r="E104" s="281">
        <v>171.45</v>
      </c>
      <c r="F104" s="53">
        <v>0</v>
      </c>
      <c r="G104" s="54">
        <f>E104*F104</f>
        <v>0</v>
      </c>
      <c r="H104" s="55">
        <v>0</v>
      </c>
      <c r="I104" s="54">
        <f>E104*H104</f>
        <v>0</v>
      </c>
      <c r="J104" s="52">
        <v>1.13071E-2</v>
      </c>
      <c r="K104" s="56">
        <f>E104*J104</f>
        <v>1.9386022949999999</v>
      </c>
    </row>
    <row r="105" spans="1:11" s="1" customFormat="1" ht="9.6" x14ac:dyDescent="0.2">
      <c r="A105" s="47"/>
      <c r="B105" s="269" t="s">
        <v>339</v>
      </c>
      <c r="C105" s="270" t="s">
        <v>376</v>
      </c>
      <c r="D105" s="271" t="s">
        <v>342</v>
      </c>
      <c r="E105" s="283">
        <v>171.45</v>
      </c>
      <c r="F105" s="53"/>
      <c r="G105" s="54"/>
      <c r="H105" s="55"/>
      <c r="I105" s="54"/>
      <c r="J105" s="52"/>
      <c r="K105" s="56"/>
    </row>
    <row r="106" spans="1:11" s="1" customFormat="1" ht="9.6" x14ac:dyDescent="0.2">
      <c r="A106" s="47">
        <f>A104+1</f>
        <v>44</v>
      </c>
      <c r="B106" s="49" t="s">
        <v>123</v>
      </c>
      <c r="C106" s="50" t="s">
        <v>377</v>
      </c>
      <c r="D106" s="51" t="s">
        <v>30</v>
      </c>
      <c r="E106" s="281">
        <v>171.45</v>
      </c>
      <c r="F106" s="53">
        <v>0</v>
      </c>
      <c r="G106" s="54">
        <f>E106*F106</f>
        <v>0</v>
      </c>
      <c r="H106" s="55">
        <v>0</v>
      </c>
      <c r="I106" s="54">
        <f>E106*H106</f>
        <v>0</v>
      </c>
      <c r="J106" s="52">
        <v>2.4500000000000001E-2</v>
      </c>
      <c r="K106" s="56">
        <f>E106*J106</f>
        <v>4.2005249999999998</v>
      </c>
    </row>
    <row r="107" spans="1:11" s="1" customFormat="1" ht="9.6" x14ac:dyDescent="0.2">
      <c r="A107" s="47"/>
      <c r="B107" s="269" t="s">
        <v>339</v>
      </c>
      <c r="C107" s="270" t="s">
        <v>409</v>
      </c>
      <c r="D107" s="271" t="s">
        <v>342</v>
      </c>
      <c r="E107" s="283">
        <v>171.45</v>
      </c>
      <c r="F107" s="53"/>
      <c r="G107" s="54"/>
      <c r="H107" s="55"/>
      <c r="I107" s="54"/>
      <c r="J107" s="52"/>
      <c r="K107" s="56"/>
    </row>
    <row r="108" spans="1:11" s="1" customFormat="1" ht="9.6" x14ac:dyDescent="0.2">
      <c r="A108" s="47">
        <f>A106+1</f>
        <v>45</v>
      </c>
      <c r="B108" s="49" t="s">
        <v>124</v>
      </c>
      <c r="C108" s="50" t="s">
        <v>125</v>
      </c>
      <c r="D108" s="51" t="s">
        <v>30</v>
      </c>
      <c r="E108" s="281">
        <v>171.45</v>
      </c>
      <c r="F108" s="53">
        <v>0</v>
      </c>
      <c r="G108" s="54">
        <f>E108*F108</f>
        <v>0</v>
      </c>
      <c r="H108" s="55">
        <v>0</v>
      </c>
      <c r="I108" s="54">
        <f>E108*H108</f>
        <v>0</v>
      </c>
      <c r="J108" s="52">
        <v>1.2E-2</v>
      </c>
      <c r="K108" s="56">
        <f>E108*J108</f>
        <v>2.0573999999999999</v>
      </c>
    </row>
    <row r="109" spans="1:11" s="1" customFormat="1" ht="9.6" x14ac:dyDescent="0.2">
      <c r="A109" s="47"/>
      <c r="B109" s="269" t="s">
        <v>339</v>
      </c>
      <c r="C109" s="270" t="s">
        <v>376</v>
      </c>
      <c r="D109" s="271" t="s">
        <v>342</v>
      </c>
      <c r="E109" s="283">
        <v>171.45</v>
      </c>
      <c r="F109" s="53"/>
      <c r="G109" s="54"/>
      <c r="H109" s="55"/>
      <c r="I109" s="54"/>
      <c r="J109" s="52"/>
      <c r="K109" s="56"/>
    </row>
    <row r="110" spans="1:11" s="1" customFormat="1" ht="9.6" x14ac:dyDescent="0.2">
      <c r="A110" s="47">
        <f>A108+1</f>
        <v>46</v>
      </c>
      <c r="B110" s="49" t="s">
        <v>126</v>
      </c>
      <c r="C110" s="50" t="s">
        <v>127</v>
      </c>
      <c r="D110" s="51" t="s">
        <v>30</v>
      </c>
      <c r="E110" s="48">
        <v>171.45</v>
      </c>
      <c r="F110" s="53">
        <v>0</v>
      </c>
      <c r="G110" s="54">
        <f>E110*F110</f>
        <v>0</v>
      </c>
      <c r="H110" s="55">
        <v>0</v>
      </c>
      <c r="I110" s="54">
        <f>E110*H110</f>
        <v>0</v>
      </c>
      <c r="J110" s="52">
        <v>0</v>
      </c>
      <c r="K110" s="56">
        <f>E110*J110</f>
        <v>0</v>
      </c>
    </row>
    <row r="111" spans="1:11" s="1" customFormat="1" ht="9.6" x14ac:dyDescent="0.2">
      <c r="A111" s="47"/>
      <c r="B111" s="269" t="s">
        <v>339</v>
      </c>
      <c r="C111" s="270" t="s">
        <v>376</v>
      </c>
      <c r="D111" s="271" t="s">
        <v>342</v>
      </c>
      <c r="E111" s="273">
        <v>171.45</v>
      </c>
      <c r="F111" s="53"/>
      <c r="G111" s="54"/>
      <c r="H111" s="55"/>
      <c r="I111" s="54"/>
      <c r="J111" s="52"/>
      <c r="K111" s="56"/>
    </row>
    <row r="112" spans="1:11" s="1" customFormat="1" ht="9.6" x14ac:dyDescent="0.2">
      <c r="A112" s="47">
        <f>A110+1</f>
        <v>47</v>
      </c>
      <c r="B112" s="49" t="s">
        <v>128</v>
      </c>
      <c r="C112" s="50" t="s">
        <v>378</v>
      </c>
      <c r="D112" s="51" t="s">
        <v>30</v>
      </c>
      <c r="E112" s="48">
        <v>171.45</v>
      </c>
      <c r="F112" s="53">
        <v>0</v>
      </c>
      <c r="G112" s="54">
        <f>E112*F112</f>
        <v>0</v>
      </c>
      <c r="H112" s="55">
        <v>0</v>
      </c>
      <c r="I112" s="54">
        <f>E112*H112</f>
        <v>0</v>
      </c>
      <c r="J112" s="52">
        <v>4.9775999999999998E-4</v>
      </c>
      <c r="K112" s="56">
        <f>E112*J112</f>
        <v>8.5340951999999984E-2</v>
      </c>
    </row>
    <row r="113" spans="1:11" s="1" customFormat="1" ht="9.6" x14ac:dyDescent="0.2">
      <c r="A113" s="47"/>
      <c r="B113" s="269" t="s">
        <v>339</v>
      </c>
      <c r="C113" s="270" t="s">
        <v>376</v>
      </c>
      <c r="D113" s="271" t="s">
        <v>342</v>
      </c>
      <c r="E113" s="273">
        <v>171.45</v>
      </c>
      <c r="F113" s="53"/>
      <c r="G113" s="54"/>
      <c r="H113" s="55"/>
      <c r="I113" s="54"/>
      <c r="J113" s="52"/>
      <c r="K113" s="56"/>
    </row>
    <row r="114" spans="1:11" s="1" customFormat="1" ht="9.6" x14ac:dyDescent="0.2">
      <c r="A114" s="47">
        <f>A112+1</f>
        <v>48</v>
      </c>
      <c r="B114" s="49" t="s">
        <v>129</v>
      </c>
      <c r="C114" s="50" t="s">
        <v>130</v>
      </c>
      <c r="D114" s="51" t="s">
        <v>30</v>
      </c>
      <c r="E114" s="48">
        <v>21.28</v>
      </c>
      <c r="F114" s="53">
        <v>0</v>
      </c>
      <c r="G114" s="54">
        <f>E114*F114</f>
        <v>0</v>
      </c>
      <c r="H114" s="55">
        <v>0</v>
      </c>
      <c r="I114" s="54">
        <f>E114*H114</f>
        <v>0</v>
      </c>
      <c r="J114" s="52">
        <v>2.1836000000000001E-2</v>
      </c>
      <c r="K114" s="56">
        <f>E114*J114</f>
        <v>0.46467008000000004</v>
      </c>
    </row>
    <row r="115" spans="1:11" s="1" customFormat="1" ht="19.2" x14ac:dyDescent="0.2">
      <c r="A115" s="47"/>
      <c r="B115" s="269" t="s">
        <v>339</v>
      </c>
      <c r="C115" s="270" t="s">
        <v>379</v>
      </c>
      <c r="D115" s="271" t="s">
        <v>342</v>
      </c>
      <c r="E115" s="273">
        <v>21.28</v>
      </c>
      <c r="F115" s="53"/>
      <c r="G115" s="54"/>
      <c r="H115" s="55"/>
      <c r="I115" s="54"/>
      <c r="J115" s="52"/>
      <c r="K115" s="56"/>
    </row>
    <row r="116" spans="1:11" s="1" customFormat="1" ht="9.6" x14ac:dyDescent="0.2">
      <c r="A116" s="47">
        <f>A114+1</f>
        <v>49</v>
      </c>
      <c r="B116" s="49" t="s">
        <v>131</v>
      </c>
      <c r="C116" s="50" t="s">
        <v>132</v>
      </c>
      <c r="D116" s="51" t="s">
        <v>133</v>
      </c>
      <c r="E116" s="274">
        <v>45.3</v>
      </c>
      <c r="F116" s="53">
        <v>0</v>
      </c>
      <c r="G116" s="54">
        <f>E116*F116</f>
        <v>0</v>
      </c>
      <c r="H116" s="55">
        <v>0</v>
      </c>
      <c r="I116" s="54">
        <f>E116*H116</f>
        <v>0</v>
      </c>
      <c r="J116" s="52">
        <v>2.71215E-3</v>
      </c>
      <c r="K116" s="56">
        <f>E116*J116</f>
        <v>0.122860395</v>
      </c>
    </row>
    <row r="117" spans="1:11" s="1" customFormat="1" ht="9.6" x14ac:dyDescent="0.2">
      <c r="A117" s="47"/>
      <c r="B117" s="269" t="s">
        <v>339</v>
      </c>
      <c r="C117" s="270" t="s">
        <v>381</v>
      </c>
      <c r="D117" s="271" t="s">
        <v>380</v>
      </c>
      <c r="E117" s="273">
        <v>45.3</v>
      </c>
      <c r="F117" s="53"/>
      <c r="G117" s="54"/>
      <c r="H117" s="55"/>
      <c r="I117" s="54"/>
      <c r="J117" s="52"/>
      <c r="K117" s="56"/>
    </row>
    <row r="118" spans="1:11" s="1" customFormat="1" ht="9.6" x14ac:dyDescent="0.2">
      <c r="A118" s="47">
        <f>116:116+1</f>
        <v>50</v>
      </c>
      <c r="B118" s="49" t="s">
        <v>382</v>
      </c>
      <c r="C118" s="50" t="s">
        <v>410</v>
      </c>
      <c r="D118" s="51" t="s">
        <v>30</v>
      </c>
      <c r="E118" s="281">
        <v>276</v>
      </c>
      <c r="F118" s="53">
        <v>0</v>
      </c>
      <c r="G118" s="54">
        <f>E118*F118</f>
        <v>0</v>
      </c>
      <c r="H118" s="55">
        <v>0</v>
      </c>
      <c r="I118" s="54">
        <f>E118*H118</f>
        <v>0</v>
      </c>
      <c r="J118" s="52">
        <v>6.5656000000000006E-2</v>
      </c>
      <c r="K118" s="56">
        <f>E118*J118</f>
        <v>18.121056000000003</v>
      </c>
    </row>
    <row r="119" spans="1:11" s="1" customFormat="1" ht="9.6" x14ac:dyDescent="0.2">
      <c r="A119" s="47"/>
      <c r="B119" s="269" t="s">
        <v>339</v>
      </c>
      <c r="C119" s="270" t="s">
        <v>369</v>
      </c>
      <c r="D119" s="271" t="s">
        <v>342</v>
      </c>
      <c r="E119" s="273">
        <v>132.30000000000001</v>
      </c>
      <c r="F119" s="53"/>
      <c r="G119" s="54"/>
      <c r="H119" s="55"/>
      <c r="I119" s="54"/>
      <c r="J119" s="52"/>
      <c r="K119" s="56"/>
    </row>
    <row r="120" spans="1:11" s="1" customFormat="1" ht="9.6" x14ac:dyDescent="0.2">
      <c r="A120" s="47"/>
      <c r="B120" s="269"/>
      <c r="C120" s="270" t="s">
        <v>370</v>
      </c>
      <c r="D120" s="271" t="s">
        <v>342</v>
      </c>
      <c r="E120" s="273">
        <v>143.69999999999999</v>
      </c>
      <c r="F120" s="53"/>
      <c r="G120" s="54"/>
      <c r="H120" s="55"/>
      <c r="I120" s="54"/>
      <c r="J120" s="52"/>
      <c r="K120" s="56"/>
    </row>
    <row r="121" spans="1:11" s="1" customFormat="1" ht="9.6" x14ac:dyDescent="0.2">
      <c r="A121" s="47">
        <f>A118+1</f>
        <v>51</v>
      </c>
      <c r="B121" s="49" t="s">
        <v>134</v>
      </c>
      <c r="C121" s="50" t="s">
        <v>383</v>
      </c>
      <c r="D121" s="51" t="s">
        <v>30</v>
      </c>
      <c r="E121" s="281">
        <v>100.47</v>
      </c>
      <c r="F121" s="53">
        <v>0</v>
      </c>
      <c r="G121" s="54">
        <f>E121*F121</f>
        <v>0</v>
      </c>
      <c r="H121" s="55">
        <v>0</v>
      </c>
      <c r="I121" s="54">
        <f>E121*H121</f>
        <v>0</v>
      </c>
      <c r="J121" s="52">
        <v>1.64885E-2</v>
      </c>
      <c r="K121" s="56">
        <f>E121*J121</f>
        <v>1.6565995949999999</v>
      </c>
    </row>
    <row r="122" spans="1:11" s="1" customFormat="1" ht="9.6" x14ac:dyDescent="0.2">
      <c r="A122" s="47"/>
      <c r="B122" s="269" t="s">
        <v>339</v>
      </c>
      <c r="C122" s="270" t="s">
        <v>384</v>
      </c>
      <c r="D122" s="271" t="s">
        <v>342</v>
      </c>
      <c r="E122" s="273">
        <v>18.75</v>
      </c>
      <c r="F122" s="53"/>
      <c r="G122" s="54"/>
      <c r="H122" s="55"/>
      <c r="I122" s="54"/>
      <c r="J122" s="52"/>
      <c r="K122" s="56"/>
    </row>
    <row r="123" spans="1:11" s="1" customFormat="1" ht="9.6" x14ac:dyDescent="0.2">
      <c r="A123" s="47"/>
      <c r="B123" s="269"/>
      <c r="C123" s="270" t="s">
        <v>385</v>
      </c>
      <c r="D123" s="271" t="s">
        <v>342</v>
      </c>
      <c r="E123" s="273">
        <v>81.72</v>
      </c>
      <c r="F123" s="53"/>
      <c r="G123" s="54"/>
      <c r="H123" s="55"/>
      <c r="I123" s="54"/>
      <c r="J123" s="52"/>
      <c r="K123" s="56"/>
    </row>
    <row r="124" spans="1:11" s="1" customFormat="1" ht="9.6" x14ac:dyDescent="0.2">
      <c r="A124" s="47">
        <f>A121+1</f>
        <v>52</v>
      </c>
      <c r="B124" s="49" t="s">
        <v>136</v>
      </c>
      <c r="C124" s="50" t="s">
        <v>412</v>
      </c>
      <c r="D124" s="51" t="s">
        <v>30</v>
      </c>
      <c r="E124" s="281">
        <v>276</v>
      </c>
      <c r="F124" s="53">
        <v>0</v>
      </c>
      <c r="G124" s="54">
        <f>E124*F124</f>
        <v>0</v>
      </c>
      <c r="H124" s="55">
        <v>0</v>
      </c>
      <c r="I124" s="54">
        <f>E124*H124</f>
        <v>0</v>
      </c>
      <c r="J124" s="52">
        <v>3.85E-2</v>
      </c>
      <c r="K124" s="56">
        <f>E124*J124</f>
        <v>10.625999999999999</v>
      </c>
    </row>
    <row r="125" spans="1:11" s="1" customFormat="1" ht="14.4" customHeight="1" x14ac:dyDescent="0.2">
      <c r="A125" s="47"/>
      <c r="B125" s="269" t="s">
        <v>339</v>
      </c>
      <c r="C125" s="270" t="s">
        <v>411</v>
      </c>
      <c r="D125" s="271" t="s">
        <v>342</v>
      </c>
      <c r="E125" s="273">
        <v>276</v>
      </c>
      <c r="F125" s="53"/>
      <c r="G125" s="54"/>
      <c r="H125" s="55"/>
      <c r="I125" s="54"/>
      <c r="J125" s="52"/>
      <c r="K125" s="56"/>
    </row>
    <row r="126" spans="1:11" s="1" customFormat="1" ht="0.6" hidden="1" customHeight="1" x14ac:dyDescent="0.2">
      <c r="A126" s="47"/>
      <c r="B126" s="269"/>
      <c r="C126" s="270" t="s">
        <v>370</v>
      </c>
      <c r="D126" s="271" t="s">
        <v>342</v>
      </c>
      <c r="E126" s="273">
        <v>143.69999999999999</v>
      </c>
      <c r="F126" s="53"/>
      <c r="G126" s="54"/>
      <c r="H126" s="55"/>
      <c r="I126" s="54"/>
      <c r="J126" s="52"/>
      <c r="K126" s="56"/>
    </row>
    <row r="127" spans="1:11" s="1" customFormat="1" ht="9.6" x14ac:dyDescent="0.2">
      <c r="A127" s="47">
        <f>A124+1</f>
        <v>53</v>
      </c>
      <c r="B127" s="49" t="s">
        <v>137</v>
      </c>
      <c r="C127" s="50" t="s">
        <v>413</v>
      </c>
      <c r="D127" s="51" t="s">
        <v>30</v>
      </c>
      <c r="E127" s="281">
        <v>276</v>
      </c>
      <c r="F127" s="53">
        <v>0</v>
      </c>
      <c r="G127" s="54">
        <f>E127*F127</f>
        <v>0</v>
      </c>
      <c r="H127" s="55">
        <v>0</v>
      </c>
      <c r="I127" s="54">
        <f>E127*H127</f>
        <v>0</v>
      </c>
      <c r="J127" s="52">
        <v>4.3049999999999998E-3</v>
      </c>
      <c r="K127" s="56">
        <f>E127*J127</f>
        <v>1.18818</v>
      </c>
    </row>
    <row r="128" spans="1:11" s="1" customFormat="1" ht="9.6" x14ac:dyDescent="0.2">
      <c r="A128" s="47"/>
      <c r="B128" s="269" t="s">
        <v>339</v>
      </c>
      <c r="C128" s="270" t="s">
        <v>369</v>
      </c>
      <c r="D128" s="271" t="s">
        <v>342</v>
      </c>
      <c r="E128" s="273">
        <v>132.30000000000001</v>
      </c>
      <c r="F128" s="53"/>
      <c r="G128" s="54"/>
      <c r="H128" s="55"/>
      <c r="I128" s="54"/>
      <c r="J128" s="52"/>
      <c r="K128" s="56"/>
    </row>
    <row r="129" spans="1:11" s="1" customFormat="1" ht="9.6" x14ac:dyDescent="0.2">
      <c r="A129" s="47"/>
      <c r="B129" s="269"/>
      <c r="C129" s="270" t="s">
        <v>370</v>
      </c>
      <c r="D129" s="271" t="s">
        <v>342</v>
      </c>
      <c r="E129" s="273">
        <v>143.69999999999999</v>
      </c>
      <c r="F129" s="53"/>
      <c r="G129" s="54"/>
      <c r="H129" s="55"/>
      <c r="I129" s="54"/>
      <c r="J129" s="52"/>
      <c r="K129" s="56"/>
    </row>
    <row r="130" spans="1:11" s="1" customFormat="1" ht="9.6" x14ac:dyDescent="0.2">
      <c r="A130" s="47">
        <f>A127+1</f>
        <v>54</v>
      </c>
      <c r="B130" s="49" t="s">
        <v>138</v>
      </c>
      <c r="C130" s="50" t="s">
        <v>139</v>
      </c>
      <c r="D130" s="51" t="s">
        <v>30</v>
      </c>
      <c r="E130" s="48">
        <v>15.55</v>
      </c>
      <c r="F130" s="53">
        <v>0</v>
      </c>
      <c r="G130" s="54">
        <f>E130*F130</f>
        <v>0</v>
      </c>
      <c r="H130" s="55">
        <v>0</v>
      </c>
      <c r="I130" s="54">
        <f>E130*H130</f>
        <v>0</v>
      </c>
      <c r="J130" s="52">
        <v>4.5923800000000001E-2</v>
      </c>
      <c r="K130" s="56">
        <f>E130*J130</f>
        <v>0.71411509000000006</v>
      </c>
    </row>
    <row r="131" spans="1:11" s="1" customFormat="1" ht="9.6" x14ac:dyDescent="0.2">
      <c r="A131" s="47"/>
      <c r="B131" s="269" t="s">
        <v>339</v>
      </c>
      <c r="C131" s="270" t="s">
        <v>386</v>
      </c>
      <c r="D131" s="271" t="s">
        <v>342</v>
      </c>
      <c r="E131" s="273">
        <v>15.55</v>
      </c>
      <c r="F131" s="53"/>
      <c r="G131" s="54"/>
      <c r="H131" s="55"/>
      <c r="I131" s="54"/>
      <c r="J131" s="52"/>
      <c r="K131" s="56"/>
    </row>
    <row r="132" spans="1:11" s="1" customFormat="1" ht="9.6" x14ac:dyDescent="0.2">
      <c r="A132" s="47">
        <f>A130+1</f>
        <v>55</v>
      </c>
      <c r="B132" s="49" t="s">
        <v>134</v>
      </c>
      <c r="C132" s="50" t="s">
        <v>135</v>
      </c>
      <c r="D132" s="51" t="s">
        <v>30</v>
      </c>
      <c r="E132" s="48">
        <v>27.18</v>
      </c>
      <c r="F132" s="53">
        <v>0</v>
      </c>
      <c r="G132" s="54">
        <f>E132*F132</f>
        <v>0</v>
      </c>
      <c r="H132" s="55">
        <v>0</v>
      </c>
      <c r="I132" s="54">
        <f>E132*H132</f>
        <v>0</v>
      </c>
      <c r="J132" s="52">
        <v>1.64885E-2</v>
      </c>
      <c r="K132" s="56">
        <f>E132*J132</f>
        <v>0.44815742999999997</v>
      </c>
    </row>
    <row r="133" spans="1:11" s="1" customFormat="1" ht="9.6" x14ac:dyDescent="0.2">
      <c r="A133" s="47"/>
      <c r="B133" s="269" t="s">
        <v>339</v>
      </c>
      <c r="C133" s="270" t="s">
        <v>387</v>
      </c>
      <c r="D133" s="271" t="s">
        <v>342</v>
      </c>
      <c r="E133" s="273">
        <v>27.18</v>
      </c>
      <c r="F133" s="53"/>
      <c r="G133" s="54"/>
      <c r="H133" s="55"/>
      <c r="I133" s="54"/>
      <c r="J133" s="52"/>
      <c r="K133" s="56"/>
    </row>
    <row r="134" spans="1:11" s="1" customFormat="1" ht="9.6" x14ac:dyDescent="0.2">
      <c r="A134" s="47">
        <f>A132+1</f>
        <v>56</v>
      </c>
      <c r="B134" s="49" t="s">
        <v>140</v>
      </c>
      <c r="C134" s="50" t="s">
        <v>141</v>
      </c>
      <c r="D134" s="51" t="s">
        <v>30</v>
      </c>
      <c r="E134" s="48">
        <v>27.18</v>
      </c>
      <c r="F134" s="53">
        <v>0</v>
      </c>
      <c r="G134" s="54">
        <f>E134*F134</f>
        <v>0</v>
      </c>
      <c r="H134" s="55">
        <v>0</v>
      </c>
      <c r="I134" s="54">
        <f>E134*H134</f>
        <v>0</v>
      </c>
      <c r="J134" s="52">
        <v>2.214E-2</v>
      </c>
      <c r="K134" s="56">
        <f>E134*J134</f>
        <v>0.6017652</v>
      </c>
    </row>
    <row r="135" spans="1:11" s="1" customFormat="1" ht="9.6" x14ac:dyDescent="0.2">
      <c r="A135" s="47"/>
      <c r="B135" s="269" t="s">
        <v>339</v>
      </c>
      <c r="C135" s="270" t="s">
        <v>387</v>
      </c>
      <c r="D135" s="271" t="s">
        <v>342</v>
      </c>
      <c r="E135" s="273">
        <v>27.18</v>
      </c>
      <c r="F135" s="53"/>
      <c r="G135" s="54"/>
      <c r="H135" s="55"/>
      <c r="I135" s="54"/>
      <c r="J135" s="52"/>
      <c r="K135" s="56"/>
    </row>
    <row r="136" spans="1:11" s="1" customFormat="1" ht="9.6" x14ac:dyDescent="0.2">
      <c r="A136" s="47">
        <f>A134+1</f>
        <v>57</v>
      </c>
      <c r="B136" s="49" t="s">
        <v>142</v>
      </c>
      <c r="C136" s="50" t="s">
        <v>143</v>
      </c>
      <c r="D136" s="51" t="s">
        <v>30</v>
      </c>
      <c r="E136" s="48">
        <v>31.71</v>
      </c>
      <c r="F136" s="53">
        <v>0</v>
      </c>
      <c r="G136" s="54">
        <f>E136*F136</f>
        <v>0</v>
      </c>
      <c r="H136" s="55">
        <v>0</v>
      </c>
      <c r="I136" s="54">
        <f>E136*H136</f>
        <v>0</v>
      </c>
      <c r="J136" s="52">
        <v>1.7219999999999999E-2</v>
      </c>
      <c r="K136" s="56">
        <f>E136*J136</f>
        <v>0.54604620000000004</v>
      </c>
    </row>
    <row r="137" spans="1:11" s="1" customFormat="1" ht="9.6" x14ac:dyDescent="0.2">
      <c r="A137" s="47"/>
      <c r="B137" s="269" t="s">
        <v>339</v>
      </c>
      <c r="C137" s="270" t="s">
        <v>388</v>
      </c>
      <c r="D137" s="271" t="s">
        <v>342</v>
      </c>
      <c r="E137" s="273">
        <v>31.71</v>
      </c>
      <c r="F137" s="53"/>
      <c r="G137" s="54"/>
      <c r="H137" s="55"/>
      <c r="I137" s="54"/>
      <c r="J137" s="52"/>
      <c r="K137" s="56"/>
    </row>
    <row r="138" spans="1:11" s="1" customFormat="1" ht="9.6" x14ac:dyDescent="0.2">
      <c r="A138" s="47">
        <f>A136+1</f>
        <v>58</v>
      </c>
      <c r="B138" s="49" t="s">
        <v>144</v>
      </c>
      <c r="C138" s="50" t="s">
        <v>145</v>
      </c>
      <c r="D138" s="51" t="s">
        <v>30</v>
      </c>
      <c r="E138" s="281">
        <v>15</v>
      </c>
      <c r="F138" s="53">
        <v>0</v>
      </c>
      <c r="G138" s="54">
        <f>E138*F138</f>
        <v>0</v>
      </c>
      <c r="H138" s="55">
        <v>0</v>
      </c>
      <c r="I138" s="54">
        <f>E138*H138</f>
        <v>0</v>
      </c>
      <c r="J138" s="52">
        <v>1.968E-2</v>
      </c>
      <c r="K138" s="56">
        <f>E138*J138</f>
        <v>0.29520000000000002</v>
      </c>
    </row>
    <row r="139" spans="1:11" s="1" customFormat="1" ht="9.6" x14ac:dyDescent="0.2">
      <c r="A139" s="47"/>
      <c r="B139" s="269" t="s">
        <v>339</v>
      </c>
      <c r="C139" s="270" t="s">
        <v>389</v>
      </c>
      <c r="D139" s="271" t="s">
        <v>342</v>
      </c>
      <c r="E139" s="273">
        <v>15</v>
      </c>
      <c r="F139" s="53"/>
      <c r="G139" s="54"/>
      <c r="H139" s="55"/>
      <c r="I139" s="54"/>
      <c r="J139" s="52"/>
      <c r="K139" s="56"/>
    </row>
    <row r="140" spans="1:11" s="1" customFormat="1" ht="9.6" x14ac:dyDescent="0.2">
      <c r="A140" s="47">
        <f>A138+1</f>
        <v>59</v>
      </c>
      <c r="B140" s="49" t="s">
        <v>146</v>
      </c>
      <c r="C140" s="50" t="s">
        <v>147</v>
      </c>
      <c r="D140" s="51" t="s">
        <v>30</v>
      </c>
      <c r="E140" s="281">
        <v>15</v>
      </c>
      <c r="F140" s="53">
        <v>0</v>
      </c>
      <c r="G140" s="54">
        <f>E140*F140</f>
        <v>0</v>
      </c>
      <c r="H140" s="55">
        <v>0</v>
      </c>
      <c r="I140" s="54">
        <f>E140*H140</f>
        <v>0</v>
      </c>
      <c r="J140" s="52">
        <v>1.7219999999999999E-2</v>
      </c>
      <c r="K140" s="56">
        <f>E140*J140</f>
        <v>0.25829999999999997</v>
      </c>
    </row>
    <row r="141" spans="1:11" s="1" customFormat="1" ht="9.6" x14ac:dyDescent="0.2">
      <c r="A141" s="47"/>
      <c r="B141" s="269" t="s">
        <v>339</v>
      </c>
      <c r="C141" s="270">
        <v>15</v>
      </c>
      <c r="D141" s="271" t="s">
        <v>342</v>
      </c>
      <c r="E141" s="273">
        <v>15</v>
      </c>
      <c r="F141" s="53"/>
      <c r="G141" s="54"/>
      <c r="H141" s="55"/>
      <c r="I141" s="54"/>
      <c r="J141" s="52"/>
      <c r="K141" s="56"/>
    </row>
    <row r="142" spans="1:11" s="1" customFormat="1" ht="9.6" x14ac:dyDescent="0.2">
      <c r="A142" s="47">
        <f>A140+1</f>
        <v>60</v>
      </c>
      <c r="B142" s="49" t="s">
        <v>392</v>
      </c>
      <c r="C142" s="50" t="s">
        <v>390</v>
      </c>
      <c r="D142" s="51" t="s">
        <v>30</v>
      </c>
      <c r="E142" s="48">
        <v>31.71</v>
      </c>
      <c r="F142" s="53">
        <v>0</v>
      </c>
      <c r="G142" s="54">
        <f>E142*F142</f>
        <v>0</v>
      </c>
      <c r="H142" s="55">
        <v>0</v>
      </c>
      <c r="I142" s="54">
        <f>E142*H142</f>
        <v>0</v>
      </c>
      <c r="J142" s="52">
        <v>8.8999999999999996E-2</v>
      </c>
      <c r="K142" s="56">
        <f>E142*J142</f>
        <v>2.82219</v>
      </c>
    </row>
    <row r="143" spans="1:11" s="1" customFormat="1" ht="9.6" x14ac:dyDescent="0.2">
      <c r="A143" s="47"/>
      <c r="B143" s="269" t="s">
        <v>339</v>
      </c>
      <c r="C143" s="270" t="s">
        <v>391</v>
      </c>
      <c r="D143" s="271" t="s">
        <v>342</v>
      </c>
      <c r="E143" s="273">
        <v>31.71</v>
      </c>
      <c r="F143" s="53"/>
      <c r="G143" s="54"/>
      <c r="H143" s="55"/>
      <c r="I143" s="266"/>
      <c r="J143" s="52"/>
      <c r="K143" s="56"/>
    </row>
    <row r="144" spans="1:11" s="30" customFormat="1" ht="10.199999999999999" x14ac:dyDescent="0.2">
      <c r="A144" s="74"/>
      <c r="B144" s="75">
        <v>62</v>
      </c>
      <c r="C144" s="76" t="s">
        <v>148</v>
      </c>
      <c r="D144" s="77"/>
      <c r="E144" s="77"/>
      <c r="F144" s="78"/>
      <c r="G144" s="79">
        <f>SUM(G92:G142)</f>
        <v>0</v>
      </c>
      <c r="H144" s="80"/>
      <c r="I144" s="81">
        <f>SUM(I92:I142)</f>
        <v>0</v>
      </c>
      <c r="J144" s="80"/>
      <c r="K144" s="82">
        <f>SUM(K92:K142)</f>
        <v>46.15289240100001</v>
      </c>
    </row>
    <row r="145" spans="1:11" s="30" customFormat="1" ht="10.199999999999999" x14ac:dyDescent="0.2">
      <c r="A145" s="40"/>
      <c r="B145" s="41" t="s">
        <v>149</v>
      </c>
      <c r="C145" s="42" t="s">
        <v>150</v>
      </c>
      <c r="D145" s="39"/>
      <c r="E145" s="39"/>
      <c r="F145" s="43"/>
      <c r="G145" s="44"/>
      <c r="H145" s="45"/>
      <c r="I145" s="38"/>
      <c r="J145" s="45"/>
      <c r="K145" s="46"/>
    </row>
    <row r="146" spans="1:11" s="1" customFormat="1" ht="9.6" x14ac:dyDescent="0.2">
      <c r="A146" s="47">
        <f>A142+1</f>
        <v>61</v>
      </c>
      <c r="B146" s="49" t="s">
        <v>151</v>
      </c>
      <c r="C146" s="50" t="s">
        <v>152</v>
      </c>
      <c r="D146" s="51" t="s">
        <v>30</v>
      </c>
      <c r="E146" s="274">
        <v>171.45</v>
      </c>
      <c r="F146" s="53">
        <v>0</v>
      </c>
      <c r="G146" s="54">
        <f>E146*F146</f>
        <v>0</v>
      </c>
      <c r="H146" s="55">
        <v>0</v>
      </c>
      <c r="I146" s="54">
        <f>E146*H146</f>
        <v>0</v>
      </c>
      <c r="J146" s="52">
        <v>0</v>
      </c>
      <c r="K146" s="56">
        <f>E146*J146</f>
        <v>0</v>
      </c>
    </row>
    <row r="147" spans="1:11" s="1" customFormat="1" ht="9.6" x14ac:dyDescent="0.2">
      <c r="A147" s="47"/>
      <c r="B147" s="269" t="s">
        <v>339</v>
      </c>
      <c r="C147" s="270" t="s">
        <v>376</v>
      </c>
      <c r="D147" s="271" t="s">
        <v>342</v>
      </c>
      <c r="E147" s="283">
        <v>171.45</v>
      </c>
      <c r="F147" s="53"/>
      <c r="G147" s="54"/>
      <c r="H147" s="55"/>
      <c r="I147" s="54"/>
      <c r="J147" s="52"/>
      <c r="K147" s="56"/>
    </row>
    <row r="148" spans="1:11" s="1" customFormat="1" ht="9.6" x14ac:dyDescent="0.2">
      <c r="A148" s="47">
        <f>A146+1</f>
        <v>62</v>
      </c>
      <c r="B148" s="49" t="s">
        <v>153</v>
      </c>
      <c r="C148" s="50" t="s">
        <v>154</v>
      </c>
      <c r="D148" s="51" t="s">
        <v>30</v>
      </c>
      <c r="E148" s="48">
        <v>171.45</v>
      </c>
      <c r="F148" s="53">
        <v>0</v>
      </c>
      <c r="G148" s="54">
        <f>E148*F148</f>
        <v>0</v>
      </c>
      <c r="H148" s="55">
        <v>0</v>
      </c>
      <c r="I148" s="54">
        <f>E148*H148</f>
        <v>0</v>
      </c>
      <c r="J148" s="52">
        <v>6.6000000000000005E-5</v>
      </c>
      <c r="K148" s="56">
        <f>E148*J148</f>
        <v>1.13157E-2</v>
      </c>
    </row>
    <row r="149" spans="1:11" s="1" customFormat="1" ht="9.6" x14ac:dyDescent="0.2">
      <c r="A149" s="47"/>
      <c r="B149" s="269" t="s">
        <v>339</v>
      </c>
      <c r="C149" s="270" t="s">
        <v>376</v>
      </c>
      <c r="D149" s="271" t="s">
        <v>342</v>
      </c>
      <c r="E149" s="283">
        <v>171.45</v>
      </c>
      <c r="F149" s="53"/>
      <c r="G149" s="54"/>
      <c r="H149" s="55"/>
      <c r="I149" s="54"/>
      <c r="J149" s="52"/>
      <c r="K149" s="56"/>
    </row>
    <row r="150" spans="1:11" s="1" customFormat="1" ht="9.6" x14ac:dyDescent="0.2">
      <c r="A150" s="47">
        <f>A148+1</f>
        <v>63</v>
      </c>
      <c r="B150" s="49" t="s">
        <v>155</v>
      </c>
      <c r="C150" s="50" t="s">
        <v>393</v>
      </c>
      <c r="D150" s="51" t="s">
        <v>30</v>
      </c>
      <c r="E150" s="48">
        <v>31.71</v>
      </c>
      <c r="F150" s="53">
        <v>0</v>
      </c>
      <c r="G150" s="54">
        <f>E150*F150</f>
        <v>0</v>
      </c>
      <c r="H150" s="55">
        <v>0</v>
      </c>
      <c r="I150" s="54">
        <f>E150*H150</f>
        <v>0</v>
      </c>
      <c r="J150" s="52">
        <v>0</v>
      </c>
      <c r="K150" s="56">
        <f>E150*J150</f>
        <v>0</v>
      </c>
    </row>
    <row r="151" spans="1:11" s="1" customFormat="1" ht="9.6" x14ac:dyDescent="0.2">
      <c r="A151" s="47"/>
      <c r="B151" s="269" t="s">
        <v>339</v>
      </c>
      <c r="C151" s="270">
        <v>31.71</v>
      </c>
      <c r="D151" s="271" t="s">
        <v>342</v>
      </c>
      <c r="E151" s="283">
        <v>31.71</v>
      </c>
      <c r="F151" s="53"/>
      <c r="G151" s="54"/>
      <c r="H151" s="55"/>
      <c r="I151" s="266"/>
      <c r="J151" s="52"/>
      <c r="K151" s="56"/>
    </row>
    <row r="152" spans="1:11" s="30" customFormat="1" ht="10.199999999999999" x14ac:dyDescent="0.2">
      <c r="A152" s="74"/>
      <c r="B152" s="75">
        <v>9</v>
      </c>
      <c r="C152" s="76" t="s">
        <v>156</v>
      </c>
      <c r="D152" s="77"/>
      <c r="E152" s="77"/>
      <c r="F152" s="78"/>
      <c r="G152" s="79">
        <f>SUM(G146:G150)</f>
        <v>0</v>
      </c>
      <c r="H152" s="80"/>
      <c r="I152" s="81">
        <f>SUM(I146:I150)</f>
        <v>0</v>
      </c>
      <c r="J152" s="80"/>
      <c r="K152" s="82">
        <f>SUM(K146:K150)</f>
        <v>1.13157E-2</v>
      </c>
    </row>
    <row r="153" spans="1:11" s="30" customFormat="1" ht="10.199999999999999" x14ac:dyDescent="0.2">
      <c r="A153" s="40"/>
      <c r="B153" s="41" t="s">
        <v>157</v>
      </c>
      <c r="C153" s="42" t="s">
        <v>158</v>
      </c>
      <c r="D153" s="39"/>
      <c r="E153" s="39"/>
      <c r="F153" s="43"/>
      <c r="G153" s="44"/>
      <c r="H153" s="45"/>
      <c r="I153" s="38"/>
      <c r="J153" s="45"/>
      <c r="K153" s="46"/>
    </row>
    <row r="154" spans="1:11" s="1" customFormat="1" ht="9.6" x14ac:dyDescent="0.2">
      <c r="A154" s="47">
        <f>A150+1</f>
        <v>64</v>
      </c>
      <c r="B154" s="49" t="s">
        <v>159</v>
      </c>
      <c r="C154" s="50" t="s">
        <v>160</v>
      </c>
      <c r="D154" s="51" t="s">
        <v>30</v>
      </c>
      <c r="E154" s="274">
        <v>80</v>
      </c>
      <c r="F154" s="53">
        <v>0</v>
      </c>
      <c r="G154" s="54">
        <f>E154*F154</f>
        <v>0</v>
      </c>
      <c r="H154" s="55">
        <v>0</v>
      </c>
      <c r="I154" s="54">
        <f>E154*H154</f>
        <v>0</v>
      </c>
      <c r="J154" s="52">
        <v>1.04E-6</v>
      </c>
      <c r="K154" s="56">
        <f>E154*J154</f>
        <v>8.3200000000000003E-5</v>
      </c>
    </row>
    <row r="155" spans="1:11" s="1" customFormat="1" ht="9.6" x14ac:dyDescent="0.2">
      <c r="A155" s="47"/>
      <c r="B155" s="269" t="s">
        <v>339</v>
      </c>
      <c r="C155" s="270">
        <v>80</v>
      </c>
      <c r="D155" s="271" t="s">
        <v>342</v>
      </c>
      <c r="E155" s="273">
        <v>80</v>
      </c>
      <c r="F155" s="53"/>
      <c r="G155" s="54"/>
      <c r="H155" s="55"/>
      <c r="I155" s="54"/>
      <c r="J155" s="52"/>
      <c r="K155" s="56"/>
    </row>
    <row r="156" spans="1:11" s="1" customFormat="1" ht="9.6" x14ac:dyDescent="0.2">
      <c r="A156" s="47">
        <f>A154+1</f>
        <v>65</v>
      </c>
      <c r="B156" s="49" t="s">
        <v>161</v>
      </c>
      <c r="C156" s="50" t="s">
        <v>162</v>
      </c>
      <c r="D156" s="51" t="s">
        <v>30</v>
      </c>
      <c r="E156" s="274">
        <v>240</v>
      </c>
      <c r="F156" s="53">
        <v>0</v>
      </c>
      <c r="G156" s="54">
        <f>E156*F156</f>
        <v>0</v>
      </c>
      <c r="H156" s="55">
        <v>0</v>
      </c>
      <c r="I156" s="54">
        <f>E156*H156</f>
        <v>0</v>
      </c>
      <c r="J156" s="52">
        <v>1.7500599999999999E-3</v>
      </c>
      <c r="K156" s="56">
        <f>E156*J156</f>
        <v>0.42001439999999995</v>
      </c>
    </row>
    <row r="157" spans="1:11" s="1" customFormat="1" ht="9.6" x14ac:dyDescent="0.2">
      <c r="A157" s="47"/>
      <c r="B157" s="269" t="s">
        <v>339</v>
      </c>
      <c r="C157" s="270">
        <v>240</v>
      </c>
      <c r="D157" s="271" t="s">
        <v>342</v>
      </c>
      <c r="E157" s="273">
        <v>240</v>
      </c>
      <c r="F157" s="53"/>
      <c r="G157" s="54"/>
      <c r="H157" s="55"/>
      <c r="I157" s="54"/>
      <c r="J157" s="52"/>
      <c r="K157" s="56"/>
    </row>
    <row r="158" spans="1:11" s="1" customFormat="1" ht="9.6" x14ac:dyDescent="0.2">
      <c r="A158" s="47">
        <f>A156+1</f>
        <v>66</v>
      </c>
      <c r="B158" s="49" t="s">
        <v>163</v>
      </c>
      <c r="C158" s="50" t="s">
        <v>394</v>
      </c>
      <c r="D158" s="51" t="s">
        <v>30</v>
      </c>
      <c r="E158" s="274">
        <v>80</v>
      </c>
      <c r="F158" s="53">
        <v>0</v>
      </c>
      <c r="G158" s="54">
        <f>E158*F158</f>
        <v>0</v>
      </c>
      <c r="H158" s="55">
        <v>0</v>
      </c>
      <c r="I158" s="54">
        <f>E158*H158</f>
        <v>0</v>
      </c>
      <c r="J158" s="52">
        <v>0</v>
      </c>
      <c r="K158" s="56">
        <f>E158*J158</f>
        <v>0</v>
      </c>
    </row>
    <row r="159" spans="1:11" s="1" customFormat="1" ht="9.6" x14ac:dyDescent="0.2">
      <c r="A159" s="47"/>
      <c r="B159" s="269" t="s">
        <v>339</v>
      </c>
      <c r="C159" s="270">
        <v>80</v>
      </c>
      <c r="D159" s="271" t="s">
        <v>342</v>
      </c>
      <c r="E159" s="273">
        <v>80</v>
      </c>
      <c r="F159" s="53"/>
      <c r="G159" s="54"/>
      <c r="H159" s="55"/>
      <c r="I159" s="266"/>
      <c r="J159" s="52"/>
      <c r="K159" s="56"/>
    </row>
    <row r="160" spans="1:11" s="30" customFormat="1" ht="10.199999999999999" x14ac:dyDescent="0.2">
      <c r="A160" s="74"/>
      <c r="B160" s="75">
        <v>94</v>
      </c>
      <c r="C160" s="76" t="s">
        <v>164</v>
      </c>
      <c r="D160" s="77"/>
      <c r="E160" s="77"/>
      <c r="F160" s="78"/>
      <c r="G160" s="79">
        <f>SUM(G154:G158)</f>
        <v>0</v>
      </c>
      <c r="H160" s="80"/>
      <c r="I160" s="81">
        <f>SUM(I154:I158)</f>
        <v>0</v>
      </c>
      <c r="J160" s="80"/>
      <c r="K160" s="82">
        <f>SUM(K154:K158)</f>
        <v>0.42009759999999996</v>
      </c>
    </row>
    <row r="161" spans="1:11" s="30" customFormat="1" ht="10.199999999999999" x14ac:dyDescent="0.2">
      <c r="A161" s="40"/>
      <c r="B161" s="41" t="s">
        <v>165</v>
      </c>
      <c r="C161" s="42" t="s">
        <v>166</v>
      </c>
      <c r="D161" s="39"/>
      <c r="E161" s="39"/>
      <c r="F161" s="43"/>
      <c r="G161" s="44"/>
      <c r="H161" s="45"/>
      <c r="I161" s="38"/>
      <c r="J161" s="45"/>
      <c r="K161" s="46"/>
    </row>
    <row r="162" spans="1:11" s="1" customFormat="1" ht="9.6" x14ac:dyDescent="0.2">
      <c r="A162" s="47">
        <f>A158+1</f>
        <v>67</v>
      </c>
      <c r="B162" s="49" t="s">
        <v>167</v>
      </c>
      <c r="C162" s="50" t="s">
        <v>168</v>
      </c>
      <c r="D162" s="51" t="s">
        <v>33</v>
      </c>
      <c r="E162" s="52">
        <v>5.2809999999999997</v>
      </c>
      <c r="F162" s="53">
        <v>0</v>
      </c>
      <c r="G162" s="54">
        <f>E162*F162</f>
        <v>0</v>
      </c>
      <c r="H162" s="55">
        <v>0</v>
      </c>
      <c r="I162" s="54">
        <f>E162*H162</f>
        <v>0</v>
      </c>
      <c r="J162" s="52">
        <v>2.601146</v>
      </c>
      <c r="K162" s="56">
        <f>E162*J162</f>
        <v>13.736652026</v>
      </c>
    </row>
    <row r="163" spans="1:11" s="1" customFormat="1" ht="9.6" x14ac:dyDescent="0.2">
      <c r="A163" s="47"/>
      <c r="B163" s="269" t="s">
        <v>339</v>
      </c>
      <c r="C163" s="270" t="s">
        <v>395</v>
      </c>
      <c r="D163" s="271" t="s">
        <v>343</v>
      </c>
      <c r="E163" s="272">
        <v>5.2809999999999997</v>
      </c>
      <c r="F163" s="53"/>
      <c r="G163" s="54"/>
      <c r="H163" s="55"/>
      <c r="I163" s="54"/>
      <c r="J163" s="52"/>
      <c r="K163" s="56"/>
    </row>
    <row r="164" spans="1:11" s="1" customFormat="1" ht="9.6" x14ac:dyDescent="0.2">
      <c r="A164" s="47">
        <f>A162+1</f>
        <v>68</v>
      </c>
      <c r="B164" s="49" t="s">
        <v>169</v>
      </c>
      <c r="C164" s="50" t="s">
        <v>170</v>
      </c>
      <c r="D164" s="51" t="s">
        <v>33</v>
      </c>
      <c r="E164" s="48">
        <v>16.32</v>
      </c>
      <c r="F164" s="53">
        <v>0</v>
      </c>
      <c r="G164" s="54">
        <f>E164*F164</f>
        <v>0</v>
      </c>
      <c r="H164" s="55">
        <v>0</v>
      </c>
      <c r="I164" s="54">
        <f>E164*H164</f>
        <v>0</v>
      </c>
      <c r="J164" s="52">
        <v>1.701311024</v>
      </c>
      <c r="K164" s="56">
        <f>E164*J164</f>
        <v>27.765395911679999</v>
      </c>
    </row>
    <row r="165" spans="1:11" s="1" customFormat="1" ht="9.6" x14ac:dyDescent="0.2">
      <c r="A165" s="47"/>
      <c r="B165" s="269" t="s">
        <v>339</v>
      </c>
      <c r="C165" s="270" t="s">
        <v>396</v>
      </c>
      <c r="D165" s="271" t="s">
        <v>343</v>
      </c>
      <c r="E165" s="273">
        <v>16.32</v>
      </c>
      <c r="F165" s="53"/>
      <c r="G165" s="54"/>
      <c r="H165" s="55"/>
      <c r="I165" s="54"/>
      <c r="J165" s="52"/>
      <c r="K165" s="56"/>
    </row>
    <row r="166" spans="1:11" s="1" customFormat="1" ht="9.6" x14ac:dyDescent="0.2">
      <c r="A166" s="47">
        <f>A164+1</f>
        <v>69</v>
      </c>
      <c r="B166" s="49" t="s">
        <v>171</v>
      </c>
      <c r="C166" s="50" t="s">
        <v>408</v>
      </c>
      <c r="D166" s="51" t="s">
        <v>30</v>
      </c>
      <c r="E166" s="48">
        <v>27.2</v>
      </c>
      <c r="F166" s="53">
        <v>0</v>
      </c>
      <c r="G166" s="54">
        <f>E166*F166</f>
        <v>0</v>
      </c>
      <c r="H166" s="55">
        <v>0</v>
      </c>
      <c r="I166" s="54">
        <f>E166*H166</f>
        <v>0</v>
      </c>
      <c r="J166" s="52">
        <v>1.0200000000000001E-2</v>
      </c>
      <c r="K166" s="56">
        <f>E166*J166</f>
        <v>0.27744000000000002</v>
      </c>
    </row>
    <row r="167" spans="1:11" s="1" customFormat="1" ht="9.6" x14ac:dyDescent="0.2">
      <c r="A167" s="47"/>
      <c r="B167" s="269" t="s">
        <v>339</v>
      </c>
      <c r="C167" s="270" t="s">
        <v>397</v>
      </c>
      <c r="D167" s="271" t="s">
        <v>342</v>
      </c>
      <c r="E167" s="273">
        <v>27.2</v>
      </c>
      <c r="F167" s="53"/>
      <c r="G167" s="54"/>
      <c r="H167" s="55"/>
      <c r="I167" s="54"/>
      <c r="J167" s="52"/>
      <c r="K167" s="56"/>
    </row>
    <row r="168" spans="1:11" s="1" customFormat="1" ht="9.6" x14ac:dyDescent="0.2">
      <c r="A168" s="47">
        <f>A166+1</f>
        <v>70</v>
      </c>
      <c r="B168" s="49" t="s">
        <v>172</v>
      </c>
      <c r="C168" s="50" t="s">
        <v>173</v>
      </c>
      <c r="D168" s="51" t="s">
        <v>90</v>
      </c>
      <c r="E168" s="48">
        <v>104.25</v>
      </c>
      <c r="F168" s="53">
        <v>0</v>
      </c>
      <c r="G168" s="54">
        <f>E168*F168</f>
        <v>0</v>
      </c>
      <c r="H168" s="55">
        <v>0</v>
      </c>
      <c r="I168" s="54">
        <f>E168*H168</f>
        <v>0</v>
      </c>
      <c r="J168" s="52">
        <v>1</v>
      </c>
      <c r="K168" s="56">
        <f>E168*J168</f>
        <v>104.25</v>
      </c>
    </row>
    <row r="169" spans="1:11" s="1" customFormat="1" ht="9.6" x14ac:dyDescent="0.2">
      <c r="A169" s="47"/>
      <c r="B169" s="269" t="s">
        <v>339</v>
      </c>
      <c r="C169" s="270" t="s">
        <v>398</v>
      </c>
      <c r="D169" s="271" t="s">
        <v>359</v>
      </c>
      <c r="E169" s="273">
        <v>104.25</v>
      </c>
      <c r="F169" s="53"/>
      <c r="G169" s="54"/>
      <c r="H169" s="55"/>
      <c r="I169" s="54"/>
      <c r="J169" s="52"/>
      <c r="K169" s="56"/>
    </row>
    <row r="170" spans="1:11" s="1" customFormat="1" ht="9.6" x14ac:dyDescent="0.2">
      <c r="A170" s="47">
        <f>A168+1</f>
        <v>71</v>
      </c>
      <c r="B170" s="49" t="s">
        <v>174</v>
      </c>
      <c r="C170" s="50" t="s">
        <v>175</v>
      </c>
      <c r="D170" s="51" t="s">
        <v>30</v>
      </c>
      <c r="E170" s="48">
        <v>171.45</v>
      </c>
      <c r="F170" s="53">
        <v>0</v>
      </c>
      <c r="G170" s="54">
        <f>E170*F170</f>
        <v>0</v>
      </c>
      <c r="H170" s="55">
        <v>0</v>
      </c>
      <c r="I170" s="54">
        <f>E170*H170</f>
        <v>0</v>
      </c>
      <c r="J170" s="52">
        <v>5.8999999999999997E-2</v>
      </c>
      <c r="K170" s="56">
        <f>E170*J170</f>
        <v>10.115549999999999</v>
      </c>
    </row>
    <row r="171" spans="1:11" s="1" customFormat="1" ht="9.6" x14ac:dyDescent="0.2">
      <c r="A171" s="47"/>
      <c r="B171" s="269" t="s">
        <v>339</v>
      </c>
      <c r="C171" s="270" t="s">
        <v>399</v>
      </c>
      <c r="D171" s="271" t="s">
        <v>342</v>
      </c>
      <c r="E171" s="273">
        <v>171.45</v>
      </c>
      <c r="F171" s="53"/>
      <c r="G171" s="54"/>
      <c r="H171" s="55"/>
      <c r="I171" s="54"/>
      <c r="J171" s="52"/>
      <c r="K171" s="56"/>
    </row>
    <row r="172" spans="1:11" s="1" customFormat="1" ht="9.6" x14ac:dyDescent="0.2">
      <c r="A172" s="47">
        <f>A170+1</f>
        <v>72</v>
      </c>
      <c r="B172" s="49" t="s">
        <v>176</v>
      </c>
      <c r="C172" s="50" t="s">
        <v>177</v>
      </c>
      <c r="D172" s="51" t="s">
        <v>30</v>
      </c>
      <c r="E172" s="48">
        <v>171.45</v>
      </c>
      <c r="F172" s="53">
        <v>0</v>
      </c>
      <c r="G172" s="54">
        <f>E172*F172</f>
        <v>0</v>
      </c>
      <c r="H172" s="55">
        <v>0</v>
      </c>
      <c r="I172" s="54">
        <f>E172*H172</f>
        <v>0</v>
      </c>
      <c r="J172" s="52">
        <v>1.4E-2</v>
      </c>
      <c r="K172" s="56">
        <f>E172*J172</f>
        <v>2.4003000000000001</v>
      </c>
    </row>
    <row r="173" spans="1:11" s="1" customFormat="1" ht="9.6" x14ac:dyDescent="0.2">
      <c r="A173" s="47"/>
      <c r="B173" s="269" t="s">
        <v>339</v>
      </c>
      <c r="C173" s="270" t="s">
        <v>399</v>
      </c>
      <c r="D173" s="271" t="s">
        <v>342</v>
      </c>
      <c r="E173" s="273">
        <v>171.45</v>
      </c>
      <c r="F173" s="53"/>
      <c r="G173" s="54"/>
      <c r="H173" s="55"/>
      <c r="I173" s="54"/>
      <c r="J173" s="52"/>
      <c r="K173" s="56"/>
    </row>
    <row r="174" spans="1:11" s="1" customFormat="1" ht="9.6" x14ac:dyDescent="0.2">
      <c r="A174" s="47">
        <f>A172+1</f>
        <v>73</v>
      </c>
      <c r="B174" s="49" t="s">
        <v>178</v>
      </c>
      <c r="C174" s="50" t="s">
        <v>179</v>
      </c>
      <c r="D174" s="51" t="s">
        <v>30</v>
      </c>
      <c r="E174" s="48">
        <v>27.18</v>
      </c>
      <c r="F174" s="53">
        <v>0</v>
      </c>
      <c r="G174" s="54">
        <f>E174*F174</f>
        <v>0</v>
      </c>
      <c r="H174" s="55">
        <v>0</v>
      </c>
      <c r="I174" s="54">
        <f>E174*H174</f>
        <v>0</v>
      </c>
      <c r="J174" s="52">
        <v>1.4E-2</v>
      </c>
      <c r="K174" s="56">
        <f>E174*J174</f>
        <v>0.38052000000000002</v>
      </c>
    </row>
    <row r="175" spans="1:11" s="1" customFormat="1" ht="9.6" x14ac:dyDescent="0.2">
      <c r="A175" s="47"/>
      <c r="B175" s="269" t="s">
        <v>339</v>
      </c>
      <c r="C175" s="270" t="s">
        <v>400</v>
      </c>
      <c r="D175" s="271" t="s">
        <v>342</v>
      </c>
      <c r="E175" s="273">
        <v>27.18</v>
      </c>
      <c r="F175" s="53"/>
      <c r="G175" s="54"/>
      <c r="H175" s="55"/>
      <c r="I175" s="54"/>
      <c r="J175" s="52"/>
      <c r="K175" s="56"/>
    </row>
    <row r="176" spans="1:11" s="1" customFormat="1" ht="9.6" x14ac:dyDescent="0.2">
      <c r="A176" s="47">
        <f>A174+1</f>
        <v>74</v>
      </c>
      <c r="B176" s="49" t="s">
        <v>180</v>
      </c>
      <c r="C176" s="50" t="s">
        <v>181</v>
      </c>
      <c r="D176" s="51" t="s">
        <v>30</v>
      </c>
      <c r="E176" s="48">
        <v>27.18</v>
      </c>
      <c r="F176" s="53">
        <v>0</v>
      </c>
      <c r="G176" s="54">
        <f>E176*F176</f>
        <v>0</v>
      </c>
      <c r="H176" s="55">
        <v>0</v>
      </c>
      <c r="I176" s="54">
        <f>E176*H176</f>
        <v>0</v>
      </c>
      <c r="J176" s="52">
        <v>4.1308496E-2</v>
      </c>
      <c r="K176" s="56">
        <f>E176*J176</f>
        <v>1.1227649212799999</v>
      </c>
    </row>
    <row r="177" spans="1:11" s="1" customFormat="1" ht="9.6" x14ac:dyDescent="0.2">
      <c r="A177" s="47"/>
      <c r="B177" s="269" t="s">
        <v>339</v>
      </c>
      <c r="C177" s="270" t="s">
        <v>400</v>
      </c>
      <c r="D177" s="271" t="s">
        <v>342</v>
      </c>
      <c r="E177" s="273">
        <v>27.18</v>
      </c>
      <c r="F177" s="53"/>
      <c r="G177" s="54"/>
      <c r="H177" s="55"/>
      <c r="I177" s="54"/>
      <c r="J177" s="52"/>
      <c r="K177" s="56"/>
    </row>
    <row r="178" spans="1:11" s="1" customFormat="1" ht="9.6" x14ac:dyDescent="0.2">
      <c r="A178" s="47">
        <f>A176+1</f>
        <v>75</v>
      </c>
      <c r="B178" s="49" t="s">
        <v>182</v>
      </c>
      <c r="C178" s="50" t="s">
        <v>183</v>
      </c>
      <c r="D178" s="51" t="s">
        <v>30</v>
      </c>
      <c r="E178" s="281">
        <v>8</v>
      </c>
      <c r="F178" s="53">
        <v>0</v>
      </c>
      <c r="G178" s="54">
        <f>E178*F178</f>
        <v>0</v>
      </c>
      <c r="H178" s="55">
        <v>0</v>
      </c>
      <c r="I178" s="54">
        <f>E178*H178</f>
        <v>0</v>
      </c>
      <c r="J178" s="52">
        <v>1.9118495999999999E-2</v>
      </c>
      <c r="K178" s="56">
        <f>E178*J178</f>
        <v>0.15294796799999999</v>
      </c>
    </row>
    <row r="179" spans="1:11" s="1" customFormat="1" ht="9.6" x14ac:dyDescent="0.2">
      <c r="A179" s="47"/>
      <c r="B179" s="269" t="s">
        <v>339</v>
      </c>
      <c r="C179" s="270" t="s">
        <v>401</v>
      </c>
      <c r="D179" s="271" t="s">
        <v>342</v>
      </c>
      <c r="E179" s="273">
        <v>8</v>
      </c>
      <c r="F179" s="53"/>
      <c r="G179" s="54"/>
      <c r="H179" s="55"/>
      <c r="I179" s="54"/>
      <c r="J179" s="52"/>
      <c r="K179" s="56"/>
    </row>
    <row r="180" spans="1:11" s="1" customFormat="1" ht="9.6" x14ac:dyDescent="0.2">
      <c r="A180" s="47">
        <f>A178+1</f>
        <v>76</v>
      </c>
      <c r="B180" s="49" t="s">
        <v>184</v>
      </c>
      <c r="C180" s="50" t="s">
        <v>185</v>
      </c>
      <c r="D180" s="51" t="s">
        <v>33</v>
      </c>
      <c r="E180" s="48">
        <v>31.71</v>
      </c>
      <c r="F180" s="53">
        <v>0</v>
      </c>
      <c r="G180" s="54">
        <f>E180*F180</f>
        <v>0</v>
      </c>
      <c r="H180" s="55">
        <v>0</v>
      </c>
      <c r="I180" s="54">
        <f>E180*H180</f>
        <v>0</v>
      </c>
      <c r="J180" s="52">
        <v>0</v>
      </c>
      <c r="K180" s="56">
        <f>E180*J180</f>
        <v>0</v>
      </c>
    </row>
    <row r="181" spans="1:11" s="1" customFormat="1" ht="9.6" x14ac:dyDescent="0.2">
      <c r="A181" s="47"/>
      <c r="B181" s="269" t="s">
        <v>339</v>
      </c>
      <c r="C181" s="270">
        <v>31.71</v>
      </c>
      <c r="D181" s="271" t="s">
        <v>342</v>
      </c>
      <c r="E181" s="273">
        <v>31.71</v>
      </c>
      <c r="F181" s="53"/>
      <c r="G181" s="54"/>
      <c r="H181" s="55"/>
      <c r="I181" s="54"/>
      <c r="J181" s="52"/>
      <c r="K181" s="56"/>
    </row>
    <row r="182" spans="1:11" s="1" customFormat="1" ht="9.6" x14ac:dyDescent="0.2">
      <c r="A182" s="47">
        <f>A180+1</f>
        <v>77</v>
      </c>
      <c r="B182" s="49" t="s">
        <v>186</v>
      </c>
      <c r="C182" s="50" t="s">
        <v>187</v>
      </c>
      <c r="D182" s="51" t="s">
        <v>30</v>
      </c>
      <c r="E182" s="48">
        <v>27.18</v>
      </c>
      <c r="F182" s="53">
        <v>0</v>
      </c>
      <c r="G182" s="54">
        <f>E182*F182</f>
        <v>0</v>
      </c>
      <c r="H182" s="55">
        <v>0</v>
      </c>
      <c r="I182" s="54">
        <f>E182*H182</f>
        <v>0</v>
      </c>
      <c r="J182" s="52">
        <v>0</v>
      </c>
      <c r="K182" s="56">
        <f>E182*J182</f>
        <v>0</v>
      </c>
    </row>
    <row r="183" spans="1:11" s="1" customFormat="1" ht="9.6" x14ac:dyDescent="0.2">
      <c r="A183" s="47"/>
      <c r="B183" s="269" t="s">
        <v>339</v>
      </c>
      <c r="C183" s="270">
        <v>27.18</v>
      </c>
      <c r="D183" s="271" t="s">
        <v>342</v>
      </c>
      <c r="E183" s="273">
        <v>27.18</v>
      </c>
      <c r="F183" s="53"/>
      <c r="G183" s="54"/>
      <c r="H183" s="55"/>
      <c r="I183" s="54"/>
      <c r="J183" s="52"/>
      <c r="K183" s="56"/>
    </row>
    <row r="184" spans="1:11" s="1" customFormat="1" ht="9.6" x14ac:dyDescent="0.2">
      <c r="A184" s="47">
        <f>A182+1</f>
        <v>78</v>
      </c>
      <c r="B184" s="49" t="s">
        <v>188</v>
      </c>
      <c r="C184" s="50" t="s">
        <v>189</v>
      </c>
      <c r="D184" s="51" t="s">
        <v>90</v>
      </c>
      <c r="E184" s="48">
        <v>104.25</v>
      </c>
      <c r="F184" s="53">
        <v>0</v>
      </c>
      <c r="G184" s="54">
        <f>E184*F184</f>
        <v>0</v>
      </c>
      <c r="H184" s="55">
        <v>0</v>
      </c>
      <c r="I184" s="54">
        <f>E184*H184</f>
        <v>0</v>
      </c>
      <c r="J184" s="52">
        <v>0</v>
      </c>
      <c r="K184" s="56">
        <f>E184*J184</f>
        <v>0</v>
      </c>
    </row>
    <row r="185" spans="1:11" s="1" customFormat="1" ht="9.6" x14ac:dyDescent="0.2">
      <c r="A185" s="47"/>
      <c r="B185" s="269" t="s">
        <v>339</v>
      </c>
      <c r="C185" s="267">
        <v>104.25</v>
      </c>
      <c r="D185" s="268" t="s">
        <v>359</v>
      </c>
      <c r="E185" s="275">
        <v>104.25</v>
      </c>
      <c r="F185" s="53"/>
      <c r="G185" s="54"/>
      <c r="H185" s="55"/>
      <c r="I185" s="54"/>
      <c r="J185" s="52"/>
      <c r="K185" s="56"/>
    </row>
    <row r="186" spans="1:11" s="1" customFormat="1" ht="9.6" x14ac:dyDescent="0.2">
      <c r="A186" s="47">
        <f>A184+1</f>
        <v>79</v>
      </c>
      <c r="B186" s="49" t="s">
        <v>190</v>
      </c>
      <c r="C186" s="50" t="s">
        <v>191</v>
      </c>
      <c r="D186" s="51" t="s">
        <v>33</v>
      </c>
      <c r="E186" s="48">
        <v>12.77</v>
      </c>
      <c r="F186" s="53">
        <v>0</v>
      </c>
      <c r="G186" s="54">
        <f>E186*F186</f>
        <v>0</v>
      </c>
      <c r="H186" s="55">
        <v>0</v>
      </c>
      <c r="I186" s="54">
        <f>E186*H186</f>
        <v>0</v>
      </c>
      <c r="J186" s="52">
        <v>0</v>
      </c>
      <c r="K186" s="56">
        <f>E186*J186</f>
        <v>0</v>
      </c>
    </row>
    <row r="187" spans="1:11" s="1" customFormat="1" ht="9.6" x14ac:dyDescent="0.2">
      <c r="A187" s="47"/>
      <c r="B187" s="269" t="s">
        <v>339</v>
      </c>
      <c r="C187" s="270" t="s">
        <v>402</v>
      </c>
      <c r="D187" s="271" t="s">
        <v>343</v>
      </c>
      <c r="E187" s="276">
        <v>12.77</v>
      </c>
      <c r="F187" s="53"/>
      <c r="G187" s="54"/>
      <c r="H187" s="55"/>
      <c r="I187" s="54"/>
      <c r="J187" s="52"/>
      <c r="K187" s="56"/>
    </row>
    <row r="188" spans="1:11" s="1" customFormat="1" ht="9.6" x14ac:dyDescent="0.2">
      <c r="A188" s="47">
        <f>A186+1</f>
        <v>80</v>
      </c>
      <c r="B188" s="49" t="s">
        <v>192</v>
      </c>
      <c r="C188" s="50" t="s">
        <v>193</v>
      </c>
      <c r="D188" s="51" t="s">
        <v>90</v>
      </c>
      <c r="E188" s="48">
        <v>104.25</v>
      </c>
      <c r="F188" s="53">
        <v>0</v>
      </c>
      <c r="G188" s="54">
        <f>E188*F188</f>
        <v>0</v>
      </c>
      <c r="H188" s="55">
        <v>0</v>
      </c>
      <c r="I188" s="54">
        <f>E188*H188</f>
        <v>0</v>
      </c>
      <c r="J188" s="52">
        <v>0</v>
      </c>
      <c r="K188" s="56">
        <f>E188*J188</f>
        <v>0</v>
      </c>
    </row>
    <row r="189" spans="1:11" s="1" customFormat="1" ht="9.6" x14ac:dyDescent="0.2">
      <c r="A189" s="47"/>
      <c r="B189" s="269" t="s">
        <v>339</v>
      </c>
      <c r="C189" s="50">
        <v>104.25</v>
      </c>
      <c r="D189" s="51" t="s">
        <v>359</v>
      </c>
      <c r="E189" s="48">
        <v>104.25</v>
      </c>
      <c r="F189" s="53"/>
      <c r="G189" s="54"/>
      <c r="H189" s="55"/>
      <c r="I189" s="54"/>
      <c r="J189" s="52"/>
      <c r="K189" s="56"/>
    </row>
    <row r="190" spans="1:11" s="1" customFormat="1" ht="9.6" x14ac:dyDescent="0.2">
      <c r="A190" s="47">
        <f>A188+1</f>
        <v>81</v>
      </c>
      <c r="B190" s="49" t="s">
        <v>194</v>
      </c>
      <c r="C190" s="50" t="s">
        <v>195</v>
      </c>
      <c r="D190" s="51" t="s">
        <v>90</v>
      </c>
      <c r="E190" s="48">
        <v>104.25</v>
      </c>
      <c r="F190" s="53">
        <v>0</v>
      </c>
      <c r="G190" s="54">
        <f>E190*F190</f>
        <v>0</v>
      </c>
      <c r="H190" s="55">
        <v>0</v>
      </c>
      <c r="I190" s="54">
        <f>E190*H190</f>
        <v>0</v>
      </c>
      <c r="J190" s="52">
        <v>0</v>
      </c>
      <c r="K190" s="56">
        <f>E190*J190</f>
        <v>0</v>
      </c>
    </row>
    <row r="191" spans="1:11" s="1" customFormat="1" ht="9.6" x14ac:dyDescent="0.2">
      <c r="A191" s="47"/>
      <c r="B191" s="269" t="s">
        <v>339</v>
      </c>
      <c r="C191" s="50">
        <v>104.25</v>
      </c>
      <c r="D191" s="51" t="s">
        <v>359</v>
      </c>
      <c r="E191" s="48">
        <v>104.25</v>
      </c>
      <c r="F191" s="53"/>
      <c r="G191" s="54"/>
      <c r="H191" s="55"/>
      <c r="I191" s="54"/>
      <c r="J191" s="52"/>
      <c r="K191" s="56"/>
    </row>
    <row r="192" spans="1:11" s="1" customFormat="1" ht="9.6" x14ac:dyDescent="0.2">
      <c r="A192" s="47">
        <f>A190+1</f>
        <v>82</v>
      </c>
      <c r="B192" s="49" t="s">
        <v>196</v>
      </c>
      <c r="C192" s="50" t="s">
        <v>197</v>
      </c>
      <c r="D192" s="51" t="s">
        <v>90</v>
      </c>
      <c r="E192" s="48">
        <v>938.25</v>
      </c>
      <c r="F192" s="53">
        <v>0</v>
      </c>
      <c r="G192" s="54">
        <f>E192*F192</f>
        <v>0</v>
      </c>
      <c r="H192" s="55">
        <v>0</v>
      </c>
      <c r="I192" s="54">
        <f>E192*H192</f>
        <v>0</v>
      </c>
      <c r="J192" s="52">
        <v>0</v>
      </c>
      <c r="K192" s="56">
        <f>E192*J192</f>
        <v>0</v>
      </c>
    </row>
    <row r="193" spans="1:11" s="1" customFormat="1" ht="9.6" x14ac:dyDescent="0.2">
      <c r="A193" s="47"/>
      <c r="B193" s="269" t="s">
        <v>339</v>
      </c>
      <c r="C193" s="270" t="s">
        <v>403</v>
      </c>
      <c r="D193" s="271" t="s">
        <v>359</v>
      </c>
      <c r="E193" s="276">
        <v>938.25</v>
      </c>
      <c r="F193" s="53"/>
      <c r="G193" s="54"/>
      <c r="H193" s="55"/>
      <c r="I193" s="54"/>
      <c r="J193" s="52"/>
      <c r="K193" s="56"/>
    </row>
    <row r="194" spans="1:11" s="1" customFormat="1" ht="9.6" x14ac:dyDescent="0.2">
      <c r="A194" s="47">
        <f>A192+1</f>
        <v>83</v>
      </c>
      <c r="B194" s="49" t="s">
        <v>198</v>
      </c>
      <c r="C194" s="50" t="s">
        <v>199</v>
      </c>
      <c r="D194" s="51" t="s">
        <v>90</v>
      </c>
      <c r="E194" s="48">
        <v>104.25</v>
      </c>
      <c r="F194" s="53">
        <v>0</v>
      </c>
      <c r="G194" s="54">
        <f>E194*F194</f>
        <v>0</v>
      </c>
      <c r="H194" s="55">
        <v>0</v>
      </c>
      <c r="I194" s="54">
        <f>E194*H194</f>
        <v>0</v>
      </c>
      <c r="J194" s="52">
        <v>0</v>
      </c>
      <c r="K194" s="56">
        <f>E194*J194</f>
        <v>0</v>
      </c>
    </row>
    <row r="195" spans="1:11" s="1" customFormat="1" ht="9.6" x14ac:dyDescent="0.2">
      <c r="A195" s="47"/>
      <c r="B195" s="269" t="s">
        <v>339</v>
      </c>
      <c r="C195" s="270">
        <v>104.25</v>
      </c>
      <c r="D195" s="271" t="s">
        <v>359</v>
      </c>
      <c r="E195" s="276">
        <v>104.25</v>
      </c>
      <c r="F195" s="53"/>
      <c r="G195" s="54"/>
      <c r="H195" s="55"/>
      <c r="I195" s="54"/>
      <c r="J195" s="52"/>
      <c r="K195" s="56"/>
    </row>
    <row r="196" spans="1:11" s="1" customFormat="1" ht="9.6" x14ac:dyDescent="0.2">
      <c r="A196" s="47">
        <f>A194+1</f>
        <v>84</v>
      </c>
      <c r="B196" s="49" t="s">
        <v>200</v>
      </c>
      <c r="C196" s="50" t="s">
        <v>201</v>
      </c>
      <c r="D196" s="51" t="s">
        <v>90</v>
      </c>
      <c r="E196" s="48">
        <v>104.25</v>
      </c>
      <c r="F196" s="53">
        <v>0</v>
      </c>
      <c r="G196" s="54">
        <f>E196*F196</f>
        <v>0</v>
      </c>
      <c r="H196" s="55">
        <v>0</v>
      </c>
      <c r="I196" s="54">
        <f>E196*H196</f>
        <v>0</v>
      </c>
      <c r="J196" s="52">
        <v>0</v>
      </c>
      <c r="K196" s="56">
        <f>E196*J196</f>
        <v>0</v>
      </c>
    </row>
    <row r="197" spans="1:11" s="1" customFormat="1" ht="9.6" x14ac:dyDescent="0.2">
      <c r="A197" s="47"/>
      <c r="B197" s="269" t="s">
        <v>339</v>
      </c>
      <c r="C197" s="270">
        <v>104.25</v>
      </c>
      <c r="D197" s="271" t="s">
        <v>359</v>
      </c>
      <c r="E197" s="276">
        <v>104.25</v>
      </c>
      <c r="F197" s="53"/>
      <c r="G197" s="54"/>
      <c r="H197" s="55"/>
      <c r="I197" s="54"/>
      <c r="J197" s="52"/>
      <c r="K197" s="56"/>
    </row>
    <row r="198" spans="1:11" s="1" customFormat="1" ht="9.6" x14ac:dyDescent="0.2">
      <c r="A198" s="47">
        <f>A196+1</f>
        <v>85</v>
      </c>
      <c r="B198" s="49" t="s">
        <v>202</v>
      </c>
      <c r="C198" s="50" t="s">
        <v>203</v>
      </c>
      <c r="D198" s="51" t="s">
        <v>204</v>
      </c>
      <c r="E198" s="52">
        <v>17.100000000000001</v>
      </c>
      <c r="F198" s="53">
        <v>0</v>
      </c>
      <c r="G198" s="54">
        <f>E198*F198</f>
        <v>0</v>
      </c>
      <c r="H198" s="55">
        <v>0</v>
      </c>
      <c r="I198" s="54">
        <f>E198*H198</f>
        <v>0</v>
      </c>
      <c r="J198" s="52">
        <v>0.22255466400000001</v>
      </c>
      <c r="K198" s="56">
        <f>E198*J198</f>
        <v>3.8056847544000005</v>
      </c>
    </row>
    <row r="199" spans="1:11" s="1" customFormat="1" ht="9.6" x14ac:dyDescent="0.2">
      <c r="A199" s="47"/>
      <c r="B199" s="269" t="s">
        <v>339</v>
      </c>
      <c r="C199" s="270" t="s">
        <v>404</v>
      </c>
      <c r="D199" s="271" t="s">
        <v>204</v>
      </c>
      <c r="E199" s="272">
        <v>17.100000000000001</v>
      </c>
      <c r="F199" s="53"/>
      <c r="G199" s="54"/>
      <c r="H199" s="55"/>
      <c r="I199" s="266"/>
      <c r="J199" s="52"/>
      <c r="K199" s="56"/>
    </row>
    <row r="200" spans="1:11" s="30" customFormat="1" ht="10.199999999999999" x14ac:dyDescent="0.2">
      <c r="A200" s="74"/>
      <c r="B200" s="75">
        <v>96</v>
      </c>
      <c r="C200" s="76" t="s">
        <v>205</v>
      </c>
      <c r="D200" s="77"/>
      <c r="E200" s="77"/>
      <c r="F200" s="78"/>
      <c r="G200" s="79">
        <f>SUM(G162:G198)</f>
        <v>0</v>
      </c>
      <c r="H200" s="80"/>
      <c r="I200" s="81">
        <f>SUM(I162:I198)</f>
        <v>0</v>
      </c>
      <c r="J200" s="80"/>
      <c r="K200" s="82">
        <f>SUM(K162:K198)</f>
        <v>164.00725558136</v>
      </c>
    </row>
    <row r="201" spans="1:11" s="30" customFormat="1" ht="10.199999999999999" x14ac:dyDescent="0.2">
      <c r="A201" s="40"/>
      <c r="B201" s="41" t="s">
        <v>206</v>
      </c>
      <c r="C201" s="42" t="s">
        <v>207</v>
      </c>
      <c r="D201" s="39"/>
      <c r="E201" s="39"/>
      <c r="F201" s="43"/>
      <c r="G201" s="44"/>
      <c r="H201" s="45"/>
      <c r="I201" s="38"/>
      <c r="J201" s="45"/>
      <c r="K201" s="46"/>
    </row>
    <row r="202" spans="1:11" s="1" customFormat="1" ht="9.6" x14ac:dyDescent="0.2">
      <c r="A202" s="47">
        <f>A198+1</f>
        <v>86</v>
      </c>
      <c r="B202" s="49" t="s">
        <v>208</v>
      </c>
      <c r="C202" s="50" t="s">
        <v>209</v>
      </c>
      <c r="D202" s="51" t="s">
        <v>90</v>
      </c>
      <c r="E202" s="52">
        <v>125.77</v>
      </c>
      <c r="F202" s="53">
        <v>0</v>
      </c>
      <c r="G202" s="54">
        <f>E202*F202</f>
        <v>0</v>
      </c>
      <c r="H202" s="55">
        <v>0</v>
      </c>
      <c r="I202" s="54">
        <f>E202*H202</f>
        <v>0</v>
      </c>
      <c r="J202" s="52">
        <v>0</v>
      </c>
      <c r="K202" s="56">
        <f>E202*J202</f>
        <v>0</v>
      </c>
    </row>
    <row r="203" spans="1:11" s="1" customFormat="1" ht="9.6" x14ac:dyDescent="0.2">
      <c r="A203" s="47"/>
      <c r="B203" s="269" t="s">
        <v>339</v>
      </c>
      <c r="C203" s="284">
        <f>K54+K72+K90+K144+K152</f>
        <v>125.777111091512</v>
      </c>
      <c r="D203" s="271" t="s">
        <v>359</v>
      </c>
      <c r="E203" s="272">
        <v>125.77</v>
      </c>
      <c r="F203" s="53"/>
      <c r="G203" s="54"/>
      <c r="H203" s="55"/>
      <c r="I203" s="54"/>
      <c r="J203" s="52"/>
      <c r="K203" s="56"/>
    </row>
    <row r="204" spans="1:11" s="1" customFormat="1" ht="9.6" x14ac:dyDescent="0.2">
      <c r="A204" s="47">
        <f>A202+1</f>
        <v>87</v>
      </c>
      <c r="B204" s="49" t="s">
        <v>210</v>
      </c>
      <c r="C204" s="50" t="s">
        <v>405</v>
      </c>
      <c r="D204" s="51" t="s">
        <v>90</v>
      </c>
      <c r="E204" s="285">
        <v>125.77</v>
      </c>
      <c r="F204" s="53">
        <v>0</v>
      </c>
      <c r="G204" s="54">
        <f>E204*F204</f>
        <v>0</v>
      </c>
      <c r="H204" s="55">
        <v>0</v>
      </c>
      <c r="I204" s="54">
        <f>E204*H204</f>
        <v>0</v>
      </c>
      <c r="J204" s="52">
        <v>0</v>
      </c>
      <c r="K204" s="56">
        <f>E204*J204</f>
        <v>0</v>
      </c>
    </row>
    <row r="205" spans="1:11" s="1" customFormat="1" ht="9.6" x14ac:dyDescent="0.2">
      <c r="A205" s="47"/>
      <c r="B205" s="269" t="s">
        <v>339</v>
      </c>
      <c r="C205" s="270">
        <v>125.777</v>
      </c>
      <c r="D205" s="271" t="s">
        <v>359</v>
      </c>
      <c r="E205" s="286">
        <v>125.77</v>
      </c>
      <c r="F205" s="53"/>
      <c r="G205" s="54"/>
      <c r="H205" s="55"/>
      <c r="I205" s="54"/>
      <c r="J205" s="52"/>
      <c r="K205" s="56"/>
    </row>
    <row r="206" spans="1:11" s="1" customFormat="1" ht="9.6" x14ac:dyDescent="0.2">
      <c r="A206" s="47">
        <f>A204+1</f>
        <v>88</v>
      </c>
      <c r="B206" s="49" t="s">
        <v>211</v>
      </c>
      <c r="C206" s="50" t="s">
        <v>212</v>
      </c>
      <c r="D206" s="51" t="s">
        <v>90</v>
      </c>
      <c r="E206" s="285">
        <v>0.42</v>
      </c>
      <c r="F206" s="53">
        <v>0</v>
      </c>
      <c r="G206" s="54">
        <f>E206*F206</f>
        <v>0</v>
      </c>
      <c r="H206" s="55">
        <v>0</v>
      </c>
      <c r="I206" s="54">
        <f>E206*H206</f>
        <v>0</v>
      </c>
      <c r="J206" s="52">
        <v>0</v>
      </c>
      <c r="K206" s="56">
        <f>E206*J206</f>
        <v>0</v>
      </c>
    </row>
    <row r="207" spans="1:11" s="1" customFormat="1" ht="9.6" x14ac:dyDescent="0.2">
      <c r="A207" s="47"/>
      <c r="B207" s="269" t="s">
        <v>339</v>
      </c>
      <c r="C207" s="284">
        <f>K160</f>
        <v>0.42009759999999996</v>
      </c>
      <c r="D207" s="271" t="s">
        <v>359</v>
      </c>
      <c r="E207" s="286">
        <v>0.42</v>
      </c>
      <c r="F207" s="53"/>
      <c r="G207" s="54"/>
      <c r="H207" s="55"/>
      <c r="I207" s="266"/>
      <c r="J207" s="52"/>
      <c r="K207" s="56"/>
    </row>
    <row r="208" spans="1:11" s="30" customFormat="1" ht="10.8" thickBot="1" x14ac:dyDescent="0.25">
      <c r="A208" s="66"/>
      <c r="B208" s="68">
        <v>99</v>
      </c>
      <c r="C208" s="69" t="s">
        <v>213</v>
      </c>
      <c r="D208" s="67"/>
      <c r="E208" s="67"/>
      <c r="F208" s="70"/>
      <c r="G208" s="72">
        <f>SUM(G202:G206)</f>
        <v>0</v>
      </c>
      <c r="H208" s="71"/>
      <c r="I208" s="83">
        <f>SUM(I202:I206)</f>
        <v>0</v>
      </c>
      <c r="J208" s="71"/>
      <c r="K208" s="73">
        <f>SUM(K202:K206)</f>
        <v>0</v>
      </c>
    </row>
    <row r="209" spans="1:11" ht="13.8" thickBot="1" x14ac:dyDescent="0.3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</row>
    <row r="210" spans="1:11" s="1" customFormat="1" ht="9.75" customHeight="1" x14ac:dyDescent="0.25">
      <c r="A210" s="8" t="s">
        <v>2</v>
      </c>
      <c r="B210" s="11" t="s">
        <v>6</v>
      </c>
      <c r="C210" s="11" t="s">
        <v>8</v>
      </c>
      <c r="D210" s="11" t="s">
        <v>10</v>
      </c>
      <c r="E210" s="11" t="s">
        <v>12</v>
      </c>
      <c r="F210" s="14" t="s">
        <v>14</v>
      </c>
      <c r="G210" s="15"/>
      <c r="H210" s="15"/>
      <c r="I210" s="15"/>
      <c r="J210" s="11" t="s">
        <v>23</v>
      </c>
      <c r="K210" s="25"/>
    </row>
    <row r="211" spans="1:11" s="1" customFormat="1" ht="9.75" customHeight="1" x14ac:dyDescent="0.25">
      <c r="A211" s="9" t="s">
        <v>3</v>
      </c>
      <c r="B211" s="12"/>
      <c r="C211" s="12"/>
      <c r="D211" s="12"/>
      <c r="E211" s="12"/>
      <c r="F211" s="16" t="s">
        <v>15</v>
      </c>
      <c r="G211" s="17"/>
      <c r="H211" s="22" t="s">
        <v>20</v>
      </c>
      <c r="I211" s="17"/>
      <c r="J211" s="12"/>
      <c r="K211" s="26"/>
    </row>
    <row r="212" spans="1:11" s="1" customFormat="1" ht="9.75" customHeight="1" x14ac:dyDescent="0.2">
      <c r="A212" s="9" t="s">
        <v>4</v>
      </c>
      <c r="B212" s="12"/>
      <c r="C212" s="12"/>
      <c r="D212" s="12"/>
      <c r="E212" s="12"/>
      <c r="F212" s="18" t="s">
        <v>16</v>
      </c>
      <c r="G212" s="20" t="s">
        <v>18</v>
      </c>
      <c r="H212" s="23" t="s">
        <v>16</v>
      </c>
      <c r="I212" s="20" t="s">
        <v>18</v>
      </c>
      <c r="J212" s="23" t="s">
        <v>16</v>
      </c>
      <c r="K212" s="27" t="s">
        <v>18</v>
      </c>
    </row>
    <row r="213" spans="1:11" s="1" customFormat="1" ht="9.75" customHeight="1" thickBot="1" x14ac:dyDescent="0.25">
      <c r="A213" s="10" t="s">
        <v>5</v>
      </c>
      <c r="B213" s="13" t="s">
        <v>7</v>
      </c>
      <c r="C213" s="13" t="s">
        <v>9</v>
      </c>
      <c r="D213" s="13" t="s">
        <v>11</v>
      </c>
      <c r="E213" s="13" t="s">
        <v>13</v>
      </c>
      <c r="F213" s="19" t="s">
        <v>17</v>
      </c>
      <c r="G213" s="21" t="s">
        <v>19</v>
      </c>
      <c r="H213" s="24" t="s">
        <v>21</v>
      </c>
      <c r="I213" s="21" t="s">
        <v>22</v>
      </c>
      <c r="J213" s="24" t="s">
        <v>24</v>
      </c>
      <c r="K213" s="28" t="s">
        <v>25</v>
      </c>
    </row>
    <row r="214" spans="1:11" s="30" customFormat="1" ht="10.199999999999999" x14ac:dyDescent="0.2">
      <c r="A214" s="32"/>
      <c r="B214" s="31"/>
      <c r="C214" s="33" t="s">
        <v>214</v>
      </c>
      <c r="D214" s="31"/>
      <c r="E214" s="31"/>
      <c r="F214" s="34"/>
      <c r="G214" s="35"/>
      <c r="H214" s="36"/>
      <c r="J214" s="36"/>
      <c r="K214" s="37"/>
    </row>
    <row r="215" spans="1:11" s="30" customFormat="1" ht="10.199999999999999" x14ac:dyDescent="0.2">
      <c r="A215" s="40"/>
      <c r="B215" s="41" t="s">
        <v>215</v>
      </c>
      <c r="C215" s="42" t="s">
        <v>216</v>
      </c>
      <c r="D215" s="39"/>
      <c r="E215" s="39"/>
      <c r="F215" s="43"/>
      <c r="G215" s="44"/>
      <c r="H215" s="45"/>
      <c r="I215" s="38"/>
      <c r="J215" s="45"/>
      <c r="K215" s="46"/>
    </row>
    <row r="216" spans="1:11" s="1" customFormat="1" ht="9.6" x14ac:dyDescent="0.2">
      <c r="A216" s="47">
        <f>A206+1</f>
        <v>89</v>
      </c>
      <c r="B216" s="49" t="s">
        <v>217</v>
      </c>
      <c r="C216" s="50" t="s">
        <v>218</v>
      </c>
      <c r="D216" s="51" t="s">
        <v>30</v>
      </c>
      <c r="E216" s="274">
        <v>31.71</v>
      </c>
      <c r="F216" s="53">
        <v>0</v>
      </c>
      <c r="G216" s="54">
        <f>E216*F216</f>
        <v>0</v>
      </c>
      <c r="H216" s="55">
        <v>0</v>
      </c>
      <c r="I216" s="54">
        <f>E216*H216</f>
        <v>0</v>
      </c>
      <c r="J216" s="52">
        <v>2.5000000000000001E-4</v>
      </c>
      <c r="K216" s="56">
        <f>E216*J216</f>
        <v>7.9275000000000005E-3</v>
      </c>
    </row>
    <row r="217" spans="1:11" s="1" customFormat="1" ht="9.6" x14ac:dyDescent="0.2">
      <c r="A217" s="47"/>
      <c r="B217" s="269" t="s">
        <v>339</v>
      </c>
      <c r="C217" s="284" t="s">
        <v>406</v>
      </c>
      <c r="D217" s="271" t="s">
        <v>342</v>
      </c>
      <c r="E217" s="276">
        <v>31.71</v>
      </c>
      <c r="F217" s="53"/>
      <c r="G217" s="54"/>
      <c r="H217" s="55"/>
      <c r="I217" s="54"/>
      <c r="J217" s="52"/>
      <c r="K217" s="56"/>
    </row>
    <row r="218" spans="1:11" s="1" customFormat="1" ht="9.6" x14ac:dyDescent="0.2">
      <c r="A218" s="47">
        <f>A216+1</f>
        <v>90</v>
      </c>
      <c r="B218" s="49" t="s">
        <v>219</v>
      </c>
      <c r="C218" s="50" t="s">
        <v>220</v>
      </c>
      <c r="D218" s="51" t="s">
        <v>133</v>
      </c>
      <c r="E218" s="48">
        <v>1.85</v>
      </c>
      <c r="F218" s="53">
        <v>0</v>
      </c>
      <c r="G218" s="54">
        <f>E218*F218</f>
        <v>0</v>
      </c>
      <c r="H218" s="55">
        <v>0</v>
      </c>
      <c r="I218" s="54">
        <f>E218*H218</f>
        <v>0</v>
      </c>
      <c r="J218" s="52">
        <v>4.687413E-2</v>
      </c>
      <c r="K218" s="56">
        <f>E218*J218</f>
        <v>8.6717140499999998E-2</v>
      </c>
    </row>
    <row r="219" spans="1:11" s="1" customFormat="1" ht="9.6" x14ac:dyDescent="0.2">
      <c r="A219" s="47"/>
      <c r="B219" s="269" t="s">
        <v>339</v>
      </c>
      <c r="C219" s="284">
        <v>1.85</v>
      </c>
      <c r="D219" s="271" t="s">
        <v>380</v>
      </c>
      <c r="E219" s="276">
        <v>1.85</v>
      </c>
      <c r="F219" s="53"/>
      <c r="G219" s="54"/>
      <c r="H219" s="55"/>
      <c r="I219" s="54"/>
      <c r="J219" s="52"/>
      <c r="K219" s="56"/>
    </row>
    <row r="220" spans="1:11" s="1" customFormat="1" ht="9.6" x14ac:dyDescent="0.2">
      <c r="A220" s="47">
        <f>A218+1</f>
        <v>91</v>
      </c>
      <c r="B220" s="49" t="s">
        <v>221</v>
      </c>
      <c r="C220" s="50" t="s">
        <v>222</v>
      </c>
      <c r="D220" s="51" t="s">
        <v>133</v>
      </c>
      <c r="E220" s="48">
        <v>1.25</v>
      </c>
      <c r="F220" s="53">
        <v>0</v>
      </c>
      <c r="G220" s="54">
        <f>E220*F220</f>
        <v>0</v>
      </c>
      <c r="H220" s="55">
        <v>0</v>
      </c>
      <c r="I220" s="54">
        <f>E220*H220</f>
        <v>0</v>
      </c>
      <c r="J220" s="52">
        <v>1.5451680000000001E-2</v>
      </c>
      <c r="K220" s="56">
        <f>E220*J220</f>
        <v>1.9314600000000001E-2</v>
      </c>
    </row>
    <row r="221" spans="1:11" s="1" customFormat="1" ht="9.6" x14ac:dyDescent="0.2">
      <c r="A221" s="47"/>
      <c r="B221" s="269" t="s">
        <v>339</v>
      </c>
      <c r="C221" s="284">
        <v>1.25</v>
      </c>
      <c r="D221" s="271" t="s">
        <v>380</v>
      </c>
      <c r="E221" s="276">
        <v>1.25</v>
      </c>
      <c r="F221" s="53"/>
      <c r="G221" s="54"/>
      <c r="H221" s="55"/>
      <c r="I221" s="54"/>
      <c r="J221" s="52"/>
      <c r="K221" s="56"/>
    </row>
    <row r="222" spans="1:11" s="1" customFormat="1" ht="9.6" x14ac:dyDescent="0.2">
      <c r="A222" s="47">
        <f>A220+1</f>
        <v>92</v>
      </c>
      <c r="B222" s="49" t="s">
        <v>223</v>
      </c>
      <c r="C222" s="50" t="s">
        <v>224</v>
      </c>
      <c r="D222" s="51" t="s">
        <v>225</v>
      </c>
      <c r="E222" s="48">
        <v>20</v>
      </c>
      <c r="F222" s="53">
        <v>0</v>
      </c>
      <c r="G222" s="54">
        <f>E222*F222</f>
        <v>0</v>
      </c>
      <c r="H222" s="55">
        <v>0</v>
      </c>
      <c r="I222" s="54">
        <f>E222*H222</f>
        <v>0</v>
      </c>
      <c r="J222" s="52">
        <v>0</v>
      </c>
      <c r="K222" s="56">
        <f>E222*J222</f>
        <v>0</v>
      </c>
    </row>
    <row r="223" spans="1:11" s="1" customFormat="1" ht="9.6" x14ac:dyDescent="0.2">
      <c r="A223" s="47"/>
      <c r="B223" s="269" t="s">
        <v>339</v>
      </c>
      <c r="C223" s="284">
        <v>20</v>
      </c>
      <c r="D223" s="271" t="s">
        <v>407</v>
      </c>
      <c r="E223" s="276">
        <v>20</v>
      </c>
      <c r="F223" s="53"/>
      <c r="G223" s="54"/>
      <c r="H223" s="55"/>
      <c r="I223" s="54"/>
      <c r="J223" s="52"/>
      <c r="K223" s="56"/>
    </row>
    <row r="224" spans="1:11" s="1" customFormat="1" ht="9.6" x14ac:dyDescent="0.2">
      <c r="A224" s="47">
        <f>A222+1</f>
        <v>93</v>
      </c>
      <c r="B224" s="49" t="s">
        <v>226</v>
      </c>
      <c r="C224" s="50" t="s">
        <v>227</v>
      </c>
      <c r="D224" s="51" t="s">
        <v>90</v>
      </c>
      <c r="E224" s="48">
        <v>0.23599999999999999</v>
      </c>
      <c r="F224" s="53">
        <v>0</v>
      </c>
      <c r="G224" s="54">
        <f>E224*F224</f>
        <v>0</v>
      </c>
      <c r="H224" s="55">
        <v>0</v>
      </c>
      <c r="I224" s="54">
        <f>E224*H224</f>
        <v>0</v>
      </c>
      <c r="J224" s="52">
        <v>0</v>
      </c>
      <c r="K224" s="56">
        <f>E224*J224</f>
        <v>0</v>
      </c>
    </row>
    <row r="225" spans="1:11" s="1" customFormat="1" ht="9.6" x14ac:dyDescent="0.2">
      <c r="A225" s="47"/>
      <c r="B225" s="269" t="s">
        <v>339</v>
      </c>
      <c r="C225" s="284">
        <f>K226</f>
        <v>0.1139592405</v>
      </c>
      <c r="D225" s="271" t="s">
        <v>359</v>
      </c>
      <c r="E225" s="276">
        <v>0.23599999999999999</v>
      </c>
      <c r="F225" s="53"/>
      <c r="G225" s="54"/>
      <c r="H225" s="55"/>
      <c r="I225" s="266"/>
      <c r="J225" s="52"/>
      <c r="K225" s="56"/>
    </row>
    <row r="226" spans="1:11" s="30" customFormat="1" ht="10.8" thickBot="1" x14ac:dyDescent="0.25">
      <c r="A226" s="66"/>
      <c r="B226" s="68">
        <v>772</v>
      </c>
      <c r="C226" s="69" t="s">
        <v>228</v>
      </c>
      <c r="D226" s="67"/>
      <c r="E226" s="67"/>
      <c r="F226" s="70"/>
      <c r="G226" s="72">
        <f>SUM(G216:G224)</f>
        <v>0</v>
      </c>
      <c r="H226" s="71"/>
      <c r="I226" s="83">
        <f>SUM(I216:I224)</f>
        <v>0</v>
      </c>
      <c r="J226" s="71"/>
      <c r="K226" s="73">
        <f>SUM(K216:K224)</f>
        <v>0.1139592405</v>
      </c>
    </row>
    <row r="227" spans="1:11" ht="13.8" thickBot="1" x14ac:dyDescent="0.3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</row>
    <row r="228" spans="1:11" s="30" customFormat="1" ht="13.8" thickBot="1" x14ac:dyDescent="0.3">
      <c r="A228" s="85"/>
      <c r="B228" s="86"/>
      <c r="C228" s="88" t="s">
        <v>229</v>
      </c>
      <c r="D228" s="87"/>
      <c r="E228" s="87"/>
      <c r="F228" s="87"/>
      <c r="G228" s="87"/>
      <c r="H228" s="87"/>
      <c r="I228" s="87"/>
      <c r="J228" s="89">
        <f>'KRYCÍ LIST'!E20</f>
        <v>0</v>
      </c>
      <c r="K228" s="90"/>
    </row>
  </sheetData>
  <mergeCells count="22">
    <mergeCell ref="J210:K211"/>
    <mergeCell ref="J228:K228"/>
    <mergeCell ref="F7:G7"/>
    <mergeCell ref="H7:I7"/>
    <mergeCell ref="J6:K7"/>
    <mergeCell ref="B210:B212"/>
    <mergeCell ref="C210:C212"/>
    <mergeCell ref="D210:D212"/>
    <mergeCell ref="E210:E212"/>
    <mergeCell ref="F210:I210"/>
    <mergeCell ref="F211:G211"/>
    <mergeCell ref="H211:I211"/>
    <mergeCell ref="A1:I1"/>
    <mergeCell ref="J1:K1"/>
    <mergeCell ref="A2:I2"/>
    <mergeCell ref="J2:K2"/>
    <mergeCell ref="A4:K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 STAVBY</vt:lpstr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2025-01-30T21:08:25Z</dcterms:created>
  <dcterms:modified xsi:type="dcterms:W3CDTF">2025-01-30T23:32:13Z</dcterms:modified>
</cp:coreProperties>
</file>