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03.03.2025\"/>
    </mc:Choice>
  </mc:AlternateContent>
  <xr:revisionPtr revIDLastSave="0" documentId="13_ncr:1_{0EB08A02-DF39-48FE-B9D6-F04968DF3B6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5" r:id="rId1"/>
    <sheet name="III. ETAPASO 101" sheetId="2" r:id="rId2"/>
    <sheet name="III. ETAPASO 401" sheetId="3" r:id="rId3"/>
    <sheet name="III. ETAPAVR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" i="4" l="1"/>
  <c r="I28" i="4"/>
  <c r="I25" i="4"/>
  <c r="O25" i="4" s="1"/>
  <c r="O22" i="4"/>
  <c r="I22" i="4"/>
  <c r="I19" i="4"/>
  <c r="O19" i="4" s="1"/>
  <c r="O16" i="4"/>
  <c r="I16" i="4"/>
  <c r="I13" i="4"/>
  <c r="O13" i="4" s="1"/>
  <c r="O10" i="4"/>
  <c r="I10" i="4"/>
  <c r="I75" i="3"/>
  <c r="O76" i="3"/>
  <c r="I76" i="3"/>
  <c r="O72" i="3"/>
  <c r="I72" i="3"/>
  <c r="I69" i="3"/>
  <c r="O69" i="3" s="1"/>
  <c r="O66" i="3"/>
  <c r="I66" i="3"/>
  <c r="I62" i="3"/>
  <c r="O62" i="3" s="1"/>
  <c r="O58" i="3"/>
  <c r="I58" i="3"/>
  <c r="I55" i="3"/>
  <c r="O55" i="3" s="1"/>
  <c r="O52" i="3"/>
  <c r="I52" i="3"/>
  <c r="I49" i="3"/>
  <c r="O49" i="3" s="1"/>
  <c r="O46" i="3"/>
  <c r="I46" i="3"/>
  <c r="I43" i="3"/>
  <c r="O43" i="3" s="1"/>
  <c r="O40" i="3"/>
  <c r="I40" i="3"/>
  <c r="I37" i="3"/>
  <c r="O37" i="3" s="1"/>
  <c r="O33" i="3"/>
  <c r="I33" i="3"/>
  <c r="I30" i="3"/>
  <c r="O30" i="3" s="1"/>
  <c r="I25" i="3"/>
  <c r="O25" i="3" s="1"/>
  <c r="O21" i="3"/>
  <c r="I21" i="3"/>
  <c r="I20" i="3" s="1"/>
  <c r="I9" i="3"/>
  <c r="I17" i="3"/>
  <c r="O17" i="3" s="1"/>
  <c r="I14" i="3"/>
  <c r="O14" i="3" s="1"/>
  <c r="I10" i="3"/>
  <c r="O10" i="3" s="1"/>
  <c r="I171" i="2"/>
  <c r="I172" i="2"/>
  <c r="O172" i="2" s="1"/>
  <c r="O167" i="2"/>
  <c r="I167" i="2"/>
  <c r="O163" i="2"/>
  <c r="I163" i="2"/>
  <c r="O159" i="2"/>
  <c r="I159" i="2"/>
  <c r="O155" i="2"/>
  <c r="I155" i="2"/>
  <c r="I154" i="2" s="1"/>
  <c r="I141" i="2"/>
  <c r="I151" i="2"/>
  <c r="O151" i="2" s="1"/>
  <c r="I148" i="2"/>
  <c r="O148" i="2" s="1"/>
  <c r="I145" i="2"/>
  <c r="O145" i="2" s="1"/>
  <c r="I142" i="2"/>
  <c r="O142" i="2" s="1"/>
  <c r="O137" i="2"/>
  <c r="I137" i="2"/>
  <c r="O133" i="2"/>
  <c r="I133" i="2"/>
  <c r="O129" i="2"/>
  <c r="I129" i="2"/>
  <c r="O125" i="2"/>
  <c r="I125" i="2"/>
  <c r="O121" i="2"/>
  <c r="I121" i="2"/>
  <c r="O117" i="2"/>
  <c r="I117" i="2"/>
  <c r="O113" i="2"/>
  <c r="I113" i="2"/>
  <c r="O109" i="2"/>
  <c r="I109" i="2"/>
  <c r="I108" i="2" s="1"/>
  <c r="I104" i="2"/>
  <c r="O104" i="2" s="1"/>
  <c r="I100" i="2"/>
  <c r="O100" i="2" s="1"/>
  <c r="O95" i="2"/>
  <c r="I95" i="2"/>
  <c r="O91" i="2"/>
  <c r="I91" i="2"/>
  <c r="O88" i="2"/>
  <c r="I88" i="2"/>
  <c r="I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O35" i="2"/>
  <c r="I35" i="2"/>
  <c r="I34" i="2" s="1"/>
  <c r="I30" i="2"/>
  <c r="O30" i="2" s="1"/>
  <c r="O26" i="2"/>
  <c r="I26" i="2"/>
  <c r="I22" i="2"/>
  <c r="O22" i="2" s="1"/>
  <c r="O18" i="2"/>
  <c r="I18" i="2"/>
  <c r="I14" i="2"/>
  <c r="O14" i="2" s="1"/>
  <c r="O10" i="2"/>
  <c r="I10" i="2"/>
  <c r="I9" i="2" s="1"/>
  <c r="D10" i="5" l="1"/>
  <c r="D12" i="5"/>
  <c r="I3" i="2"/>
  <c r="C10" i="5" s="1"/>
  <c r="D11" i="5"/>
  <c r="I99" i="2"/>
  <c r="I29" i="3"/>
  <c r="I3" i="3" s="1"/>
  <c r="C11" i="5" s="1"/>
  <c r="E11" i="5" s="1"/>
  <c r="I9" i="4"/>
  <c r="I3" i="4" s="1"/>
  <c r="C12" i="5" s="1"/>
  <c r="E12" i="5" s="1"/>
  <c r="I36" i="3"/>
  <c r="E10" i="5" l="1"/>
  <c r="C7" i="5" s="1"/>
  <c r="C6" i="5"/>
</calcChain>
</file>

<file path=xl/sharedStrings.xml><?xml version="1.0" encoding="utf-8"?>
<sst xmlns="http://schemas.openxmlformats.org/spreadsheetml/2006/main" count="902" uniqueCount="298">
  <si>
    <t>EstiCon</t>
  </si>
  <si>
    <t>Firma:</t>
  </si>
  <si>
    <t>Rekapitulace ceny</t>
  </si>
  <si>
    <t>Stavba: 51_2024_3 - DPS komunikace Ke Gruntě a Vavřinecká - ETAPA III.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</si>
  <si>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</si>
  <si>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</si>
  <si>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</si>
  <si>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</si>
  <si>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</si>
  <si>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</si>
  <si>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</si>
  <si>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</si>
  <si>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</si>
  <si>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401</t>
  </si>
  <si>
    <t>Veřejné osvětlení</t>
  </si>
  <si>
    <t>VRN</t>
  </si>
  <si>
    <t>Soupis prací objektu</t>
  </si>
  <si>
    <t>S</t>
  </si>
  <si>
    <t>Stavba:</t>
  </si>
  <si>
    <t>51_2024_3</t>
  </si>
  <si>
    <t>DPS komunikace Ke Gruntě a Vavřinecká - ETAPA III.</t>
  </si>
  <si>
    <t>O</t>
  </si>
  <si>
    <t>Objekt:</t>
  </si>
  <si>
    <t>III.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</si>
  <si>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</si>
  <si>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</si>
  <si>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</si>
  <si>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</si>
  <si>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</si>
  <si>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</si>
  <si>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</si>
  <si>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</si>
  <si>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</si>
  <si>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</si>
  <si>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</si>
  <si>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</si>
  <si>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</si>
  <si>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</si>
  <si>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</si>
  <si>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</si>
  <si>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</si>
  <si>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</si>
  <si>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</si>
  <si>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</si>
  <si>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</si>
  <si>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</si>
  <si>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</si>
  <si>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</si>
  <si>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1395*0,05*2,4 167.400000 = 167,40000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</si>
  <si>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</si>
  <si>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</si>
  <si>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</si>
  <si>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</si>
  <si>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677*0,15*2,0 203.100000 = 203,10000 [A]</t>
  </si>
  <si>
    <t>Položka zahrnuje:
- veškeré poplatky majiteli zemníku související s nákupem zeminy (nikoliv s otvírkou zemníku)
Položka nezahrnuje:
- x</t>
  </si>
  <si>
    <t>015111</t>
  </si>
  <si>
    <t>POPLATKY ZA LIKVIDACI ODPADŮ NEKONTAMINOVANÝCH - 17 05 04  VYTĚŽENÉ ZEMINY A HORNINY -  I. TŘÍDA TĚŽITELNOSTI</t>
  </si>
  <si>
    <t>738*0,15*1,85 204.795000 = 204,79500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</si>
  <si>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</si>
  <si>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</si>
  <si>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>POPLATKY ZA LIKVIDACI ODPADŮ NEKONTAMINOVANÝCH - 17 05 04  VYTĚŽENÉ ZEMINY A HORNINY NESPLŇUJÍCÍ LIMITNÍ HODNOTY PRO ZASYPÁVÁNÍ</t>
  </si>
  <si>
    <t>dle pol.č. 122838 : 978,88*1,85 1810.928000 = 1810,92800 [A]</t>
  </si>
  <si>
    <t>015140</t>
  </si>
  <si>
    <t>POPLATKY ZA LIKVIDACI ODPADŮ NEKONTAMINOVANÝCH - 17 01 01  BETON Z DEMOLIC OBJEKTŮ, ZÁKLADŮ TV</t>
  </si>
  <si>
    <t>obruby : (30*0,25*0,15)*2,5 2.812500 = 2,81250 [A]</t>
  </si>
  <si>
    <t>015330</t>
  </si>
  <si>
    <t>POPLATKY ZA LIKVIDACI ODPADŮ NEKONTAMINOVANÝCH - 17 05 04  KAMENNÁ SUŤ</t>
  </si>
  <si>
    <t>100,0*0,1*1,85 18.500000 = 18,50000 [A]</t>
  </si>
  <si>
    <t>1</t>
  </si>
  <si>
    <t>Zemní práce</t>
  </si>
  <si>
    <t>113328</t>
  </si>
  <si>
    <t>ODSTRANĚNÍ PODKLADŮ ZPEVNĚNÝCH PLOCH Z KAMENIVA NESTMEL, ODVOZ DO 20KM</t>
  </si>
  <si>
    <t>M3</t>
  </si>
  <si>
    <t>100*0,1 10.000000 = 10,00000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</si>
  <si>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</si>
  <si>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</si>
  <si>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</si>
  <si>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</si>
  <si>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100*0,1*1,85*10 185.000000 = 185,00000 [A]</t>
  </si>
  <si>
    <t>Položka zahrnuje:
- samostatnou dopravu suti a vybouraných hmot.
Položka nezahrnuje:
- x
Způsob měření:
- množství se určí jako součin hmotnosti [t] a požadované vzdálenosti [km].</t>
  </si>
  <si>
    <t>113524</t>
  </si>
  <si>
    <t>ODSTRANĚNÍ CHODNÍKOVÝCH A SILNIČNÍCH OBRUBNÍKŮ BETONOVÝCH, ODVOZ DO 5KM</t>
  </si>
  <si>
    <t>M</t>
  </si>
  <si>
    <t>30,0 30.000000 = 30,00000 [A]</t>
  </si>
  <si>
    <t>11352B</t>
  </si>
  <si>
    <t>ODSTRANĚNÍ CHODNÍKOVÝCH A SILNIČNÍCH OBRUBNÍKŮ BETONOVÝCH - DOPRAVA</t>
  </si>
  <si>
    <t>((30*0,25*0,15)*2,5)*25 70.312500 = 70,31250 [A]</t>
  </si>
  <si>
    <t>113728</t>
  </si>
  <si>
    <t>FRÉZOVÁNÍ ZPEVNĚNÝCH PLOCH ASFALTOVÝCH, ODVOZ DO 20KM</t>
  </si>
  <si>
    <t>stávající zničená cesta : 1395*0,05 69.750000 = 69,75000 [A]</t>
  </si>
  <si>
    <t>11372B</t>
  </si>
  <si>
    <t>FRÉZOVÁNÍ ZPEVNĚNÝCH PLOCH ASFALTOVÝCH - DOPRAVA</t>
  </si>
  <si>
    <t>stávající zničená cesta : (1395*0,05)*2,4*10 1674.000000 = 1674,00000 [A]</t>
  </si>
  <si>
    <t>121108</t>
  </si>
  <si>
    <t>SEJMUTÍ ORNICE NEBO LESNÍ PŮDY S ODVOZEM DO 20KM</t>
  </si>
  <si>
    <t>738*0,15 110.700000 = 110,70000 [A]</t>
  </si>
  <si>
    <t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</si>
  <si>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</si>
  <si>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</si>
  <si>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</si>
  <si>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738*0,15*10 1107.000000 = 1107,00000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</si>
  <si>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</si>
  <si>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</si>
  <si>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</si>
  <si>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677*0,15
komunikace : 1082*0,29
sanace - komunikace : 1082*0,3
park. stání z veget. dlažby : 53*0,45
kamenné povrchy z žuly : (454,2*0,45)+(21,0*0,43)
štěrk. krajnice : 8,4*0,2 978.880000 = 978,88000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</si>
  <si>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</si>
  <si>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</si>
  <si>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</si>
  <si>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978,88*10 9788.800000 = 9788,80000 [A]</t>
  </si>
  <si>
    <t>18120</t>
  </si>
  <si>
    <t>ÚPRAVA PLÁNĚ SE ZHUTNĚNÍM V HORNINĚ TŘ. II</t>
  </si>
  <si>
    <t>M2</t>
  </si>
  <si>
    <t>vegetační úpravy : 677
komunikace : 1082
sanace - komunikace : 1082
park. stání z veget. dlažby : 53
kamenné povrchy z žuly : 454,2+21,0
štěrk. krajnice : 8,4 3377.600000 = 3377,60000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</si>
  <si>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</si>
  <si>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</si>
  <si>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</si>
  <si>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677 677.000000 = 677,00000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</si>
  <si>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</si>
  <si>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</si>
  <si>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</si>
  <si>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</si>
  <si>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2</t>
  </si>
  <si>
    <t>Základy a zvláštní zakládání</t>
  </si>
  <si>
    <t>212636</t>
  </si>
  <si>
    <t>TRATIVODY KOMPL Z TRUB Z PLAST HM DN DO 150MM, RÝHA TŘ II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</si>
  <si>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 ŠP fr. 0/22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</si>
  <si>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</si>
  <si>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</si>
  <si>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>MATERIÁL OBJ. HM. &gt; 1600 kg/m3;HUTNĚNÍ DLE ČSN 72 1006 (100%±S);CBR&gt;15 % V SOULADU S ČSN 73 6133)</t>
  </si>
  <si>
    <t>sanace - komunikace - ŠDa 0/125 : 1082*0,3 324.600000 = 324,60000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</si>
  <si>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</si>
  <si>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289971</t>
  </si>
  <si>
    <t>OPLÁŠTĚNÍ (ZPEVNĚNÍ) Z GEOTEXTILIE</t>
  </si>
  <si>
    <t>30,0*1,2 36.000000 = 36,00000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</si>
  <si>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</si>
  <si>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</si>
  <si>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</si>
  <si>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45152</t>
  </si>
  <si>
    <t>PODKLADNÍ A VÝPLŇOVÉ VRSTVY Z KAMENIVA DRCENÉHO</t>
  </si>
  <si>
    <t>fr. 4/8_x000D_
park. stání z veget. dlažby : 53*0,04
kamenné povrchy z žuly : (454,2+21,0)*0,03 16.376000 = 16,37600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</si>
  <si>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</si>
  <si>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466921</t>
  </si>
  <si>
    <t>DLAŽBY VEGETAČNÍ Z BETONOVÝCH DLAŽDIC NA SUCHO</t>
  </si>
  <si>
    <t>park. stání z veget. dlažby : 53 53.000000 = 53,00000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</si>
  <si>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</si>
  <si>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</t>
  </si>
  <si>
    <t>Komunikace</t>
  </si>
  <si>
    <t>56143G</t>
  </si>
  <si>
    <t>SMĚSI Z KAMENIVA STMELENÉ CEMENTEM  SC C 8/10 TL. DO 150MM</t>
  </si>
  <si>
    <t>park. stání z veget. dlažby : 53
kamenné povrchy z žuly : 454,2+21,0 525.200000 = 525,20000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</si>
  <si>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</si>
  <si>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</si>
  <si>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</si>
  <si>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komunikace - ŠDb 0/32: 1082 1082.000000 = 1082,00000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</si>
  <si>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</si>
  <si>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</si>
  <si>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</si>
  <si>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park. stání z veget. dlažby - ŠDb 0/32: 53
kamenné povrchy z žuly - ŠDb 0/32 : 454,2+21,0 525.200000 = 525,20000 [A]</t>
  </si>
  <si>
    <t>56930</t>
  </si>
  <si>
    <t>ZPEVNĚNÍ KRAJNIC ZE ŠTĚRKODRTI</t>
  </si>
  <si>
    <t>štěrk. krajnice : 8,4*0,2 1.680000 = 1,68000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</si>
  <si>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</si>
  <si>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572214</t>
  </si>
  <si>
    <t>SPOJOVACÍ POSTŘIK Z MODIFIK EMULZE DO 0,5KG/M2</t>
  </si>
  <si>
    <t>komunikace : 1082 1082.000000 = 1082,00000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</si>
  <si>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</si>
  <si>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</si>
  <si>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</si>
  <si>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1082,0 = 1082,00000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</si>
  <si>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</si>
  <si>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</si>
  <si>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</si>
  <si>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58221</t>
  </si>
  <si>
    <t>DLÁŽDĚNÉ KRYTY Z DROBNÝCH KOSTEK DO LOŽE Z KAMENIVA</t>
  </si>
  <si>
    <t>kamenné povrchy z žuly : 454,2+21,0 472.200000 = 472,20000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</si>
  <si>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</si>
  <si>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</si>
  <si>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Trubní vedení</t>
  </si>
  <si>
    <t>87434</t>
  </si>
  <si>
    <t>POTRUBÍ Z TRUB PLASTOVÝCH ODPADNÍCH DN DO 200MM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</si>
  <si>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</si>
  <si>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</si>
  <si>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</si>
  <si>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KUS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</si>
  <si>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</si>
  <si>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</si>
  <si>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</si>
  <si>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</si>
  <si>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</si>
  <si>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</si>
  <si>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91</t>
  </si>
  <si>
    <t>Doplňující práce na komunikaci</t>
  </si>
  <si>
    <t>914121</t>
  </si>
  <si>
    <t>DOPRAVNÍ ZNAČKY ZÁKLADNÍ VELIKOSTI OCELOVÉ FÓLIE TŘ 1 - DODÁVKA A MONTÁŽ</t>
  </si>
  <si>
    <t>IZ5a : 3
IZ5b : 3_x000D_
IP11a : 2 8,0 = 8,00000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</si>
  <si>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</si>
  <si>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</si>
  <si>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</si>
  <si>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IZ5a : 3
IZ5b : 3_x000D_
IP11a : 2 8 = 8,00000 [A]</t>
  </si>
  <si>
    <t>Položka zahrnuje:
- sloupky
- upevňovací zařízení
- osazení (betonová patka, zemní práce)
Položka nezahrnuje:
- x</t>
  </si>
  <si>
    <t>917223</t>
  </si>
  <si>
    <t>SILNIČNÍ A CHODNÍKOVÉ OBRUBY Z BETONOVÝCH OBRUBNÍKŮ ŠÍŘ 100MM</t>
  </si>
  <si>
    <t>1000/100/250 : 686 686.000000 = 686,00000 [A]</t>
  </si>
  <si>
    <t>Položka zahrnuje:
- dodání a pokládku betonových obrubníků o rozměrech předepsaných zadávací dokumentací
- betonové lože i boční betonovou opěrku
Položka nezahrnuje:
- x</t>
  </si>
  <si>
    <t>93545</t>
  </si>
  <si>
    <t>R</t>
  </si>
  <si>
    <t>ŽLABY Z DÍLCŮ Z POLYMERBETONU SVĚTLÉ ŠÍŘKY DO 400MM VČETNĚ MŘÍŽÍ</t>
  </si>
  <si>
    <t>6,1 = 6,10000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</si>
  <si>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</si>
  <si>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93</t>
  </si>
  <si>
    <t>Dokončovací práce inženýrských staveb</t>
  </si>
  <si>
    <t>935812</t>
  </si>
  <si>
    <t>ŽLABY A RIGOLY DLÁŽDĚNÉ Z KOSTEK DROBNÝCH DO BETONU TL 100MM</t>
  </si>
  <si>
    <t>3,1 3.100000 = 3,10000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</si>
  <si>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</si>
  <si>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Všeobecné konstrukce a práce</t>
  </si>
  <si>
    <t>67,032*1,8 = 120,65760 [B]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</si>
  <si>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</si>
  <si>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</si>
  <si>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</si>
  <si>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</si>
  <si>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</si>
  <si>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</si>
  <si>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</si>
  <si>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13283</t>
  </si>
  <si>
    <t>HLOUBENÍ RÝH ŠÍŘ DO 2M PAŽ I NEPAŽ TŘ. II</t>
  </si>
  <si>
    <t>319,20*0,35*0,6 = 67,03200 [A]</t>
  </si>
  <si>
    <t>Položka zahrnuje:
- vodorovnou a svislou dopravu na skládku,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</si>
  <si>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17481</t>
  </si>
  <si>
    <t>ZÁSYP JAM A RÝH Z NAKUPOVANÝCH MATERIÁLŮ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</si>
  <si>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</si>
  <si>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</t>
  </si>
  <si>
    <t>Přidružená stavební výroba</t>
  </si>
  <si>
    <t>742511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</si>
  <si>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</si>
  <si>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</si>
  <si>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</si>
  <si>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</si>
  <si>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</si>
  <si>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</si>
  <si>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</si>
  <si>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</si>
  <si>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</si>
  <si>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</si>
  <si>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</si>
  <si>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</si>
  <si>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</si>
  <si>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</si>
  <si>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</si>
  <si>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</si>
  <si>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</si>
  <si>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</si>
  <si>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</si>
  <si>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</si>
  <si>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</si>
  <si>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</si>
  <si>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</si>
  <si>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</si>
  <si>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</si>
  <si>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</si>
  <si>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10 10.000000 = 10,00000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</si>
  <si>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</si>
  <si>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</si>
  <si>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</si>
  <si>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</si>
  <si>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</si>
  <si>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</si>
  <si>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</si>
  <si>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</si>
  <si>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</si>
  <si>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</si>
  <si>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</si>
  <si>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</si>
  <si>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</si>
  <si>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</si>
  <si>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</si>
  <si>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</si>
  <si>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</si>
  <si>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</si>
  <si>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</si>
  <si>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</si>
  <si>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</si>
  <si>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</si>
  <si>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</si>
  <si>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</si>
  <si>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</si>
  <si>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</si>
  <si>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</si>
  <si>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</si>
  <si>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</si>
  <si>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</si>
  <si>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</si>
  <si>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</si>
  <si>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</si>
  <si>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</si>
  <si>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</si>
  <si>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ANALÝZY RIZIK A PODMÍNEK VYJÁDŘENÍ KHS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</si>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</sst>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6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0" fillId="5" borderId="7" xfId="0" applyFill="1" applyBorder="1"/>
    <xf numFmtId="0" fontId="0" fillId="5" borderId="7" xfId="0" applyFill="1" applyBorder="1" applyAlignment="1">
      <alignment horizontal="right"/>
    </xf>
    <xf numFmtId="0" fontId="0" fillId="5" borderId="7" xfId="0" applyFill="1" applyBorder="1" applyAlignment="1">
      <alignment wrapText="1"/>
    </xf>
    <xf numFmtId="0" fontId="0" fillId="5" borderId="7" xfId="0" applyFill="1" applyBorder="1" applyAlignment="1">
      <alignment horizontal="center"/>
    </xf>
    <xf numFmtId="165" fontId="0" fillId="5" borderId="7" xfId="0" applyNumberFormat="1" applyFill="1" applyBorder="1" applyAlignment="1">
      <alignment horizontal="center"/>
    </xf>
    <xf numFmtId="164" fontId="0" fillId="5" borderId="7" xfId="0" applyNumberFormat="1" applyFill="1" applyBorder="1" applyAlignment="1" applyProtection="1">
      <alignment horizontal="center"/>
      <protection locked="0"/>
    </xf>
    <xf numFmtId="164" fontId="0" fillId="5" borderId="7" xfId="0" applyNumberFormat="1" applyFill="1" applyBorder="1" applyAlignment="1">
      <alignment horizontal="center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SUM(C10:C12)</f>
        <v>0</v>
      </c>
      <c r="D6" s="3"/>
      <c r="E6" s="3"/>
    </row>
    <row r="7" spans="1:5" x14ac:dyDescent="0.25">
      <c r="A7" s="3"/>
      <c r="B7" s="5" t="s">
        <v>5</v>
      </c>
      <c r="C7" s="6">
        <f>SUM(E10:E12)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'III. ETAPASO 101'!I3</f>
        <v>0</v>
      </c>
      <c r="D10" s="9">
        <f>SUMIFS('III. ETAPASO 101'!O:O,'III. ETAPASO 101'!A:A,"P")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'III. ETAPASO 401'!I3</f>
        <v>0</v>
      </c>
      <c r="D11" s="9">
        <f>SUMIFS('III. ETAPASO 401'!O:O,'III. ETAPASO 401'!A:A,"P")</f>
        <v>0</v>
      </c>
      <c r="E11" s="9">
        <f>C11+D11</f>
        <v>0</v>
      </c>
    </row>
    <row r="12" spans="1:5" x14ac:dyDescent="0.25">
      <c r="A12" s="8" t="s">
        <v>15</v>
      </c>
      <c r="B12" s="8" t="s">
        <v>15</v>
      </c>
      <c r="C12" s="9">
        <f>'III. ETAPAVRN'!I3</f>
        <v>0</v>
      </c>
      <c r="D12" s="9">
        <f>SUMIFS('III. ETAPAVRN'!O:O,'III. ETAPAVRN'!A:A,"P")</f>
        <v>0</v>
      </c>
      <c r="E12" s="9">
        <f>C12+D12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7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16</v>
      </c>
      <c r="F2" s="3"/>
      <c r="G2" s="3"/>
      <c r="H2" s="3"/>
      <c r="I2" s="3"/>
      <c r="J2" s="15"/>
    </row>
    <row r="3" spans="1:16" x14ac:dyDescent="0.25">
      <c r="A3" s="3" t="s">
        <v>17</v>
      </c>
      <c r="B3" s="16" t="s">
        <v>18</v>
      </c>
      <c r="C3" s="48" t="s">
        <v>19</v>
      </c>
      <c r="D3" s="49"/>
      <c r="E3" s="17" t="s">
        <v>20</v>
      </c>
      <c r="F3" s="3"/>
      <c r="G3" s="3"/>
      <c r="H3" s="18" t="s">
        <v>11</v>
      </c>
      <c r="I3" s="19">
        <f>SUMIFS(I9:I175,A9:A175,"SD")</f>
        <v>0</v>
      </c>
      <c r="J3" s="15"/>
      <c r="O3">
        <v>0</v>
      </c>
      <c r="P3">
        <v>2</v>
      </c>
    </row>
    <row r="4" spans="1:16" x14ac:dyDescent="0.25">
      <c r="A4" s="3" t="s">
        <v>21</v>
      </c>
      <c r="B4" s="16" t="s">
        <v>22</v>
      </c>
      <c r="C4" s="48" t="s">
        <v>23</v>
      </c>
      <c r="D4" s="49"/>
      <c r="E4" s="17" t="s">
        <v>23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24</v>
      </c>
      <c r="B5" s="16" t="s">
        <v>25</v>
      </c>
      <c r="C5" s="48" t="s">
        <v>11</v>
      </c>
      <c r="D5" s="49"/>
      <c r="E5" s="17" t="s">
        <v>12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26</v>
      </c>
      <c r="B6" s="51" t="s">
        <v>27</v>
      </c>
      <c r="C6" s="52" t="s">
        <v>28</v>
      </c>
      <c r="D6" s="52" t="s">
        <v>29</v>
      </c>
      <c r="E6" s="52" t="s">
        <v>30</v>
      </c>
      <c r="F6" s="52" t="s">
        <v>31</v>
      </c>
      <c r="G6" s="52" t="s">
        <v>32</v>
      </c>
      <c r="H6" s="52" t="s">
        <v>33</v>
      </c>
      <c r="I6" s="52"/>
      <c r="J6" s="53" t="s">
        <v>34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35</v>
      </c>
      <c r="I7" s="7" t="s">
        <v>36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37</v>
      </c>
      <c r="B9" s="25"/>
      <c r="C9" s="26" t="s">
        <v>38</v>
      </c>
      <c r="D9" s="27"/>
      <c r="E9" s="24" t="s">
        <v>39</v>
      </c>
      <c r="F9" s="27"/>
      <c r="G9" s="27"/>
      <c r="H9" s="27"/>
      <c r="I9" s="28">
        <f>SUMIFS(I10:I33,A10:A33,"P")</f>
        <v>0</v>
      </c>
      <c r="J9" s="29"/>
    </row>
    <row r="10" spans="1:16" x14ac:dyDescent="0.25">
      <c r="A10" s="30" t="s">
        <v>40</v>
      </c>
      <c r="B10" s="30">
        <v>1</v>
      </c>
      <c r="C10" s="31" t="s">
        <v>41</v>
      </c>
      <c r="D10" s="30" t="s">
        <v>42</v>
      </c>
      <c r="E10" s="32" t="s">
        <v>43</v>
      </c>
      <c r="F10" s="33" t="s">
        <v>44</v>
      </c>
      <c r="G10" s="34">
        <v>167.4</v>
      </c>
      <c r="H10" s="35">
        <v>0</v>
      </c>
      <c r="I10" s="36">
        <f>ROUND(G10*H10,P4)</f>
        <v>0</v>
      </c>
      <c r="J10" s="33" t="s">
        <v>45</v>
      </c>
      <c r="O10" s="37">
        <f>I10*0.21</f>
        <v>0</v>
      </c>
      <c r="P10">
        <v>3</v>
      </c>
    </row>
    <row r="11" spans="1:16" x14ac:dyDescent="0.25">
      <c r="A11" s="30" t="s">
        <v>46</v>
      </c>
      <c r="B11" s="38"/>
      <c r="E11" s="39" t="s">
        <v>42</v>
      </c>
      <c r="J11" s="40"/>
    </row>
    <row r="12" spans="1:16" ht="30" x14ac:dyDescent="0.25">
      <c r="A12" s="30" t="s">
        <v>47</v>
      </c>
      <c r="B12" s="38"/>
      <c r="E12" s="41" t="s">
        <v>48</v>
      </c>
      <c r="J12" s="40"/>
    </row>
    <row r="13" spans="1:16" ht="75" x14ac:dyDescent="0.25">
      <c r="A13" s="30" t="s">
        <v>49</v>
      </c>
      <c r="B13" s="38"/>
      <c r="E13" s="32" t="s">
        <v>50</v>
      </c>
      <c r="J13" s="40"/>
    </row>
    <row r="14" spans="1:16" x14ac:dyDescent="0.25">
      <c r="A14" s="30" t="s">
        <v>40</v>
      </c>
      <c r="B14" s="30">
        <v>2</v>
      </c>
      <c r="C14" s="31" t="s">
        <v>51</v>
      </c>
      <c r="D14" s="30" t="s">
        <v>42</v>
      </c>
      <c r="E14" s="32" t="s">
        <v>52</v>
      </c>
      <c r="F14" s="33" t="s">
        <v>44</v>
      </c>
      <c r="G14" s="34">
        <v>203.1</v>
      </c>
      <c r="H14" s="35">
        <v>0</v>
      </c>
      <c r="I14" s="36">
        <f>ROUND(G14*H14,P4)</f>
        <v>0</v>
      </c>
      <c r="J14" s="33" t="s">
        <v>45</v>
      </c>
      <c r="O14" s="37">
        <f>I14*0.21</f>
        <v>0</v>
      </c>
      <c r="P14">
        <v>3</v>
      </c>
    </row>
    <row r="15" spans="1:16" x14ac:dyDescent="0.25">
      <c r="A15" s="30" t="s">
        <v>46</v>
      </c>
      <c r="B15" s="38"/>
      <c r="E15" s="39" t="s">
        <v>42</v>
      </c>
      <c r="J15" s="40"/>
    </row>
    <row r="16" spans="1:16" ht="30" x14ac:dyDescent="0.25">
      <c r="A16" s="30" t="s">
        <v>47</v>
      </c>
      <c r="B16" s="38"/>
      <c r="E16" s="41" t="s">
        <v>53</v>
      </c>
      <c r="J16" s="40"/>
    </row>
    <row r="17" spans="1:16" ht="75" x14ac:dyDescent="0.25">
      <c r="A17" s="30" t="s">
        <v>49</v>
      </c>
      <c r="B17" s="38"/>
      <c r="E17" s="32" t="s">
        <v>54</v>
      </c>
      <c r="J17" s="40"/>
    </row>
    <row r="18" spans="1:16" ht="30" x14ac:dyDescent="0.25">
      <c r="A18" s="30" t="s">
        <v>40</v>
      </c>
      <c r="B18" s="30">
        <v>3</v>
      </c>
      <c r="C18" s="31" t="s">
        <v>55</v>
      </c>
      <c r="D18" s="30" t="s">
        <v>42</v>
      </c>
      <c r="E18" s="32" t="s">
        <v>56</v>
      </c>
      <c r="F18" s="33" t="s">
        <v>44</v>
      </c>
      <c r="G18" s="34">
        <v>204.79499999999999</v>
      </c>
      <c r="H18" s="35">
        <v>0</v>
      </c>
      <c r="I18" s="36">
        <f>ROUND(G18*H18,P4)</f>
        <v>0</v>
      </c>
      <c r="J18" s="33" t="s">
        <v>45</v>
      </c>
      <c r="O18" s="37">
        <f>I18*0.21</f>
        <v>0</v>
      </c>
      <c r="P18">
        <v>3</v>
      </c>
    </row>
    <row r="19" spans="1:16" x14ac:dyDescent="0.25">
      <c r="A19" s="30" t="s">
        <v>46</v>
      </c>
      <c r="B19" s="38"/>
      <c r="E19" s="39" t="s">
        <v>42</v>
      </c>
      <c r="J19" s="40"/>
    </row>
    <row r="20" spans="1:16" x14ac:dyDescent="0.25">
      <c r="A20" s="30" t="s">
        <v>47</v>
      </c>
      <c r="B20" s="38"/>
      <c r="E20" s="41" t="s">
        <v>57</v>
      </c>
      <c r="J20" s="40"/>
    </row>
    <row r="21" spans="1:16" ht="165" x14ac:dyDescent="0.25">
      <c r="A21" s="30" t="s">
        <v>49</v>
      </c>
      <c r="B21" s="38"/>
      <c r="E21" s="32" t="s">
        <v>58</v>
      </c>
      <c r="J21" s="40"/>
    </row>
    <row r="22" spans="1:16" ht="45" x14ac:dyDescent="0.25">
      <c r="A22" s="30" t="s">
        <v>40</v>
      </c>
      <c r="B22" s="30">
        <v>4</v>
      </c>
      <c r="C22" s="31" t="s">
        <v>59</v>
      </c>
      <c r="D22" s="30" t="s">
        <v>42</v>
      </c>
      <c r="E22" s="32" t="s">
        <v>60</v>
      </c>
      <c r="F22" s="33" t="s">
        <v>44</v>
      </c>
      <c r="G22" s="34">
        <v>1810.9280000000001</v>
      </c>
      <c r="H22" s="35">
        <v>0</v>
      </c>
      <c r="I22" s="36">
        <f>ROUND(G22*H22,P4)</f>
        <v>0</v>
      </c>
      <c r="J22" s="33" t="s">
        <v>45</v>
      </c>
      <c r="O22" s="37">
        <f>I22*0.21</f>
        <v>0</v>
      </c>
      <c r="P22">
        <v>3</v>
      </c>
    </row>
    <row r="23" spans="1:16" x14ac:dyDescent="0.25">
      <c r="A23" s="30" t="s">
        <v>46</v>
      </c>
      <c r="B23" s="38"/>
      <c r="E23" s="39" t="s">
        <v>42</v>
      </c>
      <c r="J23" s="40"/>
    </row>
    <row r="24" spans="1:16" x14ac:dyDescent="0.25">
      <c r="A24" s="30" t="s">
        <v>47</v>
      </c>
      <c r="B24" s="38"/>
      <c r="E24" s="41" t="s">
        <v>61</v>
      </c>
      <c r="J24" s="40"/>
    </row>
    <row r="25" spans="1:16" ht="165" x14ac:dyDescent="0.25">
      <c r="A25" s="30" t="s">
        <v>49</v>
      </c>
      <c r="B25" s="38"/>
      <c r="E25" s="32" t="s">
        <v>58</v>
      </c>
      <c r="J25" s="40"/>
    </row>
    <row r="26" spans="1:16" ht="30" x14ac:dyDescent="0.25">
      <c r="A26" s="30" t="s">
        <v>40</v>
      </c>
      <c r="B26" s="30">
        <v>5</v>
      </c>
      <c r="C26" s="31" t="s">
        <v>62</v>
      </c>
      <c r="D26" s="30" t="s">
        <v>42</v>
      </c>
      <c r="E26" s="32" t="s">
        <v>63</v>
      </c>
      <c r="F26" s="33" t="s">
        <v>44</v>
      </c>
      <c r="G26" s="34">
        <v>2.8125</v>
      </c>
      <c r="H26" s="35">
        <v>0</v>
      </c>
      <c r="I26" s="36">
        <f>ROUND(G26*H26,P4)</f>
        <v>0</v>
      </c>
      <c r="J26" s="33" t="s">
        <v>45</v>
      </c>
      <c r="O26" s="37">
        <f>I26*0.21</f>
        <v>0</v>
      </c>
      <c r="P26">
        <v>3</v>
      </c>
    </row>
    <row r="27" spans="1:16" x14ac:dyDescent="0.25">
      <c r="A27" s="30" t="s">
        <v>46</v>
      </c>
      <c r="B27" s="38"/>
      <c r="E27" s="39" t="s">
        <v>42</v>
      </c>
      <c r="J27" s="40"/>
    </row>
    <row r="28" spans="1:16" x14ac:dyDescent="0.25">
      <c r="A28" s="30" t="s">
        <v>47</v>
      </c>
      <c r="B28" s="38"/>
      <c r="E28" s="41" t="s">
        <v>64</v>
      </c>
      <c r="J28" s="40"/>
    </row>
    <row r="29" spans="1:16" ht="165" x14ac:dyDescent="0.25">
      <c r="A29" s="30" t="s">
        <v>49</v>
      </c>
      <c r="B29" s="38"/>
      <c r="E29" s="32" t="s">
        <v>58</v>
      </c>
      <c r="J29" s="40"/>
    </row>
    <row r="30" spans="1:16" ht="30" x14ac:dyDescent="0.25">
      <c r="A30" s="30" t="s">
        <v>40</v>
      </c>
      <c r="B30" s="30">
        <v>6</v>
      </c>
      <c r="C30" s="31" t="s">
        <v>65</v>
      </c>
      <c r="D30" s="30" t="s">
        <v>42</v>
      </c>
      <c r="E30" s="32" t="s">
        <v>66</v>
      </c>
      <c r="F30" s="33" t="s">
        <v>44</v>
      </c>
      <c r="G30" s="34">
        <v>18.5</v>
      </c>
      <c r="H30" s="35">
        <v>0</v>
      </c>
      <c r="I30" s="36">
        <f>ROUND(G30*H30,P4)</f>
        <v>0</v>
      </c>
      <c r="J30" s="33" t="s">
        <v>45</v>
      </c>
      <c r="O30" s="37">
        <f>I30*0.21</f>
        <v>0</v>
      </c>
      <c r="P30">
        <v>3</v>
      </c>
    </row>
    <row r="31" spans="1:16" x14ac:dyDescent="0.25">
      <c r="A31" s="30" t="s">
        <v>46</v>
      </c>
      <c r="B31" s="38"/>
      <c r="E31" s="39" t="s">
        <v>42</v>
      </c>
      <c r="J31" s="40"/>
    </row>
    <row r="32" spans="1:16" x14ac:dyDescent="0.25">
      <c r="A32" s="30" t="s">
        <v>47</v>
      </c>
      <c r="B32" s="38"/>
      <c r="E32" s="41" t="s">
        <v>67</v>
      </c>
      <c r="J32" s="40"/>
    </row>
    <row r="33" spans="1:16" ht="165" x14ac:dyDescent="0.25">
      <c r="A33" s="30" t="s">
        <v>49</v>
      </c>
      <c r="B33" s="38"/>
      <c r="E33" s="32" t="s">
        <v>58</v>
      </c>
      <c r="J33" s="40"/>
    </row>
    <row r="34" spans="1:16" x14ac:dyDescent="0.25">
      <c r="A34" s="24" t="s">
        <v>37</v>
      </c>
      <c r="B34" s="25"/>
      <c r="C34" s="26" t="s">
        <v>68</v>
      </c>
      <c r="D34" s="27"/>
      <c r="E34" s="24" t="s">
        <v>69</v>
      </c>
      <c r="F34" s="27"/>
      <c r="G34" s="27"/>
      <c r="H34" s="27"/>
      <c r="I34" s="28">
        <f>SUMIFS(I35:I86,A35:A86,"P")</f>
        <v>0</v>
      </c>
      <c r="J34" s="29"/>
    </row>
    <row r="35" spans="1:16" ht="30" x14ac:dyDescent="0.25">
      <c r="A35" s="30" t="s">
        <v>40</v>
      </c>
      <c r="B35" s="30">
        <v>7</v>
      </c>
      <c r="C35" s="31" t="s">
        <v>70</v>
      </c>
      <c r="D35" s="30" t="s">
        <v>42</v>
      </c>
      <c r="E35" s="32" t="s">
        <v>71</v>
      </c>
      <c r="F35" s="33" t="s">
        <v>72</v>
      </c>
      <c r="G35" s="34">
        <v>10</v>
      </c>
      <c r="H35" s="35">
        <v>0</v>
      </c>
      <c r="I35" s="36">
        <f>ROUND(G35*H35,P4)</f>
        <v>0</v>
      </c>
      <c r="J35" s="33" t="s">
        <v>45</v>
      </c>
      <c r="O35" s="37">
        <f>I35*0.21</f>
        <v>0</v>
      </c>
      <c r="P35">
        <v>3</v>
      </c>
    </row>
    <row r="36" spans="1:16" x14ac:dyDescent="0.25">
      <c r="A36" s="30" t="s">
        <v>46</v>
      </c>
      <c r="B36" s="38"/>
      <c r="E36" s="39" t="s">
        <v>42</v>
      </c>
      <c r="J36" s="40"/>
    </row>
    <row r="37" spans="1:16" x14ac:dyDescent="0.25">
      <c r="A37" s="30" t="s">
        <v>47</v>
      </c>
      <c r="B37" s="38"/>
      <c r="E37" s="41" t="s">
        <v>73</v>
      </c>
      <c r="J37" s="40"/>
    </row>
    <row r="38" spans="1:16" ht="120" x14ac:dyDescent="0.25">
      <c r="A38" s="30" t="s">
        <v>49</v>
      </c>
      <c r="B38" s="38"/>
      <c r="E38" s="32" t="s">
        <v>74</v>
      </c>
      <c r="J38" s="40"/>
    </row>
    <row r="39" spans="1:16" ht="30" x14ac:dyDescent="0.25">
      <c r="A39" s="30" t="s">
        <v>40</v>
      </c>
      <c r="B39" s="30">
        <v>8</v>
      </c>
      <c r="C39" s="31" t="s">
        <v>75</v>
      </c>
      <c r="D39" s="30" t="s">
        <v>42</v>
      </c>
      <c r="E39" s="32" t="s">
        <v>76</v>
      </c>
      <c r="F39" s="33" t="s">
        <v>77</v>
      </c>
      <c r="G39" s="34">
        <v>185</v>
      </c>
      <c r="H39" s="35">
        <v>0</v>
      </c>
      <c r="I39" s="36">
        <f>ROUND(G39*H39,P4)</f>
        <v>0</v>
      </c>
      <c r="J39" s="33" t="s">
        <v>45</v>
      </c>
      <c r="O39" s="37">
        <f>I39*0.21</f>
        <v>0</v>
      </c>
      <c r="P39">
        <v>3</v>
      </c>
    </row>
    <row r="40" spans="1:16" x14ac:dyDescent="0.25">
      <c r="A40" s="30" t="s">
        <v>46</v>
      </c>
      <c r="B40" s="38"/>
      <c r="E40" s="39" t="s">
        <v>42</v>
      </c>
      <c r="J40" s="40"/>
    </row>
    <row r="41" spans="1:16" x14ac:dyDescent="0.25">
      <c r="A41" s="30" t="s">
        <v>47</v>
      </c>
      <c r="B41" s="38"/>
      <c r="E41" s="41" t="s">
        <v>78</v>
      </c>
      <c r="J41" s="40"/>
    </row>
    <row r="42" spans="1:16" ht="105" x14ac:dyDescent="0.25">
      <c r="A42" s="30" t="s">
        <v>49</v>
      </c>
      <c r="B42" s="38"/>
      <c r="E42" s="32" t="s">
        <v>79</v>
      </c>
      <c r="J42" s="40"/>
    </row>
    <row r="43" spans="1:16" ht="30" x14ac:dyDescent="0.25">
      <c r="A43" s="30" t="s">
        <v>40</v>
      </c>
      <c r="B43" s="30">
        <v>9</v>
      </c>
      <c r="C43" s="31" t="s">
        <v>80</v>
      </c>
      <c r="D43" s="30" t="s">
        <v>42</v>
      </c>
      <c r="E43" s="32" t="s">
        <v>81</v>
      </c>
      <c r="F43" s="33" t="s">
        <v>82</v>
      </c>
      <c r="G43" s="34">
        <v>30</v>
      </c>
      <c r="H43" s="35">
        <v>0</v>
      </c>
      <c r="I43" s="36">
        <f>ROUND(G43*H43,P4)</f>
        <v>0</v>
      </c>
      <c r="J43" s="33" t="s">
        <v>45</v>
      </c>
      <c r="O43" s="37">
        <f>I43*0.21</f>
        <v>0</v>
      </c>
      <c r="P43">
        <v>3</v>
      </c>
    </row>
    <row r="44" spans="1:16" x14ac:dyDescent="0.25">
      <c r="A44" s="30" t="s">
        <v>46</v>
      </c>
      <c r="B44" s="38"/>
      <c r="E44" s="39" t="s">
        <v>42</v>
      </c>
      <c r="J44" s="40"/>
    </row>
    <row r="45" spans="1:16" x14ac:dyDescent="0.25">
      <c r="A45" s="30" t="s">
        <v>47</v>
      </c>
      <c r="B45" s="38"/>
      <c r="E45" s="41" t="s">
        <v>83</v>
      </c>
      <c r="J45" s="40"/>
    </row>
    <row r="46" spans="1:16" ht="120" x14ac:dyDescent="0.25">
      <c r="A46" s="30" t="s">
        <v>49</v>
      </c>
      <c r="B46" s="38"/>
      <c r="E46" s="32" t="s">
        <v>74</v>
      </c>
      <c r="J46" s="40"/>
    </row>
    <row r="47" spans="1:16" ht="30" x14ac:dyDescent="0.25">
      <c r="A47" s="30" t="s">
        <v>40</v>
      </c>
      <c r="B47" s="30">
        <v>10</v>
      </c>
      <c r="C47" s="31" t="s">
        <v>84</v>
      </c>
      <c r="D47" s="30" t="s">
        <v>42</v>
      </c>
      <c r="E47" s="32" t="s">
        <v>85</v>
      </c>
      <c r="F47" s="33" t="s">
        <v>77</v>
      </c>
      <c r="G47" s="34">
        <v>70.3125</v>
      </c>
      <c r="H47" s="35">
        <v>0</v>
      </c>
      <c r="I47" s="36">
        <f>ROUND(G47*H47,P4)</f>
        <v>0</v>
      </c>
      <c r="J47" s="33" t="s">
        <v>45</v>
      </c>
      <c r="O47" s="37">
        <f>I47*0.21</f>
        <v>0</v>
      </c>
      <c r="P47">
        <v>3</v>
      </c>
    </row>
    <row r="48" spans="1:16" x14ac:dyDescent="0.25">
      <c r="A48" s="30" t="s">
        <v>46</v>
      </c>
      <c r="B48" s="38"/>
      <c r="E48" s="39" t="s">
        <v>42</v>
      </c>
      <c r="J48" s="40"/>
    </row>
    <row r="49" spans="1:16" x14ac:dyDescent="0.25">
      <c r="A49" s="30" t="s">
        <v>47</v>
      </c>
      <c r="B49" s="38"/>
      <c r="E49" s="41" t="s">
        <v>86</v>
      </c>
      <c r="J49" s="40"/>
    </row>
    <row r="50" spans="1:16" ht="105" x14ac:dyDescent="0.25">
      <c r="A50" s="30" t="s">
        <v>49</v>
      </c>
      <c r="B50" s="38"/>
      <c r="E50" s="32" t="s">
        <v>79</v>
      </c>
      <c r="J50" s="40"/>
    </row>
    <row r="51" spans="1:16" x14ac:dyDescent="0.25">
      <c r="A51" s="30" t="s">
        <v>40</v>
      </c>
      <c r="B51" s="30">
        <v>11</v>
      </c>
      <c r="C51" s="31" t="s">
        <v>87</v>
      </c>
      <c r="D51" s="30" t="s">
        <v>42</v>
      </c>
      <c r="E51" s="32" t="s">
        <v>88</v>
      </c>
      <c r="F51" s="33" t="s">
        <v>72</v>
      </c>
      <c r="G51" s="34">
        <v>69.75</v>
      </c>
      <c r="H51" s="35">
        <v>0</v>
      </c>
      <c r="I51" s="36">
        <f>ROUND(G51*H51,P4)</f>
        <v>0</v>
      </c>
      <c r="J51" s="33" t="s">
        <v>45</v>
      </c>
      <c r="O51" s="37">
        <f>I51*0.21</f>
        <v>0</v>
      </c>
      <c r="P51">
        <v>3</v>
      </c>
    </row>
    <row r="52" spans="1:16" x14ac:dyDescent="0.25">
      <c r="A52" s="30" t="s">
        <v>46</v>
      </c>
      <c r="B52" s="38"/>
      <c r="E52" s="39" t="s">
        <v>42</v>
      </c>
      <c r="J52" s="40"/>
    </row>
    <row r="53" spans="1:16" x14ac:dyDescent="0.25">
      <c r="A53" s="30" t="s">
        <v>47</v>
      </c>
      <c r="B53" s="38"/>
      <c r="E53" s="41" t="s">
        <v>89</v>
      </c>
      <c r="J53" s="40"/>
    </row>
    <row r="54" spans="1:16" ht="120" x14ac:dyDescent="0.25">
      <c r="A54" s="30" t="s">
        <v>49</v>
      </c>
      <c r="B54" s="38"/>
      <c r="E54" s="32" t="s">
        <v>74</v>
      </c>
      <c r="J54" s="40"/>
    </row>
    <row r="55" spans="1:16" x14ac:dyDescent="0.25">
      <c r="A55" s="30" t="s">
        <v>40</v>
      </c>
      <c r="B55" s="30">
        <v>12</v>
      </c>
      <c r="C55" s="31" t="s">
        <v>90</v>
      </c>
      <c r="D55" s="30" t="s">
        <v>42</v>
      </c>
      <c r="E55" s="32" t="s">
        <v>91</v>
      </c>
      <c r="F55" s="33" t="s">
        <v>77</v>
      </c>
      <c r="G55" s="34">
        <v>1674</v>
      </c>
      <c r="H55" s="35">
        <v>0</v>
      </c>
      <c r="I55" s="36">
        <f>ROUND(G55*H55,P4)</f>
        <v>0</v>
      </c>
      <c r="J55" s="33" t="s">
        <v>45</v>
      </c>
      <c r="O55" s="37">
        <f>I55*0.21</f>
        <v>0</v>
      </c>
      <c r="P55">
        <v>3</v>
      </c>
    </row>
    <row r="56" spans="1:16" x14ac:dyDescent="0.25">
      <c r="A56" s="30" t="s">
        <v>46</v>
      </c>
      <c r="B56" s="38"/>
      <c r="E56" s="39" t="s">
        <v>42</v>
      </c>
      <c r="J56" s="40"/>
    </row>
    <row r="57" spans="1:16" ht="30" x14ac:dyDescent="0.25">
      <c r="A57" s="30" t="s">
        <v>47</v>
      </c>
      <c r="B57" s="38"/>
      <c r="E57" s="41" t="s">
        <v>92</v>
      </c>
      <c r="J57" s="40"/>
    </row>
    <row r="58" spans="1:16" ht="105" x14ac:dyDescent="0.25">
      <c r="A58" s="30" t="s">
        <v>49</v>
      </c>
      <c r="B58" s="38"/>
      <c r="E58" s="32" t="s">
        <v>79</v>
      </c>
      <c r="J58" s="40"/>
    </row>
    <row r="59" spans="1:16" x14ac:dyDescent="0.25">
      <c r="A59" s="30" t="s">
        <v>40</v>
      </c>
      <c r="B59" s="30">
        <v>13</v>
      </c>
      <c r="C59" s="31" t="s">
        <v>93</v>
      </c>
      <c r="D59" s="30" t="s">
        <v>42</v>
      </c>
      <c r="E59" s="32" t="s">
        <v>94</v>
      </c>
      <c r="F59" s="33" t="s">
        <v>72</v>
      </c>
      <c r="G59" s="34">
        <v>110.7</v>
      </c>
      <c r="H59" s="35">
        <v>0</v>
      </c>
      <c r="I59" s="36">
        <f>ROUND(G59*H59,P4)</f>
        <v>0</v>
      </c>
      <c r="J59" s="33" t="s">
        <v>45</v>
      </c>
      <c r="O59" s="37">
        <f>I59*0.21</f>
        <v>0</v>
      </c>
      <c r="P59">
        <v>3</v>
      </c>
    </row>
    <row r="60" spans="1:16" x14ac:dyDescent="0.25">
      <c r="A60" s="30" t="s">
        <v>46</v>
      </c>
      <c r="B60" s="38"/>
      <c r="E60" s="39" t="s">
        <v>42</v>
      </c>
      <c r="J60" s="40"/>
    </row>
    <row r="61" spans="1:16" x14ac:dyDescent="0.25">
      <c r="A61" s="30" t="s">
        <v>47</v>
      </c>
      <c r="B61" s="38"/>
      <c r="E61" s="41" t="s">
        <v>95</v>
      </c>
      <c r="J61" s="40"/>
    </row>
    <row r="62" spans="1:16" ht="75" x14ac:dyDescent="0.25">
      <c r="A62" s="30" t="s">
        <v>49</v>
      </c>
      <c r="B62" s="38"/>
      <c r="E62" s="32" t="s">
        <v>96</v>
      </c>
      <c r="J62" s="40"/>
    </row>
    <row r="63" spans="1:16" x14ac:dyDescent="0.25">
      <c r="A63" s="30" t="s">
        <v>40</v>
      </c>
      <c r="B63" s="30">
        <v>14</v>
      </c>
      <c r="C63" s="31" t="s">
        <v>97</v>
      </c>
      <c r="D63" s="30" t="s">
        <v>42</v>
      </c>
      <c r="E63" s="32" t="s">
        <v>98</v>
      </c>
      <c r="F63" s="33" t="s">
        <v>99</v>
      </c>
      <c r="G63" s="34">
        <v>1107</v>
      </c>
      <c r="H63" s="35">
        <v>0</v>
      </c>
      <c r="I63" s="36">
        <f>ROUND(G63*H63,P4)</f>
        <v>0</v>
      </c>
      <c r="J63" s="33" t="s">
        <v>45</v>
      </c>
      <c r="O63" s="37">
        <f>I63*0.21</f>
        <v>0</v>
      </c>
      <c r="P63">
        <v>3</v>
      </c>
    </row>
    <row r="64" spans="1:16" x14ac:dyDescent="0.25">
      <c r="A64" s="30" t="s">
        <v>46</v>
      </c>
      <c r="B64" s="38"/>
      <c r="E64" s="39" t="s">
        <v>42</v>
      </c>
      <c r="J64" s="40"/>
    </row>
    <row r="65" spans="1:16" x14ac:dyDescent="0.25">
      <c r="A65" s="30" t="s">
        <v>47</v>
      </c>
      <c r="B65" s="38"/>
      <c r="E65" s="41" t="s">
        <v>100</v>
      </c>
      <c r="J65" s="40"/>
    </row>
    <row r="66" spans="1:16" ht="105" x14ac:dyDescent="0.25">
      <c r="A66" s="30" t="s">
        <v>49</v>
      </c>
      <c r="B66" s="38"/>
      <c r="E66" s="32" t="s">
        <v>101</v>
      </c>
      <c r="J66" s="40"/>
    </row>
    <row r="67" spans="1:16" x14ac:dyDescent="0.25">
      <c r="A67" s="30" t="s">
        <v>40</v>
      </c>
      <c r="B67" s="30">
        <v>15</v>
      </c>
      <c r="C67" s="31" t="s">
        <v>102</v>
      </c>
      <c r="D67" s="30" t="s">
        <v>42</v>
      </c>
      <c r="E67" s="32" t="s">
        <v>103</v>
      </c>
      <c r="F67" s="33" t="s">
        <v>72</v>
      </c>
      <c r="G67" s="34">
        <v>978.88</v>
      </c>
      <c r="H67" s="35">
        <v>0</v>
      </c>
      <c r="I67" s="36">
        <f>ROUND(G67*H67,P4)</f>
        <v>0</v>
      </c>
      <c r="J67" s="33" t="s">
        <v>45</v>
      </c>
      <c r="O67" s="37">
        <f>I67*0.21</f>
        <v>0</v>
      </c>
      <c r="P67">
        <v>3</v>
      </c>
    </row>
    <row r="68" spans="1:16" x14ac:dyDescent="0.25">
      <c r="A68" s="30" t="s">
        <v>46</v>
      </c>
      <c r="B68" s="38"/>
      <c r="E68" s="39" t="s">
        <v>42</v>
      </c>
      <c r="J68" s="40"/>
    </row>
    <row r="69" spans="1:16" ht="90" x14ac:dyDescent="0.25">
      <c r="A69" s="30" t="s">
        <v>47</v>
      </c>
      <c r="B69" s="38"/>
      <c r="E69" s="41" t="s">
        <v>104</v>
      </c>
      <c r="J69" s="40"/>
    </row>
    <row r="70" spans="1:16" ht="409.5" x14ac:dyDescent="0.25">
      <c r="A70" s="30" t="s">
        <v>49</v>
      </c>
      <c r="B70" s="38"/>
      <c r="E70" s="32" t="s">
        <v>105</v>
      </c>
      <c r="J70" s="40"/>
    </row>
    <row r="71" spans="1:16" x14ac:dyDescent="0.25">
      <c r="A71" s="30" t="s">
        <v>40</v>
      </c>
      <c r="B71" s="30">
        <v>16</v>
      </c>
      <c r="C71" s="31" t="s">
        <v>106</v>
      </c>
      <c r="D71" s="30" t="s">
        <v>42</v>
      </c>
      <c r="E71" s="32" t="s">
        <v>107</v>
      </c>
      <c r="F71" s="33" t="s">
        <v>99</v>
      </c>
      <c r="G71" s="34">
        <v>9788.7999999999993</v>
      </c>
      <c r="H71" s="35">
        <v>0</v>
      </c>
      <c r="I71" s="36">
        <f>ROUND(G71*H71,P4)</f>
        <v>0</v>
      </c>
      <c r="J71" s="33" t="s">
        <v>45</v>
      </c>
      <c r="O71" s="37">
        <f>I71*0.21</f>
        <v>0</v>
      </c>
      <c r="P71">
        <v>3</v>
      </c>
    </row>
    <row r="72" spans="1:16" x14ac:dyDescent="0.25">
      <c r="A72" s="30" t="s">
        <v>46</v>
      </c>
      <c r="B72" s="38"/>
      <c r="E72" s="39" t="s">
        <v>42</v>
      </c>
      <c r="J72" s="40"/>
    </row>
    <row r="73" spans="1:16" x14ac:dyDescent="0.25">
      <c r="A73" s="30" t="s">
        <v>47</v>
      </c>
      <c r="B73" s="38"/>
      <c r="E73" s="41" t="s">
        <v>108</v>
      </c>
      <c r="J73" s="40"/>
    </row>
    <row r="74" spans="1:16" ht="105" x14ac:dyDescent="0.25">
      <c r="A74" s="30" t="s">
        <v>49</v>
      </c>
      <c r="B74" s="38"/>
      <c r="E74" s="32" t="s">
        <v>101</v>
      </c>
      <c r="J74" s="40"/>
    </row>
    <row r="75" spans="1:16" x14ac:dyDescent="0.25">
      <c r="A75" s="30" t="s">
        <v>40</v>
      </c>
      <c r="B75" s="30">
        <v>17</v>
      </c>
      <c r="C75" s="31" t="s">
        <v>109</v>
      </c>
      <c r="D75" s="30" t="s">
        <v>42</v>
      </c>
      <c r="E75" s="32" t="s">
        <v>110</v>
      </c>
      <c r="F75" s="33" t="s">
        <v>111</v>
      </c>
      <c r="G75" s="34">
        <v>3377.6</v>
      </c>
      <c r="H75" s="35">
        <v>0</v>
      </c>
      <c r="I75" s="36">
        <f>ROUND(G75*H75,P4)</f>
        <v>0</v>
      </c>
      <c r="J75" s="33" t="s">
        <v>45</v>
      </c>
      <c r="O75" s="37">
        <f>I75*0.21</f>
        <v>0</v>
      </c>
      <c r="P75">
        <v>3</v>
      </c>
    </row>
    <row r="76" spans="1:16" x14ac:dyDescent="0.25">
      <c r="A76" s="30" t="s">
        <v>46</v>
      </c>
      <c r="B76" s="38"/>
      <c r="E76" s="39" t="s">
        <v>42</v>
      </c>
      <c r="J76" s="40"/>
    </row>
    <row r="77" spans="1:16" ht="90" x14ac:dyDescent="0.25">
      <c r="A77" s="30" t="s">
        <v>47</v>
      </c>
      <c r="B77" s="38"/>
      <c r="E77" s="41" t="s">
        <v>112</v>
      </c>
      <c r="J77" s="40"/>
    </row>
    <row r="78" spans="1:16" ht="75" x14ac:dyDescent="0.25">
      <c r="A78" s="30" t="s">
        <v>49</v>
      </c>
      <c r="B78" s="38"/>
      <c r="E78" s="32" t="s">
        <v>113</v>
      </c>
      <c r="J78" s="40"/>
    </row>
    <row r="79" spans="1:16" x14ac:dyDescent="0.25">
      <c r="A79" s="30" t="s">
        <v>40</v>
      </c>
      <c r="B79" s="30">
        <v>18</v>
      </c>
      <c r="C79" s="31" t="s">
        <v>114</v>
      </c>
      <c r="D79" s="30" t="s">
        <v>42</v>
      </c>
      <c r="E79" s="32" t="s">
        <v>115</v>
      </c>
      <c r="F79" s="33" t="s">
        <v>111</v>
      </c>
      <c r="G79" s="34">
        <v>677</v>
      </c>
      <c r="H79" s="35">
        <v>0</v>
      </c>
      <c r="I79" s="36">
        <f>ROUND(G79*H79,P4)</f>
        <v>0</v>
      </c>
      <c r="J79" s="33" t="s">
        <v>45</v>
      </c>
      <c r="O79" s="37">
        <f>I79*0.21</f>
        <v>0</v>
      </c>
      <c r="P79">
        <v>3</v>
      </c>
    </row>
    <row r="80" spans="1:16" x14ac:dyDescent="0.25">
      <c r="A80" s="30" t="s">
        <v>46</v>
      </c>
      <c r="B80" s="38"/>
      <c r="E80" s="39" t="s">
        <v>42</v>
      </c>
      <c r="J80" s="40"/>
    </row>
    <row r="81" spans="1:16" x14ac:dyDescent="0.25">
      <c r="A81" s="30" t="s">
        <v>47</v>
      </c>
      <c r="B81" s="38"/>
      <c r="E81" s="41" t="s">
        <v>116</v>
      </c>
      <c r="J81" s="40"/>
    </row>
    <row r="82" spans="1:16" ht="75" x14ac:dyDescent="0.25">
      <c r="A82" s="30" t="s">
        <v>49</v>
      </c>
      <c r="B82" s="38"/>
      <c r="E82" s="32" t="s">
        <v>117</v>
      </c>
      <c r="J82" s="40"/>
    </row>
    <row r="83" spans="1:16" x14ac:dyDescent="0.25">
      <c r="A83" s="30" t="s">
        <v>40</v>
      </c>
      <c r="B83" s="30">
        <v>19</v>
      </c>
      <c r="C83" s="31" t="s">
        <v>118</v>
      </c>
      <c r="D83" s="30" t="s">
        <v>42</v>
      </c>
      <c r="E83" s="32" t="s">
        <v>119</v>
      </c>
      <c r="F83" s="33" t="s">
        <v>111</v>
      </c>
      <c r="G83" s="34">
        <v>677</v>
      </c>
      <c r="H83" s="35">
        <v>0</v>
      </c>
      <c r="I83" s="36">
        <f>ROUND(G83*H83,P4)</f>
        <v>0</v>
      </c>
      <c r="J83" s="33" t="s">
        <v>45</v>
      </c>
      <c r="O83" s="37">
        <f>I83*0.21</f>
        <v>0</v>
      </c>
      <c r="P83">
        <v>3</v>
      </c>
    </row>
    <row r="84" spans="1:16" x14ac:dyDescent="0.25">
      <c r="A84" s="30" t="s">
        <v>46</v>
      </c>
      <c r="B84" s="38"/>
      <c r="E84" s="39" t="s">
        <v>42</v>
      </c>
      <c r="J84" s="40"/>
    </row>
    <row r="85" spans="1:16" x14ac:dyDescent="0.25">
      <c r="A85" s="30" t="s">
        <v>47</v>
      </c>
      <c r="B85" s="38"/>
      <c r="E85" s="41" t="s">
        <v>116</v>
      </c>
      <c r="J85" s="40"/>
    </row>
    <row r="86" spans="1:16" ht="75" x14ac:dyDescent="0.25">
      <c r="A86" s="30" t="s">
        <v>49</v>
      </c>
      <c r="B86" s="38"/>
      <c r="E86" s="32" t="s">
        <v>120</v>
      </c>
      <c r="J86" s="40"/>
    </row>
    <row r="87" spans="1:16" x14ac:dyDescent="0.25">
      <c r="A87" s="24" t="s">
        <v>37</v>
      </c>
      <c r="B87" s="25"/>
      <c r="C87" s="26" t="s">
        <v>121</v>
      </c>
      <c r="D87" s="27"/>
      <c r="E87" s="24" t="s">
        <v>122</v>
      </c>
      <c r="F87" s="27"/>
      <c r="G87" s="27"/>
      <c r="H87" s="27"/>
      <c r="I87" s="28">
        <f>SUMIFS(I88:I98,A88:A98,"P")</f>
        <v>0</v>
      </c>
      <c r="J87" s="29"/>
    </row>
    <row r="88" spans="1:16" x14ac:dyDescent="0.25">
      <c r="A88" s="30" t="s">
        <v>40</v>
      </c>
      <c r="B88" s="30">
        <v>20</v>
      </c>
      <c r="C88" s="31" t="s">
        <v>123</v>
      </c>
      <c r="D88" s="30" t="s">
        <v>42</v>
      </c>
      <c r="E88" s="32" t="s">
        <v>124</v>
      </c>
      <c r="F88" s="33" t="s">
        <v>82</v>
      </c>
      <c r="G88" s="34">
        <v>30</v>
      </c>
      <c r="H88" s="35">
        <v>0</v>
      </c>
      <c r="I88" s="36">
        <f>ROUND(G88*H88,P4)</f>
        <v>0</v>
      </c>
      <c r="J88" s="33" t="s">
        <v>45</v>
      </c>
      <c r="O88" s="37">
        <f>I88*0.21</f>
        <v>0</v>
      </c>
      <c r="P88">
        <v>3</v>
      </c>
    </row>
    <row r="89" spans="1:16" x14ac:dyDescent="0.25">
      <c r="A89" s="30" t="s">
        <v>46</v>
      </c>
      <c r="B89" s="38"/>
      <c r="E89" s="39" t="s">
        <v>42</v>
      </c>
      <c r="J89" s="40"/>
    </row>
    <row r="90" spans="1:16" ht="240" x14ac:dyDescent="0.25">
      <c r="A90" s="30" t="s">
        <v>49</v>
      </c>
      <c r="B90" s="38"/>
      <c r="E90" s="32" t="s">
        <v>125</v>
      </c>
      <c r="J90" s="40"/>
    </row>
    <row r="91" spans="1:16" x14ac:dyDescent="0.25">
      <c r="A91" s="30" t="s">
        <v>40</v>
      </c>
      <c r="B91" s="30">
        <v>21</v>
      </c>
      <c r="C91" s="31" t="s">
        <v>126</v>
      </c>
      <c r="D91" s="30" t="s">
        <v>42</v>
      </c>
      <c r="E91" s="32" t="s">
        <v>127</v>
      </c>
      <c r="F91" s="33" t="s">
        <v>72</v>
      </c>
      <c r="G91" s="34">
        <v>324.60000000000002</v>
      </c>
      <c r="H91" s="35">
        <v>0</v>
      </c>
      <c r="I91" s="36">
        <f>ROUND(G91*H91,P4)</f>
        <v>0</v>
      </c>
      <c r="J91" s="33" t="s">
        <v>45</v>
      </c>
      <c r="O91" s="37">
        <f>I91*0.21</f>
        <v>0</v>
      </c>
      <c r="P91">
        <v>3</v>
      </c>
    </row>
    <row r="92" spans="1:16" ht="30" x14ac:dyDescent="0.25">
      <c r="A92" s="30" t="s">
        <v>46</v>
      </c>
      <c r="B92" s="38"/>
      <c r="E92" s="32" t="s">
        <v>128</v>
      </c>
      <c r="J92" s="40"/>
    </row>
    <row r="93" spans="1:16" x14ac:dyDescent="0.25">
      <c r="A93" s="30" t="s">
        <v>47</v>
      </c>
      <c r="B93" s="38"/>
      <c r="E93" s="41" t="s">
        <v>129</v>
      </c>
      <c r="J93" s="40"/>
    </row>
    <row r="94" spans="1:16" ht="105" x14ac:dyDescent="0.25">
      <c r="A94" s="30" t="s">
        <v>49</v>
      </c>
      <c r="B94" s="38"/>
      <c r="E94" s="32" t="s">
        <v>130</v>
      </c>
      <c r="J94" s="40"/>
    </row>
    <row r="95" spans="1:16" x14ac:dyDescent="0.25">
      <c r="A95" s="30" t="s">
        <v>40</v>
      </c>
      <c r="B95" s="30">
        <v>22</v>
      </c>
      <c r="C95" s="31" t="s">
        <v>131</v>
      </c>
      <c r="D95" s="30" t="s">
        <v>42</v>
      </c>
      <c r="E95" s="32" t="s">
        <v>132</v>
      </c>
      <c r="F95" s="33" t="s">
        <v>111</v>
      </c>
      <c r="G95" s="34">
        <v>36</v>
      </c>
      <c r="H95" s="35">
        <v>0</v>
      </c>
      <c r="I95" s="36">
        <f>ROUND(G95*H95,P4)</f>
        <v>0</v>
      </c>
      <c r="J95" s="33" t="s">
        <v>45</v>
      </c>
      <c r="O95" s="37">
        <f>I95*0.21</f>
        <v>0</v>
      </c>
      <c r="P95">
        <v>3</v>
      </c>
    </row>
    <row r="96" spans="1:16" x14ac:dyDescent="0.25">
      <c r="A96" s="30" t="s">
        <v>46</v>
      </c>
      <c r="B96" s="38"/>
      <c r="E96" s="39" t="s">
        <v>42</v>
      </c>
      <c r="J96" s="40"/>
    </row>
    <row r="97" spans="1:16" x14ac:dyDescent="0.25">
      <c r="A97" s="30" t="s">
        <v>47</v>
      </c>
      <c r="B97" s="38"/>
      <c r="E97" s="41" t="s">
        <v>133</v>
      </c>
      <c r="J97" s="40"/>
    </row>
    <row r="98" spans="1:16" ht="180" x14ac:dyDescent="0.25">
      <c r="A98" s="30" t="s">
        <v>49</v>
      </c>
      <c r="B98" s="38"/>
      <c r="E98" s="32" t="s">
        <v>134</v>
      </c>
      <c r="J98" s="40"/>
    </row>
    <row r="99" spans="1:16" x14ac:dyDescent="0.25">
      <c r="A99" s="24" t="s">
        <v>37</v>
      </c>
      <c r="B99" s="25"/>
      <c r="C99" s="26" t="s">
        <v>135</v>
      </c>
      <c r="D99" s="27"/>
      <c r="E99" s="24" t="s">
        <v>136</v>
      </c>
      <c r="F99" s="27"/>
      <c r="G99" s="27"/>
      <c r="H99" s="27"/>
      <c r="I99" s="28">
        <f>SUMIFS(I100:I107,A100:A107,"P")</f>
        <v>0</v>
      </c>
      <c r="J99" s="29"/>
    </row>
    <row r="100" spans="1:16" x14ac:dyDescent="0.25">
      <c r="A100" s="30" t="s">
        <v>40</v>
      </c>
      <c r="B100" s="30">
        <v>23</v>
      </c>
      <c r="C100" s="31" t="s">
        <v>137</v>
      </c>
      <c r="D100" s="30" t="s">
        <v>42</v>
      </c>
      <c r="E100" s="32" t="s">
        <v>138</v>
      </c>
      <c r="F100" s="33" t="s">
        <v>72</v>
      </c>
      <c r="G100" s="34">
        <v>16.376000000000001</v>
      </c>
      <c r="H100" s="35">
        <v>0</v>
      </c>
      <c r="I100" s="36">
        <f>ROUND(G100*H100,P4)</f>
        <v>0</v>
      </c>
      <c r="J100" s="33" t="s">
        <v>45</v>
      </c>
      <c r="O100" s="37">
        <f>I100*0.21</f>
        <v>0</v>
      </c>
      <c r="P100">
        <v>3</v>
      </c>
    </row>
    <row r="101" spans="1:16" x14ac:dyDescent="0.25">
      <c r="A101" s="30" t="s">
        <v>46</v>
      </c>
      <c r="B101" s="38"/>
      <c r="E101" s="39" t="s">
        <v>42</v>
      </c>
      <c r="J101" s="40"/>
    </row>
    <row r="102" spans="1:16" ht="45" x14ac:dyDescent="0.25">
      <c r="A102" s="30" t="s">
        <v>47</v>
      </c>
      <c r="B102" s="38"/>
      <c r="E102" s="41" t="s">
        <v>139</v>
      </c>
      <c r="J102" s="40"/>
    </row>
    <row r="103" spans="1:16" ht="105" x14ac:dyDescent="0.25">
      <c r="A103" s="30" t="s">
        <v>49</v>
      </c>
      <c r="B103" s="38"/>
      <c r="E103" s="32" t="s">
        <v>140</v>
      </c>
      <c r="J103" s="40"/>
    </row>
    <row r="104" spans="1:16" x14ac:dyDescent="0.25">
      <c r="A104" s="30" t="s">
        <v>40</v>
      </c>
      <c r="B104" s="30">
        <v>24</v>
      </c>
      <c r="C104" s="31" t="s">
        <v>141</v>
      </c>
      <c r="D104" s="30" t="s">
        <v>42</v>
      </c>
      <c r="E104" s="32" t="s">
        <v>142</v>
      </c>
      <c r="F104" s="33" t="s">
        <v>111</v>
      </c>
      <c r="G104" s="34">
        <v>53</v>
      </c>
      <c r="H104" s="35">
        <v>0</v>
      </c>
      <c r="I104" s="36">
        <f>ROUND(G104*H104,P4)</f>
        <v>0</v>
      </c>
      <c r="J104" s="33" t="s">
        <v>45</v>
      </c>
      <c r="O104" s="37">
        <f>I104*0.21</f>
        <v>0</v>
      </c>
      <c r="P104">
        <v>3</v>
      </c>
    </row>
    <row r="105" spans="1:16" x14ac:dyDescent="0.25">
      <c r="A105" s="30" t="s">
        <v>46</v>
      </c>
      <c r="B105" s="38"/>
      <c r="E105" s="39" t="s">
        <v>42</v>
      </c>
      <c r="J105" s="40"/>
    </row>
    <row r="106" spans="1:16" x14ac:dyDescent="0.25">
      <c r="A106" s="30" t="s">
        <v>47</v>
      </c>
      <c r="B106" s="38"/>
      <c r="E106" s="41" t="s">
        <v>143</v>
      </c>
      <c r="J106" s="40"/>
    </row>
    <row r="107" spans="1:16" ht="180" x14ac:dyDescent="0.25">
      <c r="A107" s="30" t="s">
        <v>49</v>
      </c>
      <c r="B107" s="38"/>
      <c r="E107" s="32" t="s">
        <v>144</v>
      </c>
      <c r="J107" s="40"/>
    </row>
    <row r="108" spans="1:16" x14ac:dyDescent="0.25">
      <c r="A108" s="24" t="s">
        <v>37</v>
      </c>
      <c r="B108" s="25"/>
      <c r="C108" s="26" t="s">
        <v>145</v>
      </c>
      <c r="D108" s="27"/>
      <c r="E108" s="24" t="s">
        <v>146</v>
      </c>
      <c r="F108" s="27"/>
      <c r="G108" s="27"/>
      <c r="H108" s="27"/>
      <c r="I108" s="28">
        <f>SUMIFS(I109:I140,A109:A140,"P")</f>
        <v>0</v>
      </c>
      <c r="J108" s="29"/>
    </row>
    <row r="109" spans="1:16" x14ac:dyDescent="0.25">
      <c r="A109" s="30" t="s">
        <v>40</v>
      </c>
      <c r="B109" s="30">
        <v>25</v>
      </c>
      <c r="C109" s="31" t="s">
        <v>147</v>
      </c>
      <c r="D109" s="30" t="s">
        <v>42</v>
      </c>
      <c r="E109" s="32" t="s">
        <v>148</v>
      </c>
      <c r="F109" s="33" t="s">
        <v>111</v>
      </c>
      <c r="G109" s="34">
        <v>525.20000000000005</v>
      </c>
      <c r="H109" s="35">
        <v>0</v>
      </c>
      <c r="I109" s="36">
        <f>ROUND(G109*H109,P4)</f>
        <v>0</v>
      </c>
      <c r="J109" s="33" t="s">
        <v>45</v>
      </c>
      <c r="O109" s="37">
        <f>I109*0.21</f>
        <v>0</v>
      </c>
      <c r="P109">
        <v>3</v>
      </c>
    </row>
    <row r="110" spans="1:16" x14ac:dyDescent="0.25">
      <c r="A110" s="30" t="s">
        <v>46</v>
      </c>
      <c r="B110" s="38"/>
      <c r="E110" s="39" t="s">
        <v>42</v>
      </c>
      <c r="J110" s="40"/>
    </row>
    <row r="111" spans="1:16" ht="30" x14ac:dyDescent="0.25">
      <c r="A111" s="30" t="s">
        <v>47</v>
      </c>
      <c r="B111" s="38"/>
      <c r="E111" s="41" t="s">
        <v>149</v>
      </c>
      <c r="J111" s="40"/>
    </row>
    <row r="112" spans="1:16" ht="165" x14ac:dyDescent="0.25">
      <c r="A112" s="30" t="s">
        <v>49</v>
      </c>
      <c r="B112" s="38"/>
      <c r="E112" s="32" t="s">
        <v>150</v>
      </c>
      <c r="J112" s="40"/>
    </row>
    <row r="113" spans="1:16" x14ac:dyDescent="0.25">
      <c r="A113" s="30" t="s">
        <v>40</v>
      </c>
      <c r="B113" s="30">
        <v>26</v>
      </c>
      <c r="C113" s="31" t="s">
        <v>151</v>
      </c>
      <c r="D113" s="30" t="s">
        <v>42</v>
      </c>
      <c r="E113" s="32" t="s">
        <v>152</v>
      </c>
      <c r="F113" s="33" t="s">
        <v>111</v>
      </c>
      <c r="G113" s="34">
        <v>1082</v>
      </c>
      <c r="H113" s="35">
        <v>0</v>
      </c>
      <c r="I113" s="36">
        <f>ROUND(G113*H113,P4)</f>
        <v>0</v>
      </c>
      <c r="J113" s="33" t="s">
        <v>45</v>
      </c>
      <c r="O113" s="37">
        <f>I113*0.21</f>
        <v>0</v>
      </c>
      <c r="P113">
        <v>3</v>
      </c>
    </row>
    <row r="114" spans="1:16" x14ac:dyDescent="0.25">
      <c r="A114" s="30" t="s">
        <v>46</v>
      </c>
      <c r="B114" s="38"/>
      <c r="E114" s="39" t="s">
        <v>42</v>
      </c>
      <c r="J114" s="40"/>
    </row>
    <row r="115" spans="1:16" x14ac:dyDescent="0.25">
      <c r="A115" s="30" t="s">
        <v>47</v>
      </c>
      <c r="B115" s="38"/>
      <c r="E115" s="41" t="s">
        <v>153</v>
      </c>
      <c r="J115" s="40"/>
    </row>
    <row r="116" spans="1:16" ht="90" x14ac:dyDescent="0.25">
      <c r="A116" s="30" t="s">
        <v>49</v>
      </c>
      <c r="B116" s="38"/>
      <c r="E116" s="32" t="s">
        <v>154</v>
      </c>
      <c r="J116" s="40"/>
    </row>
    <row r="117" spans="1:16" x14ac:dyDescent="0.25">
      <c r="A117" s="30" t="s">
        <v>40</v>
      </c>
      <c r="B117" s="30">
        <v>27</v>
      </c>
      <c r="C117" s="31" t="s">
        <v>155</v>
      </c>
      <c r="D117" s="30" t="s">
        <v>42</v>
      </c>
      <c r="E117" s="32" t="s">
        <v>156</v>
      </c>
      <c r="F117" s="33" t="s">
        <v>111</v>
      </c>
      <c r="G117" s="34">
        <v>525.20000000000005</v>
      </c>
      <c r="H117" s="35">
        <v>0</v>
      </c>
      <c r="I117" s="36">
        <f>ROUND(G117*H117,P4)</f>
        <v>0</v>
      </c>
      <c r="J117" s="33" t="s">
        <v>45</v>
      </c>
      <c r="O117" s="37">
        <f>I117*0.21</f>
        <v>0</v>
      </c>
      <c r="P117">
        <v>3</v>
      </c>
    </row>
    <row r="118" spans="1:16" x14ac:dyDescent="0.25">
      <c r="A118" s="30" t="s">
        <v>46</v>
      </c>
      <c r="B118" s="38"/>
      <c r="E118" s="39" t="s">
        <v>42</v>
      </c>
      <c r="J118" s="40"/>
    </row>
    <row r="119" spans="1:16" ht="45" x14ac:dyDescent="0.25">
      <c r="A119" s="30" t="s">
        <v>47</v>
      </c>
      <c r="B119" s="38"/>
      <c r="E119" s="41" t="s">
        <v>157</v>
      </c>
      <c r="J119" s="40"/>
    </row>
    <row r="120" spans="1:16" ht="90" x14ac:dyDescent="0.25">
      <c r="A120" s="30" t="s">
        <v>49</v>
      </c>
      <c r="B120" s="38"/>
      <c r="E120" s="32" t="s">
        <v>154</v>
      </c>
      <c r="J120" s="40"/>
    </row>
    <row r="121" spans="1:16" x14ac:dyDescent="0.25">
      <c r="A121" s="30" t="s">
        <v>40</v>
      </c>
      <c r="B121" s="30">
        <v>28</v>
      </c>
      <c r="C121" s="31" t="s">
        <v>158</v>
      </c>
      <c r="D121" s="30" t="s">
        <v>42</v>
      </c>
      <c r="E121" s="32" t="s">
        <v>159</v>
      </c>
      <c r="F121" s="33" t="s">
        <v>72</v>
      </c>
      <c r="G121" s="34">
        <v>1.68</v>
      </c>
      <c r="H121" s="35">
        <v>0</v>
      </c>
      <c r="I121" s="36">
        <f>ROUND(G121*H121,P4)</f>
        <v>0</v>
      </c>
      <c r="J121" s="33" t="s">
        <v>45</v>
      </c>
      <c r="O121" s="37">
        <f>I121*0.21</f>
        <v>0</v>
      </c>
      <c r="P121">
        <v>3</v>
      </c>
    </row>
    <row r="122" spans="1:16" x14ac:dyDescent="0.25">
      <c r="A122" s="30" t="s">
        <v>46</v>
      </c>
      <c r="B122" s="38"/>
      <c r="E122" s="39" t="s">
        <v>42</v>
      </c>
      <c r="J122" s="40"/>
    </row>
    <row r="123" spans="1:16" x14ac:dyDescent="0.25">
      <c r="A123" s="30" t="s">
        <v>47</v>
      </c>
      <c r="B123" s="38"/>
      <c r="E123" s="41" t="s">
        <v>160</v>
      </c>
      <c r="J123" s="40"/>
    </row>
    <row r="124" spans="1:16" ht="120" x14ac:dyDescent="0.25">
      <c r="A124" s="30" t="s">
        <v>49</v>
      </c>
      <c r="B124" s="38"/>
      <c r="E124" s="32" t="s">
        <v>161</v>
      </c>
      <c r="J124" s="40"/>
    </row>
    <row r="125" spans="1:16" x14ac:dyDescent="0.25">
      <c r="A125" s="30" t="s">
        <v>40</v>
      </c>
      <c r="B125" s="30">
        <v>29</v>
      </c>
      <c r="C125" s="31" t="s">
        <v>162</v>
      </c>
      <c r="D125" s="30" t="s">
        <v>42</v>
      </c>
      <c r="E125" s="32" t="s">
        <v>163</v>
      </c>
      <c r="F125" s="33" t="s">
        <v>111</v>
      </c>
      <c r="G125" s="34">
        <v>1082</v>
      </c>
      <c r="H125" s="35">
        <v>0</v>
      </c>
      <c r="I125" s="36">
        <f>ROUND(G125*H125,P4)</f>
        <v>0</v>
      </c>
      <c r="J125" s="33" t="s">
        <v>45</v>
      </c>
      <c r="O125" s="37">
        <f>I125*0.21</f>
        <v>0</v>
      </c>
      <c r="P125">
        <v>3</v>
      </c>
    </row>
    <row r="126" spans="1:16" x14ac:dyDescent="0.25">
      <c r="A126" s="30" t="s">
        <v>46</v>
      </c>
      <c r="B126" s="38"/>
      <c r="E126" s="39" t="s">
        <v>42</v>
      </c>
      <c r="J126" s="40"/>
    </row>
    <row r="127" spans="1:16" x14ac:dyDescent="0.25">
      <c r="A127" s="30" t="s">
        <v>47</v>
      </c>
      <c r="B127" s="38"/>
      <c r="E127" s="41" t="s">
        <v>164</v>
      </c>
      <c r="J127" s="40"/>
    </row>
    <row r="128" spans="1:16" ht="120" x14ac:dyDescent="0.25">
      <c r="A128" s="30" t="s">
        <v>49</v>
      </c>
      <c r="B128" s="38"/>
      <c r="E128" s="32" t="s">
        <v>165</v>
      </c>
      <c r="J128" s="40"/>
    </row>
    <row r="129" spans="1:16" x14ac:dyDescent="0.25">
      <c r="A129" s="30" t="s">
        <v>40</v>
      </c>
      <c r="B129" s="30">
        <v>30</v>
      </c>
      <c r="C129" s="31" t="s">
        <v>166</v>
      </c>
      <c r="D129" s="30" t="s">
        <v>42</v>
      </c>
      <c r="E129" s="32" t="s">
        <v>167</v>
      </c>
      <c r="F129" s="33" t="s">
        <v>111</v>
      </c>
      <c r="G129" s="34">
        <v>1082</v>
      </c>
      <c r="H129" s="35">
        <v>0</v>
      </c>
      <c r="I129" s="36">
        <f>ROUND(G129*H129,P4)</f>
        <v>0</v>
      </c>
      <c r="J129" s="33" t="s">
        <v>45</v>
      </c>
      <c r="O129" s="37">
        <f>I129*0.21</f>
        <v>0</v>
      </c>
      <c r="P129">
        <v>3</v>
      </c>
    </row>
    <row r="130" spans="1:16" x14ac:dyDescent="0.25">
      <c r="A130" s="30" t="s">
        <v>46</v>
      </c>
      <c r="B130" s="38"/>
      <c r="E130" s="39" t="s">
        <v>42</v>
      </c>
      <c r="J130" s="40"/>
    </row>
    <row r="131" spans="1:16" x14ac:dyDescent="0.25">
      <c r="A131" s="30" t="s">
        <v>47</v>
      </c>
      <c r="B131" s="38"/>
      <c r="E131" s="41" t="s">
        <v>168</v>
      </c>
      <c r="J131" s="40"/>
    </row>
    <row r="132" spans="1:16" ht="195" x14ac:dyDescent="0.25">
      <c r="A132" s="30" t="s">
        <v>49</v>
      </c>
      <c r="B132" s="38"/>
      <c r="E132" s="32" t="s">
        <v>169</v>
      </c>
      <c r="J132" s="40"/>
    </row>
    <row r="133" spans="1:16" x14ac:dyDescent="0.25">
      <c r="A133" s="30" t="s">
        <v>40</v>
      </c>
      <c r="B133" s="30">
        <v>31</v>
      </c>
      <c r="C133" s="31" t="s">
        <v>170</v>
      </c>
      <c r="D133" s="30" t="s">
        <v>42</v>
      </c>
      <c r="E133" s="32" t="s">
        <v>171</v>
      </c>
      <c r="F133" s="33" t="s">
        <v>111</v>
      </c>
      <c r="G133" s="34">
        <v>1082</v>
      </c>
      <c r="H133" s="35">
        <v>0</v>
      </c>
      <c r="I133" s="36">
        <f>ROUND(G133*H133,P4)</f>
        <v>0</v>
      </c>
      <c r="J133" s="33" t="s">
        <v>45</v>
      </c>
      <c r="O133" s="37">
        <f>I133*0.21</f>
        <v>0</v>
      </c>
      <c r="P133">
        <v>3</v>
      </c>
    </row>
    <row r="134" spans="1:16" x14ac:dyDescent="0.25">
      <c r="A134" s="30" t="s">
        <v>46</v>
      </c>
      <c r="B134" s="38"/>
      <c r="E134" s="39" t="s">
        <v>42</v>
      </c>
      <c r="J134" s="40"/>
    </row>
    <row r="135" spans="1:16" x14ac:dyDescent="0.25">
      <c r="A135" s="30" t="s">
        <v>47</v>
      </c>
      <c r="B135" s="38"/>
      <c r="E135" s="41" t="s">
        <v>168</v>
      </c>
      <c r="J135" s="40"/>
    </row>
    <row r="136" spans="1:16" ht="195" x14ac:dyDescent="0.25">
      <c r="A136" s="30" t="s">
        <v>49</v>
      </c>
      <c r="B136" s="38"/>
      <c r="E136" s="32" t="s">
        <v>169</v>
      </c>
      <c r="J136" s="40"/>
    </row>
    <row r="137" spans="1:16" x14ac:dyDescent="0.25">
      <c r="A137" s="30" t="s">
        <v>40</v>
      </c>
      <c r="B137" s="30">
        <v>32</v>
      </c>
      <c r="C137" s="31" t="s">
        <v>172</v>
      </c>
      <c r="D137" s="30" t="s">
        <v>42</v>
      </c>
      <c r="E137" s="32" t="s">
        <v>173</v>
      </c>
      <c r="F137" s="33" t="s">
        <v>111</v>
      </c>
      <c r="G137" s="34">
        <v>472.2</v>
      </c>
      <c r="H137" s="35">
        <v>0</v>
      </c>
      <c r="I137" s="36">
        <f>ROUND(G137*H137,P4)</f>
        <v>0</v>
      </c>
      <c r="J137" s="33" t="s">
        <v>45</v>
      </c>
      <c r="O137" s="37">
        <f>I137*0.21</f>
        <v>0</v>
      </c>
      <c r="P137">
        <v>3</v>
      </c>
    </row>
    <row r="138" spans="1:16" x14ac:dyDescent="0.25">
      <c r="A138" s="30" t="s">
        <v>46</v>
      </c>
      <c r="B138" s="38"/>
      <c r="E138" s="39" t="s">
        <v>42</v>
      </c>
      <c r="J138" s="40"/>
    </row>
    <row r="139" spans="1:16" x14ac:dyDescent="0.25">
      <c r="A139" s="30" t="s">
        <v>47</v>
      </c>
      <c r="B139" s="38"/>
      <c r="E139" s="41" t="s">
        <v>174</v>
      </c>
      <c r="J139" s="40"/>
    </row>
    <row r="140" spans="1:16" ht="225" x14ac:dyDescent="0.25">
      <c r="A140" s="30" t="s">
        <v>49</v>
      </c>
      <c r="B140" s="38"/>
      <c r="E140" s="32" t="s">
        <v>175</v>
      </c>
      <c r="J140" s="40"/>
    </row>
    <row r="141" spans="1:16" x14ac:dyDescent="0.25">
      <c r="A141" s="24" t="s">
        <v>37</v>
      </c>
      <c r="B141" s="25"/>
      <c r="C141" s="26" t="s">
        <v>176</v>
      </c>
      <c r="D141" s="27"/>
      <c r="E141" s="24" t="s">
        <v>177</v>
      </c>
      <c r="F141" s="27"/>
      <c r="G141" s="27"/>
      <c r="H141" s="27"/>
      <c r="I141" s="28">
        <f>SUMIFS(I142:I153,A142:A153,"P")</f>
        <v>0</v>
      </c>
      <c r="J141" s="29"/>
    </row>
    <row r="142" spans="1:16" x14ac:dyDescent="0.25">
      <c r="A142" s="30" t="s">
        <v>40</v>
      </c>
      <c r="B142" s="30">
        <v>33</v>
      </c>
      <c r="C142" s="31" t="s">
        <v>178</v>
      </c>
      <c r="D142" s="30" t="s">
        <v>42</v>
      </c>
      <c r="E142" s="32" t="s">
        <v>179</v>
      </c>
      <c r="F142" s="33" t="s">
        <v>82</v>
      </c>
      <c r="G142" s="34">
        <v>2.6</v>
      </c>
      <c r="H142" s="35">
        <v>0</v>
      </c>
      <c r="I142" s="36">
        <f>ROUND(G142*H142,P4)</f>
        <v>0</v>
      </c>
      <c r="J142" s="33" t="s">
        <v>45</v>
      </c>
      <c r="O142" s="37">
        <f>I142*0.21</f>
        <v>0</v>
      </c>
      <c r="P142">
        <v>3</v>
      </c>
    </row>
    <row r="143" spans="1:16" x14ac:dyDescent="0.25">
      <c r="A143" s="30" t="s">
        <v>46</v>
      </c>
      <c r="B143" s="38"/>
      <c r="E143" s="39" t="s">
        <v>42</v>
      </c>
      <c r="J143" s="40"/>
    </row>
    <row r="144" spans="1:16" ht="330" x14ac:dyDescent="0.25">
      <c r="A144" s="30" t="s">
        <v>49</v>
      </c>
      <c r="B144" s="38"/>
      <c r="E144" s="32" t="s">
        <v>180</v>
      </c>
      <c r="J144" s="40"/>
    </row>
    <row r="145" spans="1:16" x14ac:dyDescent="0.25">
      <c r="A145" s="30" t="s">
        <v>40</v>
      </c>
      <c r="B145" s="30">
        <v>34</v>
      </c>
      <c r="C145" s="31" t="s">
        <v>181</v>
      </c>
      <c r="D145" s="30" t="s">
        <v>42</v>
      </c>
      <c r="E145" s="32" t="s">
        <v>182</v>
      </c>
      <c r="F145" s="33" t="s">
        <v>183</v>
      </c>
      <c r="G145" s="34">
        <v>1</v>
      </c>
      <c r="H145" s="35">
        <v>0</v>
      </c>
      <c r="I145" s="36">
        <f>ROUND(G145*H145,P4)</f>
        <v>0</v>
      </c>
      <c r="J145" s="33" t="s">
        <v>45</v>
      </c>
      <c r="O145" s="37">
        <f>I145*0.21</f>
        <v>0</v>
      </c>
      <c r="P145">
        <v>3</v>
      </c>
    </row>
    <row r="146" spans="1:16" x14ac:dyDescent="0.25">
      <c r="A146" s="30" t="s">
        <v>46</v>
      </c>
      <c r="B146" s="38"/>
      <c r="E146" s="39" t="s">
        <v>42</v>
      </c>
      <c r="J146" s="40"/>
    </row>
    <row r="147" spans="1:16" ht="120" x14ac:dyDescent="0.25">
      <c r="A147" s="30" t="s">
        <v>49</v>
      </c>
      <c r="B147" s="38"/>
      <c r="E147" s="32" t="s">
        <v>184</v>
      </c>
      <c r="J147" s="40"/>
    </row>
    <row r="148" spans="1:16" x14ac:dyDescent="0.25">
      <c r="A148" s="30" t="s">
        <v>40</v>
      </c>
      <c r="B148" s="30">
        <v>35</v>
      </c>
      <c r="C148" s="31" t="s">
        <v>185</v>
      </c>
      <c r="D148" s="30" t="s">
        <v>42</v>
      </c>
      <c r="E148" s="32" t="s">
        <v>186</v>
      </c>
      <c r="F148" s="33" t="s">
        <v>183</v>
      </c>
      <c r="G148" s="34">
        <v>7</v>
      </c>
      <c r="H148" s="35">
        <v>0</v>
      </c>
      <c r="I148" s="36">
        <f>ROUND(G148*H148,P4)</f>
        <v>0</v>
      </c>
      <c r="J148" s="33" t="s">
        <v>45</v>
      </c>
      <c r="O148" s="37">
        <f>I148*0.21</f>
        <v>0</v>
      </c>
      <c r="P148">
        <v>3</v>
      </c>
    </row>
    <row r="149" spans="1:16" x14ac:dyDescent="0.25">
      <c r="A149" s="30" t="s">
        <v>46</v>
      </c>
      <c r="B149" s="38"/>
      <c r="E149" s="39" t="s">
        <v>42</v>
      </c>
      <c r="J149" s="40"/>
    </row>
    <row r="150" spans="1:16" ht="75" x14ac:dyDescent="0.25">
      <c r="A150" s="30" t="s">
        <v>49</v>
      </c>
      <c r="B150" s="38"/>
      <c r="E150" s="32" t="s">
        <v>187</v>
      </c>
      <c r="J150" s="40"/>
    </row>
    <row r="151" spans="1:16" x14ac:dyDescent="0.25">
      <c r="A151" s="30" t="s">
        <v>40</v>
      </c>
      <c r="B151" s="30">
        <v>36</v>
      </c>
      <c r="C151" s="31" t="s">
        <v>188</v>
      </c>
      <c r="D151" s="30" t="s">
        <v>42</v>
      </c>
      <c r="E151" s="32" t="s">
        <v>189</v>
      </c>
      <c r="F151" s="33" t="s">
        <v>183</v>
      </c>
      <c r="G151" s="34">
        <v>7</v>
      </c>
      <c r="H151" s="35">
        <v>0</v>
      </c>
      <c r="I151" s="36">
        <f>ROUND(G151*H151,P4)</f>
        <v>0</v>
      </c>
      <c r="J151" s="33" t="s">
        <v>45</v>
      </c>
      <c r="O151" s="37">
        <f>I151*0.21</f>
        <v>0</v>
      </c>
      <c r="P151">
        <v>3</v>
      </c>
    </row>
    <row r="152" spans="1:16" x14ac:dyDescent="0.25">
      <c r="A152" s="30" t="s">
        <v>46</v>
      </c>
      <c r="B152" s="38"/>
      <c r="E152" s="39" t="s">
        <v>42</v>
      </c>
      <c r="J152" s="40"/>
    </row>
    <row r="153" spans="1:16" ht="75" x14ac:dyDescent="0.25">
      <c r="A153" s="30" t="s">
        <v>49</v>
      </c>
      <c r="B153" s="38"/>
      <c r="E153" s="32" t="s">
        <v>187</v>
      </c>
      <c r="J153" s="40"/>
    </row>
    <row r="154" spans="1:16" x14ac:dyDescent="0.25">
      <c r="A154" s="24" t="s">
        <v>37</v>
      </c>
      <c r="B154" s="25"/>
      <c r="C154" s="26" t="s">
        <v>190</v>
      </c>
      <c r="D154" s="27"/>
      <c r="E154" s="24" t="s">
        <v>191</v>
      </c>
      <c r="F154" s="27"/>
      <c r="G154" s="27"/>
      <c r="H154" s="27"/>
      <c r="I154" s="28">
        <f>SUMIFS(I155:I170,A155:A170,"P")</f>
        <v>0</v>
      </c>
      <c r="J154" s="29"/>
    </row>
    <row r="155" spans="1:16" ht="30" x14ac:dyDescent="0.25">
      <c r="A155" s="30" t="s">
        <v>40</v>
      </c>
      <c r="B155" s="30">
        <v>37</v>
      </c>
      <c r="C155" s="31" t="s">
        <v>192</v>
      </c>
      <c r="D155" s="30" t="s">
        <v>42</v>
      </c>
      <c r="E155" s="32" t="s">
        <v>193</v>
      </c>
      <c r="F155" s="33" t="s">
        <v>183</v>
      </c>
      <c r="G155" s="34">
        <v>8</v>
      </c>
      <c r="H155" s="35">
        <v>0</v>
      </c>
      <c r="I155" s="36">
        <f>ROUND(G155*H155,P4)</f>
        <v>0</v>
      </c>
      <c r="J155" s="33" t="s">
        <v>45</v>
      </c>
      <c r="O155" s="37">
        <f>I155*0.21</f>
        <v>0</v>
      </c>
      <c r="P155">
        <v>3</v>
      </c>
    </row>
    <row r="156" spans="1:16" x14ac:dyDescent="0.25">
      <c r="A156" s="30" t="s">
        <v>46</v>
      </c>
      <c r="B156" s="38"/>
      <c r="E156" s="39" t="s">
        <v>42</v>
      </c>
      <c r="J156" s="40"/>
    </row>
    <row r="157" spans="1:16" ht="45" x14ac:dyDescent="0.25">
      <c r="A157" s="30" t="s">
        <v>47</v>
      </c>
      <c r="B157" s="38"/>
      <c r="E157" s="41" t="s">
        <v>194</v>
      </c>
      <c r="J157" s="40"/>
    </row>
    <row r="158" spans="1:16" ht="60" x14ac:dyDescent="0.25">
      <c r="A158" s="30" t="s">
        <v>49</v>
      </c>
      <c r="B158" s="38"/>
      <c r="E158" s="32" t="s">
        <v>195</v>
      </c>
      <c r="J158" s="40"/>
    </row>
    <row r="159" spans="1:16" ht="30" x14ac:dyDescent="0.25">
      <c r="A159" s="30" t="s">
        <v>40</v>
      </c>
      <c r="B159" s="30">
        <v>38</v>
      </c>
      <c r="C159" s="31" t="s">
        <v>196</v>
      </c>
      <c r="D159" s="30" t="s">
        <v>42</v>
      </c>
      <c r="E159" s="32" t="s">
        <v>197</v>
      </c>
      <c r="F159" s="33" t="s">
        <v>183</v>
      </c>
      <c r="G159" s="34">
        <v>8</v>
      </c>
      <c r="H159" s="35">
        <v>0</v>
      </c>
      <c r="I159" s="36">
        <f>ROUND(G159*H159,P4)</f>
        <v>0</v>
      </c>
      <c r="J159" s="33" t="s">
        <v>45</v>
      </c>
      <c r="O159" s="37">
        <f>I159*0.21</f>
        <v>0</v>
      </c>
      <c r="P159">
        <v>3</v>
      </c>
    </row>
    <row r="160" spans="1:16" x14ac:dyDescent="0.25">
      <c r="A160" s="30" t="s">
        <v>46</v>
      </c>
      <c r="B160" s="38"/>
      <c r="E160" s="39" t="s">
        <v>42</v>
      </c>
      <c r="J160" s="40"/>
    </row>
    <row r="161" spans="1:16" ht="45" x14ac:dyDescent="0.25">
      <c r="A161" s="30" t="s">
        <v>47</v>
      </c>
      <c r="B161" s="38"/>
      <c r="E161" s="41" t="s">
        <v>198</v>
      </c>
      <c r="J161" s="40"/>
    </row>
    <row r="162" spans="1:16" ht="90" x14ac:dyDescent="0.25">
      <c r="A162" s="30" t="s">
        <v>49</v>
      </c>
      <c r="B162" s="38"/>
      <c r="E162" s="32" t="s">
        <v>199</v>
      </c>
      <c r="J162" s="40"/>
    </row>
    <row r="163" spans="1:16" ht="30" x14ac:dyDescent="0.25">
      <c r="A163" s="30" t="s">
        <v>40</v>
      </c>
      <c r="B163" s="30">
        <v>39</v>
      </c>
      <c r="C163" s="31" t="s">
        <v>200</v>
      </c>
      <c r="D163" s="30" t="s">
        <v>42</v>
      </c>
      <c r="E163" s="32" t="s">
        <v>201</v>
      </c>
      <c r="F163" s="33" t="s">
        <v>82</v>
      </c>
      <c r="G163" s="34">
        <v>686</v>
      </c>
      <c r="H163" s="35">
        <v>0</v>
      </c>
      <c r="I163" s="36">
        <f>ROUND(G163*H163,P4)</f>
        <v>0</v>
      </c>
      <c r="J163" s="33" t="s">
        <v>45</v>
      </c>
      <c r="O163" s="37">
        <f>I163*0.21</f>
        <v>0</v>
      </c>
      <c r="P163">
        <v>3</v>
      </c>
    </row>
    <row r="164" spans="1:16" x14ac:dyDescent="0.25">
      <c r="A164" s="30" t="s">
        <v>46</v>
      </c>
      <c r="B164" s="38"/>
      <c r="E164" s="39" t="s">
        <v>42</v>
      </c>
      <c r="J164" s="40"/>
    </row>
    <row r="165" spans="1:16" x14ac:dyDescent="0.25">
      <c r="A165" s="30" t="s">
        <v>47</v>
      </c>
      <c r="B165" s="38"/>
      <c r="E165" s="41" t="s">
        <v>202</v>
      </c>
      <c r="J165" s="40"/>
    </row>
    <row r="166" spans="1:16" ht="90" x14ac:dyDescent="0.25">
      <c r="A166" s="30" t="s">
        <v>49</v>
      </c>
      <c r="B166" s="38"/>
      <c r="E166" s="32" t="s">
        <v>203</v>
      </c>
      <c r="J166" s="40"/>
    </row>
    <row r="167" spans="1:16" ht="30" x14ac:dyDescent="0.25">
      <c r="A167" s="30" t="s">
        <v>40</v>
      </c>
      <c r="B167" s="30">
        <v>40</v>
      </c>
      <c r="C167" s="31" t="s">
        <v>204</v>
      </c>
      <c r="D167" s="30" t="s">
        <v>205</v>
      </c>
      <c r="E167" s="32" t="s">
        <v>206</v>
      </c>
      <c r="F167" s="33" t="s">
        <v>82</v>
      </c>
      <c r="G167" s="34">
        <v>6.1</v>
      </c>
      <c r="H167" s="35">
        <v>0</v>
      </c>
      <c r="I167" s="36">
        <f>ROUND(G167*H167,P4)</f>
        <v>0</v>
      </c>
      <c r="J167" s="33" t="s">
        <v>45</v>
      </c>
      <c r="O167" s="37">
        <f>I167*0.21</f>
        <v>0</v>
      </c>
      <c r="P167">
        <v>3</v>
      </c>
    </row>
    <row r="168" spans="1:16" x14ac:dyDescent="0.25">
      <c r="A168" s="30" t="s">
        <v>46</v>
      </c>
      <c r="B168" s="38"/>
      <c r="E168" s="39" t="s">
        <v>42</v>
      </c>
      <c r="J168" s="40"/>
    </row>
    <row r="169" spans="1:16" x14ac:dyDescent="0.25">
      <c r="A169" s="30" t="s">
        <v>47</v>
      </c>
      <c r="B169" s="38"/>
      <c r="E169" s="41" t="s">
        <v>207</v>
      </c>
      <c r="J169" s="40"/>
    </row>
    <row r="170" spans="1:16" ht="135" x14ac:dyDescent="0.25">
      <c r="A170" s="30" t="s">
        <v>49</v>
      </c>
      <c r="B170" s="38"/>
      <c r="E170" s="32" t="s">
        <v>208</v>
      </c>
      <c r="J170" s="40"/>
    </row>
    <row r="171" spans="1:16" x14ac:dyDescent="0.25">
      <c r="A171" s="24" t="s">
        <v>37</v>
      </c>
      <c r="B171" s="25"/>
      <c r="C171" s="26" t="s">
        <v>209</v>
      </c>
      <c r="D171" s="27"/>
      <c r="E171" s="24" t="s">
        <v>210</v>
      </c>
      <c r="F171" s="27"/>
      <c r="G171" s="27"/>
      <c r="H171" s="27"/>
      <c r="I171" s="28">
        <f>SUMIFS(I172:I175,A172:A175,"P")</f>
        <v>0</v>
      </c>
      <c r="J171" s="29"/>
    </row>
    <row r="172" spans="1:16" ht="30" x14ac:dyDescent="0.25">
      <c r="A172" s="30" t="s">
        <v>40</v>
      </c>
      <c r="B172" s="30">
        <v>41</v>
      </c>
      <c r="C172" s="31" t="s">
        <v>211</v>
      </c>
      <c r="D172" s="30" t="s">
        <v>42</v>
      </c>
      <c r="E172" s="32" t="s">
        <v>212</v>
      </c>
      <c r="F172" s="33" t="s">
        <v>111</v>
      </c>
      <c r="G172" s="34">
        <v>3.1</v>
      </c>
      <c r="H172" s="35">
        <v>0</v>
      </c>
      <c r="I172" s="36">
        <f>ROUND(G172*H172,P4)</f>
        <v>0</v>
      </c>
      <c r="J172" s="33" t="s">
        <v>45</v>
      </c>
      <c r="O172" s="37">
        <f>I172*0.21</f>
        <v>0</v>
      </c>
      <c r="P172">
        <v>3</v>
      </c>
    </row>
    <row r="173" spans="1:16" x14ac:dyDescent="0.25">
      <c r="A173" s="30" t="s">
        <v>46</v>
      </c>
      <c r="B173" s="38"/>
      <c r="E173" s="39" t="s">
        <v>42</v>
      </c>
      <c r="J173" s="40"/>
    </row>
    <row r="174" spans="1:16" x14ac:dyDescent="0.25">
      <c r="A174" s="30" t="s">
        <v>47</v>
      </c>
      <c r="B174" s="38"/>
      <c r="E174" s="41" t="s">
        <v>213</v>
      </c>
      <c r="J174" s="40"/>
    </row>
    <row r="175" spans="1:16" ht="150" x14ac:dyDescent="0.25">
      <c r="A175" s="30" t="s">
        <v>49</v>
      </c>
      <c r="B175" s="42"/>
      <c r="C175" s="43"/>
      <c r="D175" s="43"/>
      <c r="E175" s="32" t="s">
        <v>214</v>
      </c>
      <c r="F175" s="43"/>
      <c r="G175" s="43"/>
      <c r="H175" s="43"/>
      <c r="I175" s="43"/>
      <c r="J175" s="44"/>
    </row>
  </sheetData>
  <sheetProtection algorithmName="SHA-512" hashValue="14YxQXCnodNE81R8T8YVVpyR9Mf9LyAYwpEGFIJYhl+ACxGDZRZ/rqwdKkIppwyW7+I4hqakreynj+Ox7td1rQ==" saltValue="PisiD2UkpNUXk14DfURaKYu2uH1+cahvFitmfHl3UJRhyvumIpVyjq0bv5q+R2tEmj/VGoS2abg30VwC0+o1a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78"/>
  <sheetViews>
    <sheetView topLeftCell="B1" workbookViewId="0">
      <selection activeCell="B25" activeCellId="2" sqref="B10:J10 B21:J21 B25:J2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16</v>
      </c>
      <c r="F2" s="3"/>
      <c r="G2" s="3"/>
      <c r="H2" s="3"/>
      <c r="I2" s="3"/>
      <c r="J2" s="15"/>
    </row>
    <row r="3" spans="1:16" x14ac:dyDescent="0.25">
      <c r="A3" s="3" t="s">
        <v>17</v>
      </c>
      <c r="B3" s="16" t="s">
        <v>18</v>
      </c>
      <c r="C3" s="48" t="s">
        <v>19</v>
      </c>
      <c r="D3" s="49"/>
      <c r="E3" s="17" t="s">
        <v>20</v>
      </c>
      <c r="F3" s="3"/>
      <c r="G3" s="3"/>
      <c r="H3" s="18" t="s">
        <v>13</v>
      </c>
      <c r="I3" s="19">
        <f>SUMIFS(I9:I78,A9:A78,"SD")</f>
        <v>0</v>
      </c>
      <c r="J3" s="15"/>
      <c r="O3">
        <v>0</v>
      </c>
      <c r="P3">
        <v>2</v>
      </c>
    </row>
    <row r="4" spans="1:16" x14ac:dyDescent="0.25">
      <c r="A4" s="3" t="s">
        <v>21</v>
      </c>
      <c r="B4" s="16" t="s">
        <v>22</v>
      </c>
      <c r="C4" s="48" t="s">
        <v>23</v>
      </c>
      <c r="D4" s="49"/>
      <c r="E4" s="17" t="s">
        <v>23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24</v>
      </c>
      <c r="B5" s="16" t="s">
        <v>25</v>
      </c>
      <c r="C5" s="48" t="s">
        <v>13</v>
      </c>
      <c r="D5" s="49"/>
      <c r="E5" s="17" t="s">
        <v>14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26</v>
      </c>
      <c r="B6" s="51" t="s">
        <v>27</v>
      </c>
      <c r="C6" s="52" t="s">
        <v>28</v>
      </c>
      <c r="D6" s="52" t="s">
        <v>29</v>
      </c>
      <c r="E6" s="52" t="s">
        <v>30</v>
      </c>
      <c r="F6" s="52" t="s">
        <v>31</v>
      </c>
      <c r="G6" s="52" t="s">
        <v>32</v>
      </c>
      <c r="H6" s="52" t="s">
        <v>33</v>
      </c>
      <c r="I6" s="52"/>
      <c r="J6" s="53" t="s">
        <v>34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35</v>
      </c>
      <c r="I7" s="7" t="s">
        <v>36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37</v>
      </c>
      <c r="B9" s="25"/>
      <c r="C9" s="26" t="s">
        <v>38</v>
      </c>
      <c r="D9" s="27"/>
      <c r="E9" s="24" t="s">
        <v>215</v>
      </c>
      <c r="F9" s="27"/>
      <c r="G9" s="27"/>
      <c r="H9" s="27"/>
      <c r="I9" s="28">
        <f>SUMIFS(I10:I19,A10:A19,"P")</f>
        <v>0</v>
      </c>
      <c r="J9" s="29"/>
    </row>
    <row r="10" spans="1:16" ht="45" x14ac:dyDescent="0.25">
      <c r="A10" s="30" t="s">
        <v>40</v>
      </c>
      <c r="B10" s="54">
        <v>1</v>
      </c>
      <c r="C10" s="55" t="s">
        <v>59</v>
      </c>
      <c r="D10" s="54" t="s">
        <v>42</v>
      </c>
      <c r="E10" s="56" t="s">
        <v>60</v>
      </c>
      <c r="F10" s="57" t="s">
        <v>44</v>
      </c>
      <c r="G10" s="58">
        <v>120.6576</v>
      </c>
      <c r="H10" s="59">
        <v>0</v>
      </c>
      <c r="I10" s="60">
        <f>ROUND(G10*H10,P4)</f>
        <v>0</v>
      </c>
      <c r="J10" s="57" t="s">
        <v>45</v>
      </c>
      <c r="O10" s="37">
        <f>I10*0.21</f>
        <v>0</v>
      </c>
      <c r="P10">
        <v>3</v>
      </c>
    </row>
    <row r="11" spans="1:16" x14ac:dyDescent="0.25">
      <c r="A11" s="30" t="s">
        <v>46</v>
      </c>
      <c r="B11" s="38"/>
      <c r="E11" s="39" t="s">
        <v>42</v>
      </c>
      <c r="J11" s="40"/>
    </row>
    <row r="12" spans="1:16" x14ac:dyDescent="0.25">
      <c r="A12" s="30" t="s">
        <v>47</v>
      </c>
      <c r="B12" s="38"/>
      <c r="E12" s="41" t="s">
        <v>216</v>
      </c>
      <c r="J12" s="40"/>
    </row>
    <row r="13" spans="1:16" ht="165" x14ac:dyDescent="0.25">
      <c r="A13" s="30" t="s">
        <v>49</v>
      </c>
      <c r="B13" s="38"/>
      <c r="E13" s="32" t="s">
        <v>58</v>
      </c>
      <c r="J13" s="40"/>
    </row>
    <row r="14" spans="1:16" x14ac:dyDescent="0.25">
      <c r="A14" s="30" t="s">
        <v>40</v>
      </c>
      <c r="B14" s="30">
        <v>2</v>
      </c>
      <c r="C14" s="31" t="s">
        <v>217</v>
      </c>
      <c r="D14" s="30" t="s">
        <v>42</v>
      </c>
      <c r="E14" s="32" t="s">
        <v>218</v>
      </c>
      <c r="F14" s="33" t="s">
        <v>219</v>
      </c>
      <c r="G14" s="34">
        <v>1</v>
      </c>
      <c r="H14" s="35">
        <v>0</v>
      </c>
      <c r="I14" s="36">
        <f>ROUND(G14*H14,P4)</f>
        <v>0</v>
      </c>
      <c r="J14" s="33" t="s">
        <v>45</v>
      </c>
      <c r="O14" s="37">
        <f>I14*0.21</f>
        <v>0</v>
      </c>
      <c r="P14">
        <v>3</v>
      </c>
    </row>
    <row r="15" spans="1:16" x14ac:dyDescent="0.25">
      <c r="A15" s="30" t="s">
        <v>46</v>
      </c>
      <c r="B15" s="38"/>
      <c r="E15" s="39" t="s">
        <v>42</v>
      </c>
      <c r="J15" s="40"/>
    </row>
    <row r="16" spans="1:16" ht="60" x14ac:dyDescent="0.25">
      <c r="A16" s="30" t="s">
        <v>49</v>
      </c>
      <c r="B16" s="38"/>
      <c r="E16" s="32" t="s">
        <v>220</v>
      </c>
      <c r="J16" s="40"/>
    </row>
    <row r="17" spans="1:16" x14ac:dyDescent="0.25">
      <c r="A17" s="30" t="s">
        <v>40</v>
      </c>
      <c r="B17" s="30">
        <v>3</v>
      </c>
      <c r="C17" s="31" t="s">
        <v>221</v>
      </c>
      <c r="D17" s="30" t="s">
        <v>42</v>
      </c>
      <c r="E17" s="32" t="s">
        <v>222</v>
      </c>
      <c r="F17" s="33" t="s">
        <v>183</v>
      </c>
      <c r="G17" s="34">
        <v>10</v>
      </c>
      <c r="H17" s="35">
        <v>0</v>
      </c>
      <c r="I17" s="36">
        <f>ROUND(G17*H17,P4)</f>
        <v>0</v>
      </c>
      <c r="J17" s="33" t="s">
        <v>45</v>
      </c>
      <c r="O17" s="37">
        <f>I17*0.21</f>
        <v>0</v>
      </c>
      <c r="P17">
        <v>3</v>
      </c>
    </row>
    <row r="18" spans="1:16" x14ac:dyDescent="0.25">
      <c r="A18" s="30" t="s">
        <v>46</v>
      </c>
      <c r="B18" s="38"/>
      <c r="E18" s="39" t="s">
        <v>42</v>
      </c>
      <c r="J18" s="40"/>
    </row>
    <row r="19" spans="1:16" ht="120" x14ac:dyDescent="0.25">
      <c r="A19" s="30" t="s">
        <v>49</v>
      </c>
      <c r="B19" s="38"/>
      <c r="E19" s="32" t="s">
        <v>223</v>
      </c>
      <c r="J19" s="40"/>
    </row>
    <row r="20" spans="1:16" x14ac:dyDescent="0.25">
      <c r="A20" s="24" t="s">
        <v>37</v>
      </c>
      <c r="B20" s="25"/>
      <c r="C20" s="26" t="s">
        <v>68</v>
      </c>
      <c r="D20" s="27"/>
      <c r="E20" s="24" t="s">
        <v>69</v>
      </c>
      <c r="F20" s="27"/>
      <c r="G20" s="27"/>
      <c r="H20" s="27"/>
      <c r="I20" s="28">
        <f>SUMIFS(I21:I28,A21:A28,"P")</f>
        <v>0</v>
      </c>
      <c r="J20" s="29"/>
    </row>
    <row r="21" spans="1:16" x14ac:dyDescent="0.25">
      <c r="A21" s="30" t="s">
        <v>40</v>
      </c>
      <c r="B21" s="54">
        <v>4</v>
      </c>
      <c r="C21" s="55" t="s">
        <v>224</v>
      </c>
      <c r="D21" s="54" t="s">
        <v>42</v>
      </c>
      <c r="E21" s="56" t="s">
        <v>225</v>
      </c>
      <c r="F21" s="57" t="s">
        <v>72</v>
      </c>
      <c r="G21" s="58">
        <v>67.031999999999996</v>
      </c>
      <c r="H21" s="59">
        <v>0</v>
      </c>
      <c r="I21" s="60">
        <f>ROUND(G21*H21,P4)</f>
        <v>0</v>
      </c>
      <c r="J21" s="57" t="s">
        <v>45</v>
      </c>
      <c r="O21" s="37">
        <f>I21*0.21</f>
        <v>0</v>
      </c>
      <c r="P21">
        <v>3</v>
      </c>
    </row>
    <row r="22" spans="1:16" x14ac:dyDescent="0.25">
      <c r="A22" s="30" t="s">
        <v>46</v>
      </c>
      <c r="B22" s="38"/>
      <c r="E22" s="39" t="s">
        <v>42</v>
      </c>
      <c r="J22" s="40"/>
    </row>
    <row r="23" spans="1:16" x14ac:dyDescent="0.25">
      <c r="A23" s="30" t="s">
        <v>47</v>
      </c>
      <c r="B23" s="38"/>
      <c r="E23" s="41" t="s">
        <v>226</v>
      </c>
      <c r="J23" s="40"/>
    </row>
    <row r="24" spans="1:16" ht="409.5" x14ac:dyDescent="0.25">
      <c r="A24" s="30" t="s">
        <v>49</v>
      </c>
      <c r="B24" s="38"/>
      <c r="E24" s="32" t="s">
        <v>227</v>
      </c>
      <c r="J24" s="40"/>
    </row>
    <row r="25" spans="1:16" x14ac:dyDescent="0.25">
      <c r="A25" s="30" t="s">
        <v>40</v>
      </c>
      <c r="B25" s="54">
        <v>5</v>
      </c>
      <c r="C25" s="55" t="s">
        <v>228</v>
      </c>
      <c r="D25" s="54" t="s">
        <v>42</v>
      </c>
      <c r="E25" s="56" t="s">
        <v>229</v>
      </c>
      <c r="F25" s="57" t="s">
        <v>72</v>
      </c>
      <c r="G25" s="58">
        <v>67.031999999999996</v>
      </c>
      <c r="H25" s="59">
        <v>0</v>
      </c>
      <c r="I25" s="60">
        <f>ROUND(G25*H25,P4)</f>
        <v>0</v>
      </c>
      <c r="J25" s="57" t="s">
        <v>45</v>
      </c>
      <c r="O25" s="37">
        <f>I25*0.21</f>
        <v>0</v>
      </c>
      <c r="P25">
        <v>3</v>
      </c>
    </row>
    <row r="26" spans="1:16" x14ac:dyDescent="0.25">
      <c r="A26" s="30" t="s">
        <v>46</v>
      </c>
      <c r="B26" s="38"/>
      <c r="E26" s="39" t="s">
        <v>42</v>
      </c>
      <c r="J26" s="40"/>
    </row>
    <row r="27" spans="1:16" x14ac:dyDescent="0.25">
      <c r="A27" s="30" t="s">
        <v>47</v>
      </c>
      <c r="B27" s="38"/>
      <c r="E27" s="41" t="s">
        <v>226</v>
      </c>
      <c r="J27" s="40"/>
    </row>
    <row r="28" spans="1:16" ht="360" x14ac:dyDescent="0.25">
      <c r="A28" s="30" t="s">
        <v>49</v>
      </c>
      <c r="B28" s="38"/>
      <c r="E28" s="32" t="s">
        <v>230</v>
      </c>
      <c r="J28" s="40"/>
    </row>
    <row r="29" spans="1:16" x14ac:dyDescent="0.25">
      <c r="A29" s="24" t="s">
        <v>37</v>
      </c>
      <c r="B29" s="25"/>
      <c r="C29" s="26" t="s">
        <v>231</v>
      </c>
      <c r="D29" s="27"/>
      <c r="E29" s="24" t="s">
        <v>232</v>
      </c>
      <c r="F29" s="27"/>
      <c r="G29" s="27"/>
      <c r="H29" s="27"/>
      <c r="I29" s="28">
        <f>SUMIFS(I30:I35,A30:A35,"P")</f>
        <v>0</v>
      </c>
      <c r="J29" s="29"/>
    </row>
    <row r="30" spans="1:16" x14ac:dyDescent="0.25">
      <c r="A30" s="30" t="s">
        <v>40</v>
      </c>
      <c r="B30" s="30">
        <v>6</v>
      </c>
      <c r="C30" s="31" t="s">
        <v>233</v>
      </c>
      <c r="D30" s="30" t="s">
        <v>205</v>
      </c>
      <c r="E30" s="32" t="s">
        <v>234</v>
      </c>
      <c r="F30" s="33" t="s">
        <v>82</v>
      </c>
      <c r="G30" s="34">
        <v>20</v>
      </c>
      <c r="H30" s="35">
        <v>0</v>
      </c>
      <c r="I30" s="36">
        <f>ROUND(G30*H30,P4)</f>
        <v>0</v>
      </c>
      <c r="J30" s="33" t="s">
        <v>45</v>
      </c>
      <c r="O30" s="37">
        <f>I30*0.21</f>
        <v>0</v>
      </c>
      <c r="P30">
        <v>3</v>
      </c>
    </row>
    <row r="31" spans="1:16" x14ac:dyDescent="0.25">
      <c r="A31" s="30" t="s">
        <v>46</v>
      </c>
      <c r="B31" s="38"/>
      <c r="E31" s="39" t="s">
        <v>42</v>
      </c>
      <c r="J31" s="40"/>
    </row>
    <row r="32" spans="1:16" ht="105" x14ac:dyDescent="0.25">
      <c r="A32" s="30" t="s">
        <v>49</v>
      </c>
      <c r="B32" s="38"/>
      <c r="E32" s="32" t="s">
        <v>235</v>
      </c>
      <c r="J32" s="40"/>
    </row>
    <row r="33" spans="1:16" x14ac:dyDescent="0.25">
      <c r="A33" s="30" t="s">
        <v>40</v>
      </c>
      <c r="B33" s="30">
        <v>7</v>
      </c>
      <c r="C33" s="31" t="s">
        <v>236</v>
      </c>
      <c r="D33" s="30" t="s">
        <v>205</v>
      </c>
      <c r="E33" s="32" t="s">
        <v>237</v>
      </c>
      <c r="F33" s="33" t="s">
        <v>82</v>
      </c>
      <c r="G33" s="34">
        <v>319.2</v>
      </c>
      <c r="H33" s="35">
        <v>0</v>
      </c>
      <c r="I33" s="36">
        <f>ROUND(G33*H33,P4)</f>
        <v>0</v>
      </c>
      <c r="J33" s="33" t="s">
        <v>45</v>
      </c>
      <c r="O33" s="37">
        <f>I33*0.21</f>
        <v>0</v>
      </c>
      <c r="P33">
        <v>3</v>
      </c>
    </row>
    <row r="34" spans="1:16" x14ac:dyDescent="0.25">
      <c r="A34" s="30" t="s">
        <v>46</v>
      </c>
      <c r="B34" s="38"/>
      <c r="E34" s="39" t="s">
        <v>42</v>
      </c>
      <c r="J34" s="40"/>
    </row>
    <row r="35" spans="1:16" ht="105" x14ac:dyDescent="0.25">
      <c r="A35" s="30" t="s">
        <v>49</v>
      </c>
      <c r="B35" s="38"/>
      <c r="E35" s="32" t="s">
        <v>235</v>
      </c>
      <c r="J35" s="40"/>
    </row>
    <row r="36" spans="1:16" x14ac:dyDescent="0.25">
      <c r="A36" s="24" t="s">
        <v>37</v>
      </c>
      <c r="B36" s="25"/>
      <c r="C36" s="26" t="s">
        <v>238</v>
      </c>
      <c r="D36" s="27"/>
      <c r="E36" s="24" t="s">
        <v>239</v>
      </c>
      <c r="F36" s="27"/>
      <c r="G36" s="27"/>
      <c r="H36" s="27"/>
      <c r="I36" s="28">
        <f>SUMIFS(I37:I74,A37:A74,"P")</f>
        <v>0</v>
      </c>
      <c r="J36" s="29"/>
    </row>
    <row r="37" spans="1:16" x14ac:dyDescent="0.25">
      <c r="A37" s="30" t="s">
        <v>40</v>
      </c>
      <c r="B37" s="30">
        <v>8</v>
      </c>
      <c r="C37" s="31" t="s">
        <v>240</v>
      </c>
      <c r="D37" s="30" t="s">
        <v>42</v>
      </c>
      <c r="E37" s="32" t="s">
        <v>241</v>
      </c>
      <c r="F37" s="33" t="s">
        <v>82</v>
      </c>
      <c r="G37" s="34">
        <v>784</v>
      </c>
      <c r="H37" s="35">
        <v>0</v>
      </c>
      <c r="I37" s="36">
        <f>ROUND(G37*H37,P4)</f>
        <v>0</v>
      </c>
      <c r="J37" s="33" t="s">
        <v>45</v>
      </c>
      <c r="O37" s="37">
        <f>I37*0.21</f>
        <v>0</v>
      </c>
      <c r="P37">
        <v>3</v>
      </c>
    </row>
    <row r="38" spans="1:16" x14ac:dyDescent="0.25">
      <c r="A38" s="30" t="s">
        <v>46</v>
      </c>
      <c r="B38" s="38"/>
      <c r="E38" s="39" t="s">
        <v>42</v>
      </c>
      <c r="J38" s="40"/>
    </row>
    <row r="39" spans="1:16" ht="90" x14ac:dyDescent="0.25">
      <c r="A39" s="30" t="s">
        <v>49</v>
      </c>
      <c r="B39" s="38"/>
      <c r="E39" s="32" t="s">
        <v>242</v>
      </c>
      <c r="J39" s="40"/>
    </row>
    <row r="40" spans="1:16" x14ac:dyDescent="0.25">
      <c r="A40" s="30" t="s">
        <v>40</v>
      </c>
      <c r="B40" s="30">
        <v>9</v>
      </c>
      <c r="C40" s="31" t="s">
        <v>243</v>
      </c>
      <c r="D40" s="30" t="s">
        <v>42</v>
      </c>
      <c r="E40" s="32" t="s">
        <v>244</v>
      </c>
      <c r="F40" s="33" t="s">
        <v>82</v>
      </c>
      <c r="G40" s="34">
        <v>56</v>
      </c>
      <c r="H40" s="35">
        <v>0</v>
      </c>
      <c r="I40" s="36">
        <f>ROUND(G40*H40,P4)</f>
        <v>0</v>
      </c>
      <c r="J40" s="33" t="s">
        <v>45</v>
      </c>
      <c r="O40" s="37">
        <f>I40*0.21</f>
        <v>0</v>
      </c>
      <c r="P40">
        <v>3</v>
      </c>
    </row>
    <row r="41" spans="1:16" x14ac:dyDescent="0.25">
      <c r="A41" s="30" t="s">
        <v>46</v>
      </c>
      <c r="B41" s="38"/>
      <c r="E41" s="39" t="s">
        <v>42</v>
      </c>
      <c r="J41" s="40"/>
    </row>
    <row r="42" spans="1:16" ht="90" x14ac:dyDescent="0.25">
      <c r="A42" s="30" t="s">
        <v>49</v>
      </c>
      <c r="B42" s="38"/>
      <c r="E42" s="32" t="s">
        <v>242</v>
      </c>
      <c r="J42" s="40"/>
    </row>
    <row r="43" spans="1:16" x14ac:dyDescent="0.25">
      <c r="A43" s="30" t="s">
        <v>40</v>
      </c>
      <c r="B43" s="30">
        <v>10</v>
      </c>
      <c r="C43" s="31" t="s">
        <v>245</v>
      </c>
      <c r="D43" s="30" t="s">
        <v>42</v>
      </c>
      <c r="E43" s="32" t="s">
        <v>246</v>
      </c>
      <c r="F43" s="33" t="s">
        <v>82</v>
      </c>
      <c r="G43" s="34">
        <v>68.88</v>
      </c>
      <c r="H43" s="35">
        <v>0</v>
      </c>
      <c r="I43" s="36">
        <f>ROUND(G43*H43,P4)</f>
        <v>0</v>
      </c>
      <c r="J43" s="33" t="s">
        <v>45</v>
      </c>
      <c r="O43" s="37">
        <f>I43*0.21</f>
        <v>0</v>
      </c>
      <c r="P43">
        <v>3</v>
      </c>
    </row>
    <row r="44" spans="1:16" x14ac:dyDescent="0.25">
      <c r="A44" s="30" t="s">
        <v>46</v>
      </c>
      <c r="B44" s="38"/>
      <c r="E44" s="39" t="s">
        <v>42</v>
      </c>
      <c r="J44" s="40"/>
    </row>
    <row r="45" spans="1:16" ht="105" x14ac:dyDescent="0.25">
      <c r="A45" s="30" t="s">
        <v>49</v>
      </c>
      <c r="B45" s="38"/>
      <c r="E45" s="32" t="s">
        <v>235</v>
      </c>
      <c r="J45" s="40"/>
    </row>
    <row r="46" spans="1:16" ht="30" x14ac:dyDescent="0.25">
      <c r="A46" s="30" t="s">
        <v>40</v>
      </c>
      <c r="B46" s="30">
        <v>11</v>
      </c>
      <c r="C46" s="31" t="s">
        <v>247</v>
      </c>
      <c r="D46" s="30" t="s">
        <v>42</v>
      </c>
      <c r="E46" s="32" t="s">
        <v>248</v>
      </c>
      <c r="F46" s="33" t="s">
        <v>82</v>
      </c>
      <c r="G46" s="34">
        <v>407.4</v>
      </c>
      <c r="H46" s="35">
        <v>0</v>
      </c>
      <c r="I46" s="36">
        <f>ROUND(G46*H46,P4)</f>
        <v>0</v>
      </c>
      <c r="J46" s="33" t="s">
        <v>45</v>
      </c>
      <c r="O46" s="37">
        <f>I46*0.21</f>
        <v>0</v>
      </c>
      <c r="P46">
        <v>3</v>
      </c>
    </row>
    <row r="47" spans="1:16" x14ac:dyDescent="0.25">
      <c r="A47" s="30" t="s">
        <v>46</v>
      </c>
      <c r="B47" s="38"/>
      <c r="E47" s="39" t="s">
        <v>42</v>
      </c>
      <c r="J47" s="40"/>
    </row>
    <row r="48" spans="1:16" ht="105" x14ac:dyDescent="0.25">
      <c r="A48" s="30" t="s">
        <v>49</v>
      </c>
      <c r="B48" s="38"/>
      <c r="E48" s="32" t="s">
        <v>235</v>
      </c>
      <c r="J48" s="40"/>
    </row>
    <row r="49" spans="1:16" x14ac:dyDescent="0.25">
      <c r="A49" s="30" t="s">
        <v>40</v>
      </c>
      <c r="B49" s="30">
        <v>12</v>
      </c>
      <c r="C49" s="31" t="s">
        <v>249</v>
      </c>
      <c r="D49" s="30" t="s">
        <v>42</v>
      </c>
      <c r="E49" s="32" t="s">
        <v>250</v>
      </c>
      <c r="F49" s="33" t="s">
        <v>82</v>
      </c>
      <c r="G49" s="34">
        <v>366.8</v>
      </c>
      <c r="H49" s="35">
        <v>0</v>
      </c>
      <c r="I49" s="36">
        <f>ROUND(G49*H49,P4)</f>
        <v>0</v>
      </c>
      <c r="J49" s="33" t="s">
        <v>45</v>
      </c>
      <c r="O49" s="37">
        <f>I49*0.21</f>
        <v>0</v>
      </c>
      <c r="P49">
        <v>3</v>
      </c>
    </row>
    <row r="50" spans="1:16" x14ac:dyDescent="0.25">
      <c r="A50" s="30" t="s">
        <v>46</v>
      </c>
      <c r="B50" s="38"/>
      <c r="E50" s="39" t="s">
        <v>42</v>
      </c>
      <c r="J50" s="40"/>
    </row>
    <row r="51" spans="1:16" ht="135" x14ac:dyDescent="0.25">
      <c r="A51" s="30" t="s">
        <v>49</v>
      </c>
      <c r="B51" s="38"/>
      <c r="E51" s="32" t="s">
        <v>251</v>
      </c>
      <c r="J51" s="40"/>
    </row>
    <row r="52" spans="1:16" x14ac:dyDescent="0.25">
      <c r="A52" s="30" t="s">
        <v>40</v>
      </c>
      <c r="B52" s="30">
        <v>13</v>
      </c>
      <c r="C52" s="31" t="s">
        <v>252</v>
      </c>
      <c r="D52" s="30" t="s">
        <v>42</v>
      </c>
      <c r="E52" s="32" t="s">
        <v>253</v>
      </c>
      <c r="F52" s="33" t="s">
        <v>183</v>
      </c>
      <c r="G52" s="34">
        <v>10</v>
      </c>
      <c r="H52" s="35">
        <v>0</v>
      </c>
      <c r="I52" s="36">
        <f>ROUND(G52*H52,P4)</f>
        <v>0</v>
      </c>
      <c r="J52" s="33" t="s">
        <v>45</v>
      </c>
      <c r="O52" s="37">
        <f>I52*0.21</f>
        <v>0</v>
      </c>
      <c r="P52">
        <v>3</v>
      </c>
    </row>
    <row r="53" spans="1:16" x14ac:dyDescent="0.25">
      <c r="A53" s="30" t="s">
        <v>46</v>
      </c>
      <c r="B53" s="38"/>
      <c r="E53" s="39" t="s">
        <v>42</v>
      </c>
      <c r="J53" s="40"/>
    </row>
    <row r="54" spans="1:16" ht="105" x14ac:dyDescent="0.25">
      <c r="A54" s="30" t="s">
        <v>49</v>
      </c>
      <c r="B54" s="38"/>
      <c r="E54" s="32" t="s">
        <v>254</v>
      </c>
      <c r="J54" s="40"/>
    </row>
    <row r="55" spans="1:16" x14ac:dyDescent="0.25">
      <c r="A55" s="30" t="s">
        <v>40</v>
      </c>
      <c r="B55" s="30">
        <v>14</v>
      </c>
      <c r="C55" s="31" t="s">
        <v>255</v>
      </c>
      <c r="D55" s="30" t="s">
        <v>42</v>
      </c>
      <c r="E55" s="32" t="s">
        <v>256</v>
      </c>
      <c r="F55" s="33" t="s">
        <v>183</v>
      </c>
      <c r="G55" s="34">
        <v>5</v>
      </c>
      <c r="H55" s="35">
        <v>0</v>
      </c>
      <c r="I55" s="36">
        <f>ROUND(G55*H55,P4)</f>
        <v>0</v>
      </c>
      <c r="J55" s="33" t="s">
        <v>45</v>
      </c>
      <c r="O55" s="37">
        <f>I55*0.21</f>
        <v>0</v>
      </c>
      <c r="P55">
        <v>3</v>
      </c>
    </row>
    <row r="56" spans="1:16" x14ac:dyDescent="0.25">
      <c r="A56" s="30" t="s">
        <v>46</v>
      </c>
      <c r="B56" s="38"/>
      <c r="E56" s="39" t="s">
        <v>42</v>
      </c>
      <c r="J56" s="40"/>
    </row>
    <row r="57" spans="1:16" ht="135" x14ac:dyDescent="0.25">
      <c r="A57" s="30" t="s">
        <v>49</v>
      </c>
      <c r="B57" s="38"/>
      <c r="E57" s="32" t="s">
        <v>257</v>
      </c>
      <c r="J57" s="40"/>
    </row>
    <row r="58" spans="1:16" x14ac:dyDescent="0.25">
      <c r="A58" s="30" t="s">
        <v>40</v>
      </c>
      <c r="B58" s="30">
        <v>15</v>
      </c>
      <c r="C58" s="31" t="s">
        <v>258</v>
      </c>
      <c r="D58" s="30" t="s">
        <v>42</v>
      </c>
      <c r="E58" s="32" t="s">
        <v>259</v>
      </c>
      <c r="F58" s="33" t="s">
        <v>183</v>
      </c>
      <c r="G58" s="34">
        <v>10</v>
      </c>
      <c r="H58" s="35">
        <v>0</v>
      </c>
      <c r="I58" s="36">
        <f>ROUND(G58*H58,P4)</f>
        <v>0</v>
      </c>
      <c r="J58" s="33" t="s">
        <v>45</v>
      </c>
      <c r="O58" s="37">
        <f>I58*0.21</f>
        <v>0</v>
      </c>
      <c r="P58">
        <v>3</v>
      </c>
    </row>
    <row r="59" spans="1:16" x14ac:dyDescent="0.25">
      <c r="A59" s="30" t="s">
        <v>46</v>
      </c>
      <c r="B59" s="38"/>
      <c r="E59" s="39" t="s">
        <v>42</v>
      </c>
      <c r="J59" s="40"/>
    </row>
    <row r="60" spans="1:16" ht="30" x14ac:dyDescent="0.25">
      <c r="A60" s="30" t="s">
        <v>47</v>
      </c>
      <c r="B60" s="38"/>
      <c r="E60" s="41" t="s">
        <v>260</v>
      </c>
      <c r="J60" s="40"/>
    </row>
    <row r="61" spans="1:16" ht="180" x14ac:dyDescent="0.25">
      <c r="A61" s="30" t="s">
        <v>49</v>
      </c>
      <c r="B61" s="38"/>
      <c r="E61" s="32" t="s">
        <v>261</v>
      </c>
      <c r="J61" s="40"/>
    </row>
    <row r="62" spans="1:16" x14ac:dyDescent="0.25">
      <c r="A62" s="30" t="s">
        <v>40</v>
      </c>
      <c r="B62" s="30">
        <v>16</v>
      </c>
      <c r="C62" s="31" t="s">
        <v>262</v>
      </c>
      <c r="D62" s="30" t="s">
        <v>42</v>
      </c>
      <c r="E62" s="32" t="s">
        <v>263</v>
      </c>
      <c r="F62" s="33" t="s">
        <v>183</v>
      </c>
      <c r="G62" s="34">
        <v>10</v>
      </c>
      <c r="H62" s="35">
        <v>0</v>
      </c>
      <c r="I62" s="36">
        <f>ROUND(G62*H62,P4)</f>
        <v>0</v>
      </c>
      <c r="J62" s="33" t="s">
        <v>45</v>
      </c>
      <c r="O62" s="37">
        <f>I62*0.21</f>
        <v>0</v>
      </c>
      <c r="P62">
        <v>3</v>
      </c>
    </row>
    <row r="63" spans="1:16" x14ac:dyDescent="0.25">
      <c r="A63" s="30" t="s">
        <v>46</v>
      </c>
      <c r="B63" s="38"/>
      <c r="E63" s="39" t="s">
        <v>42</v>
      </c>
      <c r="J63" s="40"/>
    </row>
    <row r="64" spans="1:16" ht="30" x14ac:dyDescent="0.25">
      <c r="A64" s="30" t="s">
        <v>47</v>
      </c>
      <c r="B64" s="38"/>
      <c r="E64" s="41" t="s">
        <v>260</v>
      </c>
      <c r="J64" s="40"/>
    </row>
    <row r="65" spans="1:16" ht="150" x14ac:dyDescent="0.25">
      <c r="A65" s="30" t="s">
        <v>49</v>
      </c>
      <c r="B65" s="38"/>
      <c r="E65" s="32" t="s">
        <v>264</v>
      </c>
      <c r="J65" s="40"/>
    </row>
    <row r="66" spans="1:16" x14ac:dyDescent="0.25">
      <c r="A66" s="30" t="s">
        <v>40</v>
      </c>
      <c r="B66" s="30">
        <v>17</v>
      </c>
      <c r="C66" s="31" t="s">
        <v>265</v>
      </c>
      <c r="D66" s="30" t="s">
        <v>42</v>
      </c>
      <c r="E66" s="32" t="s">
        <v>266</v>
      </c>
      <c r="F66" s="33" t="s">
        <v>82</v>
      </c>
      <c r="G66" s="34">
        <v>352.8</v>
      </c>
      <c r="H66" s="35">
        <v>0</v>
      </c>
      <c r="I66" s="36">
        <f>ROUND(G66*H66,P4)</f>
        <v>0</v>
      </c>
      <c r="J66" s="33" t="s">
        <v>45</v>
      </c>
      <c r="O66" s="37">
        <f>I66*0.21</f>
        <v>0</v>
      </c>
      <c r="P66">
        <v>3</v>
      </c>
    </row>
    <row r="67" spans="1:16" x14ac:dyDescent="0.25">
      <c r="A67" s="30" t="s">
        <v>46</v>
      </c>
      <c r="B67" s="38"/>
      <c r="E67" s="39" t="s">
        <v>42</v>
      </c>
      <c r="J67" s="40"/>
    </row>
    <row r="68" spans="1:16" ht="225" x14ac:dyDescent="0.25">
      <c r="A68" s="30" t="s">
        <v>49</v>
      </c>
      <c r="B68" s="38"/>
      <c r="E68" s="32" t="s">
        <v>267</v>
      </c>
      <c r="J68" s="40"/>
    </row>
    <row r="69" spans="1:16" ht="30" x14ac:dyDescent="0.25">
      <c r="A69" s="30" t="s">
        <v>40</v>
      </c>
      <c r="B69" s="30">
        <v>18</v>
      </c>
      <c r="C69" s="31" t="s">
        <v>268</v>
      </c>
      <c r="D69" s="30" t="s">
        <v>42</v>
      </c>
      <c r="E69" s="32" t="s">
        <v>269</v>
      </c>
      <c r="F69" s="33" t="s">
        <v>82</v>
      </c>
      <c r="G69" s="34">
        <v>372.96</v>
      </c>
      <c r="H69" s="35">
        <v>0</v>
      </c>
      <c r="I69" s="36">
        <f>ROUND(G69*H69,P4)</f>
        <v>0</v>
      </c>
      <c r="J69" s="33" t="s">
        <v>45</v>
      </c>
      <c r="O69" s="37">
        <f>I69*0.21</f>
        <v>0</v>
      </c>
      <c r="P69">
        <v>3</v>
      </c>
    </row>
    <row r="70" spans="1:16" x14ac:dyDescent="0.25">
      <c r="A70" s="30" t="s">
        <v>46</v>
      </c>
      <c r="B70" s="38"/>
      <c r="E70" s="39" t="s">
        <v>42</v>
      </c>
      <c r="J70" s="40"/>
    </row>
    <row r="71" spans="1:16" ht="195" x14ac:dyDescent="0.25">
      <c r="A71" s="30" t="s">
        <v>49</v>
      </c>
      <c r="B71" s="38"/>
      <c r="E71" s="32" t="s">
        <v>270</v>
      </c>
      <c r="J71" s="40"/>
    </row>
    <row r="72" spans="1:16" ht="30" x14ac:dyDescent="0.25">
      <c r="A72" s="30" t="s">
        <v>40</v>
      </c>
      <c r="B72" s="30">
        <v>19</v>
      </c>
      <c r="C72" s="31" t="s">
        <v>271</v>
      </c>
      <c r="D72" s="30" t="s">
        <v>42</v>
      </c>
      <c r="E72" s="32" t="s">
        <v>272</v>
      </c>
      <c r="F72" s="33" t="s">
        <v>82</v>
      </c>
      <c r="G72" s="34">
        <v>372.96</v>
      </c>
      <c r="H72" s="35">
        <v>0</v>
      </c>
      <c r="I72" s="36">
        <f>ROUND(G72*H72,P4)</f>
        <v>0</v>
      </c>
      <c r="J72" s="33" t="s">
        <v>45</v>
      </c>
      <c r="O72" s="37">
        <f>I72*0.21</f>
        <v>0</v>
      </c>
      <c r="P72">
        <v>3</v>
      </c>
    </row>
    <row r="73" spans="1:16" x14ac:dyDescent="0.25">
      <c r="A73" s="30" t="s">
        <v>46</v>
      </c>
      <c r="B73" s="38"/>
      <c r="E73" s="39" t="s">
        <v>42</v>
      </c>
      <c r="J73" s="40"/>
    </row>
    <row r="74" spans="1:16" ht="150" x14ac:dyDescent="0.25">
      <c r="A74" s="30" t="s">
        <v>49</v>
      </c>
      <c r="B74" s="38"/>
      <c r="E74" s="32" t="s">
        <v>273</v>
      </c>
      <c r="J74" s="40"/>
    </row>
    <row r="75" spans="1:16" x14ac:dyDescent="0.25">
      <c r="A75" s="24" t="s">
        <v>37</v>
      </c>
      <c r="B75" s="25"/>
      <c r="C75" s="26" t="s">
        <v>274</v>
      </c>
      <c r="D75" s="27"/>
      <c r="E75" s="24" t="s">
        <v>275</v>
      </c>
      <c r="F75" s="27"/>
      <c r="G75" s="27"/>
      <c r="H75" s="27"/>
      <c r="I75" s="28">
        <f>SUMIFS(I76:I78,A76:A78,"P")</f>
        <v>0</v>
      </c>
      <c r="J75" s="29"/>
    </row>
    <row r="76" spans="1:16" ht="30" x14ac:dyDescent="0.25">
      <c r="A76" s="30" t="s">
        <v>40</v>
      </c>
      <c r="B76" s="30">
        <v>20</v>
      </c>
      <c r="C76" s="31" t="s">
        <v>276</v>
      </c>
      <c r="D76" s="30" t="s">
        <v>42</v>
      </c>
      <c r="E76" s="32" t="s">
        <v>277</v>
      </c>
      <c r="F76" s="33" t="s">
        <v>278</v>
      </c>
      <c r="G76" s="34">
        <v>10</v>
      </c>
      <c r="H76" s="35">
        <v>0</v>
      </c>
      <c r="I76" s="36">
        <f>ROUND(G76*H76,P4)</f>
        <v>0</v>
      </c>
      <c r="J76" s="33" t="s">
        <v>45</v>
      </c>
      <c r="O76" s="37">
        <f>I76*0.21</f>
        <v>0</v>
      </c>
      <c r="P76">
        <v>3</v>
      </c>
    </row>
    <row r="77" spans="1:16" x14ac:dyDescent="0.25">
      <c r="A77" s="30" t="s">
        <v>46</v>
      </c>
      <c r="B77" s="38"/>
      <c r="E77" s="39" t="s">
        <v>42</v>
      </c>
      <c r="J77" s="40"/>
    </row>
    <row r="78" spans="1:16" x14ac:dyDescent="0.25">
      <c r="A78" s="30" t="s">
        <v>49</v>
      </c>
      <c r="B78" s="42"/>
      <c r="C78" s="43"/>
      <c r="D78" s="43"/>
      <c r="E78" s="45" t="s">
        <v>42</v>
      </c>
      <c r="F78" s="43"/>
      <c r="G78" s="43"/>
      <c r="H78" s="43"/>
      <c r="I78" s="43"/>
      <c r="J78" s="44"/>
    </row>
  </sheetData>
  <sheetProtection algorithmName="SHA-512" hashValue="JKcSSujcBIBy4vPk+z0+vH2TIqTcN2xtjZNIFaHGcwYcxoxzqway8Mc0qiRxsb7quYbdOHigDHewc5Mxff2TrA==" saltValue="p5xg2uzbLL/ss3yudNmxj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16</v>
      </c>
      <c r="F2" s="3"/>
      <c r="G2" s="3"/>
      <c r="H2" s="3"/>
      <c r="I2" s="3"/>
      <c r="J2" s="15"/>
    </row>
    <row r="3" spans="1:16" x14ac:dyDescent="0.25">
      <c r="A3" s="3" t="s">
        <v>17</v>
      </c>
      <c r="B3" s="16" t="s">
        <v>18</v>
      </c>
      <c r="C3" s="48" t="s">
        <v>19</v>
      </c>
      <c r="D3" s="49"/>
      <c r="E3" s="17" t="s">
        <v>20</v>
      </c>
      <c r="F3" s="3"/>
      <c r="G3" s="3"/>
      <c r="H3" s="18" t="s">
        <v>15</v>
      </c>
      <c r="I3" s="19">
        <f>SUMIFS(I9:I30,A9:A30,"SD")</f>
        <v>0</v>
      </c>
      <c r="J3" s="15"/>
      <c r="O3">
        <v>0</v>
      </c>
      <c r="P3">
        <v>2</v>
      </c>
    </row>
    <row r="4" spans="1:16" x14ac:dyDescent="0.25">
      <c r="A4" s="3" t="s">
        <v>21</v>
      </c>
      <c r="B4" s="16" t="s">
        <v>22</v>
      </c>
      <c r="C4" s="48" t="s">
        <v>23</v>
      </c>
      <c r="D4" s="49"/>
      <c r="E4" s="17" t="s">
        <v>23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24</v>
      </c>
      <c r="B5" s="16" t="s">
        <v>25</v>
      </c>
      <c r="C5" s="48" t="s">
        <v>15</v>
      </c>
      <c r="D5" s="49"/>
      <c r="E5" s="17" t="s">
        <v>15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26</v>
      </c>
      <c r="B6" s="51" t="s">
        <v>27</v>
      </c>
      <c r="C6" s="52" t="s">
        <v>28</v>
      </c>
      <c r="D6" s="52" t="s">
        <v>29</v>
      </c>
      <c r="E6" s="52" t="s">
        <v>30</v>
      </c>
      <c r="F6" s="52" t="s">
        <v>31</v>
      </c>
      <c r="G6" s="52" t="s">
        <v>32</v>
      </c>
      <c r="H6" s="52" t="s">
        <v>33</v>
      </c>
      <c r="I6" s="52"/>
      <c r="J6" s="53" t="s">
        <v>34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35</v>
      </c>
      <c r="I7" s="7" t="s">
        <v>36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37</v>
      </c>
      <c r="B9" s="25"/>
      <c r="C9" s="26" t="s">
        <v>38</v>
      </c>
      <c r="D9" s="27"/>
      <c r="E9" s="24" t="s">
        <v>39</v>
      </c>
      <c r="F9" s="27"/>
      <c r="G9" s="27"/>
      <c r="H9" s="27"/>
      <c r="I9" s="28">
        <f>SUMIFS(I10:I30,A10:A30,"P")</f>
        <v>0</v>
      </c>
      <c r="J9" s="29"/>
    </row>
    <row r="10" spans="1:16" x14ac:dyDescent="0.25">
      <c r="A10" s="30" t="s">
        <v>40</v>
      </c>
      <c r="B10" s="30">
        <v>1</v>
      </c>
      <c r="C10" s="31" t="s">
        <v>279</v>
      </c>
      <c r="D10" s="30" t="s">
        <v>42</v>
      </c>
      <c r="E10" s="32" t="s">
        <v>280</v>
      </c>
      <c r="F10" s="33" t="s">
        <v>219</v>
      </c>
      <c r="G10" s="34">
        <v>1</v>
      </c>
      <c r="H10" s="35">
        <v>0</v>
      </c>
      <c r="I10" s="36">
        <f>ROUND(G10*H10,P4)</f>
        <v>0</v>
      </c>
      <c r="J10" s="33" t="s">
        <v>45</v>
      </c>
      <c r="O10" s="37">
        <f>I10*0.21</f>
        <v>0</v>
      </c>
      <c r="P10">
        <v>3</v>
      </c>
    </row>
    <row r="11" spans="1:16" x14ac:dyDescent="0.25">
      <c r="A11" s="30" t="s">
        <v>46</v>
      </c>
      <c r="B11" s="38"/>
      <c r="E11" s="39" t="s">
        <v>42</v>
      </c>
      <c r="J11" s="40"/>
    </row>
    <row r="12" spans="1:16" ht="60" x14ac:dyDescent="0.25">
      <c r="A12" s="30" t="s">
        <v>49</v>
      </c>
      <c r="B12" s="38"/>
      <c r="E12" s="32" t="s">
        <v>281</v>
      </c>
      <c r="J12" s="40"/>
    </row>
    <row r="13" spans="1:16" x14ac:dyDescent="0.25">
      <c r="A13" s="30" t="s">
        <v>40</v>
      </c>
      <c r="B13" s="30">
        <v>2</v>
      </c>
      <c r="C13" s="31" t="s">
        <v>282</v>
      </c>
      <c r="D13" s="30" t="s">
        <v>42</v>
      </c>
      <c r="E13" s="32" t="s">
        <v>283</v>
      </c>
      <c r="F13" s="33" t="s">
        <v>183</v>
      </c>
      <c r="G13" s="34">
        <v>1</v>
      </c>
      <c r="H13" s="35">
        <v>0</v>
      </c>
      <c r="I13" s="36">
        <f>ROUND(G13*H13,P4)</f>
        <v>0</v>
      </c>
      <c r="J13" s="33" t="s">
        <v>45</v>
      </c>
      <c r="O13" s="37">
        <f>I13*0.21</f>
        <v>0</v>
      </c>
      <c r="P13">
        <v>3</v>
      </c>
    </row>
    <row r="14" spans="1:16" x14ac:dyDescent="0.25">
      <c r="A14" s="30" t="s">
        <v>46</v>
      </c>
      <c r="B14" s="38"/>
      <c r="E14" s="39" t="s">
        <v>42</v>
      </c>
      <c r="J14" s="40"/>
    </row>
    <row r="15" spans="1:16" ht="60" x14ac:dyDescent="0.25">
      <c r="A15" s="30" t="s">
        <v>49</v>
      </c>
      <c r="B15" s="38"/>
      <c r="E15" s="32" t="s">
        <v>220</v>
      </c>
      <c r="J15" s="40"/>
    </row>
    <row r="16" spans="1:16" x14ac:dyDescent="0.25">
      <c r="A16" s="30" t="s">
        <v>40</v>
      </c>
      <c r="B16" s="30">
        <v>3</v>
      </c>
      <c r="C16" s="31" t="s">
        <v>284</v>
      </c>
      <c r="D16" s="30" t="s">
        <v>42</v>
      </c>
      <c r="E16" s="32" t="s">
        <v>285</v>
      </c>
      <c r="F16" s="33" t="s">
        <v>219</v>
      </c>
      <c r="G16" s="34">
        <v>1</v>
      </c>
      <c r="H16" s="35">
        <v>0</v>
      </c>
      <c r="I16" s="36">
        <f>ROUND(G16*H16,P4)</f>
        <v>0</v>
      </c>
      <c r="J16" s="33" t="s">
        <v>45</v>
      </c>
      <c r="O16" s="37">
        <f>I16*0.21</f>
        <v>0</v>
      </c>
      <c r="P16">
        <v>3</v>
      </c>
    </row>
    <row r="17" spans="1:16" x14ac:dyDescent="0.25">
      <c r="A17" s="30" t="s">
        <v>46</v>
      </c>
      <c r="B17" s="38"/>
      <c r="E17" s="39" t="s">
        <v>42</v>
      </c>
      <c r="J17" s="40"/>
    </row>
    <row r="18" spans="1:16" ht="60" x14ac:dyDescent="0.25">
      <c r="A18" s="30" t="s">
        <v>49</v>
      </c>
      <c r="B18" s="38"/>
      <c r="E18" s="32" t="s">
        <v>220</v>
      </c>
      <c r="J18" s="40"/>
    </row>
    <row r="19" spans="1:16" x14ac:dyDescent="0.25">
      <c r="A19" s="30" t="s">
        <v>40</v>
      </c>
      <c r="B19" s="30">
        <v>4</v>
      </c>
      <c r="C19" s="31" t="s">
        <v>286</v>
      </c>
      <c r="D19" s="30" t="s">
        <v>42</v>
      </c>
      <c r="E19" s="32" t="s">
        <v>287</v>
      </c>
      <c r="F19" s="33" t="s">
        <v>219</v>
      </c>
      <c r="G19" s="34">
        <v>1</v>
      </c>
      <c r="H19" s="35">
        <v>0</v>
      </c>
      <c r="I19" s="36">
        <f>ROUND(G19*H19,P4)</f>
        <v>0</v>
      </c>
      <c r="J19" s="33" t="s">
        <v>45</v>
      </c>
      <c r="O19" s="37">
        <f>I19*0.21</f>
        <v>0</v>
      </c>
      <c r="P19">
        <v>3</v>
      </c>
    </row>
    <row r="20" spans="1:16" ht="30" x14ac:dyDescent="0.25">
      <c r="A20" s="30" t="s">
        <v>46</v>
      </c>
      <c r="B20" s="38"/>
      <c r="E20" s="32" t="s">
        <v>288</v>
      </c>
      <c r="J20" s="40"/>
    </row>
    <row r="21" spans="1:16" ht="60" x14ac:dyDescent="0.25">
      <c r="A21" s="30" t="s">
        <v>49</v>
      </c>
      <c r="B21" s="38"/>
      <c r="E21" s="32" t="s">
        <v>220</v>
      </c>
      <c r="J21" s="40"/>
    </row>
    <row r="22" spans="1:16" ht="30" x14ac:dyDescent="0.25">
      <c r="A22" s="30" t="s">
        <v>40</v>
      </c>
      <c r="B22" s="30">
        <v>5</v>
      </c>
      <c r="C22" s="31" t="s">
        <v>289</v>
      </c>
      <c r="D22" s="30" t="s">
        <v>42</v>
      </c>
      <c r="E22" s="32" t="s">
        <v>290</v>
      </c>
      <c r="F22" s="33" t="s">
        <v>219</v>
      </c>
      <c r="G22" s="34">
        <v>1</v>
      </c>
      <c r="H22" s="35">
        <v>0</v>
      </c>
      <c r="I22" s="36">
        <f>ROUND(G22*H22,P4)</f>
        <v>0</v>
      </c>
      <c r="J22" s="33" t="s">
        <v>45</v>
      </c>
      <c r="O22" s="37">
        <f>I22*0.21</f>
        <v>0</v>
      </c>
      <c r="P22">
        <v>3</v>
      </c>
    </row>
    <row r="23" spans="1:16" x14ac:dyDescent="0.25">
      <c r="A23" s="30" t="s">
        <v>46</v>
      </c>
      <c r="B23" s="38"/>
      <c r="E23" s="39" t="s">
        <v>42</v>
      </c>
      <c r="J23" s="40"/>
    </row>
    <row r="24" spans="1:16" ht="60" x14ac:dyDescent="0.25">
      <c r="A24" s="30" t="s">
        <v>49</v>
      </c>
      <c r="B24" s="38"/>
      <c r="E24" s="32" t="s">
        <v>220</v>
      </c>
      <c r="J24" s="40"/>
    </row>
    <row r="25" spans="1:16" x14ac:dyDescent="0.25">
      <c r="A25" s="30" t="s">
        <v>40</v>
      </c>
      <c r="B25" s="30">
        <v>6</v>
      </c>
      <c r="C25" s="31" t="s">
        <v>291</v>
      </c>
      <c r="D25" s="30" t="s">
        <v>42</v>
      </c>
      <c r="E25" s="32" t="s">
        <v>292</v>
      </c>
      <c r="F25" s="33" t="s">
        <v>219</v>
      </c>
      <c r="G25" s="34">
        <v>1</v>
      </c>
      <c r="H25" s="35">
        <v>0</v>
      </c>
      <c r="I25" s="36">
        <f>ROUND(G25*H25,P4)</f>
        <v>0</v>
      </c>
      <c r="J25" s="33" t="s">
        <v>45</v>
      </c>
      <c r="O25" s="37">
        <f>I25*0.21</f>
        <v>0</v>
      </c>
      <c r="P25">
        <v>3</v>
      </c>
    </row>
    <row r="26" spans="1:16" x14ac:dyDescent="0.25">
      <c r="A26" s="30" t="s">
        <v>46</v>
      </c>
      <c r="B26" s="38"/>
      <c r="E26" s="39" t="s">
        <v>42</v>
      </c>
      <c r="J26" s="40"/>
    </row>
    <row r="27" spans="1:16" ht="75" x14ac:dyDescent="0.25">
      <c r="A27" s="30" t="s">
        <v>49</v>
      </c>
      <c r="B27" s="38"/>
      <c r="E27" s="32" t="s">
        <v>293</v>
      </c>
      <c r="J27" s="40"/>
    </row>
    <row r="28" spans="1:16" x14ac:dyDescent="0.25">
      <c r="A28" s="30" t="s">
        <v>40</v>
      </c>
      <c r="B28" s="30">
        <v>7</v>
      </c>
      <c r="C28" s="31" t="s">
        <v>294</v>
      </c>
      <c r="D28" s="30" t="s">
        <v>42</v>
      </c>
      <c r="E28" s="32" t="s">
        <v>295</v>
      </c>
      <c r="F28" s="33" t="s">
        <v>219</v>
      </c>
      <c r="G28" s="34">
        <v>1</v>
      </c>
      <c r="H28" s="35">
        <v>0</v>
      </c>
      <c r="I28" s="36">
        <f>ROUND(G28*H28,P4)</f>
        <v>0</v>
      </c>
      <c r="J28" s="33" t="s">
        <v>45</v>
      </c>
      <c r="O28" s="37">
        <f>I28*0.21</f>
        <v>0</v>
      </c>
      <c r="P28">
        <v>3</v>
      </c>
    </row>
    <row r="29" spans="1:16" ht="30" x14ac:dyDescent="0.25">
      <c r="A29" s="30" t="s">
        <v>46</v>
      </c>
      <c r="B29" s="38"/>
      <c r="E29" s="32" t="s">
        <v>296</v>
      </c>
      <c r="J29" s="40"/>
    </row>
    <row r="30" spans="1:16" ht="60" x14ac:dyDescent="0.25">
      <c r="A30" s="30" t="s">
        <v>49</v>
      </c>
      <c r="B30" s="42"/>
      <c r="C30" s="43"/>
      <c r="D30" s="43"/>
      <c r="E30" s="32" t="s">
        <v>297</v>
      </c>
      <c r="F30" s="43"/>
      <c r="G30" s="43"/>
      <c r="H30" s="43"/>
      <c r="I30" s="43"/>
      <c r="J30" s="44"/>
    </row>
  </sheetData>
  <sheetProtection algorithmName="SHA-512" hashValue="UM7DUHBJ3GHWrvxa6CJf8X9VIbtdkTk7/i4CxCT8iqH8mScSznbHM1x7C0iT/XOgoCZD1sr30w8EmikQ61bAvw==" saltValue="DbJkxEFmOWNcZExO8rOcnW4KhImsO1VA9ZD1RY+qkWpassNGDhaPqauLWAs/oRh4CvWal9FHB0ZLG6ZfG0btx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III. ETAPASO 101</vt:lpstr>
      <vt:lpstr>III. ETAPASO 401</vt:lpstr>
      <vt:lpstr>III. ETAPAVRN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Vavřík</dc:creator>
  <cp:lastModifiedBy>Jan Vavřík</cp:lastModifiedBy>
  <dcterms:created xsi:type="dcterms:W3CDTF">2025-03-03T07:25:48Z</dcterms:created>
  <dcterms:modified xsi:type="dcterms:W3CDTF">2025-03-03T07:59:20Z</dcterms:modified>
</cp:coreProperties>
</file>