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1"/>
  </bookViews>
  <sheets>
    <sheet name="Rekapitulace stavby" sheetId="1" r:id="rId1"/>
    <sheet name="SO 01 - KP a prodloužení VP" sheetId="2" r:id="rId2"/>
    <sheet name="Pokyny pro vyplnění" sheetId="3" r:id="rId3"/>
  </sheets>
  <definedNames>
    <definedName name="_xlnm._FilterDatabase" localSheetId="1" hidden="1">'SO 01 - KP a prodloužení VP'!$C$86:$K$86</definedName>
    <definedName name="_xlnm.Print_Titles" localSheetId="0">'Rekapitulace stavby'!$49:$49</definedName>
    <definedName name="_xlnm.Print_Titles" localSheetId="1">'SO 01 - KP a prodloužení VP'!$86:$86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01 - KP a prodloužení VP'!$C$4:$J$36,'SO 01 - KP a prodloužení VP'!$C$42:$J$68,'SO 01 - KP a prodloužení VP'!$C$74:$K$289</definedName>
  </definedNames>
  <calcPr fullCalcOnLoad="1"/>
</workbook>
</file>

<file path=xl/sharedStrings.xml><?xml version="1.0" encoding="utf-8"?>
<sst xmlns="http://schemas.openxmlformats.org/spreadsheetml/2006/main" count="2988" uniqueCount="733">
  <si>
    <t>Export VZ</t>
  </si>
  <si>
    <t>List obsahuje:</t>
  </si>
  <si>
    <t>3.0</t>
  </si>
  <si>
    <t/>
  </si>
  <si>
    <t>False</t>
  </si>
  <si>
    <t>{a7f94cb5-9c76-48b6-89e8-9b2652f0654b}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</si>
  <si>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</si>
  <si>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</si>
  <si>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</si>
  <si>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</si>
  <si>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</si>
  <si>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</si>
  <si>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</si>
  <si>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</si>
  <si>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</si>
  <si>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</si>
  <si>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</si>
  <si>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</si>
  <si>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</si>
  <si>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</si>
  <si>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</si>
  <si>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</si>
  <si>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</si>
  <si>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>Kutná Hora Malín</t>
  </si>
  <si>
    <t>Datum:</t>
  </si>
  <si>
    <t>30.1.2017</t>
  </si>
  <si>
    <t>10</t>
  </si>
  <si>
    <t>100</t>
  </si>
  <si>
    <t>Zadavatel:</t>
  </si>
  <si>
    <t>IČ:</t>
  </si>
  <si>
    <t>236195</t>
  </si>
  <si>
    <t>Město Kutná Hora</t>
  </si>
  <si>
    <t>DIČ:</t>
  </si>
  <si>
    <t>Uchazeč:</t>
  </si>
  <si>
    <t>Vyplň údaj</t>
  </si>
  <si>
    <t>Projektant:</t>
  </si>
  <si>
    <t>27124941</t>
  </si>
  <si>
    <t>ProVaK v.o.s. Kutná Hora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</si>
  <si>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</si>
  <si>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</si>
  <si>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</si>
  <si>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</si>
  <si>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</si>
  <si>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</si>
  <si>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</si>
  <si>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</si>
  <si>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</si>
  <si>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</si>
  <si>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</si>
  <si>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</si>
  <si>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</si>
  <si>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</si>
  <si>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</si>
  <si>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</si>
  <si>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</si>
  <si>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</si>
  <si>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</si>
  <si>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</si>
  <si>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</si>
  <si>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</si>
  <si>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</si>
  <si>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</si>
  <si>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</si>
  <si>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</si>
  <si>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</si>
  <si>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</si>
  <si>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</si>
  <si>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</si>
  <si>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</si>
  <si>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</si>
  <si>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</si>
  <si>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</si>
  <si>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</si>
  <si>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</si>
  <si>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</si>
  <si>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</si>
  <si>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</si>
  <si>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</si>
  <si>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</si>
  <si>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STA</t>
  </si>
  <si>
    <t>{13c73288-80bc-4a13-849a-4365c883ab9e}</t>
  </si>
  <si>
    <t>2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</si>
  <si>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</si>
  <si>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</si>
  <si>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</si>
  <si>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</si>
  <si>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</si>
  <si>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</si>
  <si>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</si>
  <si>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</si>
  <si>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</si>
  <si>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</si>
  <si>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</si>
  <si>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</si>
  <si>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</si>
  <si>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</si>
  <si>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</si>
  <si>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</si>
  <si>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</si>
  <si>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</si>
  <si>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</si>
  <si>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</si>
  <si>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</si>
  <si>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</si>
  <si>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</si>
  <si>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</si>
  <si>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</si>
  <si>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</si>
  <si>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</si>
  <si>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</si>
  <si>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</si>
  <si>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</si>
  <si>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</si>
  <si>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</si>
  <si>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</si>
  <si>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</si>
  <si>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</si>
  <si>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</si>
  <si>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</si>
  <si>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</si>
  <si>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</si>
  <si>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</si>
  <si>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</si>
  <si>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2016 01</t>
  </si>
  <si>
    <t>4</t>
  </si>
  <si>
    <t>-139775972</t>
  </si>
  <si>
    <t>VV</t>
  </si>
  <si>
    <t>"sokolovna dlažba "(2,50*2,50)+(15*1,10)</t>
  </si>
  <si>
    <t>113107161</t>
  </si>
  <si>
    <t>Odstranění podkladu pl přes 50 do 200 m2 z kameniva drceného tl 100 mm</t>
  </si>
  <si>
    <t>422725109</t>
  </si>
  <si>
    <t>"odstranění pod zámkovou dl.+ pod asfalt.chodníkem+ pod betonem"(15*1,5)+(12*0,80)+(6,5*0,80)+(49*1,30)</t>
  </si>
  <si>
    <t>3</t>
  </si>
  <si>
    <t>113107171</t>
  </si>
  <si>
    <t>Odstranění podkladu pl přes 50 do 200 m2 z betonu prostého tl 150 mm</t>
  </si>
  <si>
    <t>150696269</t>
  </si>
  <si>
    <t>"KP pro budovu"3*0,80</t>
  </si>
  <si>
    <t>"KP sprchy -budova"7,5*0,80</t>
  </si>
  <si>
    <t>Součet</t>
  </si>
  <si>
    <t>113107182</t>
  </si>
  <si>
    <t>Odstranění podkladu pl přes 50 do 200 m2 živičných tl 100 mm</t>
  </si>
  <si>
    <t>-1895748770</t>
  </si>
  <si>
    <t>"VP"34*0,50</t>
  </si>
  <si>
    <t>"KP-"(49,5+3,5+5)*0,80</t>
  </si>
  <si>
    <t>5</t>
  </si>
  <si>
    <t>115101201</t>
  </si>
  <si>
    <t>Čerpání vody na dopravní výšku do 10 m průměrný přítok do 500 l/min</t>
  </si>
  <si>
    <t>hod</t>
  </si>
  <si>
    <t>1319371417</t>
  </si>
  <si>
    <t>"10 hodin po 3 dnech"  10*3</t>
  </si>
  <si>
    <t>6</t>
  </si>
  <si>
    <t>115101301</t>
  </si>
  <si>
    <t>Pohotovost čerpací soupravy pro dopravní výšku do 10 m přítok do 500 l/min</t>
  </si>
  <si>
    <t>den</t>
  </si>
  <si>
    <t>-384485794</t>
  </si>
  <si>
    <t>"doba výstavby "30</t>
  </si>
  <si>
    <t>7</t>
  </si>
  <si>
    <t>119001401</t>
  </si>
  <si>
    <t>Dočasné zajištění potrubí ocelového nebo litinového DN do 200</t>
  </si>
  <si>
    <t>m</t>
  </si>
  <si>
    <t>1989977509</t>
  </si>
  <si>
    <t>"vodovodní potrubí"2</t>
  </si>
  <si>
    <t>"plyn.potrubí ocel DN 25-přépojka pro budovu"1</t>
  </si>
  <si>
    <t>8</t>
  </si>
  <si>
    <t>119001412</t>
  </si>
  <si>
    <t>Dočasné zajištění potrubí betonového, ŽB nebo kameninového DN do 500</t>
  </si>
  <si>
    <t>1836433106</t>
  </si>
  <si>
    <t>"stáv.dešť.kanalizace TBD DN300-podchod u sokolovny"1</t>
  </si>
  <si>
    <t>9</t>
  </si>
  <si>
    <t>119001421</t>
  </si>
  <si>
    <t>Dočasné zajištění kabelů a kabelových tratí ze 3 volně ložených kabelů</t>
  </si>
  <si>
    <t>-1124984902</t>
  </si>
  <si>
    <t>"křížení  el.kabel nn podzemn u budovy TJ"1</t>
  </si>
  <si>
    <t>119003141</t>
  </si>
  <si>
    <t>Pomocné konstrukce při zabezpečení plastovým oplocením výšky do 1 m zřízení</t>
  </si>
  <si>
    <t>1825232549</t>
  </si>
  <si>
    <t>"výkop staveb.jámy pro napojení do stáv.přípojky RŠ u sokolovny"2*2</t>
  </si>
  <si>
    <t>11</t>
  </si>
  <si>
    <t>119003142</t>
  </si>
  <si>
    <t>Pomocné konstrukce při zabezpečení plastovým oplocením výšky do 1 m odstranění</t>
  </si>
  <si>
    <t>834127472</t>
  </si>
  <si>
    <t>"staveb.jáma při napojení"2*2</t>
  </si>
  <si>
    <t>12</t>
  </si>
  <si>
    <t>120001101</t>
  </si>
  <si>
    <t>Příplatek za ztížení vykopávky v blízkosti podzemního vedení</t>
  </si>
  <si>
    <t>m3</t>
  </si>
  <si>
    <t>-3504896</t>
  </si>
  <si>
    <t>"ocel.potr."2*0,80*1,40</t>
  </si>
  <si>
    <t>"beton.potrubí DN300"1*0,80*1,40</t>
  </si>
  <si>
    <t>"el. kabel nn"1*0,80*1,40</t>
  </si>
  <si>
    <t>13</t>
  </si>
  <si>
    <t>131201201</t>
  </si>
  <si>
    <t>Hloubení jam zapažených v hornině tř. 3 objemu do 100 m3</t>
  </si>
  <si>
    <t>-644978692</t>
  </si>
  <si>
    <t>"stav.jáma novou RŠ před sokolovnou"2,50*2,50*2,50</t>
  </si>
  <si>
    <t>14</t>
  </si>
  <si>
    <t>131201209</t>
  </si>
  <si>
    <t>Příplatek za lepivost u hloubení jam zapažených v hornině tř. 3</t>
  </si>
  <si>
    <t>-1341070207</t>
  </si>
  <si>
    <t>15,625</t>
  </si>
  <si>
    <t>132201202</t>
  </si>
  <si>
    <t>Hloubení rýh š do 2000 mm v hornině tř. 3 objemu do 1000 m3</t>
  </si>
  <si>
    <t>-2018943105</t>
  </si>
  <si>
    <t>"vodovodní přípojka"57,5*0,50*1,40</t>
  </si>
  <si>
    <t>"kanal.přípojka kabiny-RŠ3"54,5*0,80*1,45</t>
  </si>
  <si>
    <t>"kanal.přípojka z hl.objektu"6,5*0,80*1,45</t>
  </si>
  <si>
    <t>"kanal.přípojka pro sprchy"21*0,80*1,4</t>
  </si>
  <si>
    <t>"kanl.přípojka od budovy tJ až po sokolovnu+ 2m3na 5kpl RŠ-"74,5*0,80*1,65+10</t>
  </si>
  <si>
    <t>16</t>
  </si>
  <si>
    <t>132201209</t>
  </si>
  <si>
    <t>Příplatek za lepivost k hloubení rýh š do 2000 mm v hornině tř. 3</t>
  </si>
  <si>
    <t>311971780</t>
  </si>
  <si>
    <t>242,87</t>
  </si>
  <si>
    <t>17</t>
  </si>
  <si>
    <t>151101101</t>
  </si>
  <si>
    <t>Zřízení příložného pažení a rozepření stěn rýh hl do 2 m</t>
  </si>
  <si>
    <t>-452887262</t>
  </si>
  <si>
    <t>"KP  kabiny -RŠ3 včt vP"54,5*1,45*2</t>
  </si>
  <si>
    <t>"KP budova TJ"6,5*1,40*2</t>
  </si>
  <si>
    <t>"KP sprchy+ RŠ3-k sokolovně"21*1,40*2+74,5*1,65*2</t>
  </si>
  <si>
    <t>18</t>
  </si>
  <si>
    <t>151101111</t>
  </si>
  <si>
    <t>Odstranění příložného pažení a rozepření stěn rýh hl do 2 m</t>
  </si>
  <si>
    <t>-1070349347</t>
  </si>
  <si>
    <t>480,9</t>
  </si>
  <si>
    <t>19</t>
  </si>
  <si>
    <t>161101101</t>
  </si>
  <si>
    <t>Svislé přemístění výkopku z horniny tř. 1 až 4 hl výkopu do 2,5 m</t>
  </si>
  <si>
    <t>-279473857</t>
  </si>
  <si>
    <t>20</t>
  </si>
  <si>
    <t>161101102</t>
  </si>
  <si>
    <t>Svislé přemístění výkopku z horniny tř. 1 až 4 hl výkopu do 4 m</t>
  </si>
  <si>
    <t>-330070818</t>
  </si>
  <si>
    <t>"stavební jáma pro novou šachtu u sokolovny"15,63</t>
  </si>
  <si>
    <t>162501102</t>
  </si>
  <si>
    <t>Vodorovné přemístění do 2000 m výkopku/sypaniny z horniny tř. 1 až 4</t>
  </si>
  <si>
    <t>529852024</t>
  </si>
  <si>
    <t>"lože pod VP+ výkop staveb.jámy u sokolovnyi"57,5*0,50*0,10+15,63</t>
  </si>
  <si>
    <t>"lože KP od kabin až RŠ3"54,5*0,50*0,10</t>
  </si>
  <si>
    <t>"lože KP od ŘS3 až po sokolovnu" 74,5*0,80*0,10</t>
  </si>
  <si>
    <t>"lože KP od budovy TJ"6,5*0,80*0,10</t>
  </si>
  <si>
    <t>"lože KP od sprch"21*0,80*0,10</t>
  </si>
  <si>
    <t>"obsyp všech potrubí "((74,5+54,5)*0,80*0,50)+((6,5+21)*0,80*0,45)+(57,5*0,50*0,34)</t>
  </si>
  <si>
    <t>22</t>
  </si>
  <si>
    <t>167101101</t>
  </si>
  <si>
    <t>Nakládání výkopku z hornin tř. 1 až 4 do 100 m3</t>
  </si>
  <si>
    <t>-2061142796</t>
  </si>
  <si>
    <t>100,665</t>
  </si>
  <si>
    <t>23</t>
  </si>
  <si>
    <t>171201201</t>
  </si>
  <si>
    <t>Uložení sypaniny na skládky</t>
  </si>
  <si>
    <t>-339255652</t>
  </si>
  <si>
    <t>24</t>
  </si>
  <si>
    <t>174101101</t>
  </si>
  <si>
    <t>Zásyp jam, šachet rýh nebo kolem objektů sypaninou se zhutněním</t>
  </si>
  <si>
    <t>1985872161</t>
  </si>
  <si>
    <t>"celkový výkop rýhy odečet lože,obsyp"242,87-13,76-71,275</t>
  </si>
  <si>
    <t>25</t>
  </si>
  <si>
    <t>175101201</t>
  </si>
  <si>
    <t>Obsypání objektu nad přilehlým původním terénem sypaninou bez prohození, uloženou do 3 m</t>
  </si>
  <si>
    <t>317123518</t>
  </si>
  <si>
    <t>"obsyp RŠ nové u sokolovny"15,62</t>
  </si>
  <si>
    <t>26</t>
  </si>
  <si>
    <t>175101209</t>
  </si>
  <si>
    <t>Příplatek k obsypání objektu za ruční prohození sypaniny, uložené do 3 m</t>
  </si>
  <si>
    <t>-1172584748</t>
  </si>
  <si>
    <t>15,62</t>
  </si>
  <si>
    <t>27</t>
  </si>
  <si>
    <t>175151101</t>
  </si>
  <si>
    <t>Obsypání potrubí strojně sypaninou bez prohození, uloženou do 3 m</t>
  </si>
  <si>
    <t>-770685488</t>
  </si>
  <si>
    <t>71,275</t>
  </si>
  <si>
    <t>28</t>
  </si>
  <si>
    <t>181951102</t>
  </si>
  <si>
    <t>Úprava pláně v hornině tř. 1 až 4 se zhutněním</t>
  </si>
  <si>
    <t>568666623</t>
  </si>
  <si>
    <t>"úprava pláně  "214*0,80</t>
  </si>
  <si>
    <t>29</t>
  </si>
  <si>
    <t>M</t>
  </si>
  <si>
    <t>583</t>
  </si>
  <si>
    <t xml:space="preserve">Drcené kamanivo na obsyp  potrubí fr.0-8mm </t>
  </si>
  <si>
    <t>-1100818697</t>
  </si>
  <si>
    <t>"obsyp potrubí + zásyp HŠ u sokolovny"(71,275+15,625)*1,8</t>
  </si>
  <si>
    <t>Svislé a kompletní konstrukce</t>
  </si>
  <si>
    <t>30</t>
  </si>
  <si>
    <t>358315114</t>
  </si>
  <si>
    <t>ks</t>
  </si>
  <si>
    <t>-1895277287</t>
  </si>
  <si>
    <t>Vodorovné konstrukce</t>
  </si>
  <si>
    <t>31</t>
  </si>
  <si>
    <t>451541111</t>
  </si>
  <si>
    <t>Lože pod potrubí otevřený výkop ze štěrkodrtě</t>
  </si>
  <si>
    <t>455524965</t>
  </si>
  <si>
    <t>"šterkodrť pod zámkovou dlažbu"(2,5*2,5*0,2)+(15*1,10*0,20)</t>
  </si>
  <si>
    <t>32</t>
  </si>
  <si>
    <t>451573111</t>
  </si>
  <si>
    <t>Lože pod potrubí otevřený výkop ze štěrkopísku</t>
  </si>
  <si>
    <t>2047119096</t>
  </si>
  <si>
    <t>"VP"57,5*0,50*0,10</t>
  </si>
  <si>
    <t>"KP kabiny až RŠ3" 54,5*0,50*0,10</t>
  </si>
  <si>
    <t>"KP budova TJ "6,5*0,8*0,1</t>
  </si>
  <si>
    <t>"KP sprchy+ KP až sokolovna" (21+74,5)*0,80*0,10</t>
  </si>
  <si>
    <t>Komunikace pozemní</t>
  </si>
  <si>
    <t>33</t>
  </si>
  <si>
    <t>564251111</t>
  </si>
  <si>
    <t>Podklad nebo podsyp ze štěrkopísku ŠP tl 150 mm</t>
  </si>
  <si>
    <t>-964934219</t>
  </si>
  <si>
    <t>"podklad celkem"101</t>
  </si>
  <si>
    <t>34</t>
  </si>
  <si>
    <t>577154111</t>
  </si>
  <si>
    <t>Asfaltový beton vrstva obrusná ACO 11 (ABS) tř. I tl 60 mm š do 3 m z nemodifikovaného asfaltu</t>
  </si>
  <si>
    <t>451957290</t>
  </si>
  <si>
    <t>"komunikace ke kabinám-pol.č.4"63,4</t>
  </si>
  <si>
    <t>35</t>
  </si>
  <si>
    <t>581121115</t>
  </si>
  <si>
    <t>Kryt cementobetonový vozovek skupiny CB I tl 150 mm</t>
  </si>
  <si>
    <t>1744209892</t>
  </si>
  <si>
    <t>"beton.povrch o budovy dílen při hloubení VP + KP do budovy-pol.č.3"8,40</t>
  </si>
  <si>
    <t>36</t>
  </si>
  <si>
    <t>596211120</t>
  </si>
  <si>
    <t>Kladení zámkové dlažby komunikací pro pěší tl 60 mm skupiny B pl do 50 m2</t>
  </si>
  <si>
    <t>-1050448750</t>
  </si>
  <si>
    <t>"dlažba u sokolovny"(2,5*2,5)+(15*1,10)</t>
  </si>
  <si>
    <t>37</t>
  </si>
  <si>
    <t>592450010</t>
  </si>
  <si>
    <t>dlažba zámková Ičko 4 20x16,5x4 cm přírodní</t>
  </si>
  <si>
    <t>1762519669</t>
  </si>
  <si>
    <t>P</t>
  </si>
  <si>
    <t>Poznámka k položce:
spotřeba: 36 kus/m2</t>
  </si>
  <si>
    <t>22,75</t>
  </si>
  <si>
    <t>Trubní vedení</t>
  </si>
  <si>
    <t>38</t>
  </si>
  <si>
    <t>29111100</t>
  </si>
  <si>
    <t>Koleno KGB 200 45°</t>
  </si>
  <si>
    <t>-2046075602</t>
  </si>
  <si>
    <t>39</t>
  </si>
  <si>
    <t>871171141</t>
  </si>
  <si>
    <t>Montáž potrubí z PE100 SDR 11 otevřený výkop svařovaných na tupo D 40 x 3,7 mm</t>
  </si>
  <si>
    <t>-805727313</t>
  </si>
  <si>
    <t>57,5</t>
  </si>
  <si>
    <t>40</t>
  </si>
  <si>
    <t>871313121</t>
  </si>
  <si>
    <t>Montáž kanalizačního potrubí z PVC těsněné gumovým kroužkem otevřený výkop sklon do 20 % DN 150</t>
  </si>
  <si>
    <t>-1759572369</t>
  </si>
  <si>
    <t>41</t>
  </si>
  <si>
    <t>286</t>
  </si>
  <si>
    <t>Potrubí PVC KG SN 8 DN 150 dl.1m</t>
  </si>
  <si>
    <t>-937766055</t>
  </si>
  <si>
    <t>42</t>
  </si>
  <si>
    <t>2861</t>
  </si>
  <si>
    <t>Potrubí PVC KG SN 8 DN 150 dl.6m</t>
  </si>
  <si>
    <t>-816947945</t>
  </si>
  <si>
    <t>43</t>
  </si>
  <si>
    <t>871353121</t>
  </si>
  <si>
    <t>Montáž potrubí PVC KG SN 8 DN 200</t>
  </si>
  <si>
    <t>-261424989</t>
  </si>
  <si>
    <t>"KP DN 200"74,5+54,5</t>
  </si>
  <si>
    <t>44</t>
  </si>
  <si>
    <t>28611</t>
  </si>
  <si>
    <t>Potrubí PVC KG SN 8 DN 200-dl.6m</t>
  </si>
  <si>
    <t>1076328060</t>
  </si>
  <si>
    <t>45</t>
  </si>
  <si>
    <t>287</t>
  </si>
  <si>
    <t>PVC KG záslepka DN150</t>
  </si>
  <si>
    <t>1330975423</t>
  </si>
  <si>
    <t>46</t>
  </si>
  <si>
    <t>288</t>
  </si>
  <si>
    <t xml:space="preserve">Redukce PVC KG 200/150 </t>
  </si>
  <si>
    <t>876452367</t>
  </si>
  <si>
    <t>47</t>
  </si>
  <si>
    <t>289</t>
  </si>
  <si>
    <t>Koleno KG 150/45°</t>
  </si>
  <si>
    <t>-1366711154</t>
  </si>
  <si>
    <t>48</t>
  </si>
  <si>
    <t>290</t>
  </si>
  <si>
    <t>Koleno KG 150/15°</t>
  </si>
  <si>
    <t>1991023681</t>
  </si>
  <si>
    <t>49</t>
  </si>
  <si>
    <t>291</t>
  </si>
  <si>
    <t>Koleno KGB  200/15°</t>
  </si>
  <si>
    <t>-1024403086</t>
  </si>
  <si>
    <t>50</t>
  </si>
  <si>
    <t>291011</t>
  </si>
  <si>
    <t>973217901</t>
  </si>
  <si>
    <t>51</t>
  </si>
  <si>
    <t>2911</t>
  </si>
  <si>
    <t>PVC KG záslepka DN 200</t>
  </si>
  <si>
    <t>-684903033</t>
  </si>
  <si>
    <t>52</t>
  </si>
  <si>
    <t>877315211</t>
  </si>
  <si>
    <t>Montáž tvarovek z tvrdého PVC-systém KG nebo z polypropylenu-systém KG 2000 jednoosé DN 150</t>
  </si>
  <si>
    <t>kus</t>
  </si>
  <si>
    <t>-80131991</t>
  </si>
  <si>
    <t>53</t>
  </si>
  <si>
    <t>300</t>
  </si>
  <si>
    <t>Dodávka  odbočky 45° KGEA 250/150</t>
  </si>
  <si>
    <t>1075596818</t>
  </si>
  <si>
    <t>54</t>
  </si>
  <si>
    <t>877355211</t>
  </si>
  <si>
    <t>Montáž tvarovek z tvrdého PVC-systém KG nebo z polypropylenu-systém KG 2000 jednoosé DN 200</t>
  </si>
  <si>
    <t>-441064697</t>
  </si>
  <si>
    <t>55</t>
  </si>
  <si>
    <t>879181111</t>
  </si>
  <si>
    <t>Montáž vodovodní přípojky na potrubí DN 40</t>
  </si>
  <si>
    <t>-1344753163</t>
  </si>
  <si>
    <t>56</t>
  </si>
  <si>
    <t>891181111</t>
  </si>
  <si>
    <t>Montáž vodovodních šoupátek otevřený výkop DN 40</t>
  </si>
  <si>
    <t>830030706</t>
  </si>
  <si>
    <t>"uzavírací šoupátko "2</t>
  </si>
  <si>
    <t>57</t>
  </si>
  <si>
    <t>422</t>
  </si>
  <si>
    <t>Šoupátko vodárenské DN 40</t>
  </si>
  <si>
    <t>1055306459</t>
  </si>
  <si>
    <t>58</t>
  </si>
  <si>
    <t>422222</t>
  </si>
  <si>
    <t>Zemní souprava teleskopická  pro šoupátko</t>
  </si>
  <si>
    <t>-1713429742</t>
  </si>
  <si>
    <t>59</t>
  </si>
  <si>
    <t>4223</t>
  </si>
  <si>
    <t xml:space="preserve">Poklop šoupátkový </t>
  </si>
  <si>
    <t>1531510133</t>
  </si>
  <si>
    <t>60</t>
  </si>
  <si>
    <t>892233122</t>
  </si>
  <si>
    <t>Proplach a dezinfekce vodovodního potrubí DN od 40 do 70</t>
  </si>
  <si>
    <t>-435616042</t>
  </si>
  <si>
    <t>"vodovodní přípojka"57,5</t>
  </si>
  <si>
    <t>61</t>
  </si>
  <si>
    <t>892241111</t>
  </si>
  <si>
    <t>Tlaková zkouška vodou potrubí do 80</t>
  </si>
  <si>
    <t>1428189998</t>
  </si>
  <si>
    <t>"Vodovodní přípojka dl.57,5m"57,5</t>
  </si>
  <si>
    <t>62</t>
  </si>
  <si>
    <t>892352121</t>
  </si>
  <si>
    <t>Tlaková zkouška vzduchem potrubí DN 200 těsnícím vakem ucpávkovým</t>
  </si>
  <si>
    <t>úsek</t>
  </si>
  <si>
    <t>-657193623</t>
  </si>
  <si>
    <t>"Kanalizační přípojka" 2</t>
  </si>
  <si>
    <t>63</t>
  </si>
  <si>
    <t>892372111</t>
  </si>
  <si>
    <t>Zabezpečení konců potrubí DN do 300 při tlakových zkouškách vodou</t>
  </si>
  <si>
    <t>-1456642275</t>
  </si>
  <si>
    <t>64</t>
  </si>
  <si>
    <t>894812113</t>
  </si>
  <si>
    <t>Revizní šachta  DN 400 Vario compact DN200 , .KG dno PPL</t>
  </si>
  <si>
    <t>1229281458</t>
  </si>
  <si>
    <t>"RŠ 4-šachtové vývody KG DN 200,typ dna PPL,poklop bez odvětrání"1</t>
  </si>
  <si>
    <t>65</t>
  </si>
  <si>
    <t>89481211311</t>
  </si>
  <si>
    <t>Revizní šachta Vario compact DN400 KG PVC 150</t>
  </si>
  <si>
    <t>-1940214870</t>
  </si>
  <si>
    <t>"dno PPL, poklop D400 bez odvětrání"1</t>
  </si>
  <si>
    <t>66</t>
  </si>
  <si>
    <t>89481113</t>
  </si>
  <si>
    <t>Osazení plastových šachet do výkopu</t>
  </si>
  <si>
    <t>-1432848734</t>
  </si>
  <si>
    <t>"RŠ 1 -6"6</t>
  </si>
  <si>
    <t>67</t>
  </si>
  <si>
    <t>29111111</t>
  </si>
  <si>
    <t xml:space="preserve">Revizní šachta Tegra DN600,typ dna PPL PVC KG DN 200, </t>
  </si>
  <si>
    <t>2062303654</t>
  </si>
  <si>
    <t>"RŠ č.3-LT poklop D400 včt.teleskop.nástav.+korug.roura DN600+dno PPL-PVC KG 200"1</t>
  </si>
  <si>
    <t>68</t>
  </si>
  <si>
    <t>8948121145</t>
  </si>
  <si>
    <t>Ravizní šachta Tegra DN 600 typ dna P ,PVC KG DN200</t>
  </si>
  <si>
    <t>-1262159385</t>
  </si>
  <si>
    <t>"RŠ 2, teleskop.nástavec, PVC KG DN 200, poklop D400"1</t>
  </si>
  <si>
    <t>69</t>
  </si>
  <si>
    <t>291111112</t>
  </si>
  <si>
    <t>Revizní šachta Tegra DN 600 typ dna pravý přítok</t>
  </si>
  <si>
    <t>179824336</t>
  </si>
  <si>
    <t>"HRŠ u sokolovny, teleskop.nástavec, poklop D400"1</t>
  </si>
  <si>
    <t>70</t>
  </si>
  <si>
    <t>89481211312</t>
  </si>
  <si>
    <t>Revizní šachta Vario compact DN400 PVC KG 200</t>
  </si>
  <si>
    <t>1939735474</t>
  </si>
  <si>
    <t>71</t>
  </si>
  <si>
    <t>899104111</t>
  </si>
  <si>
    <t>Osazení poklopů litinových nebo ocelových včetně rámů hmotnosti nad 150 kg</t>
  </si>
  <si>
    <t>48908441</t>
  </si>
  <si>
    <t>"RŠ Vario compakt DN 400+ RŠ Tegra DN 600"3+3</t>
  </si>
  <si>
    <t>72</t>
  </si>
  <si>
    <t>899722111</t>
  </si>
  <si>
    <t>Krytí potrubí z plastů výstražnou fólií z PVC 20 cm</t>
  </si>
  <si>
    <t>2085131400</t>
  </si>
  <si>
    <t>73</t>
  </si>
  <si>
    <t>283</t>
  </si>
  <si>
    <t>Dodávka folie bílé</t>
  </si>
  <si>
    <t>-1352383798</t>
  </si>
  <si>
    <t>74</t>
  </si>
  <si>
    <t>2831</t>
  </si>
  <si>
    <t>Dodávka modré folie</t>
  </si>
  <si>
    <t>-741583724</t>
  </si>
  <si>
    <t>"modrá folie na vodovodní přípojku"57,5</t>
  </si>
  <si>
    <t>75</t>
  </si>
  <si>
    <t>34111012</t>
  </si>
  <si>
    <t>D+M Vyhledávací vodič CYKY 2x4mm2 pro vodovodní potrubí</t>
  </si>
  <si>
    <t>-792178720</t>
  </si>
  <si>
    <t>57,5*1,3</t>
  </si>
  <si>
    <t>76</t>
  </si>
  <si>
    <t>28600</t>
  </si>
  <si>
    <t>Potrubí HDPE  40/3,7mm pro rozvod vody</t>
  </si>
  <si>
    <t>732187872</t>
  </si>
  <si>
    <t>Ostatní konstrukce a práce, bourání</t>
  </si>
  <si>
    <t>77</t>
  </si>
  <si>
    <t>919735111</t>
  </si>
  <si>
    <t>Řezání stávajícího živičného krytu hl do 50 mm</t>
  </si>
  <si>
    <t>743012847</t>
  </si>
  <si>
    <t>"asfalt.povrch mezi kabinami a hlav.objektem"48*2</t>
  </si>
  <si>
    <t>997</t>
  </si>
  <si>
    <t>Přesun sutě</t>
  </si>
  <si>
    <t>78</t>
  </si>
  <si>
    <t>997221551</t>
  </si>
  <si>
    <t>Vodorovná doprava suti ze sypkých materiálů do 1 km</t>
  </si>
  <si>
    <t>t</t>
  </si>
  <si>
    <t>-920878080</t>
  </si>
  <si>
    <t>79</t>
  </si>
  <si>
    <t>997221559</t>
  </si>
  <si>
    <t>Příplatek ZKD 1 km u vodorovné dopravy suti ze sypkých materiálů</t>
  </si>
  <si>
    <t>975420876</t>
  </si>
  <si>
    <t>2*32,41</t>
  </si>
  <si>
    <t>80</t>
  </si>
  <si>
    <t>997221611</t>
  </si>
  <si>
    <t>Nakládání suti na dopravní prostředky pro vodorovnou dopravu</t>
  </si>
  <si>
    <t>-1780176789</t>
  </si>
  <si>
    <t>32,41</t>
  </si>
  <si>
    <t>998</t>
  </si>
  <si>
    <t>Přesun hmot</t>
  </si>
  <si>
    <t>81</t>
  </si>
  <si>
    <t>998225111</t>
  </si>
  <si>
    <t>Přesun hmot pro pozemní komunikace s krytem z kamene, monolitickým betonovým nebo živičným</t>
  </si>
  <si>
    <t>388151357</t>
  </si>
  <si>
    <t>30,665+9,864+3,139+1,917+2,048</t>
  </si>
  <si>
    <t>82</t>
  </si>
  <si>
    <t>998276101</t>
  </si>
  <si>
    <t>Přesun hmot pro trubní vedení z trub z plastických hmot otevřený výkop</t>
  </si>
  <si>
    <t>1170828684</t>
  </si>
  <si>
    <t>VRN</t>
  </si>
  <si>
    <t>Vedlejší rozpočtové náklady</t>
  </si>
  <si>
    <t>VRN3</t>
  </si>
  <si>
    <t>Zařízení staveniště</t>
  </si>
  <si>
    <t>83</t>
  </si>
  <si>
    <t>030001000</t>
  </si>
  <si>
    <t>…</t>
  </si>
  <si>
    <t>1024</t>
  </si>
  <si>
    <t>897178254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</si>
  <si>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</si>
  <si>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</si>
  <si>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</si>
  <si>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</si>
  <si>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</si>
  <si>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</si>
  <si>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</si>
  <si>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</si>
  <si>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</si>
  <si>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</si>
  <si>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</si>
  <si>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</si>
  <si>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</si>
  <si>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</si>
  <si>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</si>
  <si>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</si>
  <si>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</si>
  <si>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</si>
  <si>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</si>
  <si>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</si>
  <si>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</si>
  <si>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</si>
  <si>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</si>
  <si>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</si>
  <si>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</si>
  <si>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</si>
  <si>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</si>
  <si>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</si>
  <si>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</si>
  <si>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</si>
  <si>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</si>
  <si>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</si>
  <si>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</si>
  <si>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</si>
  <si>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</si>
  <si>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</si>
  <si>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</si>
  <si>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</si>
  <si>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</si>
  <si>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</si>
  <si>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</si>
  <si>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</si>
  <si>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</si>
  <si>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</si>
  <si>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</si>
  <si>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</si>
  <si>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</si>
  <si>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</si>
  <si>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</si>
  <si>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</si>
  <si>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</si>
  <si>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</si>
  <si>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</si>
  <si>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</si>
  <si>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</si>
  <si>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</si>
  <si>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</si>
  <si>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</si>
  <si>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</si>
  <si>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</si>
  <si>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</si>
  <si>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</si>
  <si>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</si>
  <si>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</si>
  <si>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</si>
  <si>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</si>
  <si>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</si>
  <si>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</si>
  <si>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</si>
  <si>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</si>
  <si>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</si>
  <si>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</si>
  <si>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</si>
  <si>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</si>
  <si>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</si>
  <si>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</si>
  <si>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</si>
  <si>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</si>
  <si>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</si>
  <si>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</si>
  <si>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</si>
  <si>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</si>
  <si>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</si>
  <si>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</si>
  <si>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</si>
  <si>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</si>
  <si>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</si>
  <si>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</si>
  <si>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</si>
  <si>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</si>
  <si>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</si>
  <si>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</si>
  <si>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</si>
  <si>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</si>
  <si>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</si>
  <si>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</si>
  <si>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</si>
  <si>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</si>
  <si>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</si>
  <si>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</si>
  <si>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</si>
  <si>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</si>
  <si>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</si>
  <si>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</si>
  <si>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</si>
  <si>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</si>
  <si>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</si>
  <si>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</si>
  <si>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</si>
  <si>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</si>
  <si>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</si>
  <si>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</si>
  <si>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</si>
  <si>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</si>
  <si>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</si>
  <si>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</si>
  <si>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</si>
  <si>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</si>
  <si>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</si>
  <si>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</si>
  <si>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</si>
  <si>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</si>
  <si>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</si>
  <si>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</si>
  <si>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</si>
  <si>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</si>
  <si>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</si>
  <si>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</si>
  <si>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</si>
  <si>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</si>
  <si>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</si>
  <si>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</si>
  <si>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</si>
  <si>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</si>
  <si>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</si>
  <si>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</si>
  <si>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</si>
  <si>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</si>
  <si>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</si>
  <si>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</si>
  <si>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</si>
  <si>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</si>
  <si>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</si>
  <si>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</si>
  <si>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</si>
  <si>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</si>
  <si>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</si>
  <si>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</si>
  <si>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</si>
  <si>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</si>
  <si>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</si>
  <si>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</si>
  <si>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</si>
  <si>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</si>
  <si>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</si>
  <si>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</si>
  <si>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</si>
  <si>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</si>
  <si>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</si>
  <si>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</si>
  <si>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</si>
  <si>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</si>
  <si>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</si>
  <si>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</si>
  <si>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</si>
  <si>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</si>
  <si>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</si>
  <si>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</si>
  <si>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</si>
  <si>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</si>
  <si>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</si>
  <si>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</si>
  <si>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</si>
  <si>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</si>
  <si>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</si>
  <si>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</si>
  <si>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</si>
  <si>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</si>
  <si>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</si>
  <si>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</si>
  <si>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</si>
  <si>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</si>
  <si>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</si>
  <si>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Vnitřní kanalizace a vodovod pro objekty hřiště TJ Sokol Malín</t>
  </si>
  <si>
    <t>KP a  VP</t>
  </si>
  <si>
    <t>SO 01 - KP a  VP</t>
  </si>
  <si>
    <t>Vybourání stáv. revizní šachty u sokolovny DN 400 s přímým tokem(nahrazena šachtou DN 600 dno pravý přítok,DN200 KG PVC)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</si>
</sst>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7" fillId="0" borderId="36" xfId="0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center" vertical="center" wrapText="1"/>
      <protection locked="0"/>
    </xf>
    <xf numFmtId="175" fontId="97" fillId="0" borderId="36" xfId="0" applyNumberFormat="1" applyFont="1" applyBorder="1" applyAlignment="1" applyProtection="1">
      <alignment vertical="center"/>
      <protection locked="0"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9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7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8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1" fillId="33" borderId="0" xfId="36" applyFont="1" applyFill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7A2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999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27A2C.tmp" descr="C:\KrosData\System\Temp\rad27A2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9995.tmp" descr="C:\KrosData\System\Temp\rad6999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AN61" sqref="AN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18" t="s">
        <v>0</v>
      </c>
      <c r="B1" s="219"/>
      <c r="C1" s="219"/>
      <c r="D1" s="220" t="s">
        <v>1</v>
      </c>
      <c r="E1" s="219"/>
      <c r="F1" s="219"/>
      <c r="G1" s="219"/>
      <c r="H1" s="219"/>
      <c r="I1" s="219"/>
      <c r="J1" s="219"/>
      <c r="K1" s="221" t="s">
        <v>546</v>
      </c>
      <c r="L1" s="221"/>
      <c r="M1" s="221"/>
      <c r="N1" s="221"/>
      <c r="O1" s="221"/>
      <c r="P1" s="221"/>
      <c r="Q1" s="221"/>
      <c r="R1" s="221"/>
      <c r="S1" s="221"/>
      <c r="T1" s="219"/>
      <c r="U1" s="219"/>
      <c r="V1" s="219"/>
      <c r="W1" s="221" t="s">
        <v>547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06" t="s">
        <v>6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2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35" t="s">
        <v>15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1"/>
      <c r="AQ5" s="23"/>
      <c r="BE5" s="333" t="s">
        <v>16</v>
      </c>
      <c r="BS5" s="16" t="s">
        <v>7</v>
      </c>
    </row>
    <row r="6" spans="2:71" ht="36.7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37" t="s">
        <v>729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1"/>
      <c r="AQ6" s="23"/>
      <c r="BE6" s="307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20</v>
      </c>
      <c r="AL7" s="21"/>
      <c r="AM7" s="21"/>
      <c r="AN7" s="27" t="s">
        <v>3</v>
      </c>
      <c r="AO7" s="21"/>
      <c r="AP7" s="21"/>
      <c r="AQ7" s="23"/>
      <c r="BE7" s="307"/>
      <c r="BS7" s="16" t="s">
        <v>21</v>
      </c>
    </row>
    <row r="8" spans="2:71" ht="14.25" customHeight="1">
      <c r="B8" s="20"/>
      <c r="C8" s="21"/>
      <c r="D8" s="29" t="s">
        <v>22</v>
      </c>
      <c r="E8" s="21"/>
      <c r="F8" s="21"/>
      <c r="G8" s="21"/>
      <c r="H8" s="21"/>
      <c r="I8" s="21"/>
      <c r="J8" s="21"/>
      <c r="K8" s="27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24</v>
      </c>
      <c r="AL8" s="21"/>
      <c r="AM8" s="21"/>
      <c r="AN8" s="30" t="s">
        <v>25</v>
      </c>
      <c r="AO8" s="21"/>
      <c r="AP8" s="21"/>
      <c r="AQ8" s="23"/>
      <c r="BE8" s="307"/>
      <c r="BS8" s="16" t="s">
        <v>26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7"/>
      <c r="BS9" s="16" t="s">
        <v>27</v>
      </c>
    </row>
    <row r="10" spans="2:71" ht="14.2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30</v>
      </c>
      <c r="AO10" s="21"/>
      <c r="AP10" s="21"/>
      <c r="AQ10" s="23"/>
      <c r="BE10" s="307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307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7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34</v>
      </c>
      <c r="AO13" s="21"/>
      <c r="AP13" s="21"/>
      <c r="AQ13" s="23"/>
      <c r="BE13" s="307"/>
      <c r="BS13" s="16" t="s">
        <v>18</v>
      </c>
    </row>
    <row r="14" spans="2:71" ht="15">
      <c r="B14" s="20"/>
      <c r="C14" s="21"/>
      <c r="D14" s="21"/>
      <c r="E14" s="338" t="s">
        <v>34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07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7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36</v>
      </c>
      <c r="AO16" s="21"/>
      <c r="AP16" s="21"/>
      <c r="AQ16" s="23"/>
      <c r="BE16" s="307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307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7"/>
      <c r="BS18" s="16" t="s">
        <v>7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7"/>
      <c r="BS19" s="16" t="s">
        <v>7</v>
      </c>
    </row>
    <row r="20" spans="2:71" ht="22.5" customHeight="1">
      <c r="B20" s="20"/>
      <c r="C20" s="21"/>
      <c r="D20" s="21"/>
      <c r="E20" s="339" t="s">
        <v>3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1"/>
      <c r="AP20" s="21"/>
      <c r="AQ20" s="23"/>
      <c r="BE20" s="307"/>
      <c r="BS20" s="16" t="s">
        <v>38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7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7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0">
        <f>ROUND(AG51,2)</f>
        <v>0</v>
      </c>
      <c r="AL23" s="341"/>
      <c r="AM23" s="341"/>
      <c r="AN23" s="341"/>
      <c r="AO23" s="341"/>
      <c r="AP23" s="34"/>
      <c r="AQ23" s="37"/>
      <c r="BE23" s="32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2" t="s">
        <v>41</v>
      </c>
      <c r="M25" s="329"/>
      <c r="N25" s="329"/>
      <c r="O25" s="329"/>
      <c r="P25" s="34"/>
      <c r="Q25" s="34"/>
      <c r="R25" s="34"/>
      <c r="S25" s="34"/>
      <c r="T25" s="34"/>
      <c r="U25" s="34"/>
      <c r="V25" s="34"/>
      <c r="W25" s="342" t="s">
        <v>42</v>
      </c>
      <c r="X25" s="329"/>
      <c r="Y25" s="329"/>
      <c r="Z25" s="329"/>
      <c r="AA25" s="329"/>
      <c r="AB25" s="329"/>
      <c r="AC25" s="329"/>
      <c r="AD25" s="329"/>
      <c r="AE25" s="329"/>
      <c r="AF25" s="34"/>
      <c r="AG25" s="34"/>
      <c r="AH25" s="34"/>
      <c r="AI25" s="34"/>
      <c r="AJ25" s="34"/>
      <c r="AK25" s="342" t="s">
        <v>43</v>
      </c>
      <c r="AL25" s="329"/>
      <c r="AM25" s="329"/>
      <c r="AN25" s="329"/>
      <c r="AO25" s="329"/>
      <c r="AP25" s="34"/>
      <c r="AQ25" s="37"/>
      <c r="BE25" s="324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330">
        <v>0.21</v>
      </c>
      <c r="M26" s="331"/>
      <c r="N26" s="331"/>
      <c r="O26" s="331"/>
      <c r="P26" s="40"/>
      <c r="Q26" s="40"/>
      <c r="R26" s="40"/>
      <c r="S26" s="40"/>
      <c r="T26" s="40"/>
      <c r="U26" s="40"/>
      <c r="V26" s="40"/>
      <c r="W26" s="332">
        <f>ROUND(AZ51,2)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40"/>
      <c r="AG26" s="40"/>
      <c r="AH26" s="40"/>
      <c r="AI26" s="40"/>
      <c r="AJ26" s="40"/>
      <c r="AK26" s="332">
        <f>ROUND(AV51,2)</f>
        <v>0</v>
      </c>
      <c r="AL26" s="331"/>
      <c r="AM26" s="331"/>
      <c r="AN26" s="331"/>
      <c r="AO26" s="331"/>
      <c r="AP26" s="40"/>
      <c r="AQ26" s="42"/>
      <c r="BE26" s="334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330">
        <v>0.15</v>
      </c>
      <c r="M27" s="331"/>
      <c r="N27" s="331"/>
      <c r="O27" s="331"/>
      <c r="P27" s="40"/>
      <c r="Q27" s="40"/>
      <c r="R27" s="40"/>
      <c r="S27" s="40"/>
      <c r="T27" s="40"/>
      <c r="U27" s="40"/>
      <c r="V27" s="40"/>
      <c r="W27" s="332">
        <f>ROUND(BA51,2)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40"/>
      <c r="AG27" s="40"/>
      <c r="AH27" s="40"/>
      <c r="AI27" s="40"/>
      <c r="AJ27" s="40"/>
      <c r="AK27" s="332">
        <f>ROUND(AW51,2)</f>
        <v>0</v>
      </c>
      <c r="AL27" s="331"/>
      <c r="AM27" s="331"/>
      <c r="AN27" s="331"/>
      <c r="AO27" s="331"/>
      <c r="AP27" s="40"/>
      <c r="AQ27" s="42"/>
      <c r="BE27" s="334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330">
        <v>0.21</v>
      </c>
      <c r="M28" s="331"/>
      <c r="N28" s="331"/>
      <c r="O28" s="331"/>
      <c r="P28" s="40"/>
      <c r="Q28" s="40"/>
      <c r="R28" s="40"/>
      <c r="S28" s="40"/>
      <c r="T28" s="40"/>
      <c r="U28" s="40"/>
      <c r="V28" s="40"/>
      <c r="W28" s="332">
        <f>ROUND(BB51,2)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40"/>
      <c r="AG28" s="40"/>
      <c r="AH28" s="40"/>
      <c r="AI28" s="40"/>
      <c r="AJ28" s="40"/>
      <c r="AK28" s="332">
        <v>0</v>
      </c>
      <c r="AL28" s="331"/>
      <c r="AM28" s="331"/>
      <c r="AN28" s="331"/>
      <c r="AO28" s="331"/>
      <c r="AP28" s="40"/>
      <c r="AQ28" s="42"/>
      <c r="BE28" s="334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330">
        <v>0.15</v>
      </c>
      <c r="M29" s="331"/>
      <c r="N29" s="331"/>
      <c r="O29" s="331"/>
      <c r="P29" s="40"/>
      <c r="Q29" s="40"/>
      <c r="R29" s="40"/>
      <c r="S29" s="40"/>
      <c r="T29" s="40"/>
      <c r="U29" s="40"/>
      <c r="V29" s="40"/>
      <c r="W29" s="332">
        <f>ROUND(BC51,2)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40"/>
      <c r="AG29" s="40"/>
      <c r="AH29" s="40"/>
      <c r="AI29" s="40"/>
      <c r="AJ29" s="40"/>
      <c r="AK29" s="332">
        <v>0</v>
      </c>
      <c r="AL29" s="331"/>
      <c r="AM29" s="331"/>
      <c r="AN29" s="331"/>
      <c r="AO29" s="331"/>
      <c r="AP29" s="40"/>
      <c r="AQ29" s="42"/>
      <c r="BE29" s="334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330">
        <v>0</v>
      </c>
      <c r="M30" s="331"/>
      <c r="N30" s="331"/>
      <c r="O30" s="331"/>
      <c r="P30" s="40"/>
      <c r="Q30" s="40"/>
      <c r="R30" s="40"/>
      <c r="S30" s="40"/>
      <c r="T30" s="40"/>
      <c r="U30" s="40"/>
      <c r="V30" s="40"/>
      <c r="W30" s="332">
        <f>ROUND(BD51,2)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40"/>
      <c r="AG30" s="40"/>
      <c r="AH30" s="40"/>
      <c r="AI30" s="40"/>
      <c r="AJ30" s="40"/>
      <c r="AK30" s="332">
        <v>0</v>
      </c>
      <c r="AL30" s="331"/>
      <c r="AM30" s="331"/>
      <c r="AN30" s="331"/>
      <c r="AO30" s="331"/>
      <c r="AP30" s="40"/>
      <c r="AQ30" s="42"/>
      <c r="BE30" s="334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4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317" t="s">
        <v>52</v>
      </c>
      <c r="Y32" s="318"/>
      <c r="Z32" s="318"/>
      <c r="AA32" s="318"/>
      <c r="AB32" s="318"/>
      <c r="AC32" s="45"/>
      <c r="AD32" s="45"/>
      <c r="AE32" s="45"/>
      <c r="AF32" s="45"/>
      <c r="AG32" s="45"/>
      <c r="AH32" s="45"/>
      <c r="AI32" s="45"/>
      <c r="AJ32" s="45"/>
      <c r="AK32" s="319">
        <f>SUM(AK23:AK30)</f>
        <v>0</v>
      </c>
      <c r="AL32" s="318"/>
      <c r="AM32" s="318"/>
      <c r="AN32" s="318"/>
      <c r="AO32" s="320"/>
      <c r="AP32" s="43"/>
      <c r="AQ32" s="47"/>
      <c r="BE32" s="32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14</v>
      </c>
      <c r="L41" s="3" t="str">
        <f>K5</f>
        <v>01H</v>
      </c>
      <c r="AR41" s="54"/>
    </row>
    <row r="42" spans="2:44" s="4" customFormat="1" ht="36.75" customHeight="1">
      <c r="B42" s="56"/>
      <c r="C42" s="57" t="s">
        <v>17</v>
      </c>
      <c r="L42" s="321" t="str">
        <f>K6</f>
        <v>Vnitřní kanalizace a vodovod pro objekty hřiště TJ Sokol Malín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22</v>
      </c>
      <c r="L44" s="58" t="str">
        <f>IF(K8="","",K8)</f>
        <v>Kutná Hora Malín</v>
      </c>
      <c r="AI44" s="55" t="s">
        <v>24</v>
      </c>
      <c r="AM44" s="323" t="str">
        <f>IF(AN8="","",AN8)</f>
        <v>30.1.2017</v>
      </c>
      <c r="AN44" s="32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28</v>
      </c>
      <c r="L46" s="3" t="str">
        <f>IF(E11="","",E11)</f>
        <v>Město Kutná Hora</v>
      </c>
      <c r="AI46" s="55" t="s">
        <v>35</v>
      </c>
      <c r="AM46" s="325" t="str">
        <f>IF(E17="","",E17)</f>
        <v>ProVaK v.o.s. Kutná Hora</v>
      </c>
      <c r="AN46" s="324"/>
      <c r="AO46" s="324"/>
      <c r="AP46" s="324"/>
      <c r="AR46" s="33"/>
      <c r="AS46" s="326" t="s">
        <v>54</v>
      </c>
      <c r="AT46" s="32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328"/>
      <c r="AT47" s="329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28"/>
      <c r="AT48" s="329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08" t="s">
        <v>55</v>
      </c>
      <c r="D49" s="309"/>
      <c r="E49" s="309"/>
      <c r="F49" s="309"/>
      <c r="G49" s="309"/>
      <c r="H49" s="64"/>
      <c r="I49" s="310" t="s">
        <v>56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57</v>
      </c>
      <c r="AH49" s="309"/>
      <c r="AI49" s="309"/>
      <c r="AJ49" s="309"/>
      <c r="AK49" s="309"/>
      <c r="AL49" s="309"/>
      <c r="AM49" s="309"/>
      <c r="AN49" s="310" t="s">
        <v>58</v>
      </c>
      <c r="AO49" s="309"/>
      <c r="AP49" s="309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5">
        <f>ROUND(AG52,2)</f>
        <v>0</v>
      </c>
      <c r="AH51" s="315"/>
      <c r="AI51" s="315"/>
      <c r="AJ51" s="315"/>
      <c r="AK51" s="315"/>
      <c r="AL51" s="315"/>
      <c r="AM51" s="315"/>
      <c r="AN51" s="316">
        <f>SUM(AG51,AT51)</f>
        <v>0</v>
      </c>
      <c r="AO51" s="316"/>
      <c r="AP51" s="316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73</v>
      </c>
      <c r="BT51" s="57" t="s">
        <v>74</v>
      </c>
      <c r="BU51" s="77" t="s">
        <v>75</v>
      </c>
      <c r="BV51" s="57" t="s">
        <v>76</v>
      </c>
      <c r="BW51" s="57" t="s">
        <v>5</v>
      </c>
      <c r="BX51" s="57" t="s">
        <v>77</v>
      </c>
      <c r="CL51" s="57" t="s">
        <v>3</v>
      </c>
    </row>
    <row r="52" spans="1:91" s="5" customFormat="1" ht="27" customHeight="1">
      <c r="A52" s="214" t="s">
        <v>548</v>
      </c>
      <c r="B52" s="78"/>
      <c r="C52" s="79"/>
      <c r="D52" s="314" t="s">
        <v>78</v>
      </c>
      <c r="E52" s="313"/>
      <c r="F52" s="313"/>
      <c r="G52" s="313"/>
      <c r="H52" s="313"/>
      <c r="I52" s="80"/>
      <c r="J52" s="314" t="s">
        <v>730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2">
        <f>'SO 01 - KP a prodloužení VP'!J27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81" t="s">
        <v>79</v>
      </c>
      <c r="AR52" s="78"/>
      <c r="AS52" s="82">
        <v>0</v>
      </c>
      <c r="AT52" s="83">
        <f>ROUND(SUM(AV52:AW52),2)</f>
        <v>0</v>
      </c>
      <c r="AU52" s="84">
        <f>'SO 01 - KP a prodloužení VP'!P87</f>
        <v>0</v>
      </c>
      <c r="AV52" s="83">
        <f>'SO 01 - KP a prodloužení VP'!J30</f>
        <v>0</v>
      </c>
      <c r="AW52" s="83">
        <f>'SO 01 - KP a prodloužení VP'!J31</f>
        <v>0</v>
      </c>
      <c r="AX52" s="83">
        <f>'SO 01 - KP a prodloužení VP'!J32</f>
        <v>0</v>
      </c>
      <c r="AY52" s="83">
        <f>'SO 01 - KP a prodloužení VP'!J33</f>
        <v>0</v>
      </c>
      <c r="AZ52" s="83">
        <f>'SO 01 - KP a prodloužení VP'!F30</f>
        <v>0</v>
      </c>
      <c r="BA52" s="83">
        <f>'SO 01 - KP a prodloužení VP'!F31</f>
        <v>0</v>
      </c>
      <c r="BB52" s="83">
        <f>'SO 01 - KP a prodloužení VP'!F32</f>
        <v>0</v>
      </c>
      <c r="BC52" s="83">
        <f>'SO 01 - KP a prodloužení VP'!F33</f>
        <v>0</v>
      </c>
      <c r="BD52" s="85">
        <f>'SO 01 - KP a prodloužení VP'!F34</f>
        <v>0</v>
      </c>
      <c r="BT52" s="86" t="s">
        <v>21</v>
      </c>
      <c r="BV52" s="86" t="s">
        <v>76</v>
      </c>
      <c r="BW52" s="86" t="s">
        <v>80</v>
      </c>
      <c r="BX52" s="86" t="s">
        <v>5</v>
      </c>
      <c r="CL52" s="86" t="s">
        <v>3</v>
      </c>
      <c r="CM52" s="86" t="s">
        <v>81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P a prodloužení VP'!C2" tooltip="SO 01 - KP a prodloužení VP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1"/>
  <sheetViews>
    <sheetView showGridLines="0" tabSelected="1" zoomScalePageLayoutView="0" workbookViewId="0" topLeftCell="A1">
      <pane ySplit="1" topLeftCell="A156" activePane="bottomLeft" state="frozen"/>
      <selection pane="topLeft" activeCell="A1" sqref="A1"/>
      <selection pane="bottomLeft" activeCell="V183" sqref="V1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6"/>
      <c r="C1" s="216"/>
      <c r="D1" s="215" t="s">
        <v>1</v>
      </c>
      <c r="E1" s="216"/>
      <c r="F1" s="217" t="s">
        <v>549</v>
      </c>
      <c r="G1" s="343" t="s">
        <v>550</v>
      </c>
      <c r="H1" s="343"/>
      <c r="I1" s="222"/>
      <c r="J1" s="217" t="s">
        <v>551</v>
      </c>
      <c r="K1" s="215" t="s">
        <v>82</v>
      </c>
      <c r="L1" s="217" t="s">
        <v>552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6" t="s">
        <v>6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81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9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9"/>
      <c r="J5" s="21"/>
      <c r="K5" s="23"/>
    </row>
    <row r="6" spans="2:11" ht="15">
      <c r="B6" s="20"/>
      <c r="C6" s="21"/>
      <c r="D6" s="29" t="s">
        <v>17</v>
      </c>
      <c r="E6" s="21"/>
      <c r="F6" s="21"/>
      <c r="G6" s="21"/>
      <c r="H6" s="21"/>
      <c r="I6" s="89"/>
      <c r="J6" s="21"/>
      <c r="K6" s="23"/>
    </row>
    <row r="7" spans="2:11" ht="22.5" customHeight="1">
      <c r="B7" s="20"/>
      <c r="C7" s="21"/>
      <c r="D7" s="21"/>
      <c r="E7" s="344" t="str">
        <f>'Rekapitulace stavby'!K6</f>
        <v>Vnitřní kanalizace a vodovod pro objekty hřiště TJ Sokol Malín</v>
      </c>
      <c r="F7" s="336"/>
      <c r="G7" s="336"/>
      <c r="H7" s="336"/>
      <c r="I7" s="89"/>
      <c r="J7" s="21"/>
      <c r="K7" s="23"/>
    </row>
    <row r="8" spans="2:11" s="1" customFormat="1" ht="15">
      <c r="B8" s="33"/>
      <c r="C8" s="34"/>
      <c r="D8" s="29" t="s">
        <v>84</v>
      </c>
      <c r="E8" s="34"/>
      <c r="F8" s="34"/>
      <c r="G8" s="34"/>
      <c r="H8" s="34"/>
      <c r="I8" s="90"/>
      <c r="J8" s="34"/>
      <c r="K8" s="37"/>
    </row>
    <row r="9" spans="2:11" s="1" customFormat="1" ht="36.75" customHeight="1">
      <c r="B9" s="33"/>
      <c r="C9" s="34"/>
      <c r="D9" s="34"/>
      <c r="E9" s="345" t="s">
        <v>731</v>
      </c>
      <c r="F9" s="329"/>
      <c r="G9" s="329"/>
      <c r="H9" s="329"/>
      <c r="I9" s="90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0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3</v>
      </c>
      <c r="G11" s="34"/>
      <c r="H11" s="34"/>
      <c r="I11" s="91" t="s">
        <v>20</v>
      </c>
      <c r="J11" s="27" t="s">
        <v>3</v>
      </c>
      <c r="K11" s="37"/>
    </row>
    <row r="12" spans="2:11" s="1" customFormat="1" ht="14.2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91" t="s">
        <v>24</v>
      </c>
      <c r="J12" s="92" t="str">
        <f>'Rekapitulace stavby'!AN8</f>
        <v>30.1.2017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0"/>
      <c r="J13" s="34"/>
      <c r="K13" s="37"/>
    </row>
    <row r="14" spans="2:11" s="1" customFormat="1" ht="14.25" customHeight="1">
      <c r="B14" s="33"/>
      <c r="C14" s="34"/>
      <c r="D14" s="29" t="s">
        <v>28</v>
      </c>
      <c r="E14" s="34"/>
      <c r="F14" s="34"/>
      <c r="G14" s="34"/>
      <c r="H14" s="34"/>
      <c r="I14" s="91" t="s">
        <v>29</v>
      </c>
      <c r="J14" s="27" t="s">
        <v>30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1" t="s">
        <v>32</v>
      </c>
      <c r="J15" s="27" t="s">
        <v>3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0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1" t="s">
        <v>29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1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0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1" t="s">
        <v>29</v>
      </c>
      <c r="J20" s="27" t="s">
        <v>36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91" t="s">
        <v>32</v>
      </c>
      <c r="J21" s="27" t="s">
        <v>3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0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90"/>
      <c r="J23" s="34"/>
      <c r="K23" s="37"/>
    </row>
    <row r="24" spans="2:11" s="6" customFormat="1" ht="22.5" customHeight="1">
      <c r="B24" s="93"/>
      <c r="C24" s="94"/>
      <c r="D24" s="94"/>
      <c r="E24" s="339" t="s">
        <v>3</v>
      </c>
      <c r="F24" s="346"/>
      <c r="G24" s="346"/>
      <c r="H24" s="346"/>
      <c r="I24" s="95"/>
      <c r="J24" s="94"/>
      <c r="K24" s="96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0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7"/>
      <c r="J26" s="60"/>
      <c r="K26" s="98"/>
    </row>
    <row r="27" spans="2:11" s="1" customFormat="1" ht="24.75" customHeight="1">
      <c r="B27" s="33"/>
      <c r="C27" s="34"/>
      <c r="D27" s="99" t="s">
        <v>40</v>
      </c>
      <c r="E27" s="34"/>
      <c r="F27" s="34"/>
      <c r="G27" s="34"/>
      <c r="H27" s="34"/>
      <c r="I27" s="90"/>
      <c r="J27" s="100">
        <f>ROUND(J87,2)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97"/>
      <c r="J28" s="60"/>
      <c r="K28" s="98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01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02">
        <f>ROUND(SUM(BE87:BE289),2)</f>
        <v>0</v>
      </c>
      <c r="G30" s="34"/>
      <c r="H30" s="34"/>
      <c r="I30" s="103">
        <v>0.21</v>
      </c>
      <c r="J30" s="102">
        <f>ROUND(ROUND((SUM(BE87:BE289)),2)*I30,2)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02">
        <f>ROUND(SUM(BF87:BF289),2)</f>
        <v>0</v>
      </c>
      <c r="G31" s="34"/>
      <c r="H31" s="34"/>
      <c r="I31" s="103">
        <v>0.15</v>
      </c>
      <c r="J31" s="102">
        <f>ROUND(ROUND((SUM(BF87:BF289)),2)*I31,2)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2">
        <f>ROUND(SUM(BG87:BG289),2)</f>
        <v>0</v>
      </c>
      <c r="G32" s="34"/>
      <c r="H32" s="34"/>
      <c r="I32" s="103">
        <v>0.21</v>
      </c>
      <c r="J32" s="102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02">
        <f>ROUND(SUM(BH87:BH289),2)</f>
        <v>0</v>
      </c>
      <c r="G33" s="34"/>
      <c r="H33" s="34"/>
      <c r="I33" s="103">
        <v>0.15</v>
      </c>
      <c r="J33" s="102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02">
        <f>ROUND(SUM(BI87:BI289),2)</f>
        <v>0</v>
      </c>
      <c r="G34" s="34"/>
      <c r="H34" s="34"/>
      <c r="I34" s="103">
        <v>0</v>
      </c>
      <c r="J34" s="102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0"/>
      <c r="J35" s="34"/>
      <c r="K35" s="37"/>
    </row>
    <row r="36" spans="2:11" s="1" customFormat="1" ht="24.75" customHeight="1">
      <c r="B36" s="33"/>
      <c r="C36" s="104"/>
      <c r="D36" s="105" t="s">
        <v>50</v>
      </c>
      <c r="E36" s="64"/>
      <c r="F36" s="64"/>
      <c r="G36" s="106" t="s">
        <v>51</v>
      </c>
      <c r="H36" s="107" t="s">
        <v>52</v>
      </c>
      <c r="I36" s="108"/>
      <c r="J36" s="109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3"/>
      <c r="C42" s="22" t="s">
        <v>85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0"/>
      <c r="J43" s="34"/>
      <c r="K43" s="37"/>
    </row>
    <row r="44" spans="2:11" s="1" customFormat="1" ht="14.25" customHeight="1">
      <c r="B44" s="33"/>
      <c r="C44" s="29" t="s">
        <v>17</v>
      </c>
      <c r="D44" s="34"/>
      <c r="E44" s="34"/>
      <c r="F44" s="34"/>
      <c r="G44" s="34"/>
      <c r="H44" s="34"/>
      <c r="I44" s="90"/>
      <c r="J44" s="34"/>
      <c r="K44" s="37"/>
    </row>
    <row r="45" spans="2:11" s="1" customFormat="1" ht="22.5" customHeight="1">
      <c r="B45" s="33"/>
      <c r="C45" s="34"/>
      <c r="D45" s="34"/>
      <c r="E45" s="344" t="str">
        <f>E7</f>
        <v>Vnitřní kanalizace a vodovod pro objekty hřiště TJ Sokol Malín</v>
      </c>
      <c r="F45" s="329"/>
      <c r="G45" s="329"/>
      <c r="H45" s="329"/>
      <c r="I45" s="90"/>
      <c r="J45" s="34"/>
      <c r="K45" s="37"/>
    </row>
    <row r="46" spans="2:11" s="1" customFormat="1" ht="14.25" customHeight="1">
      <c r="B46" s="33"/>
      <c r="C46" s="29" t="s">
        <v>84</v>
      </c>
      <c r="D46" s="34"/>
      <c r="E46" s="34"/>
      <c r="F46" s="34"/>
      <c r="G46" s="34"/>
      <c r="H46" s="34"/>
      <c r="I46" s="90"/>
      <c r="J46" s="34"/>
      <c r="K46" s="37"/>
    </row>
    <row r="47" spans="2:11" s="1" customFormat="1" ht="23.25" customHeight="1">
      <c r="B47" s="33"/>
      <c r="C47" s="34"/>
      <c r="D47" s="34"/>
      <c r="E47" s="345" t="str">
        <f>E9</f>
        <v>SO 01 - KP a  VP</v>
      </c>
      <c r="F47" s="329"/>
      <c r="G47" s="329"/>
      <c r="H47" s="329"/>
      <c r="I47" s="90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0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Kutná Hora Malín</v>
      </c>
      <c r="G49" s="34"/>
      <c r="H49" s="34"/>
      <c r="I49" s="91" t="s">
        <v>24</v>
      </c>
      <c r="J49" s="92" t="str">
        <f>IF(J12="","",J12)</f>
        <v>30.1.2017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0"/>
      <c r="J50" s="34"/>
      <c r="K50" s="37"/>
    </row>
    <row r="51" spans="2:11" s="1" customFormat="1" ht="15">
      <c r="B51" s="33"/>
      <c r="C51" s="29" t="s">
        <v>28</v>
      </c>
      <c r="D51" s="34"/>
      <c r="E51" s="34"/>
      <c r="F51" s="27" t="str">
        <f>E15</f>
        <v>Město Kutná Hora</v>
      </c>
      <c r="G51" s="34"/>
      <c r="H51" s="34"/>
      <c r="I51" s="91" t="s">
        <v>35</v>
      </c>
      <c r="J51" s="27" t="str">
        <f>E21</f>
        <v>ProVaK v.o.s. Kutná Hora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0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0"/>
      <c r="J53" s="34"/>
      <c r="K53" s="37"/>
    </row>
    <row r="54" spans="2:11" s="1" customFormat="1" ht="29.25" customHeight="1">
      <c r="B54" s="33"/>
      <c r="C54" s="114" t="s">
        <v>86</v>
      </c>
      <c r="D54" s="104"/>
      <c r="E54" s="104"/>
      <c r="F54" s="104"/>
      <c r="G54" s="104"/>
      <c r="H54" s="104"/>
      <c r="I54" s="115"/>
      <c r="J54" s="116" t="s">
        <v>87</v>
      </c>
      <c r="K54" s="117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0"/>
      <c r="J55" s="34"/>
      <c r="K55" s="37"/>
    </row>
    <row r="56" spans="2:47" s="1" customFormat="1" ht="29.25" customHeight="1">
      <c r="B56" s="33"/>
      <c r="C56" s="118" t="s">
        <v>88</v>
      </c>
      <c r="D56" s="34"/>
      <c r="E56" s="34"/>
      <c r="F56" s="34"/>
      <c r="G56" s="34"/>
      <c r="H56" s="34"/>
      <c r="I56" s="90"/>
      <c r="J56" s="100">
        <f>J87</f>
        <v>0</v>
      </c>
      <c r="K56" s="37"/>
      <c r="AU56" s="16" t="s">
        <v>89</v>
      </c>
    </row>
    <row r="57" spans="2:11" s="7" customFormat="1" ht="24.75" customHeight="1">
      <c r="B57" s="119"/>
      <c r="C57" s="120"/>
      <c r="D57" s="121" t="s">
        <v>90</v>
      </c>
      <c r="E57" s="122"/>
      <c r="F57" s="122"/>
      <c r="G57" s="122"/>
      <c r="H57" s="122"/>
      <c r="I57" s="123"/>
      <c r="J57" s="124">
        <f>J88</f>
        <v>0</v>
      </c>
      <c r="K57" s="125"/>
    </row>
    <row r="58" spans="2:11" s="8" customFormat="1" ht="19.5" customHeight="1">
      <c r="B58" s="126"/>
      <c r="C58" s="127"/>
      <c r="D58" s="128" t="s">
        <v>91</v>
      </c>
      <c r="E58" s="129"/>
      <c r="F58" s="129"/>
      <c r="G58" s="129"/>
      <c r="H58" s="129"/>
      <c r="I58" s="130"/>
      <c r="J58" s="131">
        <f>J89</f>
        <v>0</v>
      </c>
      <c r="K58" s="132"/>
    </row>
    <row r="59" spans="2:11" s="8" customFormat="1" ht="19.5" customHeight="1">
      <c r="B59" s="126"/>
      <c r="C59" s="127"/>
      <c r="D59" s="128" t="s">
        <v>92</v>
      </c>
      <c r="E59" s="129"/>
      <c r="F59" s="129"/>
      <c r="G59" s="129"/>
      <c r="H59" s="129"/>
      <c r="I59" s="130"/>
      <c r="J59" s="131">
        <f>J181</f>
        <v>0</v>
      </c>
      <c r="K59" s="132"/>
    </row>
    <row r="60" spans="2:11" s="8" customFormat="1" ht="19.5" customHeight="1">
      <c r="B60" s="126"/>
      <c r="C60" s="127"/>
      <c r="D60" s="128" t="s">
        <v>93</v>
      </c>
      <c r="E60" s="129"/>
      <c r="F60" s="129"/>
      <c r="G60" s="129"/>
      <c r="H60" s="129"/>
      <c r="I60" s="130"/>
      <c r="J60" s="131">
        <f>J183</f>
        <v>0</v>
      </c>
      <c r="K60" s="132"/>
    </row>
    <row r="61" spans="2:11" s="8" customFormat="1" ht="19.5" customHeight="1">
      <c r="B61" s="126"/>
      <c r="C61" s="127"/>
      <c r="D61" s="128" t="s">
        <v>94</v>
      </c>
      <c r="E61" s="129"/>
      <c r="F61" s="129"/>
      <c r="G61" s="129"/>
      <c r="H61" s="129"/>
      <c r="I61" s="130"/>
      <c r="J61" s="131">
        <f>J192</f>
        <v>0</v>
      </c>
      <c r="K61" s="132"/>
    </row>
    <row r="62" spans="2:11" s="8" customFormat="1" ht="19.5" customHeight="1">
      <c r="B62" s="126"/>
      <c r="C62" s="127"/>
      <c r="D62" s="128" t="s">
        <v>95</v>
      </c>
      <c r="E62" s="129"/>
      <c r="F62" s="129"/>
      <c r="G62" s="129"/>
      <c r="H62" s="129"/>
      <c r="I62" s="130"/>
      <c r="J62" s="131">
        <f>J204</f>
        <v>0</v>
      </c>
      <c r="K62" s="132"/>
    </row>
    <row r="63" spans="2:11" s="8" customFormat="1" ht="19.5" customHeight="1">
      <c r="B63" s="126"/>
      <c r="C63" s="127"/>
      <c r="D63" s="128" t="s">
        <v>96</v>
      </c>
      <c r="E63" s="129"/>
      <c r="F63" s="129"/>
      <c r="G63" s="129"/>
      <c r="H63" s="129"/>
      <c r="I63" s="130"/>
      <c r="J63" s="131">
        <f>J274</f>
        <v>0</v>
      </c>
      <c r="K63" s="132"/>
    </row>
    <row r="64" spans="2:11" s="8" customFormat="1" ht="19.5" customHeight="1">
      <c r="B64" s="126"/>
      <c r="C64" s="127"/>
      <c r="D64" s="128" t="s">
        <v>97</v>
      </c>
      <c r="E64" s="129"/>
      <c r="F64" s="129"/>
      <c r="G64" s="129"/>
      <c r="H64" s="129"/>
      <c r="I64" s="130"/>
      <c r="J64" s="131">
        <f>J277</f>
        <v>0</v>
      </c>
      <c r="K64" s="132"/>
    </row>
    <row r="65" spans="2:11" s="8" customFormat="1" ht="19.5" customHeight="1">
      <c r="B65" s="126"/>
      <c r="C65" s="127"/>
      <c r="D65" s="128" t="s">
        <v>98</v>
      </c>
      <c r="E65" s="129"/>
      <c r="F65" s="129"/>
      <c r="G65" s="129"/>
      <c r="H65" s="129"/>
      <c r="I65" s="130"/>
      <c r="J65" s="131">
        <f>J283</f>
        <v>0</v>
      </c>
      <c r="K65" s="132"/>
    </row>
    <row r="66" spans="2:11" s="7" customFormat="1" ht="24.75" customHeight="1">
      <c r="B66" s="119"/>
      <c r="C66" s="120"/>
      <c r="D66" s="121" t="s">
        <v>99</v>
      </c>
      <c r="E66" s="122"/>
      <c r="F66" s="122"/>
      <c r="G66" s="122"/>
      <c r="H66" s="122"/>
      <c r="I66" s="123"/>
      <c r="J66" s="124">
        <f>J287</f>
        <v>0</v>
      </c>
      <c r="K66" s="125"/>
    </row>
    <row r="67" spans="2:11" s="8" customFormat="1" ht="19.5" customHeight="1">
      <c r="B67" s="126"/>
      <c r="C67" s="127"/>
      <c r="D67" s="128" t="s">
        <v>100</v>
      </c>
      <c r="E67" s="129"/>
      <c r="F67" s="129"/>
      <c r="G67" s="129"/>
      <c r="H67" s="129"/>
      <c r="I67" s="130"/>
      <c r="J67" s="131">
        <f>J288</f>
        <v>0</v>
      </c>
      <c r="K67" s="132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90"/>
      <c r="J68" s="34"/>
      <c r="K68" s="37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3"/>
    </row>
    <row r="74" spans="2:12" s="1" customFormat="1" ht="36.75" customHeight="1">
      <c r="B74" s="33"/>
      <c r="C74" s="53" t="s">
        <v>101</v>
      </c>
      <c r="L74" s="33"/>
    </row>
    <row r="75" spans="2:12" s="1" customFormat="1" ht="6.75" customHeight="1">
      <c r="B75" s="33"/>
      <c r="L75" s="33"/>
    </row>
    <row r="76" spans="2:12" s="1" customFormat="1" ht="14.25" customHeight="1">
      <c r="B76" s="33"/>
      <c r="C76" s="55" t="s">
        <v>17</v>
      </c>
      <c r="L76" s="33"/>
    </row>
    <row r="77" spans="2:12" s="1" customFormat="1" ht="22.5" customHeight="1">
      <c r="B77" s="33"/>
      <c r="E77" s="347" t="str">
        <f>E7</f>
        <v>Vnitřní kanalizace a vodovod pro objekty hřiště TJ Sokol Malín</v>
      </c>
      <c r="F77" s="324"/>
      <c r="G77" s="324"/>
      <c r="H77" s="324"/>
      <c r="L77" s="33"/>
    </row>
    <row r="78" spans="2:12" s="1" customFormat="1" ht="14.25" customHeight="1">
      <c r="B78" s="33"/>
      <c r="C78" s="55" t="s">
        <v>84</v>
      </c>
      <c r="L78" s="33"/>
    </row>
    <row r="79" spans="2:12" s="1" customFormat="1" ht="23.25" customHeight="1">
      <c r="B79" s="33"/>
      <c r="E79" s="321" t="str">
        <f>E9</f>
        <v>SO 01 - KP a  VP</v>
      </c>
      <c r="F79" s="324"/>
      <c r="G79" s="324"/>
      <c r="H79" s="324"/>
      <c r="L79" s="33"/>
    </row>
    <row r="80" spans="2:12" s="1" customFormat="1" ht="6.75" customHeight="1">
      <c r="B80" s="33"/>
      <c r="L80" s="33"/>
    </row>
    <row r="81" spans="2:12" s="1" customFormat="1" ht="18" customHeight="1">
      <c r="B81" s="33"/>
      <c r="C81" s="55" t="s">
        <v>22</v>
      </c>
      <c r="F81" s="133" t="str">
        <f>F12</f>
        <v>Kutná Hora Malín</v>
      </c>
      <c r="I81" s="134" t="s">
        <v>24</v>
      </c>
      <c r="J81" s="59" t="str">
        <f>IF(J12="","",J12)</f>
        <v>30.1.2017</v>
      </c>
      <c r="L81" s="33"/>
    </row>
    <row r="82" spans="2:12" s="1" customFormat="1" ht="6.75" customHeight="1">
      <c r="B82" s="33"/>
      <c r="L82" s="33"/>
    </row>
    <row r="83" spans="2:12" s="1" customFormat="1" ht="15">
      <c r="B83" s="33"/>
      <c r="C83" s="55" t="s">
        <v>28</v>
      </c>
      <c r="F83" s="133" t="str">
        <f>E15</f>
        <v>Město Kutná Hora</v>
      </c>
      <c r="I83" s="134" t="s">
        <v>35</v>
      </c>
      <c r="J83" s="133" t="str">
        <f>E21</f>
        <v>ProVaK v.o.s. Kutná Hora</v>
      </c>
      <c r="L83" s="33"/>
    </row>
    <row r="84" spans="2:12" s="1" customFormat="1" ht="14.25" customHeight="1">
      <c r="B84" s="33"/>
      <c r="C84" s="55" t="s">
        <v>33</v>
      </c>
      <c r="F84" s="133">
        <f>IF(E18="","",E18)</f>
      </c>
      <c r="L84" s="33"/>
    </row>
    <row r="85" spans="2:12" s="1" customFormat="1" ht="9.75" customHeight="1">
      <c r="B85" s="33"/>
      <c r="L85" s="33"/>
    </row>
    <row r="86" spans="2:20" s="9" customFormat="1" ht="29.25" customHeight="1">
      <c r="B86" s="135"/>
      <c r="C86" s="136" t="s">
        <v>102</v>
      </c>
      <c r="D86" s="137" t="s">
        <v>59</v>
      </c>
      <c r="E86" s="137" t="s">
        <v>55</v>
      </c>
      <c r="F86" s="137" t="s">
        <v>103</v>
      </c>
      <c r="G86" s="137" t="s">
        <v>104</v>
      </c>
      <c r="H86" s="137" t="s">
        <v>105</v>
      </c>
      <c r="I86" s="138" t="s">
        <v>106</v>
      </c>
      <c r="J86" s="137" t="s">
        <v>87</v>
      </c>
      <c r="K86" s="139" t="s">
        <v>107</v>
      </c>
      <c r="L86" s="135"/>
      <c r="M86" s="66" t="s">
        <v>108</v>
      </c>
      <c r="N86" s="67" t="s">
        <v>44</v>
      </c>
      <c r="O86" s="67" t="s">
        <v>109</v>
      </c>
      <c r="P86" s="67" t="s">
        <v>110</v>
      </c>
      <c r="Q86" s="67" t="s">
        <v>111</v>
      </c>
      <c r="R86" s="67" t="s">
        <v>112</v>
      </c>
      <c r="S86" s="67" t="s">
        <v>113</v>
      </c>
      <c r="T86" s="68" t="s">
        <v>114</v>
      </c>
    </row>
    <row r="87" spans="2:63" s="1" customFormat="1" ht="29.25" customHeight="1">
      <c r="B87" s="33"/>
      <c r="C87" s="70" t="s">
        <v>88</v>
      </c>
      <c r="J87" s="140">
        <f>BK87</f>
        <v>0</v>
      </c>
      <c r="L87" s="33"/>
      <c r="M87" s="69"/>
      <c r="N87" s="60"/>
      <c r="O87" s="60"/>
      <c r="P87" s="141">
        <f>P88+P287</f>
        <v>0</v>
      </c>
      <c r="Q87" s="60"/>
      <c r="R87" s="141">
        <f>R88+R287</f>
        <v>4.960654099999999</v>
      </c>
      <c r="S87" s="60"/>
      <c r="T87" s="142">
        <f>T88+T287</f>
        <v>34.610400000000006</v>
      </c>
      <c r="AT87" s="16" t="s">
        <v>73</v>
      </c>
      <c r="AU87" s="16" t="s">
        <v>89</v>
      </c>
      <c r="BK87" s="143">
        <f>BK88+BK287</f>
        <v>0</v>
      </c>
    </row>
    <row r="88" spans="2:63" s="10" customFormat="1" ht="36.75" customHeight="1">
      <c r="B88" s="144"/>
      <c r="D88" s="145" t="s">
        <v>73</v>
      </c>
      <c r="E88" s="146" t="s">
        <v>115</v>
      </c>
      <c r="F88" s="146" t="s">
        <v>116</v>
      </c>
      <c r="I88" s="147"/>
      <c r="J88" s="148">
        <f>BK88</f>
        <v>0</v>
      </c>
      <c r="L88" s="144"/>
      <c r="M88" s="149"/>
      <c r="N88" s="150"/>
      <c r="O88" s="150"/>
      <c r="P88" s="151">
        <f>P89+P181+P183+P192+P204+P274+P277+P283</f>
        <v>0</v>
      </c>
      <c r="Q88" s="150"/>
      <c r="R88" s="151">
        <f>R89+R181+R183+R192+R204+R274+R277+R283</f>
        <v>4.960654099999999</v>
      </c>
      <c r="S88" s="150"/>
      <c r="T88" s="152">
        <f>T89+T181+T183+T192+T204+T274+T277+T283</f>
        <v>34.610400000000006</v>
      </c>
      <c r="AR88" s="145" t="s">
        <v>21</v>
      </c>
      <c r="AT88" s="153" t="s">
        <v>73</v>
      </c>
      <c r="AU88" s="153" t="s">
        <v>74</v>
      </c>
      <c r="AY88" s="145" t="s">
        <v>117</v>
      </c>
      <c r="BK88" s="154">
        <f>BK89+BK181+BK183+BK192+BK204+BK274+BK277+BK283</f>
        <v>0</v>
      </c>
    </row>
    <row r="89" spans="2:63" s="10" customFormat="1" ht="19.5" customHeight="1">
      <c r="B89" s="144"/>
      <c r="D89" s="155" t="s">
        <v>73</v>
      </c>
      <c r="E89" s="156" t="s">
        <v>21</v>
      </c>
      <c r="F89" s="156" t="s">
        <v>118</v>
      </c>
      <c r="I89" s="147"/>
      <c r="J89" s="157">
        <f>BK89</f>
        <v>0</v>
      </c>
      <c r="L89" s="144"/>
      <c r="M89" s="149"/>
      <c r="N89" s="150"/>
      <c r="O89" s="150"/>
      <c r="P89" s="151">
        <f>SUM(P90:P180)</f>
        <v>0</v>
      </c>
      <c r="Q89" s="150"/>
      <c r="R89" s="151">
        <f>SUM(R90:R180)</f>
        <v>0.481186</v>
      </c>
      <c r="S89" s="150"/>
      <c r="T89" s="152">
        <f>SUM(T90:T180)</f>
        <v>32.4104</v>
      </c>
      <c r="AR89" s="145" t="s">
        <v>21</v>
      </c>
      <c r="AT89" s="153" t="s">
        <v>73</v>
      </c>
      <c r="AU89" s="153" t="s">
        <v>21</v>
      </c>
      <c r="AY89" s="145" t="s">
        <v>117</v>
      </c>
      <c r="BK89" s="154">
        <f>SUM(BK90:BK180)</f>
        <v>0</v>
      </c>
    </row>
    <row r="90" spans="2:65" s="1" customFormat="1" ht="22.5" customHeight="1">
      <c r="B90" s="158"/>
      <c r="C90" s="159" t="s">
        <v>21</v>
      </c>
      <c r="D90" s="159" t="s">
        <v>119</v>
      </c>
      <c r="E90" s="160" t="s">
        <v>120</v>
      </c>
      <c r="F90" s="161" t="s">
        <v>121</v>
      </c>
      <c r="G90" s="162" t="s">
        <v>122</v>
      </c>
      <c r="H90" s="163">
        <v>22.75</v>
      </c>
      <c r="I90" s="164"/>
      <c r="J90" s="165">
        <f>ROUND(I90*H90,2)</f>
        <v>0</v>
      </c>
      <c r="K90" s="161" t="s">
        <v>123</v>
      </c>
      <c r="L90" s="33"/>
      <c r="M90" s="166" t="s">
        <v>3</v>
      </c>
      <c r="N90" s="167" t="s">
        <v>45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0.26</v>
      </c>
      <c r="T90" s="169">
        <f>S90*H90</f>
        <v>5.915</v>
      </c>
      <c r="AR90" s="16" t="s">
        <v>124</v>
      </c>
      <c r="AT90" s="16" t="s">
        <v>119</v>
      </c>
      <c r="AU90" s="16" t="s">
        <v>81</v>
      </c>
      <c r="AY90" s="16" t="s">
        <v>117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21</v>
      </c>
      <c r="BK90" s="170">
        <f>ROUND(I90*H90,2)</f>
        <v>0</v>
      </c>
      <c r="BL90" s="16" t="s">
        <v>124</v>
      </c>
      <c r="BM90" s="16" t="s">
        <v>125</v>
      </c>
    </row>
    <row r="91" spans="2:51" s="11" customFormat="1" ht="13.5">
      <c r="B91" s="171"/>
      <c r="D91" s="172" t="s">
        <v>126</v>
      </c>
      <c r="E91" s="173" t="s">
        <v>3</v>
      </c>
      <c r="F91" s="174" t="s">
        <v>127</v>
      </c>
      <c r="H91" s="175">
        <v>22.75</v>
      </c>
      <c r="I91" s="176"/>
      <c r="L91" s="171"/>
      <c r="M91" s="177"/>
      <c r="N91" s="178"/>
      <c r="O91" s="178"/>
      <c r="P91" s="178"/>
      <c r="Q91" s="178"/>
      <c r="R91" s="178"/>
      <c r="S91" s="178"/>
      <c r="T91" s="179"/>
      <c r="AT91" s="180" t="s">
        <v>126</v>
      </c>
      <c r="AU91" s="180" t="s">
        <v>81</v>
      </c>
      <c r="AV91" s="11" t="s">
        <v>81</v>
      </c>
      <c r="AW91" s="11" t="s">
        <v>38</v>
      </c>
      <c r="AX91" s="11" t="s">
        <v>21</v>
      </c>
      <c r="AY91" s="180" t="s">
        <v>117</v>
      </c>
    </row>
    <row r="92" spans="2:65" s="1" customFormat="1" ht="22.5" customHeight="1">
      <c r="B92" s="158"/>
      <c r="C92" s="159" t="s">
        <v>81</v>
      </c>
      <c r="D92" s="159" t="s">
        <v>119</v>
      </c>
      <c r="E92" s="160" t="s">
        <v>128</v>
      </c>
      <c r="F92" s="161" t="s">
        <v>129</v>
      </c>
      <c r="G92" s="162" t="s">
        <v>122</v>
      </c>
      <c r="H92" s="163">
        <v>101</v>
      </c>
      <c r="I92" s="164"/>
      <c r="J92" s="165">
        <f>ROUND(I92*H92,2)</f>
        <v>0</v>
      </c>
      <c r="K92" s="161" t="s">
        <v>123</v>
      </c>
      <c r="L92" s="33"/>
      <c r="M92" s="166" t="s">
        <v>3</v>
      </c>
      <c r="N92" s="167" t="s">
        <v>45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0.13</v>
      </c>
      <c r="T92" s="169">
        <f>S92*H92</f>
        <v>13.13</v>
      </c>
      <c r="AR92" s="16" t="s">
        <v>124</v>
      </c>
      <c r="AT92" s="16" t="s">
        <v>119</v>
      </c>
      <c r="AU92" s="16" t="s">
        <v>81</v>
      </c>
      <c r="AY92" s="16" t="s">
        <v>117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21</v>
      </c>
      <c r="BK92" s="170">
        <f>ROUND(I92*H92,2)</f>
        <v>0</v>
      </c>
      <c r="BL92" s="16" t="s">
        <v>124</v>
      </c>
      <c r="BM92" s="16" t="s">
        <v>130</v>
      </c>
    </row>
    <row r="93" spans="2:51" s="11" customFormat="1" ht="27">
      <c r="B93" s="171"/>
      <c r="D93" s="172" t="s">
        <v>126</v>
      </c>
      <c r="E93" s="173" t="s">
        <v>3</v>
      </c>
      <c r="F93" s="174" t="s">
        <v>131</v>
      </c>
      <c r="H93" s="175">
        <v>101</v>
      </c>
      <c r="I93" s="176"/>
      <c r="L93" s="171"/>
      <c r="M93" s="177"/>
      <c r="N93" s="178"/>
      <c r="O93" s="178"/>
      <c r="P93" s="178"/>
      <c r="Q93" s="178"/>
      <c r="R93" s="178"/>
      <c r="S93" s="178"/>
      <c r="T93" s="179"/>
      <c r="AT93" s="180" t="s">
        <v>126</v>
      </c>
      <c r="AU93" s="180" t="s">
        <v>81</v>
      </c>
      <c r="AV93" s="11" t="s">
        <v>81</v>
      </c>
      <c r="AW93" s="11" t="s">
        <v>38</v>
      </c>
      <c r="AX93" s="11" t="s">
        <v>21</v>
      </c>
      <c r="AY93" s="180" t="s">
        <v>117</v>
      </c>
    </row>
    <row r="94" spans="2:65" s="1" customFormat="1" ht="22.5" customHeight="1">
      <c r="B94" s="158"/>
      <c r="C94" s="159" t="s">
        <v>132</v>
      </c>
      <c r="D94" s="159" t="s">
        <v>119</v>
      </c>
      <c r="E94" s="160" t="s">
        <v>133</v>
      </c>
      <c r="F94" s="161" t="s">
        <v>134</v>
      </c>
      <c r="G94" s="162" t="s">
        <v>122</v>
      </c>
      <c r="H94" s="163">
        <v>8.4</v>
      </c>
      <c r="I94" s="164"/>
      <c r="J94" s="165">
        <f>ROUND(I94*H94,2)</f>
        <v>0</v>
      </c>
      <c r="K94" s="161" t="s">
        <v>123</v>
      </c>
      <c r="L94" s="33"/>
      <c r="M94" s="166" t="s">
        <v>3</v>
      </c>
      <c r="N94" s="167" t="s">
        <v>45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0.225</v>
      </c>
      <c r="T94" s="169">
        <f>S94*H94</f>
        <v>1.8900000000000001</v>
      </c>
      <c r="AR94" s="16" t="s">
        <v>124</v>
      </c>
      <c r="AT94" s="16" t="s">
        <v>119</v>
      </c>
      <c r="AU94" s="16" t="s">
        <v>81</v>
      </c>
      <c r="AY94" s="16" t="s">
        <v>117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21</v>
      </c>
      <c r="BK94" s="170">
        <f>ROUND(I94*H94,2)</f>
        <v>0</v>
      </c>
      <c r="BL94" s="16" t="s">
        <v>124</v>
      </c>
      <c r="BM94" s="16" t="s">
        <v>135</v>
      </c>
    </row>
    <row r="95" spans="2:51" s="11" customFormat="1" ht="13.5">
      <c r="B95" s="171"/>
      <c r="D95" s="181" t="s">
        <v>126</v>
      </c>
      <c r="E95" s="180" t="s">
        <v>3</v>
      </c>
      <c r="F95" s="182" t="s">
        <v>136</v>
      </c>
      <c r="H95" s="183">
        <v>2.4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126</v>
      </c>
      <c r="AU95" s="180" t="s">
        <v>81</v>
      </c>
      <c r="AV95" s="11" t="s">
        <v>81</v>
      </c>
      <c r="AW95" s="11" t="s">
        <v>38</v>
      </c>
      <c r="AX95" s="11" t="s">
        <v>74</v>
      </c>
      <c r="AY95" s="180" t="s">
        <v>117</v>
      </c>
    </row>
    <row r="96" spans="2:51" s="11" customFormat="1" ht="13.5">
      <c r="B96" s="171"/>
      <c r="D96" s="181" t="s">
        <v>126</v>
      </c>
      <c r="E96" s="180" t="s">
        <v>3</v>
      </c>
      <c r="F96" s="182" t="s">
        <v>137</v>
      </c>
      <c r="H96" s="183">
        <v>6</v>
      </c>
      <c r="I96" s="176"/>
      <c r="L96" s="171"/>
      <c r="M96" s="177"/>
      <c r="N96" s="178"/>
      <c r="O96" s="178"/>
      <c r="P96" s="178"/>
      <c r="Q96" s="178"/>
      <c r="R96" s="178"/>
      <c r="S96" s="178"/>
      <c r="T96" s="179"/>
      <c r="AT96" s="180" t="s">
        <v>126</v>
      </c>
      <c r="AU96" s="180" t="s">
        <v>81</v>
      </c>
      <c r="AV96" s="11" t="s">
        <v>81</v>
      </c>
      <c r="AW96" s="11" t="s">
        <v>38</v>
      </c>
      <c r="AX96" s="11" t="s">
        <v>74</v>
      </c>
      <c r="AY96" s="180" t="s">
        <v>117</v>
      </c>
    </row>
    <row r="97" spans="2:51" s="12" customFormat="1" ht="13.5">
      <c r="B97" s="184"/>
      <c r="D97" s="172" t="s">
        <v>126</v>
      </c>
      <c r="E97" s="185" t="s">
        <v>3</v>
      </c>
      <c r="F97" s="186" t="s">
        <v>138</v>
      </c>
      <c r="H97" s="187">
        <v>8.4</v>
      </c>
      <c r="I97" s="188"/>
      <c r="L97" s="184"/>
      <c r="M97" s="189"/>
      <c r="N97" s="190"/>
      <c r="O97" s="190"/>
      <c r="P97" s="190"/>
      <c r="Q97" s="190"/>
      <c r="R97" s="190"/>
      <c r="S97" s="190"/>
      <c r="T97" s="191"/>
      <c r="AT97" s="192" t="s">
        <v>126</v>
      </c>
      <c r="AU97" s="192" t="s">
        <v>81</v>
      </c>
      <c r="AV97" s="12" t="s">
        <v>124</v>
      </c>
      <c r="AW97" s="12" t="s">
        <v>38</v>
      </c>
      <c r="AX97" s="12" t="s">
        <v>21</v>
      </c>
      <c r="AY97" s="192" t="s">
        <v>117</v>
      </c>
    </row>
    <row r="98" spans="2:65" s="1" customFormat="1" ht="22.5" customHeight="1">
      <c r="B98" s="158"/>
      <c r="C98" s="159" t="s">
        <v>124</v>
      </c>
      <c r="D98" s="159" t="s">
        <v>119</v>
      </c>
      <c r="E98" s="160" t="s">
        <v>139</v>
      </c>
      <c r="F98" s="161" t="s">
        <v>140</v>
      </c>
      <c r="G98" s="162" t="s">
        <v>122</v>
      </c>
      <c r="H98" s="163">
        <v>63.4</v>
      </c>
      <c r="I98" s="164"/>
      <c r="J98" s="165">
        <f>ROUND(I98*H98,2)</f>
        <v>0</v>
      </c>
      <c r="K98" s="161" t="s">
        <v>123</v>
      </c>
      <c r="L98" s="33"/>
      <c r="M98" s="166" t="s">
        <v>3</v>
      </c>
      <c r="N98" s="167" t="s">
        <v>45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0.181</v>
      </c>
      <c r="T98" s="169">
        <f>S98*H98</f>
        <v>11.475399999999999</v>
      </c>
      <c r="AR98" s="16" t="s">
        <v>124</v>
      </c>
      <c r="AT98" s="16" t="s">
        <v>119</v>
      </c>
      <c r="AU98" s="16" t="s">
        <v>81</v>
      </c>
      <c r="AY98" s="16" t="s">
        <v>117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21</v>
      </c>
      <c r="BK98" s="170">
        <f>ROUND(I98*H98,2)</f>
        <v>0</v>
      </c>
      <c r="BL98" s="16" t="s">
        <v>124</v>
      </c>
      <c r="BM98" s="16" t="s">
        <v>141</v>
      </c>
    </row>
    <row r="99" spans="2:51" s="11" customFormat="1" ht="13.5">
      <c r="B99" s="171"/>
      <c r="D99" s="181" t="s">
        <v>126</v>
      </c>
      <c r="E99" s="180" t="s">
        <v>3</v>
      </c>
      <c r="F99" s="182" t="s">
        <v>142</v>
      </c>
      <c r="H99" s="183">
        <v>17</v>
      </c>
      <c r="I99" s="176"/>
      <c r="L99" s="171"/>
      <c r="M99" s="177"/>
      <c r="N99" s="178"/>
      <c r="O99" s="178"/>
      <c r="P99" s="178"/>
      <c r="Q99" s="178"/>
      <c r="R99" s="178"/>
      <c r="S99" s="178"/>
      <c r="T99" s="179"/>
      <c r="AT99" s="180" t="s">
        <v>126</v>
      </c>
      <c r="AU99" s="180" t="s">
        <v>81</v>
      </c>
      <c r="AV99" s="11" t="s">
        <v>81</v>
      </c>
      <c r="AW99" s="11" t="s">
        <v>38</v>
      </c>
      <c r="AX99" s="11" t="s">
        <v>74</v>
      </c>
      <c r="AY99" s="180" t="s">
        <v>117</v>
      </c>
    </row>
    <row r="100" spans="2:51" s="11" customFormat="1" ht="13.5">
      <c r="B100" s="171"/>
      <c r="D100" s="181" t="s">
        <v>126</v>
      </c>
      <c r="E100" s="180" t="s">
        <v>3</v>
      </c>
      <c r="F100" s="182" t="s">
        <v>143</v>
      </c>
      <c r="H100" s="183">
        <v>46.4</v>
      </c>
      <c r="I100" s="176"/>
      <c r="L100" s="171"/>
      <c r="M100" s="177"/>
      <c r="N100" s="178"/>
      <c r="O100" s="178"/>
      <c r="P100" s="178"/>
      <c r="Q100" s="178"/>
      <c r="R100" s="178"/>
      <c r="S100" s="178"/>
      <c r="T100" s="179"/>
      <c r="AT100" s="180" t="s">
        <v>126</v>
      </c>
      <c r="AU100" s="180" t="s">
        <v>81</v>
      </c>
      <c r="AV100" s="11" t="s">
        <v>81</v>
      </c>
      <c r="AW100" s="11" t="s">
        <v>38</v>
      </c>
      <c r="AX100" s="11" t="s">
        <v>74</v>
      </c>
      <c r="AY100" s="180" t="s">
        <v>117</v>
      </c>
    </row>
    <row r="101" spans="2:51" s="11" customFormat="1" ht="13.5">
      <c r="B101" s="171"/>
      <c r="D101" s="181" t="s">
        <v>126</v>
      </c>
      <c r="E101" s="180" t="s">
        <v>3</v>
      </c>
      <c r="F101" s="182" t="s">
        <v>3</v>
      </c>
      <c r="H101" s="183">
        <v>0</v>
      </c>
      <c r="I101" s="176"/>
      <c r="L101" s="171"/>
      <c r="M101" s="177"/>
      <c r="N101" s="178"/>
      <c r="O101" s="178"/>
      <c r="P101" s="178"/>
      <c r="Q101" s="178"/>
      <c r="R101" s="178"/>
      <c r="S101" s="178"/>
      <c r="T101" s="179"/>
      <c r="AT101" s="180" t="s">
        <v>126</v>
      </c>
      <c r="AU101" s="180" t="s">
        <v>81</v>
      </c>
      <c r="AV101" s="11" t="s">
        <v>81</v>
      </c>
      <c r="AW101" s="11" t="s">
        <v>38</v>
      </c>
      <c r="AX101" s="11" t="s">
        <v>74</v>
      </c>
      <c r="AY101" s="180" t="s">
        <v>117</v>
      </c>
    </row>
    <row r="102" spans="2:51" s="12" customFormat="1" ht="13.5">
      <c r="B102" s="184"/>
      <c r="D102" s="172" t="s">
        <v>126</v>
      </c>
      <c r="E102" s="185" t="s">
        <v>3</v>
      </c>
      <c r="F102" s="186" t="s">
        <v>138</v>
      </c>
      <c r="H102" s="187">
        <v>63.4</v>
      </c>
      <c r="I102" s="188"/>
      <c r="L102" s="184"/>
      <c r="M102" s="189"/>
      <c r="N102" s="190"/>
      <c r="O102" s="190"/>
      <c r="P102" s="190"/>
      <c r="Q102" s="190"/>
      <c r="R102" s="190"/>
      <c r="S102" s="190"/>
      <c r="T102" s="191"/>
      <c r="AT102" s="192" t="s">
        <v>126</v>
      </c>
      <c r="AU102" s="192" t="s">
        <v>81</v>
      </c>
      <c r="AV102" s="12" t="s">
        <v>124</v>
      </c>
      <c r="AW102" s="12" t="s">
        <v>38</v>
      </c>
      <c r="AX102" s="12" t="s">
        <v>21</v>
      </c>
      <c r="AY102" s="192" t="s">
        <v>117</v>
      </c>
    </row>
    <row r="103" spans="2:65" s="1" customFormat="1" ht="22.5" customHeight="1">
      <c r="B103" s="158"/>
      <c r="C103" s="159" t="s">
        <v>144</v>
      </c>
      <c r="D103" s="159" t="s">
        <v>119</v>
      </c>
      <c r="E103" s="160" t="s">
        <v>145</v>
      </c>
      <c r="F103" s="161" t="s">
        <v>146</v>
      </c>
      <c r="G103" s="162" t="s">
        <v>147</v>
      </c>
      <c r="H103" s="163">
        <v>30</v>
      </c>
      <c r="I103" s="164"/>
      <c r="J103" s="165">
        <f>ROUND(I103*H103,2)</f>
        <v>0</v>
      </c>
      <c r="K103" s="161" t="s">
        <v>123</v>
      </c>
      <c r="L103" s="33"/>
      <c r="M103" s="166" t="s">
        <v>3</v>
      </c>
      <c r="N103" s="167" t="s">
        <v>45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124</v>
      </c>
      <c r="AT103" s="16" t="s">
        <v>119</v>
      </c>
      <c r="AU103" s="16" t="s">
        <v>81</v>
      </c>
      <c r="AY103" s="16" t="s">
        <v>117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21</v>
      </c>
      <c r="BK103" s="170">
        <f>ROUND(I103*H103,2)</f>
        <v>0</v>
      </c>
      <c r="BL103" s="16" t="s">
        <v>124</v>
      </c>
      <c r="BM103" s="16" t="s">
        <v>148</v>
      </c>
    </row>
    <row r="104" spans="2:51" s="11" customFormat="1" ht="13.5">
      <c r="B104" s="171"/>
      <c r="D104" s="172" t="s">
        <v>126</v>
      </c>
      <c r="E104" s="173" t="s">
        <v>3</v>
      </c>
      <c r="F104" s="174" t="s">
        <v>149</v>
      </c>
      <c r="H104" s="175">
        <v>30</v>
      </c>
      <c r="I104" s="176"/>
      <c r="L104" s="171"/>
      <c r="M104" s="177"/>
      <c r="N104" s="178"/>
      <c r="O104" s="178"/>
      <c r="P104" s="178"/>
      <c r="Q104" s="178"/>
      <c r="R104" s="178"/>
      <c r="S104" s="178"/>
      <c r="T104" s="179"/>
      <c r="AT104" s="180" t="s">
        <v>126</v>
      </c>
      <c r="AU104" s="180" t="s">
        <v>81</v>
      </c>
      <c r="AV104" s="11" t="s">
        <v>81</v>
      </c>
      <c r="AW104" s="11" t="s">
        <v>38</v>
      </c>
      <c r="AX104" s="11" t="s">
        <v>21</v>
      </c>
      <c r="AY104" s="180" t="s">
        <v>117</v>
      </c>
    </row>
    <row r="105" spans="2:65" s="1" customFormat="1" ht="22.5" customHeight="1">
      <c r="B105" s="158"/>
      <c r="C105" s="159" t="s">
        <v>150</v>
      </c>
      <c r="D105" s="159" t="s">
        <v>119</v>
      </c>
      <c r="E105" s="160" t="s">
        <v>151</v>
      </c>
      <c r="F105" s="161" t="s">
        <v>152</v>
      </c>
      <c r="G105" s="162" t="s">
        <v>153</v>
      </c>
      <c r="H105" s="163">
        <v>30</v>
      </c>
      <c r="I105" s="164"/>
      <c r="J105" s="165">
        <f>ROUND(I105*H105,2)</f>
        <v>0</v>
      </c>
      <c r="K105" s="161" t="s">
        <v>123</v>
      </c>
      <c r="L105" s="33"/>
      <c r="M105" s="166" t="s">
        <v>3</v>
      </c>
      <c r="N105" s="167" t="s">
        <v>45</v>
      </c>
      <c r="O105" s="34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6" t="s">
        <v>124</v>
      </c>
      <c r="AT105" s="16" t="s">
        <v>119</v>
      </c>
      <c r="AU105" s="16" t="s">
        <v>81</v>
      </c>
      <c r="AY105" s="16" t="s">
        <v>117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21</v>
      </c>
      <c r="BK105" s="170">
        <f>ROUND(I105*H105,2)</f>
        <v>0</v>
      </c>
      <c r="BL105" s="16" t="s">
        <v>124</v>
      </c>
      <c r="BM105" s="16" t="s">
        <v>154</v>
      </c>
    </row>
    <row r="106" spans="2:51" s="11" customFormat="1" ht="13.5">
      <c r="B106" s="171"/>
      <c r="D106" s="172" t="s">
        <v>126</v>
      </c>
      <c r="E106" s="173" t="s">
        <v>3</v>
      </c>
      <c r="F106" s="174" t="s">
        <v>155</v>
      </c>
      <c r="H106" s="175">
        <v>30</v>
      </c>
      <c r="I106" s="176"/>
      <c r="L106" s="171"/>
      <c r="M106" s="177"/>
      <c r="N106" s="178"/>
      <c r="O106" s="178"/>
      <c r="P106" s="178"/>
      <c r="Q106" s="178"/>
      <c r="R106" s="178"/>
      <c r="S106" s="178"/>
      <c r="T106" s="179"/>
      <c r="AT106" s="180" t="s">
        <v>126</v>
      </c>
      <c r="AU106" s="180" t="s">
        <v>81</v>
      </c>
      <c r="AV106" s="11" t="s">
        <v>81</v>
      </c>
      <c r="AW106" s="11" t="s">
        <v>38</v>
      </c>
      <c r="AX106" s="11" t="s">
        <v>21</v>
      </c>
      <c r="AY106" s="180" t="s">
        <v>117</v>
      </c>
    </row>
    <row r="107" spans="2:65" s="1" customFormat="1" ht="22.5" customHeight="1">
      <c r="B107" s="158"/>
      <c r="C107" s="159" t="s">
        <v>156</v>
      </c>
      <c r="D107" s="159" t="s">
        <v>119</v>
      </c>
      <c r="E107" s="160" t="s">
        <v>157</v>
      </c>
      <c r="F107" s="161" t="s">
        <v>158</v>
      </c>
      <c r="G107" s="162" t="s">
        <v>159</v>
      </c>
      <c r="H107" s="163">
        <v>3</v>
      </c>
      <c r="I107" s="164"/>
      <c r="J107" s="165">
        <f>ROUND(I107*H107,2)</f>
        <v>0</v>
      </c>
      <c r="K107" s="161" t="s">
        <v>123</v>
      </c>
      <c r="L107" s="33"/>
      <c r="M107" s="166" t="s">
        <v>3</v>
      </c>
      <c r="N107" s="167" t="s">
        <v>45</v>
      </c>
      <c r="O107" s="34"/>
      <c r="P107" s="168">
        <f>O107*H107</f>
        <v>0</v>
      </c>
      <c r="Q107" s="168">
        <v>0.00868</v>
      </c>
      <c r="R107" s="168">
        <f>Q107*H107</f>
        <v>0.02604</v>
      </c>
      <c r="S107" s="168">
        <v>0</v>
      </c>
      <c r="T107" s="169">
        <f>S107*H107</f>
        <v>0</v>
      </c>
      <c r="AR107" s="16" t="s">
        <v>124</v>
      </c>
      <c r="AT107" s="16" t="s">
        <v>119</v>
      </c>
      <c r="AU107" s="16" t="s">
        <v>81</v>
      </c>
      <c r="AY107" s="16" t="s">
        <v>117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21</v>
      </c>
      <c r="BK107" s="170">
        <f>ROUND(I107*H107,2)</f>
        <v>0</v>
      </c>
      <c r="BL107" s="16" t="s">
        <v>124</v>
      </c>
      <c r="BM107" s="16" t="s">
        <v>160</v>
      </c>
    </row>
    <row r="108" spans="2:51" s="11" customFormat="1" ht="13.5">
      <c r="B108" s="171"/>
      <c r="D108" s="181" t="s">
        <v>126</v>
      </c>
      <c r="E108" s="180" t="s">
        <v>3</v>
      </c>
      <c r="F108" s="182" t="s">
        <v>161</v>
      </c>
      <c r="H108" s="183">
        <v>2</v>
      </c>
      <c r="I108" s="176"/>
      <c r="L108" s="171"/>
      <c r="M108" s="177"/>
      <c r="N108" s="178"/>
      <c r="O108" s="178"/>
      <c r="P108" s="178"/>
      <c r="Q108" s="178"/>
      <c r="R108" s="178"/>
      <c r="S108" s="178"/>
      <c r="T108" s="179"/>
      <c r="AT108" s="180" t="s">
        <v>126</v>
      </c>
      <c r="AU108" s="180" t="s">
        <v>81</v>
      </c>
      <c r="AV108" s="11" t="s">
        <v>81</v>
      </c>
      <c r="AW108" s="11" t="s">
        <v>38</v>
      </c>
      <c r="AX108" s="11" t="s">
        <v>74</v>
      </c>
      <c r="AY108" s="180" t="s">
        <v>117</v>
      </c>
    </row>
    <row r="109" spans="2:51" s="11" customFormat="1" ht="13.5">
      <c r="B109" s="171"/>
      <c r="D109" s="181" t="s">
        <v>126</v>
      </c>
      <c r="E109" s="180" t="s">
        <v>3</v>
      </c>
      <c r="F109" s="182" t="s">
        <v>162</v>
      </c>
      <c r="H109" s="183">
        <v>1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80" t="s">
        <v>126</v>
      </c>
      <c r="AU109" s="180" t="s">
        <v>81</v>
      </c>
      <c r="AV109" s="11" t="s">
        <v>81</v>
      </c>
      <c r="AW109" s="11" t="s">
        <v>38</v>
      </c>
      <c r="AX109" s="11" t="s">
        <v>74</v>
      </c>
      <c r="AY109" s="180" t="s">
        <v>117</v>
      </c>
    </row>
    <row r="110" spans="2:51" s="12" customFormat="1" ht="13.5">
      <c r="B110" s="184"/>
      <c r="D110" s="172" t="s">
        <v>126</v>
      </c>
      <c r="E110" s="185" t="s">
        <v>3</v>
      </c>
      <c r="F110" s="186" t="s">
        <v>138</v>
      </c>
      <c r="H110" s="187">
        <v>3</v>
      </c>
      <c r="I110" s="188"/>
      <c r="L110" s="184"/>
      <c r="M110" s="189"/>
      <c r="N110" s="190"/>
      <c r="O110" s="190"/>
      <c r="P110" s="190"/>
      <c r="Q110" s="190"/>
      <c r="R110" s="190"/>
      <c r="S110" s="190"/>
      <c r="T110" s="191"/>
      <c r="AT110" s="192" t="s">
        <v>126</v>
      </c>
      <c r="AU110" s="192" t="s">
        <v>81</v>
      </c>
      <c r="AV110" s="12" t="s">
        <v>124</v>
      </c>
      <c r="AW110" s="12" t="s">
        <v>38</v>
      </c>
      <c r="AX110" s="12" t="s">
        <v>21</v>
      </c>
      <c r="AY110" s="192" t="s">
        <v>117</v>
      </c>
    </row>
    <row r="111" spans="2:65" s="1" customFormat="1" ht="22.5" customHeight="1">
      <c r="B111" s="158"/>
      <c r="C111" s="159" t="s">
        <v>163</v>
      </c>
      <c r="D111" s="159" t="s">
        <v>119</v>
      </c>
      <c r="E111" s="160" t="s">
        <v>164</v>
      </c>
      <c r="F111" s="161" t="s">
        <v>165</v>
      </c>
      <c r="G111" s="162" t="s">
        <v>159</v>
      </c>
      <c r="H111" s="163">
        <v>1</v>
      </c>
      <c r="I111" s="164"/>
      <c r="J111" s="165">
        <f>ROUND(I111*H111,2)</f>
        <v>0</v>
      </c>
      <c r="K111" s="161" t="s">
        <v>123</v>
      </c>
      <c r="L111" s="33"/>
      <c r="M111" s="166" t="s">
        <v>3</v>
      </c>
      <c r="N111" s="167" t="s">
        <v>45</v>
      </c>
      <c r="O111" s="34"/>
      <c r="P111" s="168">
        <f>O111*H111</f>
        <v>0</v>
      </c>
      <c r="Q111" s="168">
        <v>0.01269</v>
      </c>
      <c r="R111" s="168">
        <f>Q111*H111</f>
        <v>0.01269</v>
      </c>
      <c r="S111" s="168">
        <v>0</v>
      </c>
      <c r="T111" s="169">
        <f>S111*H111</f>
        <v>0</v>
      </c>
      <c r="AR111" s="16" t="s">
        <v>124</v>
      </c>
      <c r="AT111" s="16" t="s">
        <v>119</v>
      </c>
      <c r="AU111" s="16" t="s">
        <v>81</v>
      </c>
      <c r="AY111" s="16" t="s">
        <v>117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21</v>
      </c>
      <c r="BK111" s="170">
        <f>ROUND(I111*H111,2)</f>
        <v>0</v>
      </c>
      <c r="BL111" s="16" t="s">
        <v>124</v>
      </c>
      <c r="BM111" s="16" t="s">
        <v>166</v>
      </c>
    </row>
    <row r="112" spans="2:51" s="11" customFormat="1" ht="13.5">
      <c r="B112" s="171"/>
      <c r="D112" s="172" t="s">
        <v>126</v>
      </c>
      <c r="E112" s="173" t="s">
        <v>3</v>
      </c>
      <c r="F112" s="174" t="s">
        <v>167</v>
      </c>
      <c r="H112" s="175">
        <v>1</v>
      </c>
      <c r="I112" s="176"/>
      <c r="L112" s="171"/>
      <c r="M112" s="177"/>
      <c r="N112" s="178"/>
      <c r="O112" s="178"/>
      <c r="P112" s="178"/>
      <c r="Q112" s="178"/>
      <c r="R112" s="178"/>
      <c r="S112" s="178"/>
      <c r="T112" s="179"/>
      <c r="AT112" s="180" t="s">
        <v>126</v>
      </c>
      <c r="AU112" s="180" t="s">
        <v>81</v>
      </c>
      <c r="AV112" s="11" t="s">
        <v>81</v>
      </c>
      <c r="AW112" s="11" t="s">
        <v>38</v>
      </c>
      <c r="AX112" s="11" t="s">
        <v>21</v>
      </c>
      <c r="AY112" s="180" t="s">
        <v>117</v>
      </c>
    </row>
    <row r="113" spans="2:65" s="1" customFormat="1" ht="22.5" customHeight="1">
      <c r="B113" s="158"/>
      <c r="C113" s="159" t="s">
        <v>168</v>
      </c>
      <c r="D113" s="159" t="s">
        <v>119</v>
      </c>
      <c r="E113" s="160" t="s">
        <v>169</v>
      </c>
      <c r="F113" s="161" t="s">
        <v>170</v>
      </c>
      <c r="G113" s="162" t="s">
        <v>159</v>
      </c>
      <c r="H113" s="163">
        <v>1</v>
      </c>
      <c r="I113" s="164"/>
      <c r="J113" s="165">
        <f>ROUND(I113*H113,2)</f>
        <v>0</v>
      </c>
      <c r="K113" s="161" t="s">
        <v>123</v>
      </c>
      <c r="L113" s="33"/>
      <c r="M113" s="166" t="s">
        <v>3</v>
      </c>
      <c r="N113" s="167" t="s">
        <v>45</v>
      </c>
      <c r="O113" s="34"/>
      <c r="P113" s="168">
        <f>O113*H113</f>
        <v>0</v>
      </c>
      <c r="Q113" s="168">
        <v>0.0369</v>
      </c>
      <c r="R113" s="168">
        <f>Q113*H113</f>
        <v>0.0369</v>
      </c>
      <c r="S113" s="168">
        <v>0</v>
      </c>
      <c r="T113" s="169">
        <f>S113*H113</f>
        <v>0</v>
      </c>
      <c r="AR113" s="16" t="s">
        <v>124</v>
      </c>
      <c r="AT113" s="16" t="s">
        <v>119</v>
      </c>
      <c r="AU113" s="16" t="s">
        <v>81</v>
      </c>
      <c r="AY113" s="16" t="s">
        <v>117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21</v>
      </c>
      <c r="BK113" s="170">
        <f>ROUND(I113*H113,2)</f>
        <v>0</v>
      </c>
      <c r="BL113" s="16" t="s">
        <v>124</v>
      </c>
      <c r="BM113" s="16" t="s">
        <v>171</v>
      </c>
    </row>
    <row r="114" spans="2:51" s="11" customFormat="1" ht="13.5">
      <c r="B114" s="171"/>
      <c r="D114" s="172" t="s">
        <v>126</v>
      </c>
      <c r="E114" s="173" t="s">
        <v>3</v>
      </c>
      <c r="F114" s="174" t="s">
        <v>172</v>
      </c>
      <c r="H114" s="175">
        <v>1</v>
      </c>
      <c r="I114" s="176"/>
      <c r="L114" s="171"/>
      <c r="M114" s="177"/>
      <c r="N114" s="178"/>
      <c r="O114" s="178"/>
      <c r="P114" s="178"/>
      <c r="Q114" s="178"/>
      <c r="R114" s="178"/>
      <c r="S114" s="178"/>
      <c r="T114" s="179"/>
      <c r="AT114" s="180" t="s">
        <v>126</v>
      </c>
      <c r="AU114" s="180" t="s">
        <v>81</v>
      </c>
      <c r="AV114" s="11" t="s">
        <v>81</v>
      </c>
      <c r="AW114" s="11" t="s">
        <v>38</v>
      </c>
      <c r="AX114" s="11" t="s">
        <v>21</v>
      </c>
      <c r="AY114" s="180" t="s">
        <v>117</v>
      </c>
    </row>
    <row r="115" spans="2:65" s="1" customFormat="1" ht="22.5" customHeight="1">
      <c r="B115" s="158"/>
      <c r="C115" s="159" t="s">
        <v>26</v>
      </c>
      <c r="D115" s="159" t="s">
        <v>119</v>
      </c>
      <c r="E115" s="160" t="s">
        <v>173</v>
      </c>
      <c r="F115" s="161" t="s">
        <v>174</v>
      </c>
      <c r="G115" s="162" t="s">
        <v>159</v>
      </c>
      <c r="H115" s="163">
        <v>4</v>
      </c>
      <c r="I115" s="164"/>
      <c r="J115" s="165">
        <f>ROUND(I115*H115,2)</f>
        <v>0</v>
      </c>
      <c r="K115" s="161" t="s">
        <v>123</v>
      </c>
      <c r="L115" s="33"/>
      <c r="M115" s="166" t="s">
        <v>3</v>
      </c>
      <c r="N115" s="167" t="s">
        <v>45</v>
      </c>
      <c r="O115" s="34"/>
      <c r="P115" s="168">
        <f>O115*H115</f>
        <v>0</v>
      </c>
      <c r="Q115" s="168">
        <v>0.0004</v>
      </c>
      <c r="R115" s="168">
        <f>Q115*H115</f>
        <v>0.0016</v>
      </c>
      <c r="S115" s="168">
        <v>0</v>
      </c>
      <c r="T115" s="169">
        <f>S115*H115</f>
        <v>0</v>
      </c>
      <c r="AR115" s="16" t="s">
        <v>124</v>
      </c>
      <c r="AT115" s="16" t="s">
        <v>119</v>
      </c>
      <c r="AU115" s="16" t="s">
        <v>81</v>
      </c>
      <c r="AY115" s="16" t="s">
        <v>117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21</v>
      </c>
      <c r="BK115" s="170">
        <f>ROUND(I115*H115,2)</f>
        <v>0</v>
      </c>
      <c r="BL115" s="16" t="s">
        <v>124</v>
      </c>
      <c r="BM115" s="16" t="s">
        <v>175</v>
      </c>
    </row>
    <row r="116" spans="2:51" s="11" customFormat="1" ht="13.5">
      <c r="B116" s="171"/>
      <c r="D116" s="172" t="s">
        <v>126</v>
      </c>
      <c r="E116" s="173" t="s">
        <v>3</v>
      </c>
      <c r="F116" s="174" t="s">
        <v>176</v>
      </c>
      <c r="H116" s="175">
        <v>4</v>
      </c>
      <c r="I116" s="176"/>
      <c r="L116" s="171"/>
      <c r="M116" s="177"/>
      <c r="N116" s="178"/>
      <c r="O116" s="178"/>
      <c r="P116" s="178"/>
      <c r="Q116" s="178"/>
      <c r="R116" s="178"/>
      <c r="S116" s="178"/>
      <c r="T116" s="179"/>
      <c r="AT116" s="180" t="s">
        <v>126</v>
      </c>
      <c r="AU116" s="180" t="s">
        <v>81</v>
      </c>
      <c r="AV116" s="11" t="s">
        <v>81</v>
      </c>
      <c r="AW116" s="11" t="s">
        <v>38</v>
      </c>
      <c r="AX116" s="11" t="s">
        <v>21</v>
      </c>
      <c r="AY116" s="180" t="s">
        <v>117</v>
      </c>
    </row>
    <row r="117" spans="2:65" s="1" customFormat="1" ht="22.5" customHeight="1">
      <c r="B117" s="158"/>
      <c r="C117" s="159" t="s">
        <v>177</v>
      </c>
      <c r="D117" s="159" t="s">
        <v>119</v>
      </c>
      <c r="E117" s="160" t="s">
        <v>178</v>
      </c>
      <c r="F117" s="161" t="s">
        <v>179</v>
      </c>
      <c r="G117" s="162" t="s">
        <v>159</v>
      </c>
      <c r="H117" s="163">
        <v>4</v>
      </c>
      <c r="I117" s="164"/>
      <c r="J117" s="165">
        <f>ROUND(I117*H117,2)</f>
        <v>0</v>
      </c>
      <c r="K117" s="161" t="s">
        <v>123</v>
      </c>
      <c r="L117" s="33"/>
      <c r="M117" s="166" t="s">
        <v>3</v>
      </c>
      <c r="N117" s="167" t="s">
        <v>45</v>
      </c>
      <c r="O117" s="34"/>
      <c r="P117" s="168">
        <f>O117*H117</f>
        <v>0</v>
      </c>
      <c r="Q117" s="168">
        <v>0</v>
      </c>
      <c r="R117" s="168">
        <f>Q117*H117</f>
        <v>0</v>
      </c>
      <c r="S117" s="168">
        <v>0</v>
      </c>
      <c r="T117" s="169">
        <f>S117*H117</f>
        <v>0</v>
      </c>
      <c r="AR117" s="16" t="s">
        <v>124</v>
      </c>
      <c r="AT117" s="16" t="s">
        <v>119</v>
      </c>
      <c r="AU117" s="16" t="s">
        <v>81</v>
      </c>
      <c r="AY117" s="16" t="s">
        <v>117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21</v>
      </c>
      <c r="BK117" s="170">
        <f>ROUND(I117*H117,2)</f>
        <v>0</v>
      </c>
      <c r="BL117" s="16" t="s">
        <v>124</v>
      </c>
      <c r="BM117" s="16" t="s">
        <v>180</v>
      </c>
    </row>
    <row r="118" spans="2:51" s="11" customFormat="1" ht="13.5">
      <c r="B118" s="171"/>
      <c r="D118" s="172" t="s">
        <v>126</v>
      </c>
      <c r="E118" s="173" t="s">
        <v>3</v>
      </c>
      <c r="F118" s="174" t="s">
        <v>181</v>
      </c>
      <c r="H118" s="175">
        <v>4</v>
      </c>
      <c r="I118" s="176"/>
      <c r="L118" s="171"/>
      <c r="M118" s="177"/>
      <c r="N118" s="178"/>
      <c r="O118" s="178"/>
      <c r="P118" s="178"/>
      <c r="Q118" s="178"/>
      <c r="R118" s="178"/>
      <c r="S118" s="178"/>
      <c r="T118" s="179"/>
      <c r="AT118" s="180" t="s">
        <v>126</v>
      </c>
      <c r="AU118" s="180" t="s">
        <v>81</v>
      </c>
      <c r="AV118" s="11" t="s">
        <v>81</v>
      </c>
      <c r="AW118" s="11" t="s">
        <v>38</v>
      </c>
      <c r="AX118" s="11" t="s">
        <v>21</v>
      </c>
      <c r="AY118" s="180" t="s">
        <v>117</v>
      </c>
    </row>
    <row r="119" spans="2:65" s="1" customFormat="1" ht="22.5" customHeight="1">
      <c r="B119" s="158"/>
      <c r="C119" s="159" t="s">
        <v>182</v>
      </c>
      <c r="D119" s="159" t="s">
        <v>119</v>
      </c>
      <c r="E119" s="160" t="s">
        <v>183</v>
      </c>
      <c r="F119" s="161" t="s">
        <v>184</v>
      </c>
      <c r="G119" s="162" t="s">
        <v>185</v>
      </c>
      <c r="H119" s="163">
        <v>4.48</v>
      </c>
      <c r="I119" s="164"/>
      <c r="J119" s="165">
        <f>ROUND(I119*H119,2)</f>
        <v>0</v>
      </c>
      <c r="K119" s="161" t="s">
        <v>123</v>
      </c>
      <c r="L119" s="33"/>
      <c r="M119" s="166" t="s">
        <v>3</v>
      </c>
      <c r="N119" s="167" t="s">
        <v>45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124</v>
      </c>
      <c r="AT119" s="16" t="s">
        <v>119</v>
      </c>
      <c r="AU119" s="16" t="s">
        <v>81</v>
      </c>
      <c r="AY119" s="16" t="s">
        <v>117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21</v>
      </c>
      <c r="BK119" s="170">
        <f>ROUND(I119*H119,2)</f>
        <v>0</v>
      </c>
      <c r="BL119" s="16" t="s">
        <v>124</v>
      </c>
      <c r="BM119" s="16" t="s">
        <v>186</v>
      </c>
    </row>
    <row r="120" spans="2:51" s="11" customFormat="1" ht="13.5">
      <c r="B120" s="171"/>
      <c r="D120" s="181" t="s">
        <v>126</v>
      </c>
      <c r="E120" s="180" t="s">
        <v>3</v>
      </c>
      <c r="F120" s="182" t="s">
        <v>187</v>
      </c>
      <c r="H120" s="183">
        <v>2.24</v>
      </c>
      <c r="I120" s="176"/>
      <c r="L120" s="171"/>
      <c r="M120" s="177"/>
      <c r="N120" s="178"/>
      <c r="O120" s="178"/>
      <c r="P120" s="178"/>
      <c r="Q120" s="178"/>
      <c r="R120" s="178"/>
      <c r="S120" s="178"/>
      <c r="T120" s="179"/>
      <c r="AT120" s="180" t="s">
        <v>126</v>
      </c>
      <c r="AU120" s="180" t="s">
        <v>81</v>
      </c>
      <c r="AV120" s="11" t="s">
        <v>81</v>
      </c>
      <c r="AW120" s="11" t="s">
        <v>38</v>
      </c>
      <c r="AX120" s="11" t="s">
        <v>74</v>
      </c>
      <c r="AY120" s="180" t="s">
        <v>117</v>
      </c>
    </row>
    <row r="121" spans="2:51" s="11" customFormat="1" ht="13.5">
      <c r="B121" s="171"/>
      <c r="D121" s="181" t="s">
        <v>126</v>
      </c>
      <c r="E121" s="180" t="s">
        <v>3</v>
      </c>
      <c r="F121" s="182" t="s">
        <v>188</v>
      </c>
      <c r="H121" s="183">
        <v>1.12</v>
      </c>
      <c r="I121" s="176"/>
      <c r="L121" s="171"/>
      <c r="M121" s="177"/>
      <c r="N121" s="178"/>
      <c r="O121" s="178"/>
      <c r="P121" s="178"/>
      <c r="Q121" s="178"/>
      <c r="R121" s="178"/>
      <c r="S121" s="178"/>
      <c r="T121" s="179"/>
      <c r="AT121" s="180" t="s">
        <v>126</v>
      </c>
      <c r="AU121" s="180" t="s">
        <v>81</v>
      </c>
      <c r="AV121" s="11" t="s">
        <v>81</v>
      </c>
      <c r="AW121" s="11" t="s">
        <v>38</v>
      </c>
      <c r="AX121" s="11" t="s">
        <v>74</v>
      </c>
      <c r="AY121" s="180" t="s">
        <v>117</v>
      </c>
    </row>
    <row r="122" spans="2:51" s="11" customFormat="1" ht="13.5">
      <c r="B122" s="171"/>
      <c r="D122" s="181" t="s">
        <v>126</v>
      </c>
      <c r="E122" s="180" t="s">
        <v>3</v>
      </c>
      <c r="F122" s="182" t="s">
        <v>189</v>
      </c>
      <c r="H122" s="183">
        <v>1.12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80" t="s">
        <v>126</v>
      </c>
      <c r="AU122" s="180" t="s">
        <v>81</v>
      </c>
      <c r="AV122" s="11" t="s">
        <v>81</v>
      </c>
      <c r="AW122" s="11" t="s">
        <v>38</v>
      </c>
      <c r="AX122" s="11" t="s">
        <v>74</v>
      </c>
      <c r="AY122" s="180" t="s">
        <v>117</v>
      </c>
    </row>
    <row r="123" spans="2:51" s="12" customFormat="1" ht="13.5">
      <c r="B123" s="184"/>
      <c r="D123" s="172" t="s">
        <v>126</v>
      </c>
      <c r="E123" s="185" t="s">
        <v>3</v>
      </c>
      <c r="F123" s="186" t="s">
        <v>138</v>
      </c>
      <c r="H123" s="187">
        <v>4.48</v>
      </c>
      <c r="I123" s="188"/>
      <c r="L123" s="184"/>
      <c r="M123" s="189"/>
      <c r="N123" s="190"/>
      <c r="O123" s="190"/>
      <c r="P123" s="190"/>
      <c r="Q123" s="190"/>
      <c r="R123" s="190"/>
      <c r="S123" s="190"/>
      <c r="T123" s="191"/>
      <c r="AT123" s="192" t="s">
        <v>126</v>
      </c>
      <c r="AU123" s="192" t="s">
        <v>81</v>
      </c>
      <c r="AV123" s="12" t="s">
        <v>124</v>
      </c>
      <c r="AW123" s="12" t="s">
        <v>38</v>
      </c>
      <c r="AX123" s="12" t="s">
        <v>21</v>
      </c>
      <c r="AY123" s="192" t="s">
        <v>117</v>
      </c>
    </row>
    <row r="124" spans="2:65" s="1" customFormat="1" ht="22.5" customHeight="1">
      <c r="B124" s="158"/>
      <c r="C124" s="159" t="s">
        <v>190</v>
      </c>
      <c r="D124" s="159" t="s">
        <v>119</v>
      </c>
      <c r="E124" s="160" t="s">
        <v>191</v>
      </c>
      <c r="F124" s="161" t="s">
        <v>192</v>
      </c>
      <c r="G124" s="162" t="s">
        <v>185</v>
      </c>
      <c r="H124" s="163">
        <v>15.625</v>
      </c>
      <c r="I124" s="164"/>
      <c r="J124" s="165">
        <f>ROUND(I124*H124,2)</f>
        <v>0</v>
      </c>
      <c r="K124" s="161" t="s">
        <v>123</v>
      </c>
      <c r="L124" s="33"/>
      <c r="M124" s="166" t="s">
        <v>3</v>
      </c>
      <c r="N124" s="167" t="s">
        <v>45</v>
      </c>
      <c r="O124" s="34"/>
      <c r="P124" s="168">
        <f>O124*H124</f>
        <v>0</v>
      </c>
      <c r="Q124" s="168">
        <v>0</v>
      </c>
      <c r="R124" s="168">
        <f>Q124*H124</f>
        <v>0</v>
      </c>
      <c r="S124" s="168">
        <v>0</v>
      </c>
      <c r="T124" s="169">
        <f>S124*H124</f>
        <v>0</v>
      </c>
      <c r="AR124" s="16" t="s">
        <v>124</v>
      </c>
      <c r="AT124" s="16" t="s">
        <v>119</v>
      </c>
      <c r="AU124" s="16" t="s">
        <v>81</v>
      </c>
      <c r="AY124" s="16" t="s">
        <v>117</v>
      </c>
      <c r="BE124" s="170">
        <f>IF(N124="základní",J124,0)</f>
        <v>0</v>
      </c>
      <c r="BF124" s="170">
        <f>IF(N124="snížená",J124,0)</f>
        <v>0</v>
      </c>
      <c r="BG124" s="170">
        <f>IF(N124="zákl. přenesená",J124,0)</f>
        <v>0</v>
      </c>
      <c r="BH124" s="170">
        <f>IF(N124="sníž. přenesená",J124,0)</f>
        <v>0</v>
      </c>
      <c r="BI124" s="170">
        <f>IF(N124="nulová",J124,0)</f>
        <v>0</v>
      </c>
      <c r="BJ124" s="16" t="s">
        <v>21</v>
      </c>
      <c r="BK124" s="170">
        <f>ROUND(I124*H124,2)</f>
        <v>0</v>
      </c>
      <c r="BL124" s="16" t="s">
        <v>124</v>
      </c>
      <c r="BM124" s="16" t="s">
        <v>193</v>
      </c>
    </row>
    <row r="125" spans="2:51" s="11" customFormat="1" ht="13.5">
      <c r="B125" s="171"/>
      <c r="D125" s="181" t="s">
        <v>126</v>
      </c>
      <c r="E125" s="180" t="s">
        <v>3</v>
      </c>
      <c r="F125" s="182" t="s">
        <v>194</v>
      </c>
      <c r="H125" s="183">
        <v>15.625</v>
      </c>
      <c r="I125" s="176"/>
      <c r="L125" s="171"/>
      <c r="M125" s="177"/>
      <c r="N125" s="178"/>
      <c r="O125" s="178"/>
      <c r="P125" s="178"/>
      <c r="Q125" s="178"/>
      <c r="R125" s="178"/>
      <c r="S125" s="178"/>
      <c r="T125" s="179"/>
      <c r="AT125" s="180" t="s">
        <v>126</v>
      </c>
      <c r="AU125" s="180" t="s">
        <v>81</v>
      </c>
      <c r="AV125" s="11" t="s">
        <v>81</v>
      </c>
      <c r="AW125" s="11" t="s">
        <v>38</v>
      </c>
      <c r="AX125" s="11" t="s">
        <v>74</v>
      </c>
      <c r="AY125" s="180" t="s">
        <v>117</v>
      </c>
    </row>
    <row r="126" spans="2:51" s="11" customFormat="1" ht="13.5">
      <c r="B126" s="171"/>
      <c r="D126" s="181" t="s">
        <v>126</v>
      </c>
      <c r="E126" s="180" t="s">
        <v>3</v>
      </c>
      <c r="F126" s="182" t="s">
        <v>3</v>
      </c>
      <c r="H126" s="183">
        <v>0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80" t="s">
        <v>126</v>
      </c>
      <c r="AU126" s="180" t="s">
        <v>81</v>
      </c>
      <c r="AV126" s="11" t="s">
        <v>81</v>
      </c>
      <c r="AW126" s="11" t="s">
        <v>38</v>
      </c>
      <c r="AX126" s="11" t="s">
        <v>74</v>
      </c>
      <c r="AY126" s="180" t="s">
        <v>117</v>
      </c>
    </row>
    <row r="127" spans="2:51" s="12" customFormat="1" ht="13.5">
      <c r="B127" s="184"/>
      <c r="D127" s="172" t="s">
        <v>126</v>
      </c>
      <c r="E127" s="185" t="s">
        <v>3</v>
      </c>
      <c r="F127" s="186" t="s">
        <v>138</v>
      </c>
      <c r="H127" s="187">
        <v>15.625</v>
      </c>
      <c r="I127" s="188"/>
      <c r="L127" s="184"/>
      <c r="M127" s="189"/>
      <c r="N127" s="190"/>
      <c r="O127" s="190"/>
      <c r="P127" s="190"/>
      <c r="Q127" s="190"/>
      <c r="R127" s="190"/>
      <c r="S127" s="190"/>
      <c r="T127" s="191"/>
      <c r="AT127" s="192" t="s">
        <v>126</v>
      </c>
      <c r="AU127" s="192" t="s">
        <v>81</v>
      </c>
      <c r="AV127" s="12" t="s">
        <v>124</v>
      </c>
      <c r="AW127" s="12" t="s">
        <v>38</v>
      </c>
      <c r="AX127" s="12" t="s">
        <v>21</v>
      </c>
      <c r="AY127" s="192" t="s">
        <v>117</v>
      </c>
    </row>
    <row r="128" spans="2:65" s="1" customFormat="1" ht="22.5" customHeight="1">
      <c r="B128" s="158"/>
      <c r="C128" s="159" t="s">
        <v>195</v>
      </c>
      <c r="D128" s="159" t="s">
        <v>119</v>
      </c>
      <c r="E128" s="160" t="s">
        <v>196</v>
      </c>
      <c r="F128" s="161" t="s">
        <v>197</v>
      </c>
      <c r="G128" s="162" t="s">
        <v>185</v>
      </c>
      <c r="H128" s="163">
        <v>15.625</v>
      </c>
      <c r="I128" s="164"/>
      <c r="J128" s="165">
        <f>ROUND(I128*H128,2)</f>
        <v>0</v>
      </c>
      <c r="K128" s="161" t="s">
        <v>123</v>
      </c>
      <c r="L128" s="33"/>
      <c r="M128" s="166" t="s">
        <v>3</v>
      </c>
      <c r="N128" s="167" t="s">
        <v>45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6" t="s">
        <v>124</v>
      </c>
      <c r="AT128" s="16" t="s">
        <v>119</v>
      </c>
      <c r="AU128" s="16" t="s">
        <v>81</v>
      </c>
      <c r="AY128" s="16" t="s">
        <v>117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21</v>
      </c>
      <c r="BK128" s="170">
        <f>ROUND(I128*H128,2)</f>
        <v>0</v>
      </c>
      <c r="BL128" s="16" t="s">
        <v>124</v>
      </c>
      <c r="BM128" s="16" t="s">
        <v>198</v>
      </c>
    </row>
    <row r="129" spans="2:51" s="11" customFormat="1" ht="13.5">
      <c r="B129" s="171"/>
      <c r="D129" s="172" t="s">
        <v>126</v>
      </c>
      <c r="E129" s="173" t="s">
        <v>3</v>
      </c>
      <c r="F129" s="174" t="s">
        <v>199</v>
      </c>
      <c r="H129" s="175">
        <v>15.625</v>
      </c>
      <c r="I129" s="176"/>
      <c r="L129" s="171"/>
      <c r="M129" s="177"/>
      <c r="N129" s="178"/>
      <c r="O129" s="178"/>
      <c r="P129" s="178"/>
      <c r="Q129" s="178"/>
      <c r="R129" s="178"/>
      <c r="S129" s="178"/>
      <c r="T129" s="179"/>
      <c r="AT129" s="180" t="s">
        <v>126</v>
      </c>
      <c r="AU129" s="180" t="s">
        <v>81</v>
      </c>
      <c r="AV129" s="11" t="s">
        <v>81</v>
      </c>
      <c r="AW129" s="11" t="s">
        <v>38</v>
      </c>
      <c r="AX129" s="11" t="s">
        <v>21</v>
      </c>
      <c r="AY129" s="180" t="s">
        <v>117</v>
      </c>
    </row>
    <row r="130" spans="2:65" s="1" customFormat="1" ht="22.5" customHeight="1">
      <c r="B130" s="158"/>
      <c r="C130" s="159" t="s">
        <v>9</v>
      </c>
      <c r="D130" s="159" t="s">
        <v>119</v>
      </c>
      <c r="E130" s="160" t="s">
        <v>200</v>
      </c>
      <c r="F130" s="161" t="s">
        <v>201</v>
      </c>
      <c r="G130" s="162" t="s">
        <v>185</v>
      </c>
      <c r="H130" s="163">
        <v>242.87</v>
      </c>
      <c r="I130" s="164"/>
      <c r="J130" s="165">
        <f>ROUND(I130*H130,2)</f>
        <v>0</v>
      </c>
      <c r="K130" s="161" t="s">
        <v>123</v>
      </c>
      <c r="L130" s="33"/>
      <c r="M130" s="166" t="s">
        <v>3</v>
      </c>
      <c r="N130" s="167" t="s">
        <v>45</v>
      </c>
      <c r="O130" s="34"/>
      <c r="P130" s="168">
        <f>O130*H130</f>
        <v>0</v>
      </c>
      <c r="Q130" s="168">
        <v>0</v>
      </c>
      <c r="R130" s="168">
        <f>Q130*H130</f>
        <v>0</v>
      </c>
      <c r="S130" s="168">
        <v>0</v>
      </c>
      <c r="T130" s="169">
        <f>S130*H130</f>
        <v>0</v>
      </c>
      <c r="AR130" s="16" t="s">
        <v>124</v>
      </c>
      <c r="AT130" s="16" t="s">
        <v>119</v>
      </c>
      <c r="AU130" s="16" t="s">
        <v>81</v>
      </c>
      <c r="AY130" s="16" t="s">
        <v>117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21</v>
      </c>
      <c r="BK130" s="170">
        <f>ROUND(I130*H130,2)</f>
        <v>0</v>
      </c>
      <c r="BL130" s="16" t="s">
        <v>124</v>
      </c>
      <c r="BM130" s="16" t="s">
        <v>202</v>
      </c>
    </row>
    <row r="131" spans="2:51" s="11" customFormat="1" ht="13.5">
      <c r="B131" s="171"/>
      <c r="D131" s="181" t="s">
        <v>126</v>
      </c>
      <c r="E131" s="180" t="s">
        <v>3</v>
      </c>
      <c r="F131" s="182" t="s">
        <v>203</v>
      </c>
      <c r="H131" s="183">
        <v>40.25</v>
      </c>
      <c r="I131" s="176"/>
      <c r="L131" s="171"/>
      <c r="M131" s="177"/>
      <c r="N131" s="178"/>
      <c r="O131" s="178"/>
      <c r="P131" s="178"/>
      <c r="Q131" s="178"/>
      <c r="R131" s="178"/>
      <c r="S131" s="178"/>
      <c r="T131" s="179"/>
      <c r="AT131" s="180" t="s">
        <v>126</v>
      </c>
      <c r="AU131" s="180" t="s">
        <v>81</v>
      </c>
      <c r="AV131" s="11" t="s">
        <v>81</v>
      </c>
      <c r="AW131" s="11" t="s">
        <v>38</v>
      </c>
      <c r="AX131" s="11" t="s">
        <v>74</v>
      </c>
      <c r="AY131" s="180" t="s">
        <v>117</v>
      </c>
    </row>
    <row r="132" spans="2:51" s="11" customFormat="1" ht="13.5">
      <c r="B132" s="171"/>
      <c r="D132" s="181" t="s">
        <v>126</v>
      </c>
      <c r="E132" s="180" t="s">
        <v>3</v>
      </c>
      <c r="F132" s="182" t="s">
        <v>204</v>
      </c>
      <c r="H132" s="183">
        <v>63.22</v>
      </c>
      <c r="I132" s="176"/>
      <c r="L132" s="171"/>
      <c r="M132" s="177"/>
      <c r="N132" s="178"/>
      <c r="O132" s="178"/>
      <c r="P132" s="178"/>
      <c r="Q132" s="178"/>
      <c r="R132" s="178"/>
      <c r="S132" s="178"/>
      <c r="T132" s="179"/>
      <c r="AT132" s="180" t="s">
        <v>126</v>
      </c>
      <c r="AU132" s="180" t="s">
        <v>81</v>
      </c>
      <c r="AV132" s="11" t="s">
        <v>81</v>
      </c>
      <c r="AW132" s="11" t="s">
        <v>38</v>
      </c>
      <c r="AX132" s="11" t="s">
        <v>74</v>
      </c>
      <c r="AY132" s="180" t="s">
        <v>117</v>
      </c>
    </row>
    <row r="133" spans="2:51" s="11" customFormat="1" ht="13.5">
      <c r="B133" s="171"/>
      <c r="D133" s="181" t="s">
        <v>126</v>
      </c>
      <c r="E133" s="180" t="s">
        <v>3</v>
      </c>
      <c r="F133" s="182" t="s">
        <v>205</v>
      </c>
      <c r="H133" s="183">
        <v>7.54</v>
      </c>
      <c r="I133" s="176"/>
      <c r="L133" s="171"/>
      <c r="M133" s="177"/>
      <c r="N133" s="178"/>
      <c r="O133" s="178"/>
      <c r="P133" s="178"/>
      <c r="Q133" s="178"/>
      <c r="R133" s="178"/>
      <c r="S133" s="178"/>
      <c r="T133" s="179"/>
      <c r="AT133" s="180" t="s">
        <v>126</v>
      </c>
      <c r="AU133" s="180" t="s">
        <v>81</v>
      </c>
      <c r="AV133" s="11" t="s">
        <v>81</v>
      </c>
      <c r="AW133" s="11" t="s">
        <v>38</v>
      </c>
      <c r="AX133" s="11" t="s">
        <v>74</v>
      </c>
      <c r="AY133" s="180" t="s">
        <v>117</v>
      </c>
    </row>
    <row r="134" spans="2:51" s="11" customFormat="1" ht="13.5">
      <c r="B134" s="171"/>
      <c r="D134" s="181" t="s">
        <v>126</v>
      </c>
      <c r="E134" s="180" t="s">
        <v>3</v>
      </c>
      <c r="F134" s="182" t="s">
        <v>206</v>
      </c>
      <c r="H134" s="183">
        <v>23.52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80" t="s">
        <v>126</v>
      </c>
      <c r="AU134" s="180" t="s">
        <v>81</v>
      </c>
      <c r="AV134" s="11" t="s">
        <v>81</v>
      </c>
      <c r="AW134" s="11" t="s">
        <v>38</v>
      </c>
      <c r="AX134" s="11" t="s">
        <v>74</v>
      </c>
      <c r="AY134" s="180" t="s">
        <v>117</v>
      </c>
    </row>
    <row r="135" spans="2:51" s="11" customFormat="1" ht="13.5">
      <c r="B135" s="171"/>
      <c r="D135" s="181" t="s">
        <v>126</v>
      </c>
      <c r="E135" s="180" t="s">
        <v>3</v>
      </c>
      <c r="F135" s="182" t="s">
        <v>207</v>
      </c>
      <c r="H135" s="183">
        <v>108.34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80" t="s">
        <v>126</v>
      </c>
      <c r="AU135" s="180" t="s">
        <v>81</v>
      </c>
      <c r="AV135" s="11" t="s">
        <v>81</v>
      </c>
      <c r="AW135" s="11" t="s">
        <v>38</v>
      </c>
      <c r="AX135" s="11" t="s">
        <v>74</v>
      </c>
      <c r="AY135" s="180" t="s">
        <v>117</v>
      </c>
    </row>
    <row r="136" spans="2:51" s="12" customFormat="1" ht="13.5">
      <c r="B136" s="184"/>
      <c r="D136" s="172" t="s">
        <v>126</v>
      </c>
      <c r="E136" s="185" t="s">
        <v>3</v>
      </c>
      <c r="F136" s="186" t="s">
        <v>138</v>
      </c>
      <c r="H136" s="187">
        <v>242.87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92" t="s">
        <v>126</v>
      </c>
      <c r="AU136" s="192" t="s">
        <v>81</v>
      </c>
      <c r="AV136" s="12" t="s">
        <v>124</v>
      </c>
      <c r="AW136" s="12" t="s">
        <v>38</v>
      </c>
      <c r="AX136" s="12" t="s">
        <v>21</v>
      </c>
      <c r="AY136" s="192" t="s">
        <v>117</v>
      </c>
    </row>
    <row r="137" spans="2:65" s="1" customFormat="1" ht="22.5" customHeight="1">
      <c r="B137" s="158"/>
      <c r="C137" s="159" t="s">
        <v>208</v>
      </c>
      <c r="D137" s="159" t="s">
        <v>119</v>
      </c>
      <c r="E137" s="160" t="s">
        <v>209</v>
      </c>
      <c r="F137" s="161" t="s">
        <v>210</v>
      </c>
      <c r="G137" s="162" t="s">
        <v>185</v>
      </c>
      <c r="H137" s="163">
        <v>242.87</v>
      </c>
      <c r="I137" s="164"/>
      <c r="J137" s="165">
        <f>ROUND(I137*H137,2)</f>
        <v>0</v>
      </c>
      <c r="K137" s="161" t="s">
        <v>123</v>
      </c>
      <c r="L137" s="33"/>
      <c r="M137" s="166" t="s">
        <v>3</v>
      </c>
      <c r="N137" s="167" t="s">
        <v>45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124</v>
      </c>
      <c r="AT137" s="16" t="s">
        <v>119</v>
      </c>
      <c r="AU137" s="16" t="s">
        <v>81</v>
      </c>
      <c r="AY137" s="16" t="s">
        <v>117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21</v>
      </c>
      <c r="BK137" s="170">
        <f>ROUND(I137*H137,2)</f>
        <v>0</v>
      </c>
      <c r="BL137" s="16" t="s">
        <v>124</v>
      </c>
      <c r="BM137" s="16" t="s">
        <v>211</v>
      </c>
    </row>
    <row r="138" spans="2:51" s="11" customFormat="1" ht="13.5">
      <c r="B138" s="171"/>
      <c r="D138" s="172" t="s">
        <v>126</v>
      </c>
      <c r="E138" s="173" t="s">
        <v>3</v>
      </c>
      <c r="F138" s="174" t="s">
        <v>212</v>
      </c>
      <c r="H138" s="175">
        <v>242.87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80" t="s">
        <v>126</v>
      </c>
      <c r="AU138" s="180" t="s">
        <v>81</v>
      </c>
      <c r="AV138" s="11" t="s">
        <v>81</v>
      </c>
      <c r="AW138" s="11" t="s">
        <v>38</v>
      </c>
      <c r="AX138" s="11" t="s">
        <v>21</v>
      </c>
      <c r="AY138" s="180" t="s">
        <v>117</v>
      </c>
    </row>
    <row r="139" spans="2:65" s="1" customFormat="1" ht="22.5" customHeight="1">
      <c r="B139" s="158"/>
      <c r="C139" s="159" t="s">
        <v>213</v>
      </c>
      <c r="D139" s="159" t="s">
        <v>119</v>
      </c>
      <c r="E139" s="160" t="s">
        <v>214</v>
      </c>
      <c r="F139" s="161" t="s">
        <v>215</v>
      </c>
      <c r="G139" s="162" t="s">
        <v>122</v>
      </c>
      <c r="H139" s="163">
        <v>480.9</v>
      </c>
      <c r="I139" s="164"/>
      <c r="J139" s="165">
        <f>ROUND(I139*H139,2)</f>
        <v>0</v>
      </c>
      <c r="K139" s="161" t="s">
        <v>123</v>
      </c>
      <c r="L139" s="33"/>
      <c r="M139" s="166" t="s">
        <v>3</v>
      </c>
      <c r="N139" s="167" t="s">
        <v>45</v>
      </c>
      <c r="O139" s="34"/>
      <c r="P139" s="168">
        <f>O139*H139</f>
        <v>0</v>
      </c>
      <c r="Q139" s="168">
        <v>0.00084</v>
      </c>
      <c r="R139" s="168">
        <f>Q139*H139</f>
        <v>0.403956</v>
      </c>
      <c r="S139" s="168">
        <v>0</v>
      </c>
      <c r="T139" s="169">
        <f>S139*H139</f>
        <v>0</v>
      </c>
      <c r="AR139" s="16" t="s">
        <v>124</v>
      </c>
      <c r="AT139" s="16" t="s">
        <v>119</v>
      </c>
      <c r="AU139" s="16" t="s">
        <v>81</v>
      </c>
      <c r="AY139" s="16" t="s">
        <v>117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21</v>
      </c>
      <c r="BK139" s="170">
        <f>ROUND(I139*H139,2)</f>
        <v>0</v>
      </c>
      <c r="BL139" s="16" t="s">
        <v>124</v>
      </c>
      <c r="BM139" s="16" t="s">
        <v>216</v>
      </c>
    </row>
    <row r="140" spans="2:51" s="11" customFormat="1" ht="13.5">
      <c r="B140" s="171"/>
      <c r="D140" s="181" t="s">
        <v>126</v>
      </c>
      <c r="E140" s="180" t="s">
        <v>3</v>
      </c>
      <c r="F140" s="182" t="s">
        <v>217</v>
      </c>
      <c r="H140" s="183">
        <v>158.05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80" t="s">
        <v>126</v>
      </c>
      <c r="AU140" s="180" t="s">
        <v>81</v>
      </c>
      <c r="AV140" s="11" t="s">
        <v>81</v>
      </c>
      <c r="AW140" s="11" t="s">
        <v>38</v>
      </c>
      <c r="AX140" s="11" t="s">
        <v>74</v>
      </c>
      <c r="AY140" s="180" t="s">
        <v>117</v>
      </c>
    </row>
    <row r="141" spans="2:51" s="11" customFormat="1" ht="13.5">
      <c r="B141" s="171"/>
      <c r="D141" s="181" t="s">
        <v>126</v>
      </c>
      <c r="E141" s="180" t="s">
        <v>3</v>
      </c>
      <c r="F141" s="182" t="s">
        <v>218</v>
      </c>
      <c r="H141" s="183">
        <v>18.2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80" t="s">
        <v>126</v>
      </c>
      <c r="AU141" s="180" t="s">
        <v>81</v>
      </c>
      <c r="AV141" s="11" t="s">
        <v>81</v>
      </c>
      <c r="AW141" s="11" t="s">
        <v>38</v>
      </c>
      <c r="AX141" s="11" t="s">
        <v>74</v>
      </c>
      <c r="AY141" s="180" t="s">
        <v>117</v>
      </c>
    </row>
    <row r="142" spans="2:51" s="11" customFormat="1" ht="13.5">
      <c r="B142" s="171"/>
      <c r="D142" s="181" t="s">
        <v>126</v>
      </c>
      <c r="E142" s="180" t="s">
        <v>3</v>
      </c>
      <c r="F142" s="182" t="s">
        <v>219</v>
      </c>
      <c r="H142" s="183">
        <v>304.65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80" t="s">
        <v>126</v>
      </c>
      <c r="AU142" s="180" t="s">
        <v>81</v>
      </c>
      <c r="AV142" s="11" t="s">
        <v>81</v>
      </c>
      <c r="AW142" s="11" t="s">
        <v>38</v>
      </c>
      <c r="AX142" s="11" t="s">
        <v>74</v>
      </c>
      <c r="AY142" s="180" t="s">
        <v>117</v>
      </c>
    </row>
    <row r="143" spans="2:51" s="12" customFormat="1" ht="13.5">
      <c r="B143" s="184"/>
      <c r="D143" s="172" t="s">
        <v>126</v>
      </c>
      <c r="E143" s="185" t="s">
        <v>3</v>
      </c>
      <c r="F143" s="186" t="s">
        <v>138</v>
      </c>
      <c r="H143" s="187">
        <v>480.9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92" t="s">
        <v>126</v>
      </c>
      <c r="AU143" s="192" t="s">
        <v>81</v>
      </c>
      <c r="AV143" s="12" t="s">
        <v>124</v>
      </c>
      <c r="AW143" s="12" t="s">
        <v>38</v>
      </c>
      <c r="AX143" s="12" t="s">
        <v>21</v>
      </c>
      <c r="AY143" s="192" t="s">
        <v>117</v>
      </c>
    </row>
    <row r="144" spans="2:65" s="1" customFormat="1" ht="22.5" customHeight="1">
      <c r="B144" s="158"/>
      <c r="C144" s="159" t="s">
        <v>220</v>
      </c>
      <c r="D144" s="159" t="s">
        <v>119</v>
      </c>
      <c r="E144" s="160" t="s">
        <v>221</v>
      </c>
      <c r="F144" s="161" t="s">
        <v>222</v>
      </c>
      <c r="G144" s="162" t="s">
        <v>122</v>
      </c>
      <c r="H144" s="163">
        <v>480.9</v>
      </c>
      <c r="I144" s="164"/>
      <c r="J144" s="165">
        <f>ROUND(I144*H144,2)</f>
        <v>0</v>
      </c>
      <c r="K144" s="161" t="s">
        <v>123</v>
      </c>
      <c r="L144" s="33"/>
      <c r="M144" s="166" t="s">
        <v>3</v>
      </c>
      <c r="N144" s="167" t="s">
        <v>45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124</v>
      </c>
      <c r="AT144" s="16" t="s">
        <v>119</v>
      </c>
      <c r="AU144" s="16" t="s">
        <v>81</v>
      </c>
      <c r="AY144" s="16" t="s">
        <v>117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21</v>
      </c>
      <c r="BK144" s="170">
        <f>ROUND(I144*H144,2)</f>
        <v>0</v>
      </c>
      <c r="BL144" s="16" t="s">
        <v>124</v>
      </c>
      <c r="BM144" s="16" t="s">
        <v>223</v>
      </c>
    </row>
    <row r="145" spans="2:51" s="11" customFormat="1" ht="13.5">
      <c r="B145" s="171"/>
      <c r="D145" s="172" t="s">
        <v>126</v>
      </c>
      <c r="E145" s="173" t="s">
        <v>3</v>
      </c>
      <c r="F145" s="174" t="s">
        <v>224</v>
      </c>
      <c r="H145" s="175">
        <v>480.9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80" t="s">
        <v>126</v>
      </c>
      <c r="AU145" s="180" t="s">
        <v>81</v>
      </c>
      <c r="AV145" s="11" t="s">
        <v>81</v>
      </c>
      <c r="AW145" s="11" t="s">
        <v>38</v>
      </c>
      <c r="AX145" s="11" t="s">
        <v>21</v>
      </c>
      <c r="AY145" s="180" t="s">
        <v>117</v>
      </c>
    </row>
    <row r="146" spans="2:65" s="1" customFormat="1" ht="22.5" customHeight="1">
      <c r="B146" s="158"/>
      <c r="C146" s="159" t="s">
        <v>225</v>
      </c>
      <c r="D146" s="159" t="s">
        <v>119</v>
      </c>
      <c r="E146" s="160" t="s">
        <v>226</v>
      </c>
      <c r="F146" s="161" t="s">
        <v>227</v>
      </c>
      <c r="G146" s="162" t="s">
        <v>185</v>
      </c>
      <c r="H146" s="163">
        <v>242.87</v>
      </c>
      <c r="I146" s="164"/>
      <c r="J146" s="165">
        <f>ROUND(I146*H146,2)</f>
        <v>0</v>
      </c>
      <c r="K146" s="161" t="s">
        <v>123</v>
      </c>
      <c r="L146" s="33"/>
      <c r="M146" s="166" t="s">
        <v>3</v>
      </c>
      <c r="N146" s="167" t="s">
        <v>45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124</v>
      </c>
      <c r="AT146" s="16" t="s">
        <v>119</v>
      </c>
      <c r="AU146" s="16" t="s">
        <v>81</v>
      </c>
      <c r="AY146" s="16" t="s">
        <v>117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21</v>
      </c>
      <c r="BK146" s="170">
        <f>ROUND(I146*H146,2)</f>
        <v>0</v>
      </c>
      <c r="BL146" s="16" t="s">
        <v>124</v>
      </c>
      <c r="BM146" s="16" t="s">
        <v>228</v>
      </c>
    </row>
    <row r="147" spans="2:51" s="11" customFormat="1" ht="13.5">
      <c r="B147" s="171"/>
      <c r="D147" s="172" t="s">
        <v>126</v>
      </c>
      <c r="E147" s="173" t="s">
        <v>3</v>
      </c>
      <c r="F147" s="174" t="s">
        <v>212</v>
      </c>
      <c r="H147" s="175">
        <v>242.87</v>
      </c>
      <c r="I147" s="176"/>
      <c r="L147" s="171"/>
      <c r="M147" s="177"/>
      <c r="N147" s="178"/>
      <c r="O147" s="178"/>
      <c r="P147" s="178"/>
      <c r="Q147" s="178"/>
      <c r="R147" s="178"/>
      <c r="S147" s="178"/>
      <c r="T147" s="179"/>
      <c r="AT147" s="180" t="s">
        <v>126</v>
      </c>
      <c r="AU147" s="180" t="s">
        <v>81</v>
      </c>
      <c r="AV147" s="11" t="s">
        <v>81</v>
      </c>
      <c r="AW147" s="11" t="s">
        <v>38</v>
      </c>
      <c r="AX147" s="11" t="s">
        <v>21</v>
      </c>
      <c r="AY147" s="180" t="s">
        <v>117</v>
      </c>
    </row>
    <row r="148" spans="2:65" s="1" customFormat="1" ht="22.5" customHeight="1">
      <c r="B148" s="158"/>
      <c r="C148" s="159" t="s">
        <v>229</v>
      </c>
      <c r="D148" s="159" t="s">
        <v>119</v>
      </c>
      <c r="E148" s="160" t="s">
        <v>230</v>
      </c>
      <c r="F148" s="161" t="s">
        <v>231</v>
      </c>
      <c r="G148" s="162" t="s">
        <v>185</v>
      </c>
      <c r="H148" s="163">
        <v>15.63</v>
      </c>
      <c r="I148" s="164"/>
      <c r="J148" s="165">
        <f>ROUND(I148*H148,2)</f>
        <v>0</v>
      </c>
      <c r="K148" s="161" t="s">
        <v>123</v>
      </c>
      <c r="L148" s="33"/>
      <c r="M148" s="166" t="s">
        <v>3</v>
      </c>
      <c r="N148" s="167" t="s">
        <v>45</v>
      </c>
      <c r="O148" s="34"/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6" t="s">
        <v>124</v>
      </c>
      <c r="AT148" s="16" t="s">
        <v>119</v>
      </c>
      <c r="AU148" s="16" t="s">
        <v>81</v>
      </c>
      <c r="AY148" s="16" t="s">
        <v>117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21</v>
      </c>
      <c r="BK148" s="170">
        <f>ROUND(I148*H148,2)</f>
        <v>0</v>
      </c>
      <c r="BL148" s="16" t="s">
        <v>124</v>
      </c>
      <c r="BM148" s="16" t="s">
        <v>232</v>
      </c>
    </row>
    <row r="149" spans="2:51" s="11" customFormat="1" ht="13.5">
      <c r="B149" s="171"/>
      <c r="D149" s="172" t="s">
        <v>126</v>
      </c>
      <c r="E149" s="173" t="s">
        <v>3</v>
      </c>
      <c r="F149" s="174" t="s">
        <v>233</v>
      </c>
      <c r="H149" s="175">
        <v>15.63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80" t="s">
        <v>126</v>
      </c>
      <c r="AU149" s="180" t="s">
        <v>81</v>
      </c>
      <c r="AV149" s="11" t="s">
        <v>81</v>
      </c>
      <c r="AW149" s="11" t="s">
        <v>38</v>
      </c>
      <c r="AX149" s="11" t="s">
        <v>21</v>
      </c>
      <c r="AY149" s="180" t="s">
        <v>117</v>
      </c>
    </row>
    <row r="150" spans="2:65" s="1" customFormat="1" ht="22.5" customHeight="1">
      <c r="B150" s="158"/>
      <c r="C150" s="159" t="s">
        <v>8</v>
      </c>
      <c r="D150" s="159" t="s">
        <v>119</v>
      </c>
      <c r="E150" s="160" t="s">
        <v>234</v>
      </c>
      <c r="F150" s="161" t="s">
        <v>235</v>
      </c>
      <c r="G150" s="162" t="s">
        <v>185</v>
      </c>
      <c r="H150" s="163">
        <v>100.665</v>
      </c>
      <c r="I150" s="164"/>
      <c r="J150" s="165">
        <f>ROUND(I150*H150,2)</f>
        <v>0</v>
      </c>
      <c r="K150" s="161" t="s">
        <v>3</v>
      </c>
      <c r="L150" s="33"/>
      <c r="M150" s="166" t="s">
        <v>3</v>
      </c>
      <c r="N150" s="167" t="s">
        <v>45</v>
      </c>
      <c r="O150" s="34"/>
      <c r="P150" s="168">
        <f>O150*H150</f>
        <v>0</v>
      </c>
      <c r="Q150" s="168">
        <v>0</v>
      </c>
      <c r="R150" s="168">
        <f>Q150*H150</f>
        <v>0</v>
      </c>
      <c r="S150" s="168">
        <v>0</v>
      </c>
      <c r="T150" s="169">
        <f>S150*H150</f>
        <v>0</v>
      </c>
      <c r="AR150" s="16" t="s">
        <v>124</v>
      </c>
      <c r="AT150" s="16" t="s">
        <v>119</v>
      </c>
      <c r="AU150" s="16" t="s">
        <v>81</v>
      </c>
      <c r="AY150" s="16" t="s">
        <v>117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21</v>
      </c>
      <c r="BK150" s="170">
        <f>ROUND(I150*H150,2)</f>
        <v>0</v>
      </c>
      <c r="BL150" s="16" t="s">
        <v>124</v>
      </c>
      <c r="BM150" s="16" t="s">
        <v>236</v>
      </c>
    </row>
    <row r="151" spans="2:51" s="11" customFormat="1" ht="13.5">
      <c r="B151" s="171"/>
      <c r="D151" s="181" t="s">
        <v>126</v>
      </c>
      <c r="E151" s="180" t="s">
        <v>3</v>
      </c>
      <c r="F151" s="182" t="s">
        <v>237</v>
      </c>
      <c r="H151" s="183">
        <v>18.505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80" t="s">
        <v>126</v>
      </c>
      <c r="AU151" s="180" t="s">
        <v>81</v>
      </c>
      <c r="AV151" s="11" t="s">
        <v>81</v>
      </c>
      <c r="AW151" s="11" t="s">
        <v>38</v>
      </c>
      <c r="AX151" s="11" t="s">
        <v>74</v>
      </c>
      <c r="AY151" s="180" t="s">
        <v>117</v>
      </c>
    </row>
    <row r="152" spans="2:51" s="11" customFormat="1" ht="13.5">
      <c r="B152" s="171"/>
      <c r="D152" s="181" t="s">
        <v>126</v>
      </c>
      <c r="E152" s="180" t="s">
        <v>3</v>
      </c>
      <c r="F152" s="182" t="s">
        <v>238</v>
      </c>
      <c r="H152" s="183">
        <v>2.725</v>
      </c>
      <c r="I152" s="176"/>
      <c r="L152" s="171"/>
      <c r="M152" s="177"/>
      <c r="N152" s="178"/>
      <c r="O152" s="178"/>
      <c r="P152" s="178"/>
      <c r="Q152" s="178"/>
      <c r="R152" s="178"/>
      <c r="S152" s="178"/>
      <c r="T152" s="179"/>
      <c r="AT152" s="180" t="s">
        <v>126</v>
      </c>
      <c r="AU152" s="180" t="s">
        <v>81</v>
      </c>
      <c r="AV152" s="11" t="s">
        <v>81</v>
      </c>
      <c r="AW152" s="11" t="s">
        <v>38</v>
      </c>
      <c r="AX152" s="11" t="s">
        <v>74</v>
      </c>
      <c r="AY152" s="180" t="s">
        <v>117</v>
      </c>
    </row>
    <row r="153" spans="2:51" s="11" customFormat="1" ht="13.5">
      <c r="B153" s="171"/>
      <c r="D153" s="181" t="s">
        <v>126</v>
      </c>
      <c r="E153" s="180" t="s">
        <v>3</v>
      </c>
      <c r="F153" s="182" t="s">
        <v>239</v>
      </c>
      <c r="H153" s="183">
        <v>5.96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80" t="s">
        <v>126</v>
      </c>
      <c r="AU153" s="180" t="s">
        <v>81</v>
      </c>
      <c r="AV153" s="11" t="s">
        <v>81</v>
      </c>
      <c r="AW153" s="11" t="s">
        <v>38</v>
      </c>
      <c r="AX153" s="11" t="s">
        <v>74</v>
      </c>
      <c r="AY153" s="180" t="s">
        <v>117</v>
      </c>
    </row>
    <row r="154" spans="2:51" s="11" customFormat="1" ht="13.5">
      <c r="B154" s="171"/>
      <c r="D154" s="181" t="s">
        <v>126</v>
      </c>
      <c r="E154" s="180" t="s">
        <v>3</v>
      </c>
      <c r="F154" s="182" t="s">
        <v>240</v>
      </c>
      <c r="H154" s="183">
        <v>0.52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80" t="s">
        <v>126</v>
      </c>
      <c r="AU154" s="180" t="s">
        <v>81</v>
      </c>
      <c r="AV154" s="11" t="s">
        <v>81</v>
      </c>
      <c r="AW154" s="11" t="s">
        <v>38</v>
      </c>
      <c r="AX154" s="11" t="s">
        <v>74</v>
      </c>
      <c r="AY154" s="180" t="s">
        <v>117</v>
      </c>
    </row>
    <row r="155" spans="2:51" s="11" customFormat="1" ht="13.5">
      <c r="B155" s="171"/>
      <c r="D155" s="181" t="s">
        <v>126</v>
      </c>
      <c r="E155" s="180" t="s">
        <v>3</v>
      </c>
      <c r="F155" s="182" t="s">
        <v>241</v>
      </c>
      <c r="H155" s="183">
        <v>1.68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80" t="s">
        <v>126</v>
      </c>
      <c r="AU155" s="180" t="s">
        <v>81</v>
      </c>
      <c r="AV155" s="11" t="s">
        <v>81</v>
      </c>
      <c r="AW155" s="11" t="s">
        <v>38</v>
      </c>
      <c r="AX155" s="11" t="s">
        <v>74</v>
      </c>
      <c r="AY155" s="180" t="s">
        <v>117</v>
      </c>
    </row>
    <row r="156" spans="2:51" s="11" customFormat="1" ht="13.5">
      <c r="B156" s="171"/>
      <c r="D156" s="181" t="s">
        <v>126</v>
      </c>
      <c r="E156" s="180" t="s">
        <v>3</v>
      </c>
      <c r="F156" s="182" t="s">
        <v>242</v>
      </c>
      <c r="H156" s="183">
        <v>71.275</v>
      </c>
      <c r="I156" s="176"/>
      <c r="L156" s="171"/>
      <c r="M156" s="177"/>
      <c r="N156" s="178"/>
      <c r="O156" s="178"/>
      <c r="P156" s="178"/>
      <c r="Q156" s="178"/>
      <c r="R156" s="178"/>
      <c r="S156" s="178"/>
      <c r="T156" s="179"/>
      <c r="AT156" s="180" t="s">
        <v>126</v>
      </c>
      <c r="AU156" s="180" t="s">
        <v>81</v>
      </c>
      <c r="AV156" s="11" t="s">
        <v>81</v>
      </c>
      <c r="AW156" s="11" t="s">
        <v>38</v>
      </c>
      <c r="AX156" s="11" t="s">
        <v>74</v>
      </c>
      <c r="AY156" s="180" t="s">
        <v>117</v>
      </c>
    </row>
    <row r="157" spans="2:51" s="11" customFormat="1" ht="13.5">
      <c r="B157" s="171"/>
      <c r="D157" s="181" t="s">
        <v>126</v>
      </c>
      <c r="E157" s="180" t="s">
        <v>3</v>
      </c>
      <c r="F157" s="182" t="s">
        <v>3</v>
      </c>
      <c r="H157" s="183">
        <v>0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80" t="s">
        <v>126</v>
      </c>
      <c r="AU157" s="180" t="s">
        <v>81</v>
      </c>
      <c r="AV157" s="11" t="s">
        <v>81</v>
      </c>
      <c r="AW157" s="11" t="s">
        <v>38</v>
      </c>
      <c r="AX157" s="11" t="s">
        <v>74</v>
      </c>
      <c r="AY157" s="180" t="s">
        <v>117</v>
      </c>
    </row>
    <row r="158" spans="2:51" s="11" customFormat="1" ht="13.5">
      <c r="B158" s="171"/>
      <c r="D158" s="181" t="s">
        <v>126</v>
      </c>
      <c r="E158" s="180" t="s">
        <v>3</v>
      </c>
      <c r="F158" s="182" t="s">
        <v>3</v>
      </c>
      <c r="H158" s="183">
        <v>0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80" t="s">
        <v>126</v>
      </c>
      <c r="AU158" s="180" t="s">
        <v>81</v>
      </c>
      <c r="AV158" s="11" t="s">
        <v>81</v>
      </c>
      <c r="AW158" s="11" t="s">
        <v>38</v>
      </c>
      <c r="AX158" s="11" t="s">
        <v>74</v>
      </c>
      <c r="AY158" s="180" t="s">
        <v>117</v>
      </c>
    </row>
    <row r="159" spans="2:51" s="12" customFormat="1" ht="13.5">
      <c r="B159" s="184"/>
      <c r="D159" s="172" t="s">
        <v>126</v>
      </c>
      <c r="E159" s="185" t="s">
        <v>3</v>
      </c>
      <c r="F159" s="186" t="s">
        <v>138</v>
      </c>
      <c r="H159" s="187">
        <v>100.665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92" t="s">
        <v>126</v>
      </c>
      <c r="AU159" s="192" t="s">
        <v>81</v>
      </c>
      <c r="AV159" s="12" t="s">
        <v>124</v>
      </c>
      <c r="AW159" s="12" t="s">
        <v>38</v>
      </c>
      <c r="AX159" s="12" t="s">
        <v>21</v>
      </c>
      <c r="AY159" s="192" t="s">
        <v>117</v>
      </c>
    </row>
    <row r="160" spans="2:65" s="1" customFormat="1" ht="22.5" customHeight="1">
      <c r="B160" s="158"/>
      <c r="C160" s="159" t="s">
        <v>243</v>
      </c>
      <c r="D160" s="159" t="s">
        <v>119</v>
      </c>
      <c r="E160" s="160" t="s">
        <v>244</v>
      </c>
      <c r="F160" s="161" t="s">
        <v>245</v>
      </c>
      <c r="G160" s="162" t="s">
        <v>185</v>
      </c>
      <c r="H160" s="163">
        <v>100.665</v>
      </c>
      <c r="I160" s="164"/>
      <c r="J160" s="165">
        <f>ROUND(I160*H160,2)</f>
        <v>0</v>
      </c>
      <c r="K160" s="161" t="s">
        <v>123</v>
      </c>
      <c r="L160" s="33"/>
      <c r="M160" s="166" t="s">
        <v>3</v>
      </c>
      <c r="N160" s="167" t="s">
        <v>45</v>
      </c>
      <c r="O160" s="34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AR160" s="16" t="s">
        <v>124</v>
      </c>
      <c r="AT160" s="16" t="s">
        <v>119</v>
      </c>
      <c r="AU160" s="16" t="s">
        <v>81</v>
      </c>
      <c r="AY160" s="16" t="s">
        <v>117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6" t="s">
        <v>21</v>
      </c>
      <c r="BK160" s="170">
        <f>ROUND(I160*H160,2)</f>
        <v>0</v>
      </c>
      <c r="BL160" s="16" t="s">
        <v>124</v>
      </c>
      <c r="BM160" s="16" t="s">
        <v>246</v>
      </c>
    </row>
    <row r="161" spans="2:51" s="11" customFormat="1" ht="13.5">
      <c r="B161" s="171"/>
      <c r="D161" s="172" t="s">
        <v>126</v>
      </c>
      <c r="E161" s="173" t="s">
        <v>3</v>
      </c>
      <c r="F161" s="174" t="s">
        <v>247</v>
      </c>
      <c r="H161" s="175">
        <v>100.665</v>
      </c>
      <c r="I161" s="176"/>
      <c r="L161" s="171"/>
      <c r="M161" s="177"/>
      <c r="N161" s="178"/>
      <c r="O161" s="178"/>
      <c r="P161" s="178"/>
      <c r="Q161" s="178"/>
      <c r="R161" s="178"/>
      <c r="S161" s="178"/>
      <c r="T161" s="179"/>
      <c r="AT161" s="180" t="s">
        <v>126</v>
      </c>
      <c r="AU161" s="180" t="s">
        <v>81</v>
      </c>
      <c r="AV161" s="11" t="s">
        <v>81</v>
      </c>
      <c r="AW161" s="11" t="s">
        <v>38</v>
      </c>
      <c r="AX161" s="11" t="s">
        <v>21</v>
      </c>
      <c r="AY161" s="180" t="s">
        <v>117</v>
      </c>
    </row>
    <row r="162" spans="2:65" s="1" customFormat="1" ht="22.5" customHeight="1">
      <c r="B162" s="158"/>
      <c r="C162" s="159" t="s">
        <v>248</v>
      </c>
      <c r="D162" s="159" t="s">
        <v>119</v>
      </c>
      <c r="E162" s="160" t="s">
        <v>249</v>
      </c>
      <c r="F162" s="161" t="s">
        <v>250</v>
      </c>
      <c r="G162" s="162" t="s">
        <v>185</v>
      </c>
      <c r="H162" s="163">
        <v>100.665</v>
      </c>
      <c r="I162" s="164"/>
      <c r="J162" s="165">
        <f>ROUND(I162*H162,2)</f>
        <v>0</v>
      </c>
      <c r="K162" s="161" t="s">
        <v>123</v>
      </c>
      <c r="L162" s="33"/>
      <c r="M162" s="166" t="s">
        <v>3</v>
      </c>
      <c r="N162" s="167" t="s">
        <v>45</v>
      </c>
      <c r="O162" s="34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124</v>
      </c>
      <c r="AT162" s="16" t="s">
        <v>119</v>
      </c>
      <c r="AU162" s="16" t="s">
        <v>81</v>
      </c>
      <c r="AY162" s="16" t="s">
        <v>117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21</v>
      </c>
      <c r="BK162" s="170">
        <f>ROUND(I162*H162,2)</f>
        <v>0</v>
      </c>
      <c r="BL162" s="16" t="s">
        <v>124</v>
      </c>
      <c r="BM162" s="16" t="s">
        <v>251</v>
      </c>
    </row>
    <row r="163" spans="2:51" s="11" customFormat="1" ht="13.5">
      <c r="B163" s="171"/>
      <c r="D163" s="172" t="s">
        <v>126</v>
      </c>
      <c r="E163" s="173" t="s">
        <v>3</v>
      </c>
      <c r="F163" s="174" t="s">
        <v>247</v>
      </c>
      <c r="H163" s="175">
        <v>100.665</v>
      </c>
      <c r="I163" s="176"/>
      <c r="L163" s="171"/>
      <c r="M163" s="177"/>
      <c r="N163" s="178"/>
      <c r="O163" s="178"/>
      <c r="P163" s="178"/>
      <c r="Q163" s="178"/>
      <c r="R163" s="178"/>
      <c r="S163" s="178"/>
      <c r="T163" s="179"/>
      <c r="AT163" s="180" t="s">
        <v>126</v>
      </c>
      <c r="AU163" s="180" t="s">
        <v>81</v>
      </c>
      <c r="AV163" s="11" t="s">
        <v>81</v>
      </c>
      <c r="AW163" s="11" t="s">
        <v>38</v>
      </c>
      <c r="AX163" s="11" t="s">
        <v>21</v>
      </c>
      <c r="AY163" s="180" t="s">
        <v>117</v>
      </c>
    </row>
    <row r="164" spans="2:65" s="1" customFormat="1" ht="22.5" customHeight="1">
      <c r="B164" s="158"/>
      <c r="C164" s="159" t="s">
        <v>252</v>
      </c>
      <c r="D164" s="159" t="s">
        <v>119</v>
      </c>
      <c r="E164" s="160" t="s">
        <v>253</v>
      </c>
      <c r="F164" s="161" t="s">
        <v>254</v>
      </c>
      <c r="G164" s="162" t="s">
        <v>185</v>
      </c>
      <c r="H164" s="163">
        <v>157.835</v>
      </c>
      <c r="I164" s="164"/>
      <c r="J164" s="165">
        <f>ROUND(I164*H164,2)</f>
        <v>0</v>
      </c>
      <c r="K164" s="161" t="s">
        <v>123</v>
      </c>
      <c r="L164" s="33"/>
      <c r="M164" s="166" t="s">
        <v>3</v>
      </c>
      <c r="N164" s="167" t="s">
        <v>45</v>
      </c>
      <c r="O164" s="34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AR164" s="16" t="s">
        <v>124</v>
      </c>
      <c r="AT164" s="16" t="s">
        <v>119</v>
      </c>
      <c r="AU164" s="16" t="s">
        <v>81</v>
      </c>
      <c r="AY164" s="16" t="s">
        <v>117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21</v>
      </c>
      <c r="BK164" s="170">
        <f>ROUND(I164*H164,2)</f>
        <v>0</v>
      </c>
      <c r="BL164" s="16" t="s">
        <v>124</v>
      </c>
      <c r="BM164" s="16" t="s">
        <v>255</v>
      </c>
    </row>
    <row r="165" spans="2:51" s="11" customFormat="1" ht="13.5">
      <c r="B165" s="171"/>
      <c r="D165" s="172" t="s">
        <v>126</v>
      </c>
      <c r="E165" s="173" t="s">
        <v>3</v>
      </c>
      <c r="F165" s="174" t="s">
        <v>256</v>
      </c>
      <c r="H165" s="175">
        <v>157.835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80" t="s">
        <v>126</v>
      </c>
      <c r="AU165" s="180" t="s">
        <v>81</v>
      </c>
      <c r="AV165" s="11" t="s">
        <v>81</v>
      </c>
      <c r="AW165" s="11" t="s">
        <v>38</v>
      </c>
      <c r="AX165" s="11" t="s">
        <v>21</v>
      </c>
      <c r="AY165" s="180" t="s">
        <v>117</v>
      </c>
    </row>
    <row r="166" spans="2:65" s="1" customFormat="1" ht="31.5" customHeight="1">
      <c r="B166" s="158"/>
      <c r="C166" s="159" t="s">
        <v>257</v>
      </c>
      <c r="D166" s="159" t="s">
        <v>119</v>
      </c>
      <c r="E166" s="160" t="s">
        <v>258</v>
      </c>
      <c r="F166" s="161" t="s">
        <v>259</v>
      </c>
      <c r="G166" s="162" t="s">
        <v>185</v>
      </c>
      <c r="H166" s="163">
        <v>15.62</v>
      </c>
      <c r="I166" s="164"/>
      <c r="J166" s="165">
        <f>ROUND(I166*H166,2)</f>
        <v>0</v>
      </c>
      <c r="K166" s="161" t="s">
        <v>123</v>
      </c>
      <c r="L166" s="33"/>
      <c r="M166" s="166" t="s">
        <v>3</v>
      </c>
      <c r="N166" s="167" t="s">
        <v>45</v>
      </c>
      <c r="O166" s="34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AR166" s="16" t="s">
        <v>124</v>
      </c>
      <c r="AT166" s="16" t="s">
        <v>119</v>
      </c>
      <c r="AU166" s="16" t="s">
        <v>81</v>
      </c>
      <c r="AY166" s="16" t="s">
        <v>117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16" t="s">
        <v>21</v>
      </c>
      <c r="BK166" s="170">
        <f>ROUND(I166*H166,2)</f>
        <v>0</v>
      </c>
      <c r="BL166" s="16" t="s">
        <v>124</v>
      </c>
      <c r="BM166" s="16" t="s">
        <v>260</v>
      </c>
    </row>
    <row r="167" spans="2:51" s="11" customFormat="1" ht="13.5">
      <c r="B167" s="171"/>
      <c r="D167" s="172" t="s">
        <v>126</v>
      </c>
      <c r="E167" s="173" t="s">
        <v>3</v>
      </c>
      <c r="F167" s="174" t="s">
        <v>261</v>
      </c>
      <c r="H167" s="175">
        <v>15.62</v>
      </c>
      <c r="I167" s="176"/>
      <c r="L167" s="171"/>
      <c r="M167" s="177"/>
      <c r="N167" s="178"/>
      <c r="O167" s="178"/>
      <c r="P167" s="178"/>
      <c r="Q167" s="178"/>
      <c r="R167" s="178"/>
      <c r="S167" s="178"/>
      <c r="T167" s="179"/>
      <c r="AT167" s="180" t="s">
        <v>126</v>
      </c>
      <c r="AU167" s="180" t="s">
        <v>81</v>
      </c>
      <c r="AV167" s="11" t="s">
        <v>81</v>
      </c>
      <c r="AW167" s="11" t="s">
        <v>38</v>
      </c>
      <c r="AX167" s="11" t="s">
        <v>21</v>
      </c>
      <c r="AY167" s="180" t="s">
        <v>117</v>
      </c>
    </row>
    <row r="168" spans="2:65" s="1" customFormat="1" ht="22.5" customHeight="1">
      <c r="B168" s="158"/>
      <c r="C168" s="159" t="s">
        <v>262</v>
      </c>
      <c r="D168" s="159" t="s">
        <v>119</v>
      </c>
      <c r="E168" s="160" t="s">
        <v>263</v>
      </c>
      <c r="F168" s="161" t="s">
        <v>264</v>
      </c>
      <c r="G168" s="162" t="s">
        <v>185</v>
      </c>
      <c r="H168" s="163">
        <v>15.62</v>
      </c>
      <c r="I168" s="164"/>
      <c r="J168" s="165">
        <f>ROUND(I168*H168,2)</f>
        <v>0</v>
      </c>
      <c r="K168" s="161" t="s">
        <v>123</v>
      </c>
      <c r="L168" s="33"/>
      <c r="M168" s="166" t="s">
        <v>3</v>
      </c>
      <c r="N168" s="167" t="s">
        <v>45</v>
      </c>
      <c r="O168" s="34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AR168" s="16" t="s">
        <v>124</v>
      </c>
      <c r="AT168" s="16" t="s">
        <v>119</v>
      </c>
      <c r="AU168" s="16" t="s">
        <v>81</v>
      </c>
      <c r="AY168" s="16" t="s">
        <v>117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6" t="s">
        <v>21</v>
      </c>
      <c r="BK168" s="170">
        <f>ROUND(I168*H168,2)</f>
        <v>0</v>
      </c>
      <c r="BL168" s="16" t="s">
        <v>124</v>
      </c>
      <c r="BM168" s="16" t="s">
        <v>265</v>
      </c>
    </row>
    <row r="169" spans="2:51" s="11" customFormat="1" ht="13.5">
      <c r="B169" s="171"/>
      <c r="D169" s="172" t="s">
        <v>126</v>
      </c>
      <c r="E169" s="173" t="s">
        <v>3</v>
      </c>
      <c r="F169" s="174" t="s">
        <v>266</v>
      </c>
      <c r="H169" s="175">
        <v>15.62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80" t="s">
        <v>126</v>
      </c>
      <c r="AU169" s="180" t="s">
        <v>81</v>
      </c>
      <c r="AV169" s="11" t="s">
        <v>81</v>
      </c>
      <c r="AW169" s="11" t="s">
        <v>38</v>
      </c>
      <c r="AX169" s="11" t="s">
        <v>21</v>
      </c>
      <c r="AY169" s="180" t="s">
        <v>117</v>
      </c>
    </row>
    <row r="170" spans="2:65" s="1" customFormat="1" ht="22.5" customHeight="1">
      <c r="B170" s="158"/>
      <c r="C170" s="159" t="s">
        <v>267</v>
      </c>
      <c r="D170" s="159" t="s">
        <v>119</v>
      </c>
      <c r="E170" s="160" t="s">
        <v>268</v>
      </c>
      <c r="F170" s="161" t="s">
        <v>269</v>
      </c>
      <c r="G170" s="162" t="s">
        <v>185</v>
      </c>
      <c r="H170" s="163">
        <v>71.275</v>
      </c>
      <c r="I170" s="164"/>
      <c r="J170" s="165">
        <f>ROUND(I170*H170,2)</f>
        <v>0</v>
      </c>
      <c r="K170" s="161" t="s">
        <v>123</v>
      </c>
      <c r="L170" s="33"/>
      <c r="M170" s="166" t="s">
        <v>3</v>
      </c>
      <c r="N170" s="167" t="s">
        <v>45</v>
      </c>
      <c r="O170" s="34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AR170" s="16" t="s">
        <v>124</v>
      </c>
      <c r="AT170" s="16" t="s">
        <v>119</v>
      </c>
      <c r="AU170" s="16" t="s">
        <v>81</v>
      </c>
      <c r="AY170" s="16" t="s">
        <v>117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6" t="s">
        <v>21</v>
      </c>
      <c r="BK170" s="170">
        <f>ROUND(I170*H170,2)</f>
        <v>0</v>
      </c>
      <c r="BL170" s="16" t="s">
        <v>124</v>
      </c>
      <c r="BM170" s="16" t="s">
        <v>270</v>
      </c>
    </row>
    <row r="171" spans="2:51" s="11" customFormat="1" ht="13.5">
      <c r="B171" s="171"/>
      <c r="D171" s="181" t="s">
        <v>126</v>
      </c>
      <c r="E171" s="180" t="s">
        <v>3</v>
      </c>
      <c r="F171" s="182" t="s">
        <v>271</v>
      </c>
      <c r="H171" s="183">
        <v>71.275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80" t="s">
        <v>126</v>
      </c>
      <c r="AU171" s="180" t="s">
        <v>81</v>
      </c>
      <c r="AV171" s="11" t="s">
        <v>81</v>
      </c>
      <c r="AW171" s="11" t="s">
        <v>38</v>
      </c>
      <c r="AX171" s="11" t="s">
        <v>74</v>
      </c>
      <c r="AY171" s="180" t="s">
        <v>117</v>
      </c>
    </row>
    <row r="172" spans="2:51" s="11" customFormat="1" ht="13.5">
      <c r="B172" s="171"/>
      <c r="D172" s="181" t="s">
        <v>126</v>
      </c>
      <c r="E172" s="180" t="s">
        <v>3</v>
      </c>
      <c r="F172" s="182" t="s">
        <v>3</v>
      </c>
      <c r="H172" s="183">
        <v>0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80" t="s">
        <v>126</v>
      </c>
      <c r="AU172" s="180" t="s">
        <v>81</v>
      </c>
      <c r="AV172" s="11" t="s">
        <v>81</v>
      </c>
      <c r="AW172" s="11" t="s">
        <v>38</v>
      </c>
      <c r="AX172" s="11" t="s">
        <v>74</v>
      </c>
      <c r="AY172" s="180" t="s">
        <v>117</v>
      </c>
    </row>
    <row r="173" spans="2:51" s="11" customFormat="1" ht="13.5">
      <c r="B173" s="171"/>
      <c r="D173" s="181" t="s">
        <v>126</v>
      </c>
      <c r="E173" s="180" t="s">
        <v>3</v>
      </c>
      <c r="F173" s="182" t="s">
        <v>3</v>
      </c>
      <c r="H173" s="183">
        <v>0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80" t="s">
        <v>126</v>
      </c>
      <c r="AU173" s="180" t="s">
        <v>81</v>
      </c>
      <c r="AV173" s="11" t="s">
        <v>81</v>
      </c>
      <c r="AW173" s="11" t="s">
        <v>38</v>
      </c>
      <c r="AX173" s="11" t="s">
        <v>74</v>
      </c>
      <c r="AY173" s="180" t="s">
        <v>117</v>
      </c>
    </row>
    <row r="174" spans="2:51" s="11" customFormat="1" ht="13.5">
      <c r="B174" s="171"/>
      <c r="D174" s="181" t="s">
        <v>126</v>
      </c>
      <c r="E174" s="180" t="s">
        <v>3</v>
      </c>
      <c r="F174" s="182" t="s">
        <v>3</v>
      </c>
      <c r="H174" s="183">
        <v>0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80" t="s">
        <v>126</v>
      </c>
      <c r="AU174" s="180" t="s">
        <v>81</v>
      </c>
      <c r="AV174" s="11" t="s">
        <v>81</v>
      </c>
      <c r="AW174" s="11" t="s">
        <v>38</v>
      </c>
      <c r="AX174" s="11" t="s">
        <v>74</v>
      </c>
      <c r="AY174" s="180" t="s">
        <v>117</v>
      </c>
    </row>
    <row r="175" spans="2:51" s="11" customFormat="1" ht="13.5">
      <c r="B175" s="171"/>
      <c r="D175" s="181" t="s">
        <v>126</v>
      </c>
      <c r="E175" s="180" t="s">
        <v>3</v>
      </c>
      <c r="F175" s="182" t="s">
        <v>3</v>
      </c>
      <c r="H175" s="183">
        <v>0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80" t="s">
        <v>126</v>
      </c>
      <c r="AU175" s="180" t="s">
        <v>81</v>
      </c>
      <c r="AV175" s="11" t="s">
        <v>81</v>
      </c>
      <c r="AW175" s="11" t="s">
        <v>38</v>
      </c>
      <c r="AX175" s="11" t="s">
        <v>74</v>
      </c>
      <c r="AY175" s="180" t="s">
        <v>117</v>
      </c>
    </row>
    <row r="176" spans="2:51" s="12" customFormat="1" ht="13.5">
      <c r="B176" s="184"/>
      <c r="D176" s="172" t="s">
        <v>126</v>
      </c>
      <c r="E176" s="185" t="s">
        <v>3</v>
      </c>
      <c r="F176" s="186" t="s">
        <v>138</v>
      </c>
      <c r="H176" s="187">
        <v>71.275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92" t="s">
        <v>126</v>
      </c>
      <c r="AU176" s="192" t="s">
        <v>81</v>
      </c>
      <c r="AV176" s="12" t="s">
        <v>124</v>
      </c>
      <c r="AW176" s="12" t="s">
        <v>38</v>
      </c>
      <c r="AX176" s="12" t="s">
        <v>21</v>
      </c>
      <c r="AY176" s="192" t="s">
        <v>117</v>
      </c>
    </row>
    <row r="177" spans="2:65" s="1" customFormat="1" ht="22.5" customHeight="1">
      <c r="B177" s="158"/>
      <c r="C177" s="159" t="s">
        <v>272</v>
      </c>
      <c r="D177" s="159" t="s">
        <v>119</v>
      </c>
      <c r="E177" s="160" t="s">
        <v>273</v>
      </c>
      <c r="F177" s="161" t="s">
        <v>274</v>
      </c>
      <c r="G177" s="162" t="s">
        <v>122</v>
      </c>
      <c r="H177" s="163">
        <v>171.2</v>
      </c>
      <c r="I177" s="164"/>
      <c r="J177" s="165">
        <f>ROUND(I177*H177,2)</f>
        <v>0</v>
      </c>
      <c r="K177" s="161" t="s">
        <v>123</v>
      </c>
      <c r="L177" s="33"/>
      <c r="M177" s="166" t="s">
        <v>3</v>
      </c>
      <c r="N177" s="167" t="s">
        <v>45</v>
      </c>
      <c r="O177" s="34"/>
      <c r="P177" s="168">
        <f>O177*H177</f>
        <v>0</v>
      </c>
      <c r="Q177" s="168">
        <v>0</v>
      </c>
      <c r="R177" s="168">
        <f>Q177*H177</f>
        <v>0</v>
      </c>
      <c r="S177" s="168">
        <v>0</v>
      </c>
      <c r="T177" s="169">
        <f>S177*H177</f>
        <v>0</v>
      </c>
      <c r="AR177" s="16" t="s">
        <v>124</v>
      </c>
      <c r="AT177" s="16" t="s">
        <v>119</v>
      </c>
      <c r="AU177" s="16" t="s">
        <v>81</v>
      </c>
      <c r="AY177" s="16" t="s">
        <v>117</v>
      </c>
      <c r="BE177" s="170">
        <f>IF(N177="základní",J177,0)</f>
        <v>0</v>
      </c>
      <c r="BF177" s="170">
        <f>IF(N177="snížená",J177,0)</f>
        <v>0</v>
      </c>
      <c r="BG177" s="170">
        <f>IF(N177="zákl. přenesená",J177,0)</f>
        <v>0</v>
      </c>
      <c r="BH177" s="170">
        <f>IF(N177="sníž. přenesená",J177,0)</f>
        <v>0</v>
      </c>
      <c r="BI177" s="170">
        <f>IF(N177="nulová",J177,0)</f>
        <v>0</v>
      </c>
      <c r="BJ177" s="16" t="s">
        <v>21</v>
      </c>
      <c r="BK177" s="170">
        <f>ROUND(I177*H177,2)</f>
        <v>0</v>
      </c>
      <c r="BL177" s="16" t="s">
        <v>124</v>
      </c>
      <c r="BM177" s="16" t="s">
        <v>275</v>
      </c>
    </row>
    <row r="178" spans="2:51" s="11" customFormat="1" ht="13.5">
      <c r="B178" s="171"/>
      <c r="D178" s="172" t="s">
        <v>126</v>
      </c>
      <c r="E178" s="173" t="s">
        <v>3</v>
      </c>
      <c r="F178" s="174" t="s">
        <v>276</v>
      </c>
      <c r="H178" s="175">
        <v>171.2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80" t="s">
        <v>126</v>
      </c>
      <c r="AU178" s="180" t="s">
        <v>81</v>
      </c>
      <c r="AV178" s="11" t="s">
        <v>81</v>
      </c>
      <c r="AW178" s="11" t="s">
        <v>38</v>
      </c>
      <c r="AX178" s="11" t="s">
        <v>21</v>
      </c>
      <c r="AY178" s="180" t="s">
        <v>117</v>
      </c>
    </row>
    <row r="179" spans="2:65" s="1" customFormat="1" ht="22.5" customHeight="1">
      <c r="B179" s="158"/>
      <c r="C179" s="193" t="s">
        <v>277</v>
      </c>
      <c r="D179" s="193" t="s">
        <v>278</v>
      </c>
      <c r="E179" s="194" t="s">
        <v>279</v>
      </c>
      <c r="F179" s="195" t="s">
        <v>280</v>
      </c>
      <c r="G179" s="196" t="s">
        <v>185</v>
      </c>
      <c r="H179" s="197">
        <v>156.42</v>
      </c>
      <c r="I179" s="198"/>
      <c r="J179" s="199">
        <f>ROUND(I179*H179,2)</f>
        <v>0</v>
      </c>
      <c r="K179" s="195" t="s">
        <v>3</v>
      </c>
      <c r="L179" s="200"/>
      <c r="M179" s="201" t="s">
        <v>3</v>
      </c>
      <c r="N179" s="202" t="s">
        <v>45</v>
      </c>
      <c r="O179" s="34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16" t="s">
        <v>163</v>
      </c>
      <c r="AT179" s="16" t="s">
        <v>278</v>
      </c>
      <c r="AU179" s="16" t="s">
        <v>81</v>
      </c>
      <c r="AY179" s="16" t="s">
        <v>117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6" t="s">
        <v>21</v>
      </c>
      <c r="BK179" s="170">
        <f>ROUND(I179*H179,2)</f>
        <v>0</v>
      </c>
      <c r="BL179" s="16" t="s">
        <v>124</v>
      </c>
      <c r="BM179" s="16" t="s">
        <v>281</v>
      </c>
    </row>
    <row r="180" spans="2:51" s="11" customFormat="1" ht="13.5">
      <c r="B180" s="171"/>
      <c r="D180" s="181" t="s">
        <v>126</v>
      </c>
      <c r="E180" s="180" t="s">
        <v>3</v>
      </c>
      <c r="F180" s="182" t="s">
        <v>282</v>
      </c>
      <c r="H180" s="183">
        <v>156.42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80" t="s">
        <v>126</v>
      </c>
      <c r="AU180" s="180" t="s">
        <v>81</v>
      </c>
      <c r="AV180" s="11" t="s">
        <v>81</v>
      </c>
      <c r="AW180" s="11" t="s">
        <v>38</v>
      </c>
      <c r="AX180" s="11" t="s">
        <v>21</v>
      </c>
      <c r="AY180" s="180" t="s">
        <v>117</v>
      </c>
    </row>
    <row r="181" spans="2:63" s="10" customFormat="1" ht="29.25" customHeight="1">
      <c r="B181" s="144"/>
      <c r="D181" s="155" t="s">
        <v>73</v>
      </c>
      <c r="E181" s="156" t="s">
        <v>132</v>
      </c>
      <c r="F181" s="156" t="s">
        <v>283</v>
      </c>
      <c r="I181" s="147"/>
      <c r="J181" s="157">
        <f>BK181</f>
        <v>0</v>
      </c>
      <c r="L181" s="144"/>
      <c r="M181" s="149"/>
      <c r="N181" s="150"/>
      <c r="O181" s="150"/>
      <c r="P181" s="151">
        <f>P182</f>
        <v>0</v>
      </c>
      <c r="Q181" s="150"/>
      <c r="R181" s="151">
        <f>R182</f>
        <v>0</v>
      </c>
      <c r="S181" s="150"/>
      <c r="T181" s="152">
        <f>T182</f>
        <v>2.2</v>
      </c>
      <c r="AR181" s="145" t="s">
        <v>21</v>
      </c>
      <c r="AT181" s="153" t="s">
        <v>73</v>
      </c>
      <c r="AU181" s="153" t="s">
        <v>21</v>
      </c>
      <c r="AY181" s="145" t="s">
        <v>117</v>
      </c>
      <c r="BK181" s="154">
        <f>BK182</f>
        <v>0</v>
      </c>
    </row>
    <row r="182" spans="2:65" s="1" customFormat="1" ht="31.5" customHeight="1">
      <c r="B182" s="158"/>
      <c r="C182" s="159" t="s">
        <v>284</v>
      </c>
      <c r="D182" s="159" t="s">
        <v>119</v>
      </c>
      <c r="E182" s="160" t="s">
        <v>285</v>
      </c>
      <c r="F182" s="305" t="s">
        <v>732</v>
      </c>
      <c r="G182" s="162" t="s">
        <v>286</v>
      </c>
      <c r="H182" s="163">
        <v>1</v>
      </c>
      <c r="I182" s="164"/>
      <c r="J182" s="165">
        <f>ROUND(I182*H182,2)</f>
        <v>0</v>
      </c>
      <c r="K182" s="161" t="s">
        <v>123</v>
      </c>
      <c r="L182" s="33"/>
      <c r="M182" s="166" t="s">
        <v>3</v>
      </c>
      <c r="N182" s="167" t="s">
        <v>45</v>
      </c>
      <c r="O182" s="34"/>
      <c r="P182" s="168">
        <f>O182*H182</f>
        <v>0</v>
      </c>
      <c r="Q182" s="168">
        <v>0</v>
      </c>
      <c r="R182" s="168">
        <f>Q182*H182</f>
        <v>0</v>
      </c>
      <c r="S182" s="168">
        <v>2.2</v>
      </c>
      <c r="T182" s="169">
        <f>S182*H182</f>
        <v>2.2</v>
      </c>
      <c r="AR182" s="16" t="s">
        <v>124</v>
      </c>
      <c r="AT182" s="16" t="s">
        <v>119</v>
      </c>
      <c r="AU182" s="16" t="s">
        <v>81</v>
      </c>
      <c r="AY182" s="16" t="s">
        <v>117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16" t="s">
        <v>21</v>
      </c>
      <c r="BK182" s="170">
        <f>ROUND(I182*H182,2)</f>
        <v>0</v>
      </c>
      <c r="BL182" s="16" t="s">
        <v>124</v>
      </c>
      <c r="BM182" s="16" t="s">
        <v>287</v>
      </c>
    </row>
    <row r="183" spans="2:63" s="10" customFormat="1" ht="29.25" customHeight="1">
      <c r="B183" s="144"/>
      <c r="D183" s="155" t="s">
        <v>73</v>
      </c>
      <c r="E183" s="156" t="s">
        <v>124</v>
      </c>
      <c r="F183" s="156" t="s">
        <v>288</v>
      </c>
      <c r="I183" s="147"/>
      <c r="J183" s="157">
        <f>BK183</f>
        <v>0</v>
      </c>
      <c r="L183" s="144"/>
      <c r="M183" s="149"/>
      <c r="N183" s="150"/>
      <c r="O183" s="150"/>
      <c r="P183" s="151">
        <f>SUM(P184:P191)</f>
        <v>0</v>
      </c>
      <c r="Q183" s="150"/>
      <c r="R183" s="151">
        <f>SUM(R184:R191)</f>
        <v>0</v>
      </c>
      <c r="S183" s="150"/>
      <c r="T183" s="152">
        <f>SUM(T184:T191)</f>
        <v>0</v>
      </c>
      <c r="AR183" s="145" t="s">
        <v>21</v>
      </c>
      <c r="AT183" s="153" t="s">
        <v>73</v>
      </c>
      <c r="AU183" s="153" t="s">
        <v>21</v>
      </c>
      <c r="AY183" s="145" t="s">
        <v>117</v>
      </c>
      <c r="BK183" s="154">
        <f>SUM(BK184:BK191)</f>
        <v>0</v>
      </c>
    </row>
    <row r="184" spans="2:65" s="1" customFormat="1" ht="22.5" customHeight="1">
      <c r="B184" s="158"/>
      <c r="C184" s="159" t="s">
        <v>289</v>
      </c>
      <c r="D184" s="159" t="s">
        <v>119</v>
      </c>
      <c r="E184" s="160" t="s">
        <v>290</v>
      </c>
      <c r="F184" s="161" t="s">
        <v>291</v>
      </c>
      <c r="G184" s="162" t="s">
        <v>185</v>
      </c>
      <c r="H184" s="163">
        <v>4.55</v>
      </c>
      <c r="I184" s="164"/>
      <c r="J184" s="165">
        <f>ROUND(I184*H184,2)</f>
        <v>0</v>
      </c>
      <c r="K184" s="161" t="s">
        <v>123</v>
      </c>
      <c r="L184" s="33"/>
      <c r="M184" s="166" t="s">
        <v>3</v>
      </c>
      <c r="N184" s="167" t="s">
        <v>45</v>
      </c>
      <c r="O184" s="34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AR184" s="16" t="s">
        <v>124</v>
      </c>
      <c r="AT184" s="16" t="s">
        <v>119</v>
      </c>
      <c r="AU184" s="16" t="s">
        <v>81</v>
      </c>
      <c r="AY184" s="16" t="s">
        <v>117</v>
      </c>
      <c r="BE184" s="170">
        <f>IF(N184="základní",J184,0)</f>
        <v>0</v>
      </c>
      <c r="BF184" s="170">
        <f>IF(N184="snížená",J184,0)</f>
        <v>0</v>
      </c>
      <c r="BG184" s="170">
        <f>IF(N184="zákl. přenesená",J184,0)</f>
        <v>0</v>
      </c>
      <c r="BH184" s="170">
        <f>IF(N184="sníž. přenesená",J184,0)</f>
        <v>0</v>
      </c>
      <c r="BI184" s="170">
        <f>IF(N184="nulová",J184,0)</f>
        <v>0</v>
      </c>
      <c r="BJ184" s="16" t="s">
        <v>21</v>
      </c>
      <c r="BK184" s="170">
        <f>ROUND(I184*H184,2)</f>
        <v>0</v>
      </c>
      <c r="BL184" s="16" t="s">
        <v>124</v>
      </c>
      <c r="BM184" s="16" t="s">
        <v>292</v>
      </c>
    </row>
    <row r="185" spans="2:51" s="11" customFormat="1" ht="13.5">
      <c r="B185" s="171"/>
      <c r="D185" s="172" t="s">
        <v>126</v>
      </c>
      <c r="E185" s="173" t="s">
        <v>3</v>
      </c>
      <c r="F185" s="174" t="s">
        <v>293</v>
      </c>
      <c r="H185" s="175">
        <v>4.55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80" t="s">
        <v>126</v>
      </c>
      <c r="AU185" s="180" t="s">
        <v>81</v>
      </c>
      <c r="AV185" s="11" t="s">
        <v>81</v>
      </c>
      <c r="AW185" s="11" t="s">
        <v>38</v>
      </c>
      <c r="AX185" s="11" t="s">
        <v>21</v>
      </c>
      <c r="AY185" s="180" t="s">
        <v>117</v>
      </c>
    </row>
    <row r="186" spans="2:65" s="1" customFormat="1" ht="22.5" customHeight="1">
      <c r="B186" s="158"/>
      <c r="C186" s="159" t="s">
        <v>294</v>
      </c>
      <c r="D186" s="159" t="s">
        <v>119</v>
      </c>
      <c r="E186" s="160" t="s">
        <v>295</v>
      </c>
      <c r="F186" s="161" t="s">
        <v>296</v>
      </c>
      <c r="G186" s="162" t="s">
        <v>185</v>
      </c>
      <c r="H186" s="163">
        <v>13.76</v>
      </c>
      <c r="I186" s="164"/>
      <c r="J186" s="165">
        <f>ROUND(I186*H186,2)</f>
        <v>0</v>
      </c>
      <c r="K186" s="161" t="s">
        <v>123</v>
      </c>
      <c r="L186" s="33"/>
      <c r="M186" s="166" t="s">
        <v>3</v>
      </c>
      <c r="N186" s="167" t="s">
        <v>45</v>
      </c>
      <c r="O186" s="34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AR186" s="16" t="s">
        <v>124</v>
      </c>
      <c r="AT186" s="16" t="s">
        <v>119</v>
      </c>
      <c r="AU186" s="16" t="s">
        <v>81</v>
      </c>
      <c r="AY186" s="16" t="s">
        <v>117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16" t="s">
        <v>21</v>
      </c>
      <c r="BK186" s="170">
        <f>ROUND(I186*H186,2)</f>
        <v>0</v>
      </c>
      <c r="BL186" s="16" t="s">
        <v>124</v>
      </c>
      <c r="BM186" s="16" t="s">
        <v>297</v>
      </c>
    </row>
    <row r="187" spans="2:51" s="11" customFormat="1" ht="13.5">
      <c r="B187" s="171"/>
      <c r="D187" s="181" t="s">
        <v>126</v>
      </c>
      <c r="E187" s="180" t="s">
        <v>3</v>
      </c>
      <c r="F187" s="182" t="s">
        <v>298</v>
      </c>
      <c r="H187" s="183">
        <v>2.875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80" t="s">
        <v>126</v>
      </c>
      <c r="AU187" s="180" t="s">
        <v>81</v>
      </c>
      <c r="AV187" s="11" t="s">
        <v>81</v>
      </c>
      <c r="AW187" s="11" t="s">
        <v>38</v>
      </c>
      <c r="AX187" s="11" t="s">
        <v>74</v>
      </c>
      <c r="AY187" s="180" t="s">
        <v>117</v>
      </c>
    </row>
    <row r="188" spans="2:51" s="11" customFormat="1" ht="13.5">
      <c r="B188" s="171"/>
      <c r="D188" s="181" t="s">
        <v>126</v>
      </c>
      <c r="E188" s="180" t="s">
        <v>3</v>
      </c>
      <c r="F188" s="182" t="s">
        <v>299</v>
      </c>
      <c r="H188" s="183">
        <v>2.725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80" t="s">
        <v>126</v>
      </c>
      <c r="AU188" s="180" t="s">
        <v>81</v>
      </c>
      <c r="AV188" s="11" t="s">
        <v>81</v>
      </c>
      <c r="AW188" s="11" t="s">
        <v>38</v>
      </c>
      <c r="AX188" s="11" t="s">
        <v>74</v>
      </c>
      <c r="AY188" s="180" t="s">
        <v>117</v>
      </c>
    </row>
    <row r="189" spans="2:51" s="11" customFormat="1" ht="13.5">
      <c r="B189" s="171"/>
      <c r="D189" s="181" t="s">
        <v>126</v>
      </c>
      <c r="E189" s="180" t="s">
        <v>3</v>
      </c>
      <c r="F189" s="182" t="s">
        <v>300</v>
      </c>
      <c r="H189" s="183">
        <v>0.52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80" t="s">
        <v>126</v>
      </c>
      <c r="AU189" s="180" t="s">
        <v>81</v>
      </c>
      <c r="AV189" s="11" t="s">
        <v>81</v>
      </c>
      <c r="AW189" s="11" t="s">
        <v>38</v>
      </c>
      <c r="AX189" s="11" t="s">
        <v>74</v>
      </c>
      <c r="AY189" s="180" t="s">
        <v>117</v>
      </c>
    </row>
    <row r="190" spans="2:51" s="11" customFormat="1" ht="13.5">
      <c r="B190" s="171"/>
      <c r="D190" s="181" t="s">
        <v>126</v>
      </c>
      <c r="E190" s="180" t="s">
        <v>3</v>
      </c>
      <c r="F190" s="182" t="s">
        <v>301</v>
      </c>
      <c r="H190" s="183">
        <v>7.64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80" t="s">
        <v>126</v>
      </c>
      <c r="AU190" s="180" t="s">
        <v>81</v>
      </c>
      <c r="AV190" s="11" t="s">
        <v>81</v>
      </c>
      <c r="AW190" s="11" t="s">
        <v>38</v>
      </c>
      <c r="AX190" s="11" t="s">
        <v>74</v>
      </c>
      <c r="AY190" s="180" t="s">
        <v>117</v>
      </c>
    </row>
    <row r="191" spans="2:51" s="12" customFormat="1" ht="13.5">
      <c r="B191" s="184"/>
      <c r="D191" s="181" t="s">
        <v>126</v>
      </c>
      <c r="E191" s="203" t="s">
        <v>3</v>
      </c>
      <c r="F191" s="204" t="s">
        <v>138</v>
      </c>
      <c r="H191" s="205">
        <v>13.76</v>
      </c>
      <c r="I191" s="188"/>
      <c r="L191" s="184"/>
      <c r="M191" s="189"/>
      <c r="N191" s="190"/>
      <c r="O191" s="190"/>
      <c r="P191" s="190"/>
      <c r="Q191" s="190"/>
      <c r="R191" s="190"/>
      <c r="S191" s="190"/>
      <c r="T191" s="191"/>
      <c r="AT191" s="192" t="s">
        <v>126</v>
      </c>
      <c r="AU191" s="192" t="s">
        <v>81</v>
      </c>
      <c r="AV191" s="12" t="s">
        <v>124</v>
      </c>
      <c r="AW191" s="12" t="s">
        <v>38</v>
      </c>
      <c r="AX191" s="12" t="s">
        <v>21</v>
      </c>
      <c r="AY191" s="192" t="s">
        <v>117</v>
      </c>
    </row>
    <row r="192" spans="2:63" s="10" customFormat="1" ht="29.25" customHeight="1">
      <c r="B192" s="144"/>
      <c r="D192" s="155" t="s">
        <v>73</v>
      </c>
      <c r="E192" s="156" t="s">
        <v>144</v>
      </c>
      <c r="F192" s="156" t="s">
        <v>302</v>
      </c>
      <c r="I192" s="147"/>
      <c r="J192" s="157">
        <f>BK192</f>
        <v>0</v>
      </c>
      <c r="L192" s="144"/>
      <c r="M192" s="149"/>
      <c r="N192" s="150"/>
      <c r="O192" s="150"/>
      <c r="P192" s="151">
        <f>SUM(P193:P203)</f>
        <v>0</v>
      </c>
      <c r="Q192" s="150"/>
      <c r="R192" s="151">
        <f>SUM(R193:R203)</f>
        <v>3.9641875</v>
      </c>
      <c r="S192" s="150"/>
      <c r="T192" s="152">
        <f>SUM(T193:T203)</f>
        <v>0</v>
      </c>
      <c r="AR192" s="145" t="s">
        <v>21</v>
      </c>
      <c r="AT192" s="153" t="s">
        <v>73</v>
      </c>
      <c r="AU192" s="153" t="s">
        <v>21</v>
      </c>
      <c r="AY192" s="145" t="s">
        <v>117</v>
      </c>
      <c r="BK192" s="154">
        <f>SUM(BK193:BK203)</f>
        <v>0</v>
      </c>
    </row>
    <row r="193" spans="2:65" s="1" customFormat="1" ht="22.5" customHeight="1">
      <c r="B193" s="158"/>
      <c r="C193" s="159" t="s">
        <v>303</v>
      </c>
      <c r="D193" s="159" t="s">
        <v>119</v>
      </c>
      <c r="E193" s="160" t="s">
        <v>304</v>
      </c>
      <c r="F193" s="161" t="s">
        <v>305</v>
      </c>
      <c r="G193" s="162" t="s">
        <v>122</v>
      </c>
      <c r="H193" s="163">
        <v>101</v>
      </c>
      <c r="I193" s="164"/>
      <c r="J193" s="165">
        <f>ROUND(I193*H193,2)</f>
        <v>0</v>
      </c>
      <c r="K193" s="161" t="s">
        <v>123</v>
      </c>
      <c r="L193" s="33"/>
      <c r="M193" s="166" t="s">
        <v>3</v>
      </c>
      <c r="N193" s="167" t="s">
        <v>45</v>
      </c>
      <c r="O193" s="34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AR193" s="16" t="s">
        <v>124</v>
      </c>
      <c r="AT193" s="16" t="s">
        <v>119</v>
      </c>
      <c r="AU193" s="16" t="s">
        <v>81</v>
      </c>
      <c r="AY193" s="16" t="s">
        <v>117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6" t="s">
        <v>21</v>
      </c>
      <c r="BK193" s="170">
        <f>ROUND(I193*H193,2)</f>
        <v>0</v>
      </c>
      <c r="BL193" s="16" t="s">
        <v>124</v>
      </c>
      <c r="BM193" s="16" t="s">
        <v>306</v>
      </c>
    </row>
    <row r="194" spans="2:51" s="11" customFormat="1" ht="13.5">
      <c r="B194" s="171"/>
      <c r="D194" s="172" t="s">
        <v>126</v>
      </c>
      <c r="E194" s="173" t="s">
        <v>3</v>
      </c>
      <c r="F194" s="174" t="s">
        <v>307</v>
      </c>
      <c r="H194" s="175">
        <v>101</v>
      </c>
      <c r="I194" s="176"/>
      <c r="L194" s="171"/>
      <c r="M194" s="177"/>
      <c r="N194" s="178"/>
      <c r="O194" s="178"/>
      <c r="P194" s="178"/>
      <c r="Q194" s="178"/>
      <c r="R194" s="178"/>
      <c r="S194" s="178"/>
      <c r="T194" s="179"/>
      <c r="AT194" s="180" t="s">
        <v>126</v>
      </c>
      <c r="AU194" s="180" t="s">
        <v>81</v>
      </c>
      <c r="AV194" s="11" t="s">
        <v>81</v>
      </c>
      <c r="AW194" s="11" t="s">
        <v>38</v>
      </c>
      <c r="AX194" s="11" t="s">
        <v>21</v>
      </c>
      <c r="AY194" s="180" t="s">
        <v>117</v>
      </c>
    </row>
    <row r="195" spans="2:65" s="1" customFormat="1" ht="31.5" customHeight="1">
      <c r="B195" s="158"/>
      <c r="C195" s="159" t="s">
        <v>308</v>
      </c>
      <c r="D195" s="159" t="s">
        <v>119</v>
      </c>
      <c r="E195" s="160" t="s">
        <v>309</v>
      </c>
      <c r="F195" s="161" t="s">
        <v>310</v>
      </c>
      <c r="G195" s="162" t="s">
        <v>122</v>
      </c>
      <c r="H195" s="163">
        <v>63.4</v>
      </c>
      <c r="I195" s="164"/>
      <c r="J195" s="165">
        <f>ROUND(I195*H195,2)</f>
        <v>0</v>
      </c>
      <c r="K195" s="161" t="s">
        <v>123</v>
      </c>
      <c r="L195" s="33"/>
      <c r="M195" s="166" t="s">
        <v>3</v>
      </c>
      <c r="N195" s="167" t="s">
        <v>45</v>
      </c>
      <c r="O195" s="34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AR195" s="16" t="s">
        <v>124</v>
      </c>
      <c r="AT195" s="16" t="s">
        <v>119</v>
      </c>
      <c r="AU195" s="16" t="s">
        <v>81</v>
      </c>
      <c r="AY195" s="16" t="s">
        <v>117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6" t="s">
        <v>21</v>
      </c>
      <c r="BK195" s="170">
        <f>ROUND(I195*H195,2)</f>
        <v>0</v>
      </c>
      <c r="BL195" s="16" t="s">
        <v>124</v>
      </c>
      <c r="BM195" s="16" t="s">
        <v>311</v>
      </c>
    </row>
    <row r="196" spans="2:51" s="11" customFormat="1" ht="13.5">
      <c r="B196" s="171"/>
      <c r="D196" s="172" t="s">
        <v>126</v>
      </c>
      <c r="E196" s="173" t="s">
        <v>3</v>
      </c>
      <c r="F196" s="174" t="s">
        <v>312</v>
      </c>
      <c r="H196" s="175">
        <v>63.4</v>
      </c>
      <c r="I196" s="176"/>
      <c r="L196" s="171"/>
      <c r="M196" s="177"/>
      <c r="N196" s="178"/>
      <c r="O196" s="178"/>
      <c r="P196" s="178"/>
      <c r="Q196" s="178"/>
      <c r="R196" s="178"/>
      <c r="S196" s="178"/>
      <c r="T196" s="179"/>
      <c r="AT196" s="180" t="s">
        <v>126</v>
      </c>
      <c r="AU196" s="180" t="s">
        <v>81</v>
      </c>
      <c r="AV196" s="11" t="s">
        <v>81</v>
      </c>
      <c r="AW196" s="11" t="s">
        <v>38</v>
      </c>
      <c r="AX196" s="11" t="s">
        <v>21</v>
      </c>
      <c r="AY196" s="180" t="s">
        <v>117</v>
      </c>
    </row>
    <row r="197" spans="2:65" s="1" customFormat="1" ht="22.5" customHeight="1">
      <c r="B197" s="158"/>
      <c r="C197" s="159" t="s">
        <v>313</v>
      </c>
      <c r="D197" s="159" t="s">
        <v>119</v>
      </c>
      <c r="E197" s="160" t="s">
        <v>314</v>
      </c>
      <c r="F197" s="161" t="s">
        <v>315</v>
      </c>
      <c r="G197" s="162" t="s">
        <v>122</v>
      </c>
      <c r="H197" s="163">
        <v>8.4</v>
      </c>
      <c r="I197" s="164"/>
      <c r="J197" s="165">
        <f>ROUND(I197*H197,2)</f>
        <v>0</v>
      </c>
      <c r="K197" s="161" t="s">
        <v>123</v>
      </c>
      <c r="L197" s="33"/>
      <c r="M197" s="166" t="s">
        <v>3</v>
      </c>
      <c r="N197" s="167" t="s">
        <v>45</v>
      </c>
      <c r="O197" s="34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AR197" s="16" t="s">
        <v>124</v>
      </c>
      <c r="AT197" s="16" t="s">
        <v>119</v>
      </c>
      <c r="AU197" s="16" t="s">
        <v>81</v>
      </c>
      <c r="AY197" s="16" t="s">
        <v>117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6" t="s">
        <v>21</v>
      </c>
      <c r="BK197" s="170">
        <f>ROUND(I197*H197,2)</f>
        <v>0</v>
      </c>
      <c r="BL197" s="16" t="s">
        <v>124</v>
      </c>
      <c r="BM197" s="16" t="s">
        <v>316</v>
      </c>
    </row>
    <row r="198" spans="2:51" s="11" customFormat="1" ht="13.5">
      <c r="B198" s="171"/>
      <c r="D198" s="172" t="s">
        <v>126</v>
      </c>
      <c r="E198" s="173" t="s">
        <v>3</v>
      </c>
      <c r="F198" s="174" t="s">
        <v>317</v>
      </c>
      <c r="H198" s="175">
        <v>8.4</v>
      </c>
      <c r="I198" s="176"/>
      <c r="L198" s="171"/>
      <c r="M198" s="177"/>
      <c r="N198" s="178"/>
      <c r="O198" s="178"/>
      <c r="P198" s="178"/>
      <c r="Q198" s="178"/>
      <c r="R198" s="178"/>
      <c r="S198" s="178"/>
      <c r="T198" s="179"/>
      <c r="AT198" s="180" t="s">
        <v>126</v>
      </c>
      <c r="AU198" s="180" t="s">
        <v>81</v>
      </c>
      <c r="AV198" s="11" t="s">
        <v>81</v>
      </c>
      <c r="AW198" s="11" t="s">
        <v>38</v>
      </c>
      <c r="AX198" s="11" t="s">
        <v>21</v>
      </c>
      <c r="AY198" s="180" t="s">
        <v>117</v>
      </c>
    </row>
    <row r="199" spans="2:65" s="1" customFormat="1" ht="22.5" customHeight="1">
      <c r="B199" s="158"/>
      <c r="C199" s="159" t="s">
        <v>318</v>
      </c>
      <c r="D199" s="159" t="s">
        <v>119</v>
      </c>
      <c r="E199" s="160" t="s">
        <v>319</v>
      </c>
      <c r="F199" s="161" t="s">
        <v>320</v>
      </c>
      <c r="G199" s="162" t="s">
        <v>122</v>
      </c>
      <c r="H199" s="163">
        <v>22.75</v>
      </c>
      <c r="I199" s="164"/>
      <c r="J199" s="165">
        <f>ROUND(I199*H199,2)</f>
        <v>0</v>
      </c>
      <c r="K199" s="161" t="s">
        <v>123</v>
      </c>
      <c r="L199" s="33"/>
      <c r="M199" s="166" t="s">
        <v>3</v>
      </c>
      <c r="N199" s="167" t="s">
        <v>45</v>
      </c>
      <c r="O199" s="34"/>
      <c r="P199" s="168">
        <f>O199*H199</f>
        <v>0</v>
      </c>
      <c r="Q199" s="168">
        <v>0.08425</v>
      </c>
      <c r="R199" s="168">
        <f>Q199*H199</f>
        <v>1.9166875</v>
      </c>
      <c r="S199" s="168">
        <v>0</v>
      </c>
      <c r="T199" s="169">
        <f>S199*H199</f>
        <v>0</v>
      </c>
      <c r="AR199" s="16" t="s">
        <v>124</v>
      </c>
      <c r="AT199" s="16" t="s">
        <v>119</v>
      </c>
      <c r="AU199" s="16" t="s">
        <v>81</v>
      </c>
      <c r="AY199" s="16" t="s">
        <v>117</v>
      </c>
      <c r="BE199" s="170">
        <f>IF(N199="základní",J199,0)</f>
        <v>0</v>
      </c>
      <c r="BF199" s="170">
        <f>IF(N199="snížená",J199,0)</f>
        <v>0</v>
      </c>
      <c r="BG199" s="170">
        <f>IF(N199="zákl. přenesená",J199,0)</f>
        <v>0</v>
      </c>
      <c r="BH199" s="170">
        <f>IF(N199="sníž. přenesená",J199,0)</f>
        <v>0</v>
      </c>
      <c r="BI199" s="170">
        <f>IF(N199="nulová",J199,0)</f>
        <v>0</v>
      </c>
      <c r="BJ199" s="16" t="s">
        <v>21</v>
      </c>
      <c r="BK199" s="170">
        <f>ROUND(I199*H199,2)</f>
        <v>0</v>
      </c>
      <c r="BL199" s="16" t="s">
        <v>124</v>
      </c>
      <c r="BM199" s="16" t="s">
        <v>321</v>
      </c>
    </row>
    <row r="200" spans="2:51" s="11" customFormat="1" ht="13.5">
      <c r="B200" s="171"/>
      <c r="D200" s="172" t="s">
        <v>126</v>
      </c>
      <c r="E200" s="173" t="s">
        <v>3</v>
      </c>
      <c r="F200" s="174" t="s">
        <v>322</v>
      </c>
      <c r="H200" s="175">
        <v>22.75</v>
      </c>
      <c r="I200" s="176"/>
      <c r="L200" s="171"/>
      <c r="M200" s="177"/>
      <c r="N200" s="178"/>
      <c r="O200" s="178"/>
      <c r="P200" s="178"/>
      <c r="Q200" s="178"/>
      <c r="R200" s="178"/>
      <c r="S200" s="178"/>
      <c r="T200" s="179"/>
      <c r="AT200" s="180" t="s">
        <v>126</v>
      </c>
      <c r="AU200" s="180" t="s">
        <v>81</v>
      </c>
      <c r="AV200" s="11" t="s">
        <v>81</v>
      </c>
      <c r="AW200" s="11" t="s">
        <v>38</v>
      </c>
      <c r="AX200" s="11" t="s">
        <v>21</v>
      </c>
      <c r="AY200" s="180" t="s">
        <v>117</v>
      </c>
    </row>
    <row r="201" spans="2:65" s="1" customFormat="1" ht="22.5" customHeight="1">
      <c r="B201" s="158"/>
      <c r="C201" s="193" t="s">
        <v>323</v>
      </c>
      <c r="D201" s="193" t="s">
        <v>278</v>
      </c>
      <c r="E201" s="194" t="s">
        <v>324</v>
      </c>
      <c r="F201" s="195" t="s">
        <v>325</v>
      </c>
      <c r="G201" s="196" t="s">
        <v>122</v>
      </c>
      <c r="H201" s="197">
        <v>22.75</v>
      </c>
      <c r="I201" s="198"/>
      <c r="J201" s="199">
        <f>ROUND(I201*H201,2)</f>
        <v>0</v>
      </c>
      <c r="K201" s="195" t="s">
        <v>123</v>
      </c>
      <c r="L201" s="200"/>
      <c r="M201" s="201" t="s">
        <v>3</v>
      </c>
      <c r="N201" s="202" t="s">
        <v>45</v>
      </c>
      <c r="O201" s="34"/>
      <c r="P201" s="168">
        <f>O201*H201</f>
        <v>0</v>
      </c>
      <c r="Q201" s="168">
        <v>0.09</v>
      </c>
      <c r="R201" s="168">
        <f>Q201*H201</f>
        <v>2.0475</v>
      </c>
      <c r="S201" s="168">
        <v>0</v>
      </c>
      <c r="T201" s="169">
        <f>S201*H201</f>
        <v>0</v>
      </c>
      <c r="AR201" s="16" t="s">
        <v>163</v>
      </c>
      <c r="AT201" s="16" t="s">
        <v>278</v>
      </c>
      <c r="AU201" s="16" t="s">
        <v>81</v>
      </c>
      <c r="AY201" s="16" t="s">
        <v>117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6" t="s">
        <v>21</v>
      </c>
      <c r="BK201" s="170">
        <f>ROUND(I201*H201,2)</f>
        <v>0</v>
      </c>
      <c r="BL201" s="16" t="s">
        <v>124</v>
      </c>
      <c r="BM201" s="16" t="s">
        <v>326</v>
      </c>
    </row>
    <row r="202" spans="2:47" s="1" customFormat="1" ht="27">
      <c r="B202" s="33"/>
      <c r="D202" s="181" t="s">
        <v>327</v>
      </c>
      <c r="F202" s="206" t="s">
        <v>328</v>
      </c>
      <c r="I202" s="207"/>
      <c r="L202" s="33"/>
      <c r="M202" s="62"/>
      <c r="N202" s="34"/>
      <c r="O202" s="34"/>
      <c r="P202" s="34"/>
      <c r="Q202" s="34"/>
      <c r="R202" s="34"/>
      <c r="S202" s="34"/>
      <c r="T202" s="63"/>
      <c r="AT202" s="16" t="s">
        <v>327</v>
      </c>
      <c r="AU202" s="16" t="s">
        <v>81</v>
      </c>
    </row>
    <row r="203" spans="2:51" s="11" customFormat="1" ht="13.5">
      <c r="B203" s="171"/>
      <c r="D203" s="181" t="s">
        <v>126</v>
      </c>
      <c r="E203" s="180" t="s">
        <v>3</v>
      </c>
      <c r="F203" s="182" t="s">
        <v>329</v>
      </c>
      <c r="H203" s="183">
        <v>22.75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80" t="s">
        <v>126</v>
      </c>
      <c r="AU203" s="180" t="s">
        <v>81</v>
      </c>
      <c r="AV203" s="11" t="s">
        <v>81</v>
      </c>
      <c r="AW203" s="11" t="s">
        <v>38</v>
      </c>
      <c r="AX203" s="11" t="s">
        <v>21</v>
      </c>
      <c r="AY203" s="180" t="s">
        <v>117</v>
      </c>
    </row>
    <row r="204" spans="2:63" s="10" customFormat="1" ht="29.25" customHeight="1">
      <c r="B204" s="144"/>
      <c r="D204" s="155" t="s">
        <v>73</v>
      </c>
      <c r="E204" s="156" t="s">
        <v>163</v>
      </c>
      <c r="F204" s="156" t="s">
        <v>330</v>
      </c>
      <c r="I204" s="147"/>
      <c r="J204" s="157">
        <f>BK204</f>
        <v>0</v>
      </c>
      <c r="L204" s="144"/>
      <c r="M204" s="149"/>
      <c r="N204" s="150"/>
      <c r="O204" s="150"/>
      <c r="P204" s="151">
        <f>SUM(P205:P273)</f>
        <v>0</v>
      </c>
      <c r="Q204" s="150"/>
      <c r="R204" s="151">
        <f>SUM(R205:R273)</f>
        <v>0.5152806</v>
      </c>
      <c r="S204" s="150"/>
      <c r="T204" s="152">
        <f>SUM(T205:T273)</f>
        <v>0</v>
      </c>
      <c r="AR204" s="145" t="s">
        <v>21</v>
      </c>
      <c r="AT204" s="153" t="s">
        <v>73</v>
      </c>
      <c r="AU204" s="153" t="s">
        <v>21</v>
      </c>
      <c r="AY204" s="145" t="s">
        <v>117</v>
      </c>
      <c r="BK204" s="154">
        <f>SUM(BK205:BK273)</f>
        <v>0</v>
      </c>
    </row>
    <row r="205" spans="2:65" s="1" customFormat="1" ht="22.5" customHeight="1">
      <c r="B205" s="158"/>
      <c r="C205" s="159" t="s">
        <v>331</v>
      </c>
      <c r="D205" s="159" t="s">
        <v>119</v>
      </c>
      <c r="E205" s="160" t="s">
        <v>332</v>
      </c>
      <c r="F205" s="161" t="s">
        <v>333</v>
      </c>
      <c r="G205" s="162" t="s">
        <v>286</v>
      </c>
      <c r="H205" s="163">
        <v>2</v>
      </c>
      <c r="I205" s="164"/>
      <c r="J205" s="165">
        <f>ROUND(I205*H205,2)</f>
        <v>0</v>
      </c>
      <c r="K205" s="161" t="s">
        <v>3</v>
      </c>
      <c r="L205" s="33"/>
      <c r="M205" s="166" t="s">
        <v>3</v>
      </c>
      <c r="N205" s="167" t="s">
        <v>45</v>
      </c>
      <c r="O205" s="34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AR205" s="16" t="s">
        <v>124</v>
      </c>
      <c r="AT205" s="16" t="s">
        <v>119</v>
      </c>
      <c r="AU205" s="16" t="s">
        <v>81</v>
      </c>
      <c r="AY205" s="16" t="s">
        <v>117</v>
      </c>
      <c r="BE205" s="170">
        <f>IF(N205="základní",J205,0)</f>
        <v>0</v>
      </c>
      <c r="BF205" s="170">
        <f>IF(N205="snížená",J205,0)</f>
        <v>0</v>
      </c>
      <c r="BG205" s="170">
        <f>IF(N205="zákl. přenesená",J205,0)</f>
        <v>0</v>
      </c>
      <c r="BH205" s="170">
        <f>IF(N205="sníž. přenesená",J205,0)</f>
        <v>0</v>
      </c>
      <c r="BI205" s="170">
        <f>IF(N205="nulová",J205,0)</f>
        <v>0</v>
      </c>
      <c r="BJ205" s="16" t="s">
        <v>21</v>
      </c>
      <c r="BK205" s="170">
        <f>ROUND(I205*H205,2)</f>
        <v>0</v>
      </c>
      <c r="BL205" s="16" t="s">
        <v>124</v>
      </c>
      <c r="BM205" s="16" t="s">
        <v>334</v>
      </c>
    </row>
    <row r="206" spans="2:65" s="1" customFormat="1" ht="22.5" customHeight="1">
      <c r="B206" s="158"/>
      <c r="C206" s="159" t="s">
        <v>335</v>
      </c>
      <c r="D206" s="159" t="s">
        <v>119</v>
      </c>
      <c r="E206" s="160" t="s">
        <v>336</v>
      </c>
      <c r="F206" s="161" t="s">
        <v>337</v>
      </c>
      <c r="G206" s="162" t="s">
        <v>159</v>
      </c>
      <c r="H206" s="163">
        <v>57.5</v>
      </c>
      <c r="I206" s="164"/>
      <c r="J206" s="165">
        <f>ROUND(I206*H206,2)</f>
        <v>0</v>
      </c>
      <c r="K206" s="161" t="s">
        <v>123</v>
      </c>
      <c r="L206" s="33"/>
      <c r="M206" s="166" t="s">
        <v>3</v>
      </c>
      <c r="N206" s="167" t="s">
        <v>45</v>
      </c>
      <c r="O206" s="34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AR206" s="16" t="s">
        <v>124</v>
      </c>
      <c r="AT206" s="16" t="s">
        <v>119</v>
      </c>
      <c r="AU206" s="16" t="s">
        <v>81</v>
      </c>
      <c r="AY206" s="16" t="s">
        <v>117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6" t="s">
        <v>21</v>
      </c>
      <c r="BK206" s="170">
        <f>ROUND(I206*H206,2)</f>
        <v>0</v>
      </c>
      <c r="BL206" s="16" t="s">
        <v>124</v>
      </c>
      <c r="BM206" s="16" t="s">
        <v>338</v>
      </c>
    </row>
    <row r="207" spans="2:51" s="11" customFormat="1" ht="13.5">
      <c r="B207" s="171"/>
      <c r="D207" s="172" t="s">
        <v>126</v>
      </c>
      <c r="E207" s="173" t="s">
        <v>3</v>
      </c>
      <c r="F207" s="174" t="s">
        <v>339</v>
      </c>
      <c r="H207" s="175">
        <v>57.5</v>
      </c>
      <c r="I207" s="176"/>
      <c r="L207" s="171"/>
      <c r="M207" s="177"/>
      <c r="N207" s="178"/>
      <c r="O207" s="178"/>
      <c r="P207" s="178"/>
      <c r="Q207" s="178"/>
      <c r="R207" s="178"/>
      <c r="S207" s="178"/>
      <c r="T207" s="179"/>
      <c r="AT207" s="180" t="s">
        <v>126</v>
      </c>
      <c r="AU207" s="180" t="s">
        <v>81</v>
      </c>
      <c r="AV207" s="11" t="s">
        <v>81</v>
      </c>
      <c r="AW207" s="11" t="s">
        <v>38</v>
      </c>
      <c r="AX207" s="11" t="s">
        <v>21</v>
      </c>
      <c r="AY207" s="180" t="s">
        <v>117</v>
      </c>
    </row>
    <row r="208" spans="2:65" s="1" customFormat="1" ht="31.5" customHeight="1">
      <c r="B208" s="158"/>
      <c r="C208" s="159" t="s">
        <v>340</v>
      </c>
      <c r="D208" s="159" t="s">
        <v>119</v>
      </c>
      <c r="E208" s="160" t="s">
        <v>341</v>
      </c>
      <c r="F208" s="161" t="s">
        <v>342</v>
      </c>
      <c r="G208" s="162" t="s">
        <v>159</v>
      </c>
      <c r="H208" s="163">
        <v>28</v>
      </c>
      <c r="I208" s="164"/>
      <c r="J208" s="165">
        <f>ROUND(I208*H208,2)</f>
        <v>0</v>
      </c>
      <c r="K208" s="161" t="s">
        <v>123</v>
      </c>
      <c r="L208" s="33"/>
      <c r="M208" s="166" t="s">
        <v>3</v>
      </c>
      <c r="N208" s="167" t="s">
        <v>45</v>
      </c>
      <c r="O208" s="34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AR208" s="16" t="s">
        <v>124</v>
      </c>
      <c r="AT208" s="16" t="s">
        <v>119</v>
      </c>
      <c r="AU208" s="16" t="s">
        <v>81</v>
      </c>
      <c r="AY208" s="16" t="s">
        <v>117</v>
      </c>
      <c r="BE208" s="170">
        <f>IF(N208="základní",J208,0)</f>
        <v>0</v>
      </c>
      <c r="BF208" s="170">
        <f>IF(N208="snížená",J208,0)</f>
        <v>0</v>
      </c>
      <c r="BG208" s="170">
        <f>IF(N208="zákl. přenesená",J208,0)</f>
        <v>0</v>
      </c>
      <c r="BH208" s="170">
        <f>IF(N208="sníž. přenesená",J208,0)</f>
        <v>0</v>
      </c>
      <c r="BI208" s="170">
        <f>IF(N208="nulová",J208,0)</f>
        <v>0</v>
      </c>
      <c r="BJ208" s="16" t="s">
        <v>21</v>
      </c>
      <c r="BK208" s="170">
        <f>ROUND(I208*H208,2)</f>
        <v>0</v>
      </c>
      <c r="BL208" s="16" t="s">
        <v>124</v>
      </c>
      <c r="BM208" s="16" t="s">
        <v>343</v>
      </c>
    </row>
    <row r="209" spans="2:65" s="1" customFormat="1" ht="22.5" customHeight="1">
      <c r="B209" s="158"/>
      <c r="C209" s="193" t="s">
        <v>344</v>
      </c>
      <c r="D209" s="193" t="s">
        <v>278</v>
      </c>
      <c r="E209" s="194" t="s">
        <v>345</v>
      </c>
      <c r="F209" s="195" t="s">
        <v>346</v>
      </c>
      <c r="G209" s="196" t="s">
        <v>286</v>
      </c>
      <c r="H209" s="197">
        <v>4</v>
      </c>
      <c r="I209" s="198"/>
      <c r="J209" s="199">
        <f>ROUND(I209*H209,2)</f>
        <v>0</v>
      </c>
      <c r="K209" s="195" t="s">
        <v>3</v>
      </c>
      <c r="L209" s="200"/>
      <c r="M209" s="201" t="s">
        <v>3</v>
      </c>
      <c r="N209" s="202" t="s">
        <v>45</v>
      </c>
      <c r="O209" s="34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AR209" s="16" t="s">
        <v>163</v>
      </c>
      <c r="AT209" s="16" t="s">
        <v>278</v>
      </c>
      <c r="AU209" s="16" t="s">
        <v>81</v>
      </c>
      <c r="AY209" s="16" t="s">
        <v>117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6" t="s">
        <v>21</v>
      </c>
      <c r="BK209" s="170">
        <f>ROUND(I209*H209,2)</f>
        <v>0</v>
      </c>
      <c r="BL209" s="16" t="s">
        <v>124</v>
      </c>
      <c r="BM209" s="16" t="s">
        <v>347</v>
      </c>
    </row>
    <row r="210" spans="2:51" s="11" customFormat="1" ht="13.5">
      <c r="B210" s="171"/>
      <c r="D210" s="172" t="s">
        <v>126</v>
      </c>
      <c r="E210" s="173" t="s">
        <v>3</v>
      </c>
      <c r="F210" s="174" t="s">
        <v>124</v>
      </c>
      <c r="H210" s="175">
        <v>4</v>
      </c>
      <c r="I210" s="176"/>
      <c r="L210" s="171"/>
      <c r="M210" s="177"/>
      <c r="N210" s="178"/>
      <c r="O210" s="178"/>
      <c r="P210" s="178"/>
      <c r="Q210" s="178"/>
      <c r="R210" s="178"/>
      <c r="S210" s="178"/>
      <c r="T210" s="179"/>
      <c r="AT210" s="180" t="s">
        <v>126</v>
      </c>
      <c r="AU210" s="180" t="s">
        <v>81</v>
      </c>
      <c r="AV210" s="11" t="s">
        <v>81</v>
      </c>
      <c r="AW210" s="11" t="s">
        <v>38</v>
      </c>
      <c r="AX210" s="11" t="s">
        <v>21</v>
      </c>
      <c r="AY210" s="180" t="s">
        <v>117</v>
      </c>
    </row>
    <row r="211" spans="2:65" s="1" customFormat="1" ht="22.5" customHeight="1">
      <c r="B211" s="158"/>
      <c r="C211" s="193" t="s">
        <v>348</v>
      </c>
      <c r="D211" s="193" t="s">
        <v>278</v>
      </c>
      <c r="E211" s="194" t="s">
        <v>349</v>
      </c>
      <c r="F211" s="195" t="s">
        <v>350</v>
      </c>
      <c r="G211" s="196" t="s">
        <v>286</v>
      </c>
      <c r="H211" s="197">
        <v>4</v>
      </c>
      <c r="I211" s="198"/>
      <c r="J211" s="199">
        <f>ROUND(I211*H211,2)</f>
        <v>0</v>
      </c>
      <c r="K211" s="195" t="s">
        <v>3</v>
      </c>
      <c r="L211" s="200"/>
      <c r="M211" s="201" t="s">
        <v>3</v>
      </c>
      <c r="N211" s="202" t="s">
        <v>45</v>
      </c>
      <c r="O211" s="34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AR211" s="16" t="s">
        <v>163</v>
      </c>
      <c r="AT211" s="16" t="s">
        <v>278</v>
      </c>
      <c r="AU211" s="16" t="s">
        <v>81</v>
      </c>
      <c r="AY211" s="16" t="s">
        <v>117</v>
      </c>
      <c r="BE211" s="170">
        <f>IF(N211="základní",J211,0)</f>
        <v>0</v>
      </c>
      <c r="BF211" s="170">
        <f>IF(N211="snížená",J211,0)</f>
        <v>0</v>
      </c>
      <c r="BG211" s="170">
        <f>IF(N211="zákl. přenesená",J211,0)</f>
        <v>0</v>
      </c>
      <c r="BH211" s="170">
        <f>IF(N211="sníž. přenesená",J211,0)</f>
        <v>0</v>
      </c>
      <c r="BI211" s="170">
        <f>IF(N211="nulová",J211,0)</f>
        <v>0</v>
      </c>
      <c r="BJ211" s="16" t="s">
        <v>21</v>
      </c>
      <c r="BK211" s="170">
        <f>ROUND(I211*H211,2)</f>
        <v>0</v>
      </c>
      <c r="BL211" s="16" t="s">
        <v>124</v>
      </c>
      <c r="BM211" s="16" t="s">
        <v>351</v>
      </c>
    </row>
    <row r="212" spans="2:65" s="1" customFormat="1" ht="22.5" customHeight="1">
      <c r="B212" s="158"/>
      <c r="C212" s="159" t="s">
        <v>352</v>
      </c>
      <c r="D212" s="159" t="s">
        <v>119</v>
      </c>
      <c r="E212" s="160" t="s">
        <v>353</v>
      </c>
      <c r="F212" s="161" t="s">
        <v>354</v>
      </c>
      <c r="G212" s="162" t="s">
        <v>159</v>
      </c>
      <c r="H212" s="163">
        <v>129</v>
      </c>
      <c r="I212" s="164"/>
      <c r="J212" s="165">
        <f>ROUND(I212*H212,2)</f>
        <v>0</v>
      </c>
      <c r="K212" s="161" t="s">
        <v>123</v>
      </c>
      <c r="L212" s="33"/>
      <c r="M212" s="166" t="s">
        <v>3</v>
      </c>
      <c r="N212" s="167" t="s">
        <v>45</v>
      </c>
      <c r="O212" s="34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AR212" s="16" t="s">
        <v>124</v>
      </c>
      <c r="AT212" s="16" t="s">
        <v>119</v>
      </c>
      <c r="AU212" s="16" t="s">
        <v>81</v>
      </c>
      <c r="AY212" s="16" t="s">
        <v>117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6" t="s">
        <v>21</v>
      </c>
      <c r="BK212" s="170">
        <f>ROUND(I212*H212,2)</f>
        <v>0</v>
      </c>
      <c r="BL212" s="16" t="s">
        <v>124</v>
      </c>
      <c r="BM212" s="16" t="s">
        <v>355</v>
      </c>
    </row>
    <row r="213" spans="2:51" s="11" customFormat="1" ht="13.5">
      <c r="B213" s="171"/>
      <c r="D213" s="172" t="s">
        <v>126</v>
      </c>
      <c r="E213" s="173" t="s">
        <v>3</v>
      </c>
      <c r="F213" s="174" t="s">
        <v>356</v>
      </c>
      <c r="H213" s="175">
        <v>129</v>
      </c>
      <c r="I213" s="176"/>
      <c r="L213" s="171"/>
      <c r="M213" s="177"/>
      <c r="N213" s="178"/>
      <c r="O213" s="178"/>
      <c r="P213" s="178"/>
      <c r="Q213" s="178"/>
      <c r="R213" s="178"/>
      <c r="S213" s="178"/>
      <c r="T213" s="179"/>
      <c r="AT213" s="180" t="s">
        <v>126</v>
      </c>
      <c r="AU213" s="180" t="s">
        <v>81</v>
      </c>
      <c r="AV213" s="11" t="s">
        <v>81</v>
      </c>
      <c r="AW213" s="11" t="s">
        <v>38</v>
      </c>
      <c r="AX213" s="11" t="s">
        <v>21</v>
      </c>
      <c r="AY213" s="180" t="s">
        <v>117</v>
      </c>
    </row>
    <row r="214" spans="2:65" s="1" customFormat="1" ht="22.5" customHeight="1">
      <c r="B214" s="158"/>
      <c r="C214" s="193" t="s">
        <v>357</v>
      </c>
      <c r="D214" s="193" t="s">
        <v>278</v>
      </c>
      <c r="E214" s="194" t="s">
        <v>358</v>
      </c>
      <c r="F214" s="195" t="s">
        <v>359</v>
      </c>
      <c r="G214" s="196" t="s">
        <v>286</v>
      </c>
      <c r="H214" s="197">
        <v>22</v>
      </c>
      <c r="I214" s="198"/>
      <c r="J214" s="199">
        <f>ROUND(I214*H214,2)</f>
        <v>0</v>
      </c>
      <c r="K214" s="195" t="s">
        <v>3</v>
      </c>
      <c r="L214" s="200"/>
      <c r="M214" s="201" t="s">
        <v>3</v>
      </c>
      <c r="N214" s="202" t="s">
        <v>45</v>
      </c>
      <c r="O214" s="34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AR214" s="16" t="s">
        <v>163</v>
      </c>
      <c r="AT214" s="16" t="s">
        <v>278</v>
      </c>
      <c r="AU214" s="16" t="s">
        <v>81</v>
      </c>
      <c r="AY214" s="16" t="s">
        <v>117</v>
      </c>
      <c r="BE214" s="170">
        <f>IF(N214="základní",J214,0)</f>
        <v>0</v>
      </c>
      <c r="BF214" s="170">
        <f>IF(N214="snížená",J214,0)</f>
        <v>0</v>
      </c>
      <c r="BG214" s="170">
        <f>IF(N214="zákl. přenesená",J214,0)</f>
        <v>0</v>
      </c>
      <c r="BH214" s="170">
        <f>IF(N214="sníž. přenesená",J214,0)</f>
        <v>0</v>
      </c>
      <c r="BI214" s="170">
        <f>IF(N214="nulová",J214,0)</f>
        <v>0</v>
      </c>
      <c r="BJ214" s="16" t="s">
        <v>21</v>
      </c>
      <c r="BK214" s="170">
        <f>ROUND(I214*H214,2)</f>
        <v>0</v>
      </c>
      <c r="BL214" s="16" t="s">
        <v>124</v>
      </c>
      <c r="BM214" s="16" t="s">
        <v>360</v>
      </c>
    </row>
    <row r="215" spans="2:65" s="1" customFormat="1" ht="22.5" customHeight="1">
      <c r="B215" s="158"/>
      <c r="C215" s="193" t="s">
        <v>361</v>
      </c>
      <c r="D215" s="193" t="s">
        <v>278</v>
      </c>
      <c r="E215" s="194" t="s">
        <v>362</v>
      </c>
      <c r="F215" s="195" t="s">
        <v>363</v>
      </c>
      <c r="G215" s="196" t="s">
        <v>286</v>
      </c>
      <c r="H215" s="197">
        <v>2</v>
      </c>
      <c r="I215" s="198"/>
      <c r="J215" s="199">
        <f>ROUND(I215*H215,2)</f>
        <v>0</v>
      </c>
      <c r="K215" s="195" t="s">
        <v>3</v>
      </c>
      <c r="L215" s="200"/>
      <c r="M215" s="201" t="s">
        <v>3</v>
      </c>
      <c r="N215" s="202" t="s">
        <v>45</v>
      </c>
      <c r="O215" s="34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AR215" s="16" t="s">
        <v>163</v>
      </c>
      <c r="AT215" s="16" t="s">
        <v>278</v>
      </c>
      <c r="AU215" s="16" t="s">
        <v>81</v>
      </c>
      <c r="AY215" s="16" t="s">
        <v>117</v>
      </c>
      <c r="BE215" s="170">
        <f>IF(N215="základní",J215,0)</f>
        <v>0</v>
      </c>
      <c r="BF215" s="170">
        <f>IF(N215="snížená",J215,0)</f>
        <v>0</v>
      </c>
      <c r="BG215" s="170">
        <f>IF(N215="zákl. přenesená",J215,0)</f>
        <v>0</v>
      </c>
      <c r="BH215" s="170">
        <f>IF(N215="sníž. přenesená",J215,0)</f>
        <v>0</v>
      </c>
      <c r="BI215" s="170">
        <f>IF(N215="nulová",J215,0)</f>
        <v>0</v>
      </c>
      <c r="BJ215" s="16" t="s">
        <v>21</v>
      </c>
      <c r="BK215" s="170">
        <f>ROUND(I215*H215,2)</f>
        <v>0</v>
      </c>
      <c r="BL215" s="16" t="s">
        <v>124</v>
      </c>
      <c r="BM215" s="16" t="s">
        <v>364</v>
      </c>
    </row>
    <row r="216" spans="2:51" s="11" customFormat="1" ht="13.5">
      <c r="B216" s="171"/>
      <c r="D216" s="172" t="s">
        <v>126</v>
      </c>
      <c r="E216" s="173" t="s">
        <v>3</v>
      </c>
      <c r="F216" s="174" t="s">
        <v>81</v>
      </c>
      <c r="H216" s="175">
        <v>2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80" t="s">
        <v>126</v>
      </c>
      <c r="AU216" s="180" t="s">
        <v>81</v>
      </c>
      <c r="AV216" s="11" t="s">
        <v>81</v>
      </c>
      <c r="AW216" s="11" t="s">
        <v>38</v>
      </c>
      <c r="AX216" s="11" t="s">
        <v>21</v>
      </c>
      <c r="AY216" s="180" t="s">
        <v>117</v>
      </c>
    </row>
    <row r="217" spans="2:65" s="1" customFormat="1" ht="22.5" customHeight="1">
      <c r="B217" s="158"/>
      <c r="C217" s="193" t="s">
        <v>365</v>
      </c>
      <c r="D217" s="193" t="s">
        <v>278</v>
      </c>
      <c r="E217" s="194" t="s">
        <v>366</v>
      </c>
      <c r="F217" s="195" t="s">
        <v>367</v>
      </c>
      <c r="G217" s="196" t="s">
        <v>3</v>
      </c>
      <c r="H217" s="197">
        <v>1</v>
      </c>
      <c r="I217" s="198"/>
      <c r="J217" s="199">
        <f>ROUND(I217*H217,2)</f>
        <v>0</v>
      </c>
      <c r="K217" s="195" t="s">
        <v>3</v>
      </c>
      <c r="L217" s="200"/>
      <c r="M217" s="201" t="s">
        <v>3</v>
      </c>
      <c r="N217" s="202" t="s">
        <v>45</v>
      </c>
      <c r="O217" s="34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AR217" s="16" t="s">
        <v>163</v>
      </c>
      <c r="AT217" s="16" t="s">
        <v>278</v>
      </c>
      <c r="AU217" s="16" t="s">
        <v>81</v>
      </c>
      <c r="AY217" s="16" t="s">
        <v>117</v>
      </c>
      <c r="BE217" s="170">
        <f>IF(N217="základní",J217,0)</f>
        <v>0</v>
      </c>
      <c r="BF217" s="170">
        <f>IF(N217="snížená",J217,0)</f>
        <v>0</v>
      </c>
      <c r="BG217" s="170">
        <f>IF(N217="zákl. přenesená",J217,0)</f>
        <v>0</v>
      </c>
      <c r="BH217" s="170">
        <f>IF(N217="sníž. přenesená",J217,0)</f>
        <v>0</v>
      </c>
      <c r="BI217" s="170">
        <f>IF(N217="nulová",J217,0)</f>
        <v>0</v>
      </c>
      <c r="BJ217" s="16" t="s">
        <v>21</v>
      </c>
      <c r="BK217" s="170">
        <f>ROUND(I217*H217,2)</f>
        <v>0</v>
      </c>
      <c r="BL217" s="16" t="s">
        <v>124</v>
      </c>
      <c r="BM217" s="16" t="s">
        <v>368</v>
      </c>
    </row>
    <row r="218" spans="2:51" s="11" customFormat="1" ht="13.5">
      <c r="B218" s="171"/>
      <c r="D218" s="172" t="s">
        <v>126</v>
      </c>
      <c r="E218" s="173" t="s">
        <v>3</v>
      </c>
      <c r="F218" s="174" t="s">
        <v>21</v>
      </c>
      <c r="H218" s="175">
        <v>1</v>
      </c>
      <c r="I218" s="176"/>
      <c r="L218" s="171"/>
      <c r="M218" s="177"/>
      <c r="N218" s="178"/>
      <c r="O218" s="178"/>
      <c r="P218" s="178"/>
      <c r="Q218" s="178"/>
      <c r="R218" s="178"/>
      <c r="S218" s="178"/>
      <c r="T218" s="179"/>
      <c r="AT218" s="180" t="s">
        <v>126</v>
      </c>
      <c r="AU218" s="180" t="s">
        <v>81</v>
      </c>
      <c r="AV218" s="11" t="s">
        <v>81</v>
      </c>
      <c r="AW218" s="11" t="s">
        <v>38</v>
      </c>
      <c r="AX218" s="11" t="s">
        <v>21</v>
      </c>
      <c r="AY218" s="180" t="s">
        <v>117</v>
      </c>
    </row>
    <row r="219" spans="2:65" s="1" customFormat="1" ht="22.5" customHeight="1">
      <c r="B219" s="158"/>
      <c r="C219" s="193" t="s">
        <v>369</v>
      </c>
      <c r="D219" s="193" t="s">
        <v>278</v>
      </c>
      <c r="E219" s="194" t="s">
        <v>370</v>
      </c>
      <c r="F219" s="195" t="s">
        <v>371</v>
      </c>
      <c r="G219" s="196" t="s">
        <v>286</v>
      </c>
      <c r="H219" s="197">
        <v>2</v>
      </c>
      <c r="I219" s="198"/>
      <c r="J219" s="199">
        <f>ROUND(I219*H219,2)</f>
        <v>0</v>
      </c>
      <c r="K219" s="195" t="s">
        <v>3</v>
      </c>
      <c r="L219" s="200"/>
      <c r="M219" s="201" t="s">
        <v>3</v>
      </c>
      <c r="N219" s="202" t="s">
        <v>45</v>
      </c>
      <c r="O219" s="34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AR219" s="16" t="s">
        <v>163</v>
      </c>
      <c r="AT219" s="16" t="s">
        <v>278</v>
      </c>
      <c r="AU219" s="16" t="s">
        <v>81</v>
      </c>
      <c r="AY219" s="16" t="s">
        <v>117</v>
      </c>
      <c r="BE219" s="170">
        <f>IF(N219="základní",J219,0)</f>
        <v>0</v>
      </c>
      <c r="BF219" s="170">
        <f>IF(N219="snížená",J219,0)</f>
        <v>0</v>
      </c>
      <c r="BG219" s="170">
        <f>IF(N219="zákl. přenesená",J219,0)</f>
        <v>0</v>
      </c>
      <c r="BH219" s="170">
        <f>IF(N219="sníž. přenesená",J219,0)</f>
        <v>0</v>
      </c>
      <c r="BI219" s="170">
        <f>IF(N219="nulová",J219,0)</f>
        <v>0</v>
      </c>
      <c r="BJ219" s="16" t="s">
        <v>21</v>
      </c>
      <c r="BK219" s="170">
        <f>ROUND(I219*H219,2)</f>
        <v>0</v>
      </c>
      <c r="BL219" s="16" t="s">
        <v>124</v>
      </c>
      <c r="BM219" s="16" t="s">
        <v>372</v>
      </c>
    </row>
    <row r="220" spans="2:51" s="11" customFormat="1" ht="13.5">
      <c r="B220" s="171"/>
      <c r="D220" s="172" t="s">
        <v>126</v>
      </c>
      <c r="E220" s="173" t="s">
        <v>3</v>
      </c>
      <c r="F220" s="174" t="s">
        <v>81</v>
      </c>
      <c r="H220" s="175">
        <v>2</v>
      </c>
      <c r="I220" s="176"/>
      <c r="L220" s="171"/>
      <c r="M220" s="177"/>
      <c r="N220" s="178"/>
      <c r="O220" s="178"/>
      <c r="P220" s="178"/>
      <c r="Q220" s="178"/>
      <c r="R220" s="178"/>
      <c r="S220" s="178"/>
      <c r="T220" s="179"/>
      <c r="AT220" s="180" t="s">
        <v>126</v>
      </c>
      <c r="AU220" s="180" t="s">
        <v>81</v>
      </c>
      <c r="AV220" s="11" t="s">
        <v>81</v>
      </c>
      <c r="AW220" s="11" t="s">
        <v>38</v>
      </c>
      <c r="AX220" s="11" t="s">
        <v>21</v>
      </c>
      <c r="AY220" s="180" t="s">
        <v>117</v>
      </c>
    </row>
    <row r="221" spans="2:65" s="1" customFormat="1" ht="22.5" customHeight="1">
      <c r="B221" s="158"/>
      <c r="C221" s="193" t="s">
        <v>373</v>
      </c>
      <c r="D221" s="193" t="s">
        <v>278</v>
      </c>
      <c r="E221" s="194" t="s">
        <v>374</v>
      </c>
      <c r="F221" s="195" t="s">
        <v>375</v>
      </c>
      <c r="G221" s="196" t="s">
        <v>3</v>
      </c>
      <c r="H221" s="197">
        <v>1</v>
      </c>
      <c r="I221" s="198"/>
      <c r="J221" s="199">
        <f>ROUND(I221*H221,2)</f>
        <v>0</v>
      </c>
      <c r="K221" s="195" t="s">
        <v>3</v>
      </c>
      <c r="L221" s="200"/>
      <c r="M221" s="201" t="s">
        <v>3</v>
      </c>
      <c r="N221" s="202" t="s">
        <v>45</v>
      </c>
      <c r="O221" s="34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AR221" s="16" t="s">
        <v>163</v>
      </c>
      <c r="AT221" s="16" t="s">
        <v>278</v>
      </c>
      <c r="AU221" s="16" t="s">
        <v>81</v>
      </c>
      <c r="AY221" s="16" t="s">
        <v>117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6" t="s">
        <v>21</v>
      </c>
      <c r="BK221" s="170">
        <f>ROUND(I221*H221,2)</f>
        <v>0</v>
      </c>
      <c r="BL221" s="16" t="s">
        <v>124</v>
      </c>
      <c r="BM221" s="16" t="s">
        <v>376</v>
      </c>
    </row>
    <row r="222" spans="2:51" s="11" customFormat="1" ht="13.5">
      <c r="B222" s="171"/>
      <c r="D222" s="172" t="s">
        <v>126</v>
      </c>
      <c r="E222" s="173" t="s">
        <v>3</v>
      </c>
      <c r="F222" s="174" t="s">
        <v>21</v>
      </c>
      <c r="H222" s="175">
        <v>1</v>
      </c>
      <c r="I222" s="176"/>
      <c r="L222" s="171"/>
      <c r="M222" s="177"/>
      <c r="N222" s="178"/>
      <c r="O222" s="178"/>
      <c r="P222" s="178"/>
      <c r="Q222" s="178"/>
      <c r="R222" s="178"/>
      <c r="S222" s="178"/>
      <c r="T222" s="179"/>
      <c r="AT222" s="180" t="s">
        <v>126</v>
      </c>
      <c r="AU222" s="180" t="s">
        <v>81</v>
      </c>
      <c r="AV222" s="11" t="s">
        <v>81</v>
      </c>
      <c r="AW222" s="11" t="s">
        <v>38</v>
      </c>
      <c r="AX222" s="11" t="s">
        <v>21</v>
      </c>
      <c r="AY222" s="180" t="s">
        <v>117</v>
      </c>
    </row>
    <row r="223" spans="2:65" s="1" customFormat="1" ht="22.5" customHeight="1">
      <c r="B223" s="158"/>
      <c r="C223" s="193" t="s">
        <v>377</v>
      </c>
      <c r="D223" s="193" t="s">
        <v>278</v>
      </c>
      <c r="E223" s="194" t="s">
        <v>378</v>
      </c>
      <c r="F223" s="195" t="s">
        <v>379</v>
      </c>
      <c r="G223" s="196" t="s">
        <v>286</v>
      </c>
      <c r="H223" s="197">
        <v>1</v>
      </c>
      <c r="I223" s="198"/>
      <c r="J223" s="199">
        <f>ROUND(I223*H223,2)</f>
        <v>0</v>
      </c>
      <c r="K223" s="195" t="s">
        <v>3</v>
      </c>
      <c r="L223" s="200"/>
      <c r="M223" s="201" t="s">
        <v>3</v>
      </c>
      <c r="N223" s="202" t="s">
        <v>45</v>
      </c>
      <c r="O223" s="34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AR223" s="16" t="s">
        <v>163</v>
      </c>
      <c r="AT223" s="16" t="s">
        <v>278</v>
      </c>
      <c r="AU223" s="16" t="s">
        <v>81</v>
      </c>
      <c r="AY223" s="16" t="s">
        <v>117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21</v>
      </c>
      <c r="BK223" s="170">
        <f>ROUND(I223*H223,2)</f>
        <v>0</v>
      </c>
      <c r="BL223" s="16" t="s">
        <v>124</v>
      </c>
      <c r="BM223" s="16" t="s">
        <v>380</v>
      </c>
    </row>
    <row r="224" spans="2:51" s="11" customFormat="1" ht="13.5">
      <c r="B224" s="171"/>
      <c r="D224" s="172" t="s">
        <v>126</v>
      </c>
      <c r="E224" s="173" t="s">
        <v>3</v>
      </c>
      <c r="F224" s="174" t="s">
        <v>21</v>
      </c>
      <c r="H224" s="175">
        <v>1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80" t="s">
        <v>126</v>
      </c>
      <c r="AU224" s="180" t="s">
        <v>81</v>
      </c>
      <c r="AV224" s="11" t="s">
        <v>81</v>
      </c>
      <c r="AW224" s="11" t="s">
        <v>38</v>
      </c>
      <c r="AX224" s="11" t="s">
        <v>21</v>
      </c>
      <c r="AY224" s="180" t="s">
        <v>117</v>
      </c>
    </row>
    <row r="225" spans="2:65" s="1" customFormat="1" ht="22.5" customHeight="1">
      <c r="B225" s="158"/>
      <c r="C225" s="193" t="s">
        <v>381</v>
      </c>
      <c r="D225" s="193" t="s">
        <v>278</v>
      </c>
      <c r="E225" s="194" t="s">
        <v>382</v>
      </c>
      <c r="F225" s="195" t="s">
        <v>333</v>
      </c>
      <c r="G225" s="196" t="s">
        <v>286</v>
      </c>
      <c r="H225" s="197">
        <v>2</v>
      </c>
      <c r="I225" s="198"/>
      <c r="J225" s="199">
        <f>ROUND(I225*H225,2)</f>
        <v>0</v>
      </c>
      <c r="K225" s="195" t="s">
        <v>3</v>
      </c>
      <c r="L225" s="200"/>
      <c r="M225" s="201" t="s">
        <v>3</v>
      </c>
      <c r="N225" s="202" t="s">
        <v>45</v>
      </c>
      <c r="O225" s="34"/>
      <c r="P225" s="168">
        <f>O225*H225</f>
        <v>0</v>
      </c>
      <c r="Q225" s="168">
        <v>0</v>
      </c>
      <c r="R225" s="168">
        <f>Q225*H225</f>
        <v>0</v>
      </c>
      <c r="S225" s="168">
        <v>0</v>
      </c>
      <c r="T225" s="169">
        <f>S225*H225</f>
        <v>0</v>
      </c>
      <c r="AR225" s="16" t="s">
        <v>163</v>
      </c>
      <c r="AT225" s="16" t="s">
        <v>278</v>
      </c>
      <c r="AU225" s="16" t="s">
        <v>81</v>
      </c>
      <c r="AY225" s="16" t="s">
        <v>117</v>
      </c>
      <c r="BE225" s="170">
        <f>IF(N225="základní",J225,0)</f>
        <v>0</v>
      </c>
      <c r="BF225" s="170">
        <f>IF(N225="snížená",J225,0)</f>
        <v>0</v>
      </c>
      <c r="BG225" s="170">
        <f>IF(N225="zákl. přenesená",J225,0)</f>
        <v>0</v>
      </c>
      <c r="BH225" s="170">
        <f>IF(N225="sníž. přenesená",J225,0)</f>
        <v>0</v>
      </c>
      <c r="BI225" s="170">
        <f>IF(N225="nulová",J225,0)</f>
        <v>0</v>
      </c>
      <c r="BJ225" s="16" t="s">
        <v>21</v>
      </c>
      <c r="BK225" s="170">
        <f>ROUND(I225*H225,2)</f>
        <v>0</v>
      </c>
      <c r="BL225" s="16" t="s">
        <v>124</v>
      </c>
      <c r="BM225" s="16" t="s">
        <v>383</v>
      </c>
    </row>
    <row r="226" spans="2:51" s="11" customFormat="1" ht="13.5">
      <c r="B226" s="171"/>
      <c r="D226" s="172" t="s">
        <v>126</v>
      </c>
      <c r="E226" s="173" t="s">
        <v>3</v>
      </c>
      <c r="F226" s="174" t="s">
        <v>81</v>
      </c>
      <c r="H226" s="175">
        <v>2</v>
      </c>
      <c r="I226" s="176"/>
      <c r="L226" s="171"/>
      <c r="M226" s="177"/>
      <c r="N226" s="178"/>
      <c r="O226" s="178"/>
      <c r="P226" s="178"/>
      <c r="Q226" s="178"/>
      <c r="R226" s="178"/>
      <c r="S226" s="178"/>
      <c r="T226" s="179"/>
      <c r="AT226" s="180" t="s">
        <v>126</v>
      </c>
      <c r="AU226" s="180" t="s">
        <v>81</v>
      </c>
      <c r="AV226" s="11" t="s">
        <v>81</v>
      </c>
      <c r="AW226" s="11" t="s">
        <v>38</v>
      </c>
      <c r="AX226" s="11" t="s">
        <v>21</v>
      </c>
      <c r="AY226" s="180" t="s">
        <v>117</v>
      </c>
    </row>
    <row r="227" spans="2:65" s="1" customFormat="1" ht="22.5" customHeight="1">
      <c r="B227" s="158"/>
      <c r="C227" s="193" t="s">
        <v>384</v>
      </c>
      <c r="D227" s="193" t="s">
        <v>278</v>
      </c>
      <c r="E227" s="194" t="s">
        <v>385</v>
      </c>
      <c r="F227" s="195" t="s">
        <v>386</v>
      </c>
      <c r="G227" s="196" t="s">
        <v>286</v>
      </c>
      <c r="H227" s="197">
        <v>7</v>
      </c>
      <c r="I227" s="198"/>
      <c r="J227" s="199">
        <f>ROUND(I227*H227,2)</f>
        <v>0</v>
      </c>
      <c r="K227" s="195" t="s">
        <v>3</v>
      </c>
      <c r="L227" s="200"/>
      <c r="M227" s="201" t="s">
        <v>3</v>
      </c>
      <c r="N227" s="202" t="s">
        <v>45</v>
      </c>
      <c r="O227" s="34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AR227" s="16" t="s">
        <v>163</v>
      </c>
      <c r="AT227" s="16" t="s">
        <v>278</v>
      </c>
      <c r="AU227" s="16" t="s">
        <v>81</v>
      </c>
      <c r="AY227" s="16" t="s">
        <v>117</v>
      </c>
      <c r="BE227" s="170">
        <f>IF(N227="základní",J227,0)</f>
        <v>0</v>
      </c>
      <c r="BF227" s="170">
        <f>IF(N227="snížená",J227,0)</f>
        <v>0</v>
      </c>
      <c r="BG227" s="170">
        <f>IF(N227="zákl. přenesená",J227,0)</f>
        <v>0</v>
      </c>
      <c r="BH227" s="170">
        <f>IF(N227="sníž. přenesená",J227,0)</f>
        <v>0</v>
      </c>
      <c r="BI227" s="170">
        <f>IF(N227="nulová",J227,0)</f>
        <v>0</v>
      </c>
      <c r="BJ227" s="16" t="s">
        <v>21</v>
      </c>
      <c r="BK227" s="170">
        <f>ROUND(I227*H227,2)</f>
        <v>0</v>
      </c>
      <c r="BL227" s="16" t="s">
        <v>124</v>
      </c>
      <c r="BM227" s="16" t="s">
        <v>387</v>
      </c>
    </row>
    <row r="228" spans="2:51" s="11" customFormat="1" ht="13.5">
      <c r="B228" s="171"/>
      <c r="D228" s="172" t="s">
        <v>126</v>
      </c>
      <c r="E228" s="173" t="s">
        <v>3</v>
      </c>
      <c r="F228" s="174" t="s">
        <v>156</v>
      </c>
      <c r="H228" s="175">
        <v>7</v>
      </c>
      <c r="I228" s="176"/>
      <c r="L228" s="171"/>
      <c r="M228" s="177"/>
      <c r="N228" s="178"/>
      <c r="O228" s="178"/>
      <c r="P228" s="178"/>
      <c r="Q228" s="178"/>
      <c r="R228" s="178"/>
      <c r="S228" s="178"/>
      <c r="T228" s="179"/>
      <c r="AT228" s="180" t="s">
        <v>126</v>
      </c>
      <c r="AU228" s="180" t="s">
        <v>81</v>
      </c>
      <c r="AV228" s="11" t="s">
        <v>81</v>
      </c>
      <c r="AW228" s="11" t="s">
        <v>38</v>
      </c>
      <c r="AX228" s="11" t="s">
        <v>21</v>
      </c>
      <c r="AY228" s="180" t="s">
        <v>117</v>
      </c>
    </row>
    <row r="229" spans="2:65" s="1" customFormat="1" ht="31.5" customHeight="1">
      <c r="B229" s="158"/>
      <c r="C229" s="159" t="s">
        <v>388</v>
      </c>
      <c r="D229" s="159" t="s">
        <v>119</v>
      </c>
      <c r="E229" s="160" t="s">
        <v>389</v>
      </c>
      <c r="F229" s="161" t="s">
        <v>390</v>
      </c>
      <c r="G229" s="162" t="s">
        <v>391</v>
      </c>
      <c r="H229" s="163">
        <v>5</v>
      </c>
      <c r="I229" s="164"/>
      <c r="J229" s="165">
        <f>ROUND(I229*H229,2)</f>
        <v>0</v>
      </c>
      <c r="K229" s="161" t="s">
        <v>123</v>
      </c>
      <c r="L229" s="33"/>
      <c r="M229" s="166" t="s">
        <v>3</v>
      </c>
      <c r="N229" s="167" t="s">
        <v>45</v>
      </c>
      <c r="O229" s="34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AR229" s="16" t="s">
        <v>124</v>
      </c>
      <c r="AT229" s="16" t="s">
        <v>119</v>
      </c>
      <c r="AU229" s="16" t="s">
        <v>81</v>
      </c>
      <c r="AY229" s="16" t="s">
        <v>117</v>
      </c>
      <c r="BE229" s="170">
        <f>IF(N229="základní",J229,0)</f>
        <v>0</v>
      </c>
      <c r="BF229" s="170">
        <f>IF(N229="snížená",J229,0)</f>
        <v>0</v>
      </c>
      <c r="BG229" s="170">
        <f>IF(N229="zákl. přenesená",J229,0)</f>
        <v>0</v>
      </c>
      <c r="BH229" s="170">
        <f>IF(N229="sníž. přenesená",J229,0)</f>
        <v>0</v>
      </c>
      <c r="BI229" s="170">
        <f>IF(N229="nulová",J229,0)</f>
        <v>0</v>
      </c>
      <c r="BJ229" s="16" t="s">
        <v>21</v>
      </c>
      <c r="BK229" s="170">
        <f>ROUND(I229*H229,2)</f>
        <v>0</v>
      </c>
      <c r="BL229" s="16" t="s">
        <v>124</v>
      </c>
      <c r="BM229" s="16" t="s">
        <v>392</v>
      </c>
    </row>
    <row r="230" spans="2:51" s="11" customFormat="1" ht="13.5">
      <c r="B230" s="171"/>
      <c r="D230" s="172" t="s">
        <v>126</v>
      </c>
      <c r="E230" s="173" t="s">
        <v>3</v>
      </c>
      <c r="F230" s="174" t="s">
        <v>144</v>
      </c>
      <c r="H230" s="175">
        <v>5</v>
      </c>
      <c r="I230" s="176"/>
      <c r="L230" s="171"/>
      <c r="M230" s="177"/>
      <c r="N230" s="178"/>
      <c r="O230" s="178"/>
      <c r="P230" s="178"/>
      <c r="Q230" s="178"/>
      <c r="R230" s="178"/>
      <c r="S230" s="178"/>
      <c r="T230" s="179"/>
      <c r="AT230" s="180" t="s">
        <v>126</v>
      </c>
      <c r="AU230" s="180" t="s">
        <v>81</v>
      </c>
      <c r="AV230" s="11" t="s">
        <v>81</v>
      </c>
      <c r="AW230" s="11" t="s">
        <v>38</v>
      </c>
      <c r="AX230" s="11" t="s">
        <v>21</v>
      </c>
      <c r="AY230" s="180" t="s">
        <v>117</v>
      </c>
    </row>
    <row r="231" spans="2:65" s="1" customFormat="1" ht="22.5" customHeight="1">
      <c r="B231" s="158"/>
      <c r="C231" s="193" t="s">
        <v>393</v>
      </c>
      <c r="D231" s="193" t="s">
        <v>278</v>
      </c>
      <c r="E231" s="194" t="s">
        <v>394</v>
      </c>
      <c r="F231" s="195" t="s">
        <v>395</v>
      </c>
      <c r="G231" s="196" t="s">
        <v>286</v>
      </c>
      <c r="H231" s="197">
        <v>1</v>
      </c>
      <c r="I231" s="198"/>
      <c r="J231" s="199">
        <f>ROUND(I231*H231,2)</f>
        <v>0</v>
      </c>
      <c r="K231" s="195" t="s">
        <v>3</v>
      </c>
      <c r="L231" s="200"/>
      <c r="M231" s="201" t="s">
        <v>3</v>
      </c>
      <c r="N231" s="202" t="s">
        <v>45</v>
      </c>
      <c r="O231" s="34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AR231" s="16" t="s">
        <v>163</v>
      </c>
      <c r="AT231" s="16" t="s">
        <v>278</v>
      </c>
      <c r="AU231" s="16" t="s">
        <v>81</v>
      </c>
      <c r="AY231" s="16" t="s">
        <v>117</v>
      </c>
      <c r="BE231" s="170">
        <f>IF(N231="základní",J231,0)</f>
        <v>0</v>
      </c>
      <c r="BF231" s="170">
        <f>IF(N231="snížená",J231,0)</f>
        <v>0</v>
      </c>
      <c r="BG231" s="170">
        <f>IF(N231="zákl. přenesená",J231,0)</f>
        <v>0</v>
      </c>
      <c r="BH231" s="170">
        <f>IF(N231="sníž. přenesená",J231,0)</f>
        <v>0</v>
      </c>
      <c r="BI231" s="170">
        <f>IF(N231="nulová",J231,0)</f>
        <v>0</v>
      </c>
      <c r="BJ231" s="16" t="s">
        <v>21</v>
      </c>
      <c r="BK231" s="170">
        <f>ROUND(I231*H231,2)</f>
        <v>0</v>
      </c>
      <c r="BL231" s="16" t="s">
        <v>124</v>
      </c>
      <c r="BM231" s="16" t="s">
        <v>396</v>
      </c>
    </row>
    <row r="232" spans="2:51" s="11" customFormat="1" ht="13.5">
      <c r="B232" s="171"/>
      <c r="D232" s="172" t="s">
        <v>126</v>
      </c>
      <c r="E232" s="173" t="s">
        <v>3</v>
      </c>
      <c r="F232" s="174" t="s">
        <v>21</v>
      </c>
      <c r="H232" s="175">
        <v>1</v>
      </c>
      <c r="I232" s="176"/>
      <c r="L232" s="171"/>
      <c r="M232" s="177"/>
      <c r="N232" s="178"/>
      <c r="O232" s="178"/>
      <c r="P232" s="178"/>
      <c r="Q232" s="178"/>
      <c r="R232" s="178"/>
      <c r="S232" s="178"/>
      <c r="T232" s="179"/>
      <c r="AT232" s="180" t="s">
        <v>126</v>
      </c>
      <c r="AU232" s="180" t="s">
        <v>81</v>
      </c>
      <c r="AV232" s="11" t="s">
        <v>81</v>
      </c>
      <c r="AW232" s="11" t="s">
        <v>38</v>
      </c>
      <c r="AX232" s="11" t="s">
        <v>21</v>
      </c>
      <c r="AY232" s="180" t="s">
        <v>117</v>
      </c>
    </row>
    <row r="233" spans="2:65" s="1" customFormat="1" ht="31.5" customHeight="1">
      <c r="B233" s="158"/>
      <c r="C233" s="159" t="s">
        <v>397</v>
      </c>
      <c r="D233" s="159" t="s">
        <v>119</v>
      </c>
      <c r="E233" s="160" t="s">
        <v>398</v>
      </c>
      <c r="F233" s="161" t="s">
        <v>399</v>
      </c>
      <c r="G233" s="162" t="s">
        <v>391</v>
      </c>
      <c r="H233" s="163">
        <v>10</v>
      </c>
      <c r="I233" s="164"/>
      <c r="J233" s="165">
        <f>ROUND(I233*H233,2)</f>
        <v>0</v>
      </c>
      <c r="K233" s="161" t="s">
        <v>123</v>
      </c>
      <c r="L233" s="33"/>
      <c r="M233" s="166" t="s">
        <v>3</v>
      </c>
      <c r="N233" s="167" t="s">
        <v>45</v>
      </c>
      <c r="O233" s="34"/>
      <c r="P233" s="168">
        <f>O233*H233</f>
        <v>0</v>
      </c>
      <c r="Q233" s="168">
        <v>1E-05</v>
      </c>
      <c r="R233" s="168">
        <f>Q233*H233</f>
        <v>0.0001</v>
      </c>
      <c r="S233" s="168">
        <v>0</v>
      </c>
      <c r="T233" s="169">
        <f>S233*H233</f>
        <v>0</v>
      </c>
      <c r="AR233" s="16" t="s">
        <v>124</v>
      </c>
      <c r="AT233" s="16" t="s">
        <v>119</v>
      </c>
      <c r="AU233" s="16" t="s">
        <v>81</v>
      </c>
      <c r="AY233" s="16" t="s">
        <v>117</v>
      </c>
      <c r="BE233" s="170">
        <f>IF(N233="základní",J233,0)</f>
        <v>0</v>
      </c>
      <c r="BF233" s="170">
        <f>IF(N233="snížená",J233,0)</f>
        <v>0</v>
      </c>
      <c r="BG233" s="170">
        <f>IF(N233="zákl. přenesená",J233,0)</f>
        <v>0</v>
      </c>
      <c r="BH233" s="170">
        <f>IF(N233="sníž. přenesená",J233,0)</f>
        <v>0</v>
      </c>
      <c r="BI233" s="170">
        <f>IF(N233="nulová",J233,0)</f>
        <v>0</v>
      </c>
      <c r="BJ233" s="16" t="s">
        <v>21</v>
      </c>
      <c r="BK233" s="170">
        <f>ROUND(I233*H233,2)</f>
        <v>0</v>
      </c>
      <c r="BL233" s="16" t="s">
        <v>124</v>
      </c>
      <c r="BM233" s="16" t="s">
        <v>400</v>
      </c>
    </row>
    <row r="234" spans="2:51" s="11" customFormat="1" ht="13.5">
      <c r="B234" s="171"/>
      <c r="D234" s="172" t="s">
        <v>126</v>
      </c>
      <c r="E234" s="173" t="s">
        <v>3</v>
      </c>
      <c r="F234" s="174" t="s">
        <v>26</v>
      </c>
      <c r="H234" s="175">
        <v>10</v>
      </c>
      <c r="I234" s="176"/>
      <c r="L234" s="171"/>
      <c r="M234" s="177"/>
      <c r="N234" s="178"/>
      <c r="O234" s="178"/>
      <c r="P234" s="178"/>
      <c r="Q234" s="178"/>
      <c r="R234" s="178"/>
      <c r="S234" s="178"/>
      <c r="T234" s="179"/>
      <c r="AT234" s="180" t="s">
        <v>126</v>
      </c>
      <c r="AU234" s="180" t="s">
        <v>81</v>
      </c>
      <c r="AV234" s="11" t="s">
        <v>81</v>
      </c>
      <c r="AW234" s="11" t="s">
        <v>38</v>
      </c>
      <c r="AX234" s="11" t="s">
        <v>21</v>
      </c>
      <c r="AY234" s="180" t="s">
        <v>117</v>
      </c>
    </row>
    <row r="235" spans="2:65" s="1" customFormat="1" ht="22.5" customHeight="1">
      <c r="B235" s="158"/>
      <c r="C235" s="159" t="s">
        <v>401</v>
      </c>
      <c r="D235" s="159" t="s">
        <v>119</v>
      </c>
      <c r="E235" s="160" t="s">
        <v>402</v>
      </c>
      <c r="F235" s="161" t="s">
        <v>403</v>
      </c>
      <c r="G235" s="162" t="s">
        <v>391</v>
      </c>
      <c r="H235" s="163">
        <v>1</v>
      </c>
      <c r="I235" s="164"/>
      <c r="J235" s="165">
        <f>ROUND(I235*H235,2)</f>
        <v>0</v>
      </c>
      <c r="K235" s="161" t="s">
        <v>123</v>
      </c>
      <c r="L235" s="33"/>
      <c r="M235" s="166" t="s">
        <v>3</v>
      </c>
      <c r="N235" s="167" t="s">
        <v>45</v>
      </c>
      <c r="O235" s="34"/>
      <c r="P235" s="168">
        <f>O235*H235</f>
        <v>0</v>
      </c>
      <c r="Q235" s="168">
        <v>0.00067</v>
      </c>
      <c r="R235" s="168">
        <f>Q235*H235</f>
        <v>0.00067</v>
      </c>
      <c r="S235" s="168">
        <v>0</v>
      </c>
      <c r="T235" s="169">
        <f>S235*H235</f>
        <v>0</v>
      </c>
      <c r="AR235" s="16" t="s">
        <v>124</v>
      </c>
      <c r="AT235" s="16" t="s">
        <v>119</v>
      </c>
      <c r="AU235" s="16" t="s">
        <v>81</v>
      </c>
      <c r="AY235" s="16" t="s">
        <v>117</v>
      </c>
      <c r="BE235" s="170">
        <f>IF(N235="základní",J235,0)</f>
        <v>0</v>
      </c>
      <c r="BF235" s="170">
        <f>IF(N235="snížená",J235,0)</f>
        <v>0</v>
      </c>
      <c r="BG235" s="170">
        <f>IF(N235="zákl. přenesená",J235,0)</f>
        <v>0</v>
      </c>
      <c r="BH235" s="170">
        <f>IF(N235="sníž. přenesená",J235,0)</f>
        <v>0</v>
      </c>
      <c r="BI235" s="170">
        <f>IF(N235="nulová",J235,0)</f>
        <v>0</v>
      </c>
      <c r="BJ235" s="16" t="s">
        <v>21</v>
      </c>
      <c r="BK235" s="170">
        <f>ROUND(I235*H235,2)</f>
        <v>0</v>
      </c>
      <c r="BL235" s="16" t="s">
        <v>124</v>
      </c>
      <c r="BM235" s="16" t="s">
        <v>404</v>
      </c>
    </row>
    <row r="236" spans="2:51" s="11" customFormat="1" ht="13.5">
      <c r="B236" s="171"/>
      <c r="D236" s="172" t="s">
        <v>126</v>
      </c>
      <c r="E236" s="173" t="s">
        <v>3</v>
      </c>
      <c r="F236" s="174" t="s">
        <v>21</v>
      </c>
      <c r="H236" s="175">
        <v>1</v>
      </c>
      <c r="I236" s="176"/>
      <c r="L236" s="171"/>
      <c r="M236" s="177"/>
      <c r="N236" s="178"/>
      <c r="O236" s="178"/>
      <c r="P236" s="178"/>
      <c r="Q236" s="178"/>
      <c r="R236" s="178"/>
      <c r="S236" s="178"/>
      <c r="T236" s="179"/>
      <c r="AT236" s="180" t="s">
        <v>126</v>
      </c>
      <c r="AU236" s="180" t="s">
        <v>81</v>
      </c>
      <c r="AV236" s="11" t="s">
        <v>81</v>
      </c>
      <c r="AW236" s="11" t="s">
        <v>38</v>
      </c>
      <c r="AX236" s="11" t="s">
        <v>21</v>
      </c>
      <c r="AY236" s="180" t="s">
        <v>117</v>
      </c>
    </row>
    <row r="237" spans="2:65" s="1" customFormat="1" ht="22.5" customHeight="1">
      <c r="B237" s="158"/>
      <c r="C237" s="159" t="s">
        <v>405</v>
      </c>
      <c r="D237" s="159" t="s">
        <v>119</v>
      </c>
      <c r="E237" s="160" t="s">
        <v>406</v>
      </c>
      <c r="F237" s="161" t="s">
        <v>407</v>
      </c>
      <c r="G237" s="162" t="s">
        <v>391</v>
      </c>
      <c r="H237" s="163">
        <v>2</v>
      </c>
      <c r="I237" s="164"/>
      <c r="J237" s="165">
        <f>ROUND(I237*H237,2)</f>
        <v>0</v>
      </c>
      <c r="K237" s="161" t="s">
        <v>123</v>
      </c>
      <c r="L237" s="33"/>
      <c r="M237" s="166" t="s">
        <v>3</v>
      </c>
      <c r="N237" s="167" t="s">
        <v>45</v>
      </c>
      <c r="O237" s="34"/>
      <c r="P237" s="168">
        <f>O237*H237</f>
        <v>0</v>
      </c>
      <c r="Q237" s="168">
        <v>0.00068</v>
      </c>
      <c r="R237" s="168">
        <f>Q237*H237</f>
        <v>0.00136</v>
      </c>
      <c r="S237" s="168">
        <v>0</v>
      </c>
      <c r="T237" s="169">
        <f>S237*H237</f>
        <v>0</v>
      </c>
      <c r="AR237" s="16" t="s">
        <v>124</v>
      </c>
      <c r="AT237" s="16" t="s">
        <v>119</v>
      </c>
      <c r="AU237" s="16" t="s">
        <v>81</v>
      </c>
      <c r="AY237" s="16" t="s">
        <v>117</v>
      </c>
      <c r="BE237" s="170">
        <f>IF(N237="základní",J237,0)</f>
        <v>0</v>
      </c>
      <c r="BF237" s="170">
        <f>IF(N237="snížená",J237,0)</f>
        <v>0</v>
      </c>
      <c r="BG237" s="170">
        <f>IF(N237="zákl. přenesená",J237,0)</f>
        <v>0</v>
      </c>
      <c r="BH237" s="170">
        <f>IF(N237="sníž. přenesená",J237,0)</f>
        <v>0</v>
      </c>
      <c r="BI237" s="170">
        <f>IF(N237="nulová",J237,0)</f>
        <v>0</v>
      </c>
      <c r="BJ237" s="16" t="s">
        <v>21</v>
      </c>
      <c r="BK237" s="170">
        <f>ROUND(I237*H237,2)</f>
        <v>0</v>
      </c>
      <c r="BL237" s="16" t="s">
        <v>124</v>
      </c>
      <c r="BM237" s="16" t="s">
        <v>408</v>
      </c>
    </row>
    <row r="238" spans="2:51" s="11" customFormat="1" ht="13.5">
      <c r="B238" s="171"/>
      <c r="D238" s="172" t="s">
        <v>126</v>
      </c>
      <c r="E238" s="173" t="s">
        <v>3</v>
      </c>
      <c r="F238" s="174" t="s">
        <v>409</v>
      </c>
      <c r="H238" s="175">
        <v>2</v>
      </c>
      <c r="I238" s="176"/>
      <c r="L238" s="171"/>
      <c r="M238" s="177"/>
      <c r="N238" s="178"/>
      <c r="O238" s="178"/>
      <c r="P238" s="178"/>
      <c r="Q238" s="178"/>
      <c r="R238" s="178"/>
      <c r="S238" s="178"/>
      <c r="T238" s="179"/>
      <c r="AT238" s="180" t="s">
        <v>126</v>
      </c>
      <c r="AU238" s="180" t="s">
        <v>81</v>
      </c>
      <c r="AV238" s="11" t="s">
        <v>81</v>
      </c>
      <c r="AW238" s="11" t="s">
        <v>38</v>
      </c>
      <c r="AX238" s="11" t="s">
        <v>21</v>
      </c>
      <c r="AY238" s="180" t="s">
        <v>117</v>
      </c>
    </row>
    <row r="239" spans="2:65" s="1" customFormat="1" ht="22.5" customHeight="1">
      <c r="B239" s="158"/>
      <c r="C239" s="193" t="s">
        <v>410</v>
      </c>
      <c r="D239" s="193" t="s">
        <v>278</v>
      </c>
      <c r="E239" s="194" t="s">
        <v>411</v>
      </c>
      <c r="F239" s="195" t="s">
        <v>412</v>
      </c>
      <c r="G239" s="196" t="s">
        <v>286</v>
      </c>
      <c r="H239" s="197">
        <v>2</v>
      </c>
      <c r="I239" s="198"/>
      <c r="J239" s="199">
        <f>ROUND(I239*H239,2)</f>
        <v>0</v>
      </c>
      <c r="K239" s="195" t="s">
        <v>3</v>
      </c>
      <c r="L239" s="200"/>
      <c r="M239" s="201" t="s">
        <v>3</v>
      </c>
      <c r="N239" s="202" t="s">
        <v>45</v>
      </c>
      <c r="O239" s="34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AR239" s="16" t="s">
        <v>163</v>
      </c>
      <c r="AT239" s="16" t="s">
        <v>278</v>
      </c>
      <c r="AU239" s="16" t="s">
        <v>81</v>
      </c>
      <c r="AY239" s="16" t="s">
        <v>117</v>
      </c>
      <c r="BE239" s="170">
        <f>IF(N239="základní",J239,0)</f>
        <v>0</v>
      </c>
      <c r="BF239" s="170">
        <f>IF(N239="snížená",J239,0)</f>
        <v>0</v>
      </c>
      <c r="BG239" s="170">
        <f>IF(N239="zákl. přenesená",J239,0)</f>
        <v>0</v>
      </c>
      <c r="BH239" s="170">
        <f>IF(N239="sníž. přenesená",J239,0)</f>
        <v>0</v>
      </c>
      <c r="BI239" s="170">
        <f>IF(N239="nulová",J239,0)</f>
        <v>0</v>
      </c>
      <c r="BJ239" s="16" t="s">
        <v>21</v>
      </c>
      <c r="BK239" s="170">
        <f>ROUND(I239*H239,2)</f>
        <v>0</v>
      </c>
      <c r="BL239" s="16" t="s">
        <v>124</v>
      </c>
      <c r="BM239" s="16" t="s">
        <v>413</v>
      </c>
    </row>
    <row r="240" spans="2:51" s="11" customFormat="1" ht="13.5">
      <c r="B240" s="171"/>
      <c r="D240" s="172" t="s">
        <v>126</v>
      </c>
      <c r="E240" s="173" t="s">
        <v>3</v>
      </c>
      <c r="F240" s="174" t="s">
        <v>81</v>
      </c>
      <c r="H240" s="175">
        <v>2</v>
      </c>
      <c r="I240" s="176"/>
      <c r="L240" s="171"/>
      <c r="M240" s="177"/>
      <c r="N240" s="178"/>
      <c r="O240" s="178"/>
      <c r="P240" s="178"/>
      <c r="Q240" s="178"/>
      <c r="R240" s="178"/>
      <c r="S240" s="178"/>
      <c r="T240" s="179"/>
      <c r="AT240" s="180" t="s">
        <v>126</v>
      </c>
      <c r="AU240" s="180" t="s">
        <v>81</v>
      </c>
      <c r="AV240" s="11" t="s">
        <v>81</v>
      </c>
      <c r="AW240" s="11" t="s">
        <v>38</v>
      </c>
      <c r="AX240" s="11" t="s">
        <v>21</v>
      </c>
      <c r="AY240" s="180" t="s">
        <v>117</v>
      </c>
    </row>
    <row r="241" spans="2:65" s="1" customFormat="1" ht="22.5" customHeight="1">
      <c r="B241" s="158"/>
      <c r="C241" s="193" t="s">
        <v>414</v>
      </c>
      <c r="D241" s="193" t="s">
        <v>278</v>
      </c>
      <c r="E241" s="194" t="s">
        <v>415</v>
      </c>
      <c r="F241" s="195" t="s">
        <v>416</v>
      </c>
      <c r="G241" s="196" t="s">
        <v>286</v>
      </c>
      <c r="H241" s="197">
        <v>2</v>
      </c>
      <c r="I241" s="198"/>
      <c r="J241" s="199">
        <f>ROUND(I241*H241,2)</f>
        <v>0</v>
      </c>
      <c r="K241" s="195" t="s">
        <v>3</v>
      </c>
      <c r="L241" s="200"/>
      <c r="M241" s="201" t="s">
        <v>3</v>
      </c>
      <c r="N241" s="202" t="s">
        <v>45</v>
      </c>
      <c r="O241" s="34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AR241" s="16" t="s">
        <v>163</v>
      </c>
      <c r="AT241" s="16" t="s">
        <v>278</v>
      </c>
      <c r="AU241" s="16" t="s">
        <v>81</v>
      </c>
      <c r="AY241" s="16" t="s">
        <v>117</v>
      </c>
      <c r="BE241" s="170">
        <f>IF(N241="základní",J241,0)</f>
        <v>0</v>
      </c>
      <c r="BF241" s="170">
        <f>IF(N241="snížená",J241,0)</f>
        <v>0</v>
      </c>
      <c r="BG241" s="170">
        <f>IF(N241="zákl. přenesená",J241,0)</f>
        <v>0</v>
      </c>
      <c r="BH241" s="170">
        <f>IF(N241="sníž. přenesená",J241,0)</f>
        <v>0</v>
      </c>
      <c r="BI241" s="170">
        <f>IF(N241="nulová",J241,0)</f>
        <v>0</v>
      </c>
      <c r="BJ241" s="16" t="s">
        <v>21</v>
      </c>
      <c r="BK241" s="170">
        <f>ROUND(I241*H241,2)</f>
        <v>0</v>
      </c>
      <c r="BL241" s="16" t="s">
        <v>124</v>
      </c>
      <c r="BM241" s="16" t="s">
        <v>417</v>
      </c>
    </row>
    <row r="242" spans="2:51" s="11" customFormat="1" ht="13.5">
      <c r="B242" s="171"/>
      <c r="D242" s="172" t="s">
        <v>126</v>
      </c>
      <c r="E242" s="173" t="s">
        <v>3</v>
      </c>
      <c r="F242" s="174" t="s">
        <v>81</v>
      </c>
      <c r="H242" s="175">
        <v>2</v>
      </c>
      <c r="I242" s="176"/>
      <c r="L242" s="171"/>
      <c r="M242" s="177"/>
      <c r="N242" s="178"/>
      <c r="O242" s="178"/>
      <c r="P242" s="178"/>
      <c r="Q242" s="178"/>
      <c r="R242" s="178"/>
      <c r="S242" s="178"/>
      <c r="T242" s="179"/>
      <c r="AT242" s="180" t="s">
        <v>126</v>
      </c>
      <c r="AU242" s="180" t="s">
        <v>81</v>
      </c>
      <c r="AV242" s="11" t="s">
        <v>81</v>
      </c>
      <c r="AW242" s="11" t="s">
        <v>38</v>
      </c>
      <c r="AX242" s="11" t="s">
        <v>21</v>
      </c>
      <c r="AY242" s="180" t="s">
        <v>117</v>
      </c>
    </row>
    <row r="243" spans="2:65" s="1" customFormat="1" ht="22.5" customHeight="1">
      <c r="B243" s="158"/>
      <c r="C243" s="193" t="s">
        <v>418</v>
      </c>
      <c r="D243" s="193" t="s">
        <v>278</v>
      </c>
      <c r="E243" s="194" t="s">
        <v>419</v>
      </c>
      <c r="F243" s="195" t="s">
        <v>420</v>
      </c>
      <c r="G243" s="196" t="s">
        <v>286</v>
      </c>
      <c r="H243" s="197">
        <v>2</v>
      </c>
      <c r="I243" s="198"/>
      <c r="J243" s="199">
        <f>ROUND(I243*H243,2)</f>
        <v>0</v>
      </c>
      <c r="K243" s="195" t="s">
        <v>3</v>
      </c>
      <c r="L243" s="200"/>
      <c r="M243" s="201" t="s">
        <v>3</v>
      </c>
      <c r="N243" s="202" t="s">
        <v>45</v>
      </c>
      <c r="O243" s="34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AR243" s="16" t="s">
        <v>163</v>
      </c>
      <c r="AT243" s="16" t="s">
        <v>278</v>
      </c>
      <c r="AU243" s="16" t="s">
        <v>81</v>
      </c>
      <c r="AY243" s="16" t="s">
        <v>117</v>
      </c>
      <c r="BE243" s="170">
        <f>IF(N243="základní",J243,0)</f>
        <v>0</v>
      </c>
      <c r="BF243" s="170">
        <f>IF(N243="snížená",J243,0)</f>
        <v>0</v>
      </c>
      <c r="BG243" s="170">
        <f>IF(N243="zákl. přenesená",J243,0)</f>
        <v>0</v>
      </c>
      <c r="BH243" s="170">
        <f>IF(N243="sníž. přenesená",J243,0)</f>
        <v>0</v>
      </c>
      <c r="BI243" s="170">
        <f>IF(N243="nulová",J243,0)</f>
        <v>0</v>
      </c>
      <c r="BJ243" s="16" t="s">
        <v>21</v>
      </c>
      <c r="BK243" s="170">
        <f>ROUND(I243*H243,2)</f>
        <v>0</v>
      </c>
      <c r="BL243" s="16" t="s">
        <v>124</v>
      </c>
      <c r="BM243" s="16" t="s">
        <v>421</v>
      </c>
    </row>
    <row r="244" spans="2:51" s="11" customFormat="1" ht="13.5">
      <c r="B244" s="171"/>
      <c r="D244" s="172" t="s">
        <v>126</v>
      </c>
      <c r="E244" s="173" t="s">
        <v>3</v>
      </c>
      <c r="F244" s="174" t="s">
        <v>81</v>
      </c>
      <c r="H244" s="175">
        <v>2</v>
      </c>
      <c r="I244" s="176"/>
      <c r="L244" s="171"/>
      <c r="M244" s="177"/>
      <c r="N244" s="178"/>
      <c r="O244" s="178"/>
      <c r="P244" s="178"/>
      <c r="Q244" s="178"/>
      <c r="R244" s="178"/>
      <c r="S244" s="178"/>
      <c r="T244" s="179"/>
      <c r="AT244" s="180" t="s">
        <v>126</v>
      </c>
      <c r="AU244" s="180" t="s">
        <v>81</v>
      </c>
      <c r="AV244" s="11" t="s">
        <v>81</v>
      </c>
      <c r="AW244" s="11" t="s">
        <v>38</v>
      </c>
      <c r="AX244" s="11" t="s">
        <v>21</v>
      </c>
      <c r="AY244" s="180" t="s">
        <v>117</v>
      </c>
    </row>
    <row r="245" spans="2:65" s="1" customFormat="1" ht="22.5" customHeight="1">
      <c r="B245" s="158"/>
      <c r="C245" s="159" t="s">
        <v>422</v>
      </c>
      <c r="D245" s="159" t="s">
        <v>119</v>
      </c>
      <c r="E245" s="160" t="s">
        <v>423</v>
      </c>
      <c r="F245" s="161" t="s">
        <v>424</v>
      </c>
      <c r="G245" s="162" t="s">
        <v>159</v>
      </c>
      <c r="H245" s="163">
        <v>57.5</v>
      </c>
      <c r="I245" s="164"/>
      <c r="J245" s="165">
        <f>ROUND(I245*H245,2)</f>
        <v>0</v>
      </c>
      <c r="K245" s="161" t="s">
        <v>123</v>
      </c>
      <c r="L245" s="33"/>
      <c r="M245" s="166" t="s">
        <v>3</v>
      </c>
      <c r="N245" s="167" t="s">
        <v>45</v>
      </c>
      <c r="O245" s="34"/>
      <c r="P245" s="168">
        <f>O245*H245</f>
        <v>0</v>
      </c>
      <c r="Q245" s="168">
        <v>0</v>
      </c>
      <c r="R245" s="168">
        <f>Q245*H245</f>
        <v>0</v>
      </c>
      <c r="S245" s="168">
        <v>0</v>
      </c>
      <c r="T245" s="169">
        <f>S245*H245</f>
        <v>0</v>
      </c>
      <c r="AR245" s="16" t="s">
        <v>124</v>
      </c>
      <c r="AT245" s="16" t="s">
        <v>119</v>
      </c>
      <c r="AU245" s="16" t="s">
        <v>81</v>
      </c>
      <c r="AY245" s="16" t="s">
        <v>117</v>
      </c>
      <c r="BE245" s="170">
        <f>IF(N245="základní",J245,0)</f>
        <v>0</v>
      </c>
      <c r="BF245" s="170">
        <f>IF(N245="snížená",J245,0)</f>
        <v>0</v>
      </c>
      <c r="BG245" s="170">
        <f>IF(N245="zákl. přenesená",J245,0)</f>
        <v>0</v>
      </c>
      <c r="BH245" s="170">
        <f>IF(N245="sníž. přenesená",J245,0)</f>
        <v>0</v>
      </c>
      <c r="BI245" s="170">
        <f>IF(N245="nulová",J245,0)</f>
        <v>0</v>
      </c>
      <c r="BJ245" s="16" t="s">
        <v>21</v>
      </c>
      <c r="BK245" s="170">
        <f>ROUND(I245*H245,2)</f>
        <v>0</v>
      </c>
      <c r="BL245" s="16" t="s">
        <v>124</v>
      </c>
      <c r="BM245" s="16" t="s">
        <v>425</v>
      </c>
    </row>
    <row r="246" spans="2:51" s="11" customFormat="1" ht="13.5">
      <c r="B246" s="171"/>
      <c r="D246" s="172" t="s">
        <v>126</v>
      </c>
      <c r="E246" s="173" t="s">
        <v>3</v>
      </c>
      <c r="F246" s="174" t="s">
        <v>426</v>
      </c>
      <c r="H246" s="175">
        <v>57.5</v>
      </c>
      <c r="I246" s="176"/>
      <c r="L246" s="171"/>
      <c r="M246" s="177"/>
      <c r="N246" s="178"/>
      <c r="O246" s="178"/>
      <c r="P246" s="178"/>
      <c r="Q246" s="178"/>
      <c r="R246" s="178"/>
      <c r="S246" s="178"/>
      <c r="T246" s="179"/>
      <c r="AT246" s="180" t="s">
        <v>126</v>
      </c>
      <c r="AU246" s="180" t="s">
        <v>81</v>
      </c>
      <c r="AV246" s="11" t="s">
        <v>81</v>
      </c>
      <c r="AW246" s="11" t="s">
        <v>38</v>
      </c>
      <c r="AX246" s="11" t="s">
        <v>21</v>
      </c>
      <c r="AY246" s="180" t="s">
        <v>117</v>
      </c>
    </row>
    <row r="247" spans="2:65" s="1" customFormat="1" ht="22.5" customHeight="1">
      <c r="B247" s="158"/>
      <c r="C247" s="159" t="s">
        <v>427</v>
      </c>
      <c r="D247" s="159" t="s">
        <v>119</v>
      </c>
      <c r="E247" s="160" t="s">
        <v>428</v>
      </c>
      <c r="F247" s="161" t="s">
        <v>429</v>
      </c>
      <c r="G247" s="162" t="s">
        <v>159</v>
      </c>
      <c r="H247" s="163">
        <v>57.5</v>
      </c>
      <c r="I247" s="164"/>
      <c r="J247" s="165">
        <f>ROUND(I247*H247,2)</f>
        <v>0</v>
      </c>
      <c r="K247" s="161" t="s">
        <v>123</v>
      </c>
      <c r="L247" s="33"/>
      <c r="M247" s="166" t="s">
        <v>3</v>
      </c>
      <c r="N247" s="167" t="s">
        <v>45</v>
      </c>
      <c r="O247" s="34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AR247" s="16" t="s">
        <v>124</v>
      </c>
      <c r="AT247" s="16" t="s">
        <v>119</v>
      </c>
      <c r="AU247" s="16" t="s">
        <v>81</v>
      </c>
      <c r="AY247" s="16" t="s">
        <v>117</v>
      </c>
      <c r="BE247" s="170">
        <f>IF(N247="základní",J247,0)</f>
        <v>0</v>
      </c>
      <c r="BF247" s="170">
        <f>IF(N247="snížená",J247,0)</f>
        <v>0</v>
      </c>
      <c r="BG247" s="170">
        <f>IF(N247="zákl. přenesená",J247,0)</f>
        <v>0</v>
      </c>
      <c r="BH247" s="170">
        <f>IF(N247="sníž. přenesená",J247,0)</f>
        <v>0</v>
      </c>
      <c r="BI247" s="170">
        <f>IF(N247="nulová",J247,0)</f>
        <v>0</v>
      </c>
      <c r="BJ247" s="16" t="s">
        <v>21</v>
      </c>
      <c r="BK247" s="170">
        <f>ROUND(I247*H247,2)</f>
        <v>0</v>
      </c>
      <c r="BL247" s="16" t="s">
        <v>124</v>
      </c>
      <c r="BM247" s="16" t="s">
        <v>430</v>
      </c>
    </row>
    <row r="248" spans="2:51" s="11" customFormat="1" ht="13.5">
      <c r="B248" s="171"/>
      <c r="D248" s="172" t="s">
        <v>126</v>
      </c>
      <c r="E248" s="173" t="s">
        <v>3</v>
      </c>
      <c r="F248" s="174" t="s">
        <v>431</v>
      </c>
      <c r="H248" s="175">
        <v>57.5</v>
      </c>
      <c r="I248" s="176"/>
      <c r="L248" s="171"/>
      <c r="M248" s="177"/>
      <c r="N248" s="178"/>
      <c r="O248" s="178"/>
      <c r="P248" s="178"/>
      <c r="Q248" s="178"/>
      <c r="R248" s="178"/>
      <c r="S248" s="178"/>
      <c r="T248" s="179"/>
      <c r="AT248" s="180" t="s">
        <v>126</v>
      </c>
      <c r="AU248" s="180" t="s">
        <v>81</v>
      </c>
      <c r="AV248" s="11" t="s">
        <v>81</v>
      </c>
      <c r="AW248" s="11" t="s">
        <v>38</v>
      </c>
      <c r="AX248" s="11" t="s">
        <v>21</v>
      </c>
      <c r="AY248" s="180" t="s">
        <v>117</v>
      </c>
    </row>
    <row r="249" spans="2:65" s="1" customFormat="1" ht="22.5" customHeight="1">
      <c r="B249" s="158"/>
      <c r="C249" s="159" t="s">
        <v>432</v>
      </c>
      <c r="D249" s="159" t="s">
        <v>119</v>
      </c>
      <c r="E249" s="160" t="s">
        <v>433</v>
      </c>
      <c r="F249" s="161" t="s">
        <v>434</v>
      </c>
      <c r="G249" s="162" t="s">
        <v>435</v>
      </c>
      <c r="H249" s="163">
        <v>2</v>
      </c>
      <c r="I249" s="164"/>
      <c r="J249" s="165">
        <f>ROUND(I249*H249,2)</f>
        <v>0</v>
      </c>
      <c r="K249" s="161" t="s">
        <v>123</v>
      </c>
      <c r="L249" s="33"/>
      <c r="M249" s="166" t="s">
        <v>3</v>
      </c>
      <c r="N249" s="167" t="s">
        <v>45</v>
      </c>
      <c r="O249" s="34"/>
      <c r="P249" s="168">
        <f>O249*H249</f>
        <v>0</v>
      </c>
      <c r="Q249" s="168">
        <v>0.00018</v>
      </c>
      <c r="R249" s="168">
        <f>Q249*H249</f>
        <v>0.00036</v>
      </c>
      <c r="S249" s="168">
        <v>0</v>
      </c>
      <c r="T249" s="169">
        <f>S249*H249</f>
        <v>0</v>
      </c>
      <c r="AR249" s="16" t="s">
        <v>124</v>
      </c>
      <c r="AT249" s="16" t="s">
        <v>119</v>
      </c>
      <c r="AU249" s="16" t="s">
        <v>81</v>
      </c>
      <c r="AY249" s="16" t="s">
        <v>117</v>
      </c>
      <c r="BE249" s="170">
        <f>IF(N249="základní",J249,0)</f>
        <v>0</v>
      </c>
      <c r="BF249" s="170">
        <f>IF(N249="snížená",J249,0)</f>
        <v>0</v>
      </c>
      <c r="BG249" s="170">
        <f>IF(N249="zákl. přenesená",J249,0)</f>
        <v>0</v>
      </c>
      <c r="BH249" s="170">
        <f>IF(N249="sníž. přenesená",J249,0)</f>
        <v>0</v>
      </c>
      <c r="BI249" s="170">
        <f>IF(N249="nulová",J249,0)</f>
        <v>0</v>
      </c>
      <c r="BJ249" s="16" t="s">
        <v>21</v>
      </c>
      <c r="BK249" s="170">
        <f>ROUND(I249*H249,2)</f>
        <v>0</v>
      </c>
      <c r="BL249" s="16" t="s">
        <v>124</v>
      </c>
      <c r="BM249" s="16" t="s">
        <v>436</v>
      </c>
    </row>
    <row r="250" spans="2:51" s="11" customFormat="1" ht="13.5">
      <c r="B250" s="171"/>
      <c r="D250" s="172" t="s">
        <v>126</v>
      </c>
      <c r="E250" s="173" t="s">
        <v>3</v>
      </c>
      <c r="F250" s="174" t="s">
        <v>437</v>
      </c>
      <c r="H250" s="175">
        <v>2</v>
      </c>
      <c r="I250" s="176"/>
      <c r="L250" s="171"/>
      <c r="M250" s="177"/>
      <c r="N250" s="178"/>
      <c r="O250" s="178"/>
      <c r="P250" s="178"/>
      <c r="Q250" s="178"/>
      <c r="R250" s="178"/>
      <c r="S250" s="178"/>
      <c r="T250" s="179"/>
      <c r="AT250" s="180" t="s">
        <v>126</v>
      </c>
      <c r="AU250" s="180" t="s">
        <v>81</v>
      </c>
      <c r="AV250" s="11" t="s">
        <v>81</v>
      </c>
      <c r="AW250" s="11" t="s">
        <v>38</v>
      </c>
      <c r="AX250" s="11" t="s">
        <v>21</v>
      </c>
      <c r="AY250" s="180" t="s">
        <v>117</v>
      </c>
    </row>
    <row r="251" spans="2:65" s="1" customFormat="1" ht="22.5" customHeight="1">
      <c r="B251" s="158"/>
      <c r="C251" s="159" t="s">
        <v>438</v>
      </c>
      <c r="D251" s="159" t="s">
        <v>119</v>
      </c>
      <c r="E251" s="160" t="s">
        <v>439</v>
      </c>
      <c r="F251" s="161" t="s">
        <v>440</v>
      </c>
      <c r="G251" s="162" t="s">
        <v>391</v>
      </c>
      <c r="H251" s="163">
        <v>1</v>
      </c>
      <c r="I251" s="164"/>
      <c r="J251" s="165">
        <f>ROUND(I251*H251,2)</f>
        <v>0</v>
      </c>
      <c r="K251" s="161" t="s">
        <v>123</v>
      </c>
      <c r="L251" s="33"/>
      <c r="M251" s="166" t="s">
        <v>3</v>
      </c>
      <c r="N251" s="167" t="s">
        <v>45</v>
      </c>
      <c r="O251" s="34"/>
      <c r="P251" s="168">
        <f>O251*H251</f>
        <v>0</v>
      </c>
      <c r="Q251" s="168">
        <v>0.46005</v>
      </c>
      <c r="R251" s="168">
        <f>Q251*H251</f>
        <v>0.46005</v>
      </c>
      <c r="S251" s="168">
        <v>0</v>
      </c>
      <c r="T251" s="169">
        <f>S251*H251</f>
        <v>0</v>
      </c>
      <c r="AR251" s="16" t="s">
        <v>124</v>
      </c>
      <c r="AT251" s="16" t="s">
        <v>119</v>
      </c>
      <c r="AU251" s="16" t="s">
        <v>81</v>
      </c>
      <c r="AY251" s="16" t="s">
        <v>117</v>
      </c>
      <c r="BE251" s="170">
        <f>IF(N251="základní",J251,0)</f>
        <v>0</v>
      </c>
      <c r="BF251" s="170">
        <f>IF(N251="snížená",J251,0)</f>
        <v>0</v>
      </c>
      <c r="BG251" s="170">
        <f>IF(N251="zákl. přenesená",J251,0)</f>
        <v>0</v>
      </c>
      <c r="BH251" s="170">
        <f>IF(N251="sníž. přenesená",J251,0)</f>
        <v>0</v>
      </c>
      <c r="BI251" s="170">
        <f>IF(N251="nulová",J251,0)</f>
        <v>0</v>
      </c>
      <c r="BJ251" s="16" t="s">
        <v>21</v>
      </c>
      <c r="BK251" s="170">
        <f>ROUND(I251*H251,2)</f>
        <v>0</v>
      </c>
      <c r="BL251" s="16" t="s">
        <v>124</v>
      </c>
      <c r="BM251" s="16" t="s">
        <v>441</v>
      </c>
    </row>
    <row r="252" spans="2:65" s="1" customFormat="1" ht="22.5" customHeight="1">
      <c r="B252" s="158"/>
      <c r="C252" s="193" t="s">
        <v>442</v>
      </c>
      <c r="D252" s="193" t="s">
        <v>278</v>
      </c>
      <c r="E252" s="194" t="s">
        <v>443</v>
      </c>
      <c r="F252" s="195" t="s">
        <v>444</v>
      </c>
      <c r="G252" s="196" t="s">
        <v>286</v>
      </c>
      <c r="H252" s="197">
        <v>1</v>
      </c>
      <c r="I252" s="198"/>
      <c r="J252" s="199">
        <f>ROUND(I252*H252,2)</f>
        <v>0</v>
      </c>
      <c r="K252" s="195" t="s">
        <v>3</v>
      </c>
      <c r="L252" s="200"/>
      <c r="M252" s="201" t="s">
        <v>3</v>
      </c>
      <c r="N252" s="202" t="s">
        <v>45</v>
      </c>
      <c r="O252" s="34"/>
      <c r="P252" s="168">
        <f>O252*H252</f>
        <v>0</v>
      </c>
      <c r="Q252" s="168">
        <v>0</v>
      </c>
      <c r="R252" s="168">
        <f>Q252*H252</f>
        <v>0</v>
      </c>
      <c r="S252" s="168">
        <v>0</v>
      </c>
      <c r="T252" s="169">
        <f>S252*H252</f>
        <v>0</v>
      </c>
      <c r="AR252" s="16" t="s">
        <v>163</v>
      </c>
      <c r="AT252" s="16" t="s">
        <v>278</v>
      </c>
      <c r="AU252" s="16" t="s">
        <v>81</v>
      </c>
      <c r="AY252" s="16" t="s">
        <v>117</v>
      </c>
      <c r="BE252" s="170">
        <f>IF(N252="základní",J252,0)</f>
        <v>0</v>
      </c>
      <c r="BF252" s="170">
        <f>IF(N252="snížená",J252,0)</f>
        <v>0</v>
      </c>
      <c r="BG252" s="170">
        <f>IF(N252="zákl. přenesená",J252,0)</f>
        <v>0</v>
      </c>
      <c r="BH252" s="170">
        <f>IF(N252="sníž. přenesená",J252,0)</f>
        <v>0</v>
      </c>
      <c r="BI252" s="170">
        <f>IF(N252="nulová",J252,0)</f>
        <v>0</v>
      </c>
      <c r="BJ252" s="16" t="s">
        <v>21</v>
      </c>
      <c r="BK252" s="170">
        <f>ROUND(I252*H252,2)</f>
        <v>0</v>
      </c>
      <c r="BL252" s="16" t="s">
        <v>124</v>
      </c>
      <c r="BM252" s="16" t="s">
        <v>445</v>
      </c>
    </row>
    <row r="253" spans="2:51" s="11" customFormat="1" ht="13.5">
      <c r="B253" s="171"/>
      <c r="D253" s="172" t="s">
        <v>126</v>
      </c>
      <c r="E253" s="173" t="s">
        <v>3</v>
      </c>
      <c r="F253" s="174" t="s">
        <v>446</v>
      </c>
      <c r="H253" s="175">
        <v>1</v>
      </c>
      <c r="I253" s="176"/>
      <c r="L253" s="171"/>
      <c r="M253" s="177"/>
      <c r="N253" s="178"/>
      <c r="O253" s="178"/>
      <c r="P253" s="178"/>
      <c r="Q253" s="178"/>
      <c r="R253" s="178"/>
      <c r="S253" s="178"/>
      <c r="T253" s="179"/>
      <c r="AT253" s="180" t="s">
        <v>126</v>
      </c>
      <c r="AU253" s="180" t="s">
        <v>81</v>
      </c>
      <c r="AV253" s="11" t="s">
        <v>81</v>
      </c>
      <c r="AW253" s="11" t="s">
        <v>38</v>
      </c>
      <c r="AX253" s="11" t="s">
        <v>21</v>
      </c>
      <c r="AY253" s="180" t="s">
        <v>117</v>
      </c>
    </row>
    <row r="254" spans="2:65" s="1" customFormat="1" ht="22.5" customHeight="1">
      <c r="B254" s="158"/>
      <c r="C254" s="193" t="s">
        <v>447</v>
      </c>
      <c r="D254" s="193" t="s">
        <v>278</v>
      </c>
      <c r="E254" s="194" t="s">
        <v>448</v>
      </c>
      <c r="F254" s="195" t="s">
        <v>449</v>
      </c>
      <c r="G254" s="196" t="s">
        <v>286</v>
      </c>
      <c r="H254" s="197">
        <v>1</v>
      </c>
      <c r="I254" s="198"/>
      <c r="J254" s="199">
        <f>ROUND(I254*H254,2)</f>
        <v>0</v>
      </c>
      <c r="K254" s="195" t="s">
        <v>3</v>
      </c>
      <c r="L254" s="200"/>
      <c r="M254" s="201" t="s">
        <v>3</v>
      </c>
      <c r="N254" s="202" t="s">
        <v>45</v>
      </c>
      <c r="O254" s="34"/>
      <c r="P254" s="168">
        <f>O254*H254</f>
        <v>0</v>
      </c>
      <c r="Q254" s="168">
        <v>0</v>
      </c>
      <c r="R254" s="168">
        <f>Q254*H254</f>
        <v>0</v>
      </c>
      <c r="S254" s="168">
        <v>0</v>
      </c>
      <c r="T254" s="169">
        <f>S254*H254</f>
        <v>0</v>
      </c>
      <c r="AR254" s="16" t="s">
        <v>163</v>
      </c>
      <c r="AT254" s="16" t="s">
        <v>278</v>
      </c>
      <c r="AU254" s="16" t="s">
        <v>81</v>
      </c>
      <c r="AY254" s="16" t="s">
        <v>117</v>
      </c>
      <c r="BE254" s="170">
        <f>IF(N254="základní",J254,0)</f>
        <v>0</v>
      </c>
      <c r="BF254" s="170">
        <f>IF(N254="snížená",J254,0)</f>
        <v>0</v>
      </c>
      <c r="BG254" s="170">
        <f>IF(N254="zákl. přenesená",J254,0)</f>
        <v>0</v>
      </c>
      <c r="BH254" s="170">
        <f>IF(N254="sníž. přenesená",J254,0)</f>
        <v>0</v>
      </c>
      <c r="BI254" s="170">
        <f>IF(N254="nulová",J254,0)</f>
        <v>0</v>
      </c>
      <c r="BJ254" s="16" t="s">
        <v>21</v>
      </c>
      <c r="BK254" s="170">
        <f>ROUND(I254*H254,2)</f>
        <v>0</v>
      </c>
      <c r="BL254" s="16" t="s">
        <v>124</v>
      </c>
      <c r="BM254" s="16" t="s">
        <v>450</v>
      </c>
    </row>
    <row r="255" spans="2:51" s="11" customFormat="1" ht="13.5">
      <c r="B255" s="171"/>
      <c r="D255" s="172" t="s">
        <v>126</v>
      </c>
      <c r="E255" s="173" t="s">
        <v>3</v>
      </c>
      <c r="F255" s="174" t="s">
        <v>451</v>
      </c>
      <c r="H255" s="175">
        <v>1</v>
      </c>
      <c r="I255" s="176"/>
      <c r="L255" s="171"/>
      <c r="M255" s="177"/>
      <c r="N255" s="178"/>
      <c r="O255" s="178"/>
      <c r="P255" s="178"/>
      <c r="Q255" s="178"/>
      <c r="R255" s="178"/>
      <c r="S255" s="178"/>
      <c r="T255" s="179"/>
      <c r="AT255" s="180" t="s">
        <v>126</v>
      </c>
      <c r="AU255" s="180" t="s">
        <v>81</v>
      </c>
      <c r="AV255" s="11" t="s">
        <v>81</v>
      </c>
      <c r="AW255" s="11" t="s">
        <v>38</v>
      </c>
      <c r="AX255" s="11" t="s">
        <v>21</v>
      </c>
      <c r="AY255" s="180" t="s">
        <v>117</v>
      </c>
    </row>
    <row r="256" spans="2:65" s="1" customFormat="1" ht="22.5" customHeight="1">
      <c r="B256" s="158"/>
      <c r="C256" s="159" t="s">
        <v>452</v>
      </c>
      <c r="D256" s="159" t="s">
        <v>119</v>
      </c>
      <c r="E256" s="160" t="s">
        <v>453</v>
      </c>
      <c r="F256" s="161" t="s">
        <v>454</v>
      </c>
      <c r="G256" s="162" t="s">
        <v>286</v>
      </c>
      <c r="H256" s="163">
        <v>6</v>
      </c>
      <c r="I256" s="164"/>
      <c r="J256" s="165">
        <f>ROUND(I256*H256,2)</f>
        <v>0</v>
      </c>
      <c r="K256" s="161" t="s">
        <v>3</v>
      </c>
      <c r="L256" s="33"/>
      <c r="M256" s="166" t="s">
        <v>3</v>
      </c>
      <c r="N256" s="167" t="s">
        <v>45</v>
      </c>
      <c r="O256" s="34"/>
      <c r="P256" s="168">
        <f>O256*H256</f>
        <v>0</v>
      </c>
      <c r="Q256" s="168">
        <v>0</v>
      </c>
      <c r="R256" s="168">
        <f>Q256*H256</f>
        <v>0</v>
      </c>
      <c r="S256" s="168">
        <v>0</v>
      </c>
      <c r="T256" s="169">
        <f>S256*H256</f>
        <v>0</v>
      </c>
      <c r="AR256" s="16" t="s">
        <v>124</v>
      </c>
      <c r="AT256" s="16" t="s">
        <v>119</v>
      </c>
      <c r="AU256" s="16" t="s">
        <v>81</v>
      </c>
      <c r="AY256" s="16" t="s">
        <v>117</v>
      </c>
      <c r="BE256" s="170">
        <f>IF(N256="základní",J256,0)</f>
        <v>0</v>
      </c>
      <c r="BF256" s="170">
        <f>IF(N256="snížená",J256,0)</f>
        <v>0</v>
      </c>
      <c r="BG256" s="170">
        <f>IF(N256="zákl. přenesená",J256,0)</f>
        <v>0</v>
      </c>
      <c r="BH256" s="170">
        <f>IF(N256="sníž. přenesená",J256,0)</f>
        <v>0</v>
      </c>
      <c r="BI256" s="170">
        <f>IF(N256="nulová",J256,0)</f>
        <v>0</v>
      </c>
      <c r="BJ256" s="16" t="s">
        <v>21</v>
      </c>
      <c r="BK256" s="170">
        <f>ROUND(I256*H256,2)</f>
        <v>0</v>
      </c>
      <c r="BL256" s="16" t="s">
        <v>124</v>
      </c>
      <c r="BM256" s="16" t="s">
        <v>455</v>
      </c>
    </row>
    <row r="257" spans="2:51" s="11" customFormat="1" ht="13.5">
      <c r="B257" s="171"/>
      <c r="D257" s="172" t="s">
        <v>126</v>
      </c>
      <c r="E257" s="173" t="s">
        <v>3</v>
      </c>
      <c r="F257" s="174" t="s">
        <v>456</v>
      </c>
      <c r="H257" s="175">
        <v>6</v>
      </c>
      <c r="I257" s="176"/>
      <c r="L257" s="171"/>
      <c r="M257" s="177"/>
      <c r="N257" s="178"/>
      <c r="O257" s="178"/>
      <c r="P257" s="178"/>
      <c r="Q257" s="178"/>
      <c r="R257" s="178"/>
      <c r="S257" s="178"/>
      <c r="T257" s="179"/>
      <c r="AT257" s="180" t="s">
        <v>126</v>
      </c>
      <c r="AU257" s="180" t="s">
        <v>81</v>
      </c>
      <c r="AV257" s="11" t="s">
        <v>81</v>
      </c>
      <c r="AW257" s="11" t="s">
        <v>38</v>
      </c>
      <c r="AX257" s="11" t="s">
        <v>21</v>
      </c>
      <c r="AY257" s="180" t="s">
        <v>117</v>
      </c>
    </row>
    <row r="258" spans="2:65" s="1" customFormat="1" ht="22.5" customHeight="1">
      <c r="B258" s="158"/>
      <c r="C258" s="193" t="s">
        <v>457</v>
      </c>
      <c r="D258" s="193" t="s">
        <v>278</v>
      </c>
      <c r="E258" s="194" t="s">
        <v>458</v>
      </c>
      <c r="F258" s="195" t="s">
        <v>459</v>
      </c>
      <c r="G258" s="196" t="s">
        <v>286</v>
      </c>
      <c r="H258" s="197">
        <v>1</v>
      </c>
      <c r="I258" s="198"/>
      <c r="J258" s="199">
        <f>ROUND(I258*H258,2)</f>
        <v>0</v>
      </c>
      <c r="K258" s="195" t="s">
        <v>3</v>
      </c>
      <c r="L258" s="200"/>
      <c r="M258" s="201" t="s">
        <v>3</v>
      </c>
      <c r="N258" s="202" t="s">
        <v>45</v>
      </c>
      <c r="O258" s="34"/>
      <c r="P258" s="168">
        <f>O258*H258</f>
        <v>0</v>
      </c>
      <c r="Q258" s="168">
        <v>0</v>
      </c>
      <c r="R258" s="168">
        <f>Q258*H258</f>
        <v>0</v>
      </c>
      <c r="S258" s="168">
        <v>0</v>
      </c>
      <c r="T258" s="169">
        <f>S258*H258</f>
        <v>0</v>
      </c>
      <c r="AR258" s="16" t="s">
        <v>163</v>
      </c>
      <c r="AT258" s="16" t="s">
        <v>278</v>
      </c>
      <c r="AU258" s="16" t="s">
        <v>81</v>
      </c>
      <c r="AY258" s="16" t="s">
        <v>117</v>
      </c>
      <c r="BE258" s="170">
        <f>IF(N258="základní",J258,0)</f>
        <v>0</v>
      </c>
      <c r="BF258" s="170">
        <f>IF(N258="snížená",J258,0)</f>
        <v>0</v>
      </c>
      <c r="BG258" s="170">
        <f>IF(N258="zákl. přenesená",J258,0)</f>
        <v>0</v>
      </c>
      <c r="BH258" s="170">
        <f>IF(N258="sníž. přenesená",J258,0)</f>
        <v>0</v>
      </c>
      <c r="BI258" s="170">
        <f>IF(N258="nulová",J258,0)</f>
        <v>0</v>
      </c>
      <c r="BJ258" s="16" t="s">
        <v>21</v>
      </c>
      <c r="BK258" s="170">
        <f>ROUND(I258*H258,2)</f>
        <v>0</v>
      </c>
      <c r="BL258" s="16" t="s">
        <v>124</v>
      </c>
      <c r="BM258" s="16" t="s">
        <v>460</v>
      </c>
    </row>
    <row r="259" spans="2:51" s="11" customFormat="1" ht="27">
      <c r="B259" s="171"/>
      <c r="D259" s="172" t="s">
        <v>126</v>
      </c>
      <c r="E259" s="173" t="s">
        <v>3</v>
      </c>
      <c r="F259" s="174" t="s">
        <v>461</v>
      </c>
      <c r="H259" s="175">
        <v>1</v>
      </c>
      <c r="I259" s="176"/>
      <c r="L259" s="171"/>
      <c r="M259" s="177"/>
      <c r="N259" s="178"/>
      <c r="O259" s="178"/>
      <c r="P259" s="178"/>
      <c r="Q259" s="178"/>
      <c r="R259" s="178"/>
      <c r="S259" s="178"/>
      <c r="T259" s="179"/>
      <c r="AT259" s="180" t="s">
        <v>126</v>
      </c>
      <c r="AU259" s="180" t="s">
        <v>81</v>
      </c>
      <c r="AV259" s="11" t="s">
        <v>81</v>
      </c>
      <c r="AW259" s="11" t="s">
        <v>38</v>
      </c>
      <c r="AX259" s="11" t="s">
        <v>21</v>
      </c>
      <c r="AY259" s="180" t="s">
        <v>117</v>
      </c>
    </row>
    <row r="260" spans="2:65" s="1" customFormat="1" ht="22.5" customHeight="1">
      <c r="B260" s="158"/>
      <c r="C260" s="193" t="s">
        <v>462</v>
      </c>
      <c r="D260" s="193" t="s">
        <v>278</v>
      </c>
      <c r="E260" s="194" t="s">
        <v>463</v>
      </c>
      <c r="F260" s="195" t="s">
        <v>464</v>
      </c>
      <c r="G260" s="196" t="s">
        <v>286</v>
      </c>
      <c r="H260" s="197">
        <v>1</v>
      </c>
      <c r="I260" s="198"/>
      <c r="J260" s="199">
        <f>ROUND(I260*H260,2)</f>
        <v>0</v>
      </c>
      <c r="K260" s="195" t="s">
        <v>3</v>
      </c>
      <c r="L260" s="200"/>
      <c r="M260" s="201" t="s">
        <v>3</v>
      </c>
      <c r="N260" s="202" t="s">
        <v>45</v>
      </c>
      <c r="O260" s="34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AR260" s="16" t="s">
        <v>163</v>
      </c>
      <c r="AT260" s="16" t="s">
        <v>278</v>
      </c>
      <c r="AU260" s="16" t="s">
        <v>81</v>
      </c>
      <c r="AY260" s="16" t="s">
        <v>117</v>
      </c>
      <c r="BE260" s="170">
        <f>IF(N260="základní",J260,0)</f>
        <v>0</v>
      </c>
      <c r="BF260" s="170">
        <f>IF(N260="snížená",J260,0)</f>
        <v>0</v>
      </c>
      <c r="BG260" s="170">
        <f>IF(N260="zákl. přenesená",J260,0)</f>
        <v>0</v>
      </c>
      <c r="BH260" s="170">
        <f>IF(N260="sníž. přenesená",J260,0)</f>
        <v>0</v>
      </c>
      <c r="BI260" s="170">
        <f>IF(N260="nulová",J260,0)</f>
        <v>0</v>
      </c>
      <c r="BJ260" s="16" t="s">
        <v>21</v>
      </c>
      <c r="BK260" s="170">
        <f>ROUND(I260*H260,2)</f>
        <v>0</v>
      </c>
      <c r="BL260" s="16" t="s">
        <v>124</v>
      </c>
      <c r="BM260" s="16" t="s">
        <v>465</v>
      </c>
    </row>
    <row r="261" spans="2:51" s="11" customFormat="1" ht="13.5">
      <c r="B261" s="171"/>
      <c r="D261" s="172" t="s">
        <v>126</v>
      </c>
      <c r="E261" s="173" t="s">
        <v>3</v>
      </c>
      <c r="F261" s="174" t="s">
        <v>466</v>
      </c>
      <c r="H261" s="175">
        <v>1</v>
      </c>
      <c r="I261" s="176"/>
      <c r="L261" s="171"/>
      <c r="M261" s="177"/>
      <c r="N261" s="178"/>
      <c r="O261" s="178"/>
      <c r="P261" s="178"/>
      <c r="Q261" s="178"/>
      <c r="R261" s="178"/>
      <c r="S261" s="178"/>
      <c r="T261" s="179"/>
      <c r="AT261" s="180" t="s">
        <v>126</v>
      </c>
      <c r="AU261" s="180" t="s">
        <v>81</v>
      </c>
      <c r="AV261" s="11" t="s">
        <v>81</v>
      </c>
      <c r="AW261" s="11" t="s">
        <v>38</v>
      </c>
      <c r="AX261" s="11" t="s">
        <v>21</v>
      </c>
      <c r="AY261" s="180" t="s">
        <v>117</v>
      </c>
    </row>
    <row r="262" spans="2:65" s="1" customFormat="1" ht="22.5" customHeight="1">
      <c r="B262" s="158"/>
      <c r="C262" s="193" t="s">
        <v>467</v>
      </c>
      <c r="D262" s="193" t="s">
        <v>278</v>
      </c>
      <c r="E262" s="194" t="s">
        <v>468</v>
      </c>
      <c r="F262" s="195" t="s">
        <v>469</v>
      </c>
      <c r="G262" s="196" t="s">
        <v>286</v>
      </c>
      <c r="H262" s="197">
        <v>1</v>
      </c>
      <c r="I262" s="198"/>
      <c r="J262" s="199">
        <f>ROUND(I262*H262,2)</f>
        <v>0</v>
      </c>
      <c r="K262" s="195" t="s">
        <v>3</v>
      </c>
      <c r="L262" s="200"/>
      <c r="M262" s="201" t="s">
        <v>3</v>
      </c>
      <c r="N262" s="202" t="s">
        <v>45</v>
      </c>
      <c r="O262" s="34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AR262" s="16" t="s">
        <v>163</v>
      </c>
      <c r="AT262" s="16" t="s">
        <v>278</v>
      </c>
      <c r="AU262" s="16" t="s">
        <v>81</v>
      </c>
      <c r="AY262" s="16" t="s">
        <v>117</v>
      </c>
      <c r="BE262" s="170">
        <f>IF(N262="základní",J262,0)</f>
        <v>0</v>
      </c>
      <c r="BF262" s="170">
        <f>IF(N262="snížená",J262,0)</f>
        <v>0</v>
      </c>
      <c r="BG262" s="170">
        <f>IF(N262="zákl. přenesená",J262,0)</f>
        <v>0</v>
      </c>
      <c r="BH262" s="170">
        <f>IF(N262="sníž. přenesená",J262,0)</f>
        <v>0</v>
      </c>
      <c r="BI262" s="170">
        <f>IF(N262="nulová",J262,0)</f>
        <v>0</v>
      </c>
      <c r="BJ262" s="16" t="s">
        <v>21</v>
      </c>
      <c r="BK262" s="170">
        <f>ROUND(I262*H262,2)</f>
        <v>0</v>
      </c>
      <c r="BL262" s="16" t="s">
        <v>124</v>
      </c>
      <c r="BM262" s="16" t="s">
        <v>470</v>
      </c>
    </row>
    <row r="263" spans="2:51" s="11" customFormat="1" ht="13.5">
      <c r="B263" s="171"/>
      <c r="D263" s="172" t="s">
        <v>126</v>
      </c>
      <c r="E263" s="173" t="s">
        <v>3</v>
      </c>
      <c r="F263" s="174" t="s">
        <v>471</v>
      </c>
      <c r="H263" s="175">
        <v>1</v>
      </c>
      <c r="I263" s="176"/>
      <c r="L263" s="171"/>
      <c r="M263" s="177"/>
      <c r="N263" s="178"/>
      <c r="O263" s="178"/>
      <c r="P263" s="178"/>
      <c r="Q263" s="178"/>
      <c r="R263" s="178"/>
      <c r="S263" s="178"/>
      <c r="T263" s="179"/>
      <c r="AT263" s="180" t="s">
        <v>126</v>
      </c>
      <c r="AU263" s="180" t="s">
        <v>81</v>
      </c>
      <c r="AV263" s="11" t="s">
        <v>81</v>
      </c>
      <c r="AW263" s="11" t="s">
        <v>38</v>
      </c>
      <c r="AX263" s="11" t="s">
        <v>21</v>
      </c>
      <c r="AY263" s="180" t="s">
        <v>117</v>
      </c>
    </row>
    <row r="264" spans="2:65" s="1" customFormat="1" ht="22.5" customHeight="1">
      <c r="B264" s="158"/>
      <c r="C264" s="193" t="s">
        <v>472</v>
      </c>
      <c r="D264" s="193" t="s">
        <v>278</v>
      </c>
      <c r="E264" s="194" t="s">
        <v>473</v>
      </c>
      <c r="F264" s="195" t="s">
        <v>474</v>
      </c>
      <c r="G264" s="196" t="s">
        <v>286</v>
      </c>
      <c r="H264" s="197">
        <v>1</v>
      </c>
      <c r="I264" s="198"/>
      <c r="J264" s="199">
        <f>ROUND(I264*H264,2)</f>
        <v>0</v>
      </c>
      <c r="K264" s="195" t="s">
        <v>3</v>
      </c>
      <c r="L264" s="200"/>
      <c r="M264" s="201" t="s">
        <v>3</v>
      </c>
      <c r="N264" s="202" t="s">
        <v>45</v>
      </c>
      <c r="O264" s="34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AR264" s="16" t="s">
        <v>163</v>
      </c>
      <c r="AT264" s="16" t="s">
        <v>278</v>
      </c>
      <c r="AU264" s="16" t="s">
        <v>81</v>
      </c>
      <c r="AY264" s="16" t="s">
        <v>117</v>
      </c>
      <c r="BE264" s="170">
        <f>IF(N264="základní",J264,0)</f>
        <v>0</v>
      </c>
      <c r="BF264" s="170">
        <f>IF(N264="snížená",J264,0)</f>
        <v>0</v>
      </c>
      <c r="BG264" s="170">
        <f>IF(N264="zákl. přenesená",J264,0)</f>
        <v>0</v>
      </c>
      <c r="BH264" s="170">
        <f>IF(N264="sníž. přenesená",J264,0)</f>
        <v>0</v>
      </c>
      <c r="BI264" s="170">
        <f>IF(N264="nulová",J264,0)</f>
        <v>0</v>
      </c>
      <c r="BJ264" s="16" t="s">
        <v>21</v>
      </c>
      <c r="BK264" s="170">
        <f>ROUND(I264*H264,2)</f>
        <v>0</v>
      </c>
      <c r="BL264" s="16" t="s">
        <v>124</v>
      </c>
      <c r="BM264" s="16" t="s">
        <v>475</v>
      </c>
    </row>
    <row r="265" spans="2:65" s="1" customFormat="1" ht="22.5" customHeight="1">
      <c r="B265" s="158"/>
      <c r="C265" s="159" t="s">
        <v>476</v>
      </c>
      <c r="D265" s="159" t="s">
        <v>119</v>
      </c>
      <c r="E265" s="160" t="s">
        <v>477</v>
      </c>
      <c r="F265" s="161" t="s">
        <v>478</v>
      </c>
      <c r="G265" s="162" t="s">
        <v>391</v>
      </c>
      <c r="H265" s="163">
        <v>6</v>
      </c>
      <c r="I265" s="164"/>
      <c r="J265" s="165">
        <f>ROUND(I265*H265,2)</f>
        <v>0</v>
      </c>
      <c r="K265" s="161" t="s">
        <v>123</v>
      </c>
      <c r="L265" s="33"/>
      <c r="M265" s="166" t="s">
        <v>3</v>
      </c>
      <c r="N265" s="167" t="s">
        <v>45</v>
      </c>
      <c r="O265" s="34"/>
      <c r="P265" s="168">
        <f>O265*H265</f>
        <v>0</v>
      </c>
      <c r="Q265" s="168">
        <v>0.00702</v>
      </c>
      <c r="R265" s="168">
        <f>Q265*H265</f>
        <v>0.042120000000000005</v>
      </c>
      <c r="S265" s="168">
        <v>0</v>
      </c>
      <c r="T265" s="169">
        <f>S265*H265</f>
        <v>0</v>
      </c>
      <c r="AR265" s="16" t="s">
        <v>124</v>
      </c>
      <c r="AT265" s="16" t="s">
        <v>119</v>
      </c>
      <c r="AU265" s="16" t="s">
        <v>81</v>
      </c>
      <c r="AY265" s="16" t="s">
        <v>117</v>
      </c>
      <c r="BE265" s="170">
        <f>IF(N265="základní",J265,0)</f>
        <v>0</v>
      </c>
      <c r="BF265" s="170">
        <f>IF(N265="snížená",J265,0)</f>
        <v>0</v>
      </c>
      <c r="BG265" s="170">
        <f>IF(N265="zákl. přenesená",J265,0)</f>
        <v>0</v>
      </c>
      <c r="BH265" s="170">
        <f>IF(N265="sníž. přenesená",J265,0)</f>
        <v>0</v>
      </c>
      <c r="BI265" s="170">
        <f>IF(N265="nulová",J265,0)</f>
        <v>0</v>
      </c>
      <c r="BJ265" s="16" t="s">
        <v>21</v>
      </c>
      <c r="BK265" s="170">
        <f>ROUND(I265*H265,2)</f>
        <v>0</v>
      </c>
      <c r="BL265" s="16" t="s">
        <v>124</v>
      </c>
      <c r="BM265" s="16" t="s">
        <v>479</v>
      </c>
    </row>
    <row r="266" spans="2:51" s="11" customFormat="1" ht="13.5">
      <c r="B266" s="171"/>
      <c r="D266" s="172" t="s">
        <v>126</v>
      </c>
      <c r="E266" s="173" t="s">
        <v>3</v>
      </c>
      <c r="F266" s="174" t="s">
        <v>480</v>
      </c>
      <c r="H266" s="175">
        <v>6</v>
      </c>
      <c r="I266" s="176"/>
      <c r="L266" s="171"/>
      <c r="M266" s="177"/>
      <c r="N266" s="178"/>
      <c r="O266" s="178"/>
      <c r="P266" s="178"/>
      <c r="Q266" s="178"/>
      <c r="R266" s="178"/>
      <c r="S266" s="178"/>
      <c r="T266" s="179"/>
      <c r="AT266" s="180" t="s">
        <v>126</v>
      </c>
      <c r="AU266" s="180" t="s">
        <v>81</v>
      </c>
      <c r="AV266" s="11" t="s">
        <v>81</v>
      </c>
      <c r="AW266" s="11" t="s">
        <v>38</v>
      </c>
      <c r="AX266" s="11" t="s">
        <v>21</v>
      </c>
      <c r="AY266" s="180" t="s">
        <v>117</v>
      </c>
    </row>
    <row r="267" spans="2:65" s="1" customFormat="1" ht="22.5" customHeight="1">
      <c r="B267" s="158"/>
      <c r="C267" s="159" t="s">
        <v>481</v>
      </c>
      <c r="D267" s="159" t="s">
        <v>119</v>
      </c>
      <c r="E267" s="160" t="s">
        <v>482</v>
      </c>
      <c r="F267" s="161" t="s">
        <v>483</v>
      </c>
      <c r="G267" s="162" t="s">
        <v>159</v>
      </c>
      <c r="H267" s="163">
        <v>177.01</v>
      </c>
      <c r="I267" s="164"/>
      <c r="J267" s="165">
        <f>ROUND(I267*H267,2)</f>
        <v>0</v>
      </c>
      <c r="K267" s="161" t="s">
        <v>123</v>
      </c>
      <c r="L267" s="33"/>
      <c r="M267" s="166" t="s">
        <v>3</v>
      </c>
      <c r="N267" s="167" t="s">
        <v>45</v>
      </c>
      <c r="O267" s="34"/>
      <c r="P267" s="168">
        <f>O267*H267</f>
        <v>0</v>
      </c>
      <c r="Q267" s="168">
        <v>6E-05</v>
      </c>
      <c r="R267" s="168">
        <f>Q267*H267</f>
        <v>0.0106206</v>
      </c>
      <c r="S267" s="168">
        <v>0</v>
      </c>
      <c r="T267" s="169">
        <f>S267*H267</f>
        <v>0</v>
      </c>
      <c r="AR267" s="16" t="s">
        <v>124</v>
      </c>
      <c r="AT267" s="16" t="s">
        <v>119</v>
      </c>
      <c r="AU267" s="16" t="s">
        <v>81</v>
      </c>
      <c r="AY267" s="16" t="s">
        <v>117</v>
      </c>
      <c r="BE267" s="170">
        <f>IF(N267="základní",J267,0)</f>
        <v>0</v>
      </c>
      <c r="BF267" s="170">
        <f>IF(N267="snížená",J267,0)</f>
        <v>0</v>
      </c>
      <c r="BG267" s="170">
        <f>IF(N267="zákl. přenesená",J267,0)</f>
        <v>0</v>
      </c>
      <c r="BH267" s="170">
        <f>IF(N267="sníž. přenesená",J267,0)</f>
        <v>0</v>
      </c>
      <c r="BI267" s="170">
        <f>IF(N267="nulová",J267,0)</f>
        <v>0</v>
      </c>
      <c r="BJ267" s="16" t="s">
        <v>21</v>
      </c>
      <c r="BK267" s="170">
        <f>ROUND(I267*H267,2)</f>
        <v>0</v>
      </c>
      <c r="BL267" s="16" t="s">
        <v>124</v>
      </c>
      <c r="BM267" s="16" t="s">
        <v>484</v>
      </c>
    </row>
    <row r="268" spans="2:65" s="1" customFormat="1" ht="22.5" customHeight="1">
      <c r="B268" s="158"/>
      <c r="C268" s="193" t="s">
        <v>485</v>
      </c>
      <c r="D268" s="193" t="s">
        <v>278</v>
      </c>
      <c r="E268" s="194" t="s">
        <v>486</v>
      </c>
      <c r="F268" s="195" t="s">
        <v>487</v>
      </c>
      <c r="G268" s="196" t="s">
        <v>159</v>
      </c>
      <c r="H268" s="197">
        <v>119.51</v>
      </c>
      <c r="I268" s="198"/>
      <c r="J268" s="199">
        <f>ROUND(I268*H268,2)</f>
        <v>0</v>
      </c>
      <c r="K268" s="195" t="s">
        <v>3</v>
      </c>
      <c r="L268" s="200"/>
      <c r="M268" s="201" t="s">
        <v>3</v>
      </c>
      <c r="N268" s="202" t="s">
        <v>45</v>
      </c>
      <c r="O268" s="34"/>
      <c r="P268" s="168">
        <f>O268*H268</f>
        <v>0</v>
      </c>
      <c r="Q268" s="168">
        <v>0</v>
      </c>
      <c r="R268" s="168">
        <f>Q268*H268</f>
        <v>0</v>
      </c>
      <c r="S268" s="168">
        <v>0</v>
      </c>
      <c r="T268" s="169">
        <f>S268*H268</f>
        <v>0</v>
      </c>
      <c r="AR268" s="16" t="s">
        <v>163</v>
      </c>
      <c r="AT268" s="16" t="s">
        <v>278</v>
      </c>
      <c r="AU268" s="16" t="s">
        <v>81</v>
      </c>
      <c r="AY268" s="16" t="s">
        <v>117</v>
      </c>
      <c r="BE268" s="170">
        <f>IF(N268="základní",J268,0)</f>
        <v>0</v>
      </c>
      <c r="BF268" s="170">
        <f>IF(N268="snížená",J268,0)</f>
        <v>0</v>
      </c>
      <c r="BG268" s="170">
        <f>IF(N268="zákl. přenesená",J268,0)</f>
        <v>0</v>
      </c>
      <c r="BH268" s="170">
        <f>IF(N268="sníž. přenesená",J268,0)</f>
        <v>0</v>
      </c>
      <c r="BI268" s="170">
        <f>IF(N268="nulová",J268,0)</f>
        <v>0</v>
      </c>
      <c r="BJ268" s="16" t="s">
        <v>21</v>
      </c>
      <c r="BK268" s="170">
        <f>ROUND(I268*H268,2)</f>
        <v>0</v>
      </c>
      <c r="BL268" s="16" t="s">
        <v>124</v>
      </c>
      <c r="BM268" s="16" t="s">
        <v>488</v>
      </c>
    </row>
    <row r="269" spans="2:65" s="1" customFormat="1" ht="22.5" customHeight="1">
      <c r="B269" s="158"/>
      <c r="C269" s="193" t="s">
        <v>489</v>
      </c>
      <c r="D269" s="193" t="s">
        <v>278</v>
      </c>
      <c r="E269" s="194" t="s">
        <v>490</v>
      </c>
      <c r="F269" s="195" t="s">
        <v>491</v>
      </c>
      <c r="G269" s="196" t="s">
        <v>159</v>
      </c>
      <c r="H269" s="197">
        <v>57.5</v>
      </c>
      <c r="I269" s="198"/>
      <c r="J269" s="199">
        <f>ROUND(I269*H269,2)</f>
        <v>0</v>
      </c>
      <c r="K269" s="195" t="s">
        <v>3</v>
      </c>
      <c r="L269" s="200"/>
      <c r="M269" s="201" t="s">
        <v>3</v>
      </c>
      <c r="N269" s="202" t="s">
        <v>45</v>
      </c>
      <c r="O269" s="34"/>
      <c r="P269" s="168">
        <f>O269*H269</f>
        <v>0</v>
      </c>
      <c r="Q269" s="168">
        <v>0</v>
      </c>
      <c r="R269" s="168">
        <f>Q269*H269</f>
        <v>0</v>
      </c>
      <c r="S269" s="168">
        <v>0</v>
      </c>
      <c r="T269" s="169">
        <f>S269*H269</f>
        <v>0</v>
      </c>
      <c r="AR269" s="16" t="s">
        <v>163</v>
      </c>
      <c r="AT269" s="16" t="s">
        <v>278</v>
      </c>
      <c r="AU269" s="16" t="s">
        <v>81</v>
      </c>
      <c r="AY269" s="16" t="s">
        <v>117</v>
      </c>
      <c r="BE269" s="170">
        <f>IF(N269="základní",J269,0)</f>
        <v>0</v>
      </c>
      <c r="BF269" s="170">
        <f>IF(N269="snížená",J269,0)</f>
        <v>0</v>
      </c>
      <c r="BG269" s="170">
        <f>IF(N269="zákl. přenesená",J269,0)</f>
        <v>0</v>
      </c>
      <c r="BH269" s="170">
        <f>IF(N269="sníž. přenesená",J269,0)</f>
        <v>0</v>
      </c>
      <c r="BI269" s="170">
        <f>IF(N269="nulová",J269,0)</f>
        <v>0</v>
      </c>
      <c r="BJ269" s="16" t="s">
        <v>21</v>
      </c>
      <c r="BK269" s="170">
        <f>ROUND(I269*H269,2)</f>
        <v>0</v>
      </c>
      <c r="BL269" s="16" t="s">
        <v>124</v>
      </c>
      <c r="BM269" s="16" t="s">
        <v>492</v>
      </c>
    </row>
    <row r="270" spans="2:51" s="11" customFormat="1" ht="13.5">
      <c r="B270" s="171"/>
      <c r="D270" s="172" t="s">
        <v>126</v>
      </c>
      <c r="E270" s="173" t="s">
        <v>3</v>
      </c>
      <c r="F270" s="174" t="s">
        <v>493</v>
      </c>
      <c r="H270" s="175">
        <v>57.5</v>
      </c>
      <c r="I270" s="176"/>
      <c r="L270" s="171"/>
      <c r="M270" s="177"/>
      <c r="N270" s="178"/>
      <c r="O270" s="178"/>
      <c r="P270" s="178"/>
      <c r="Q270" s="178"/>
      <c r="R270" s="178"/>
      <c r="S270" s="178"/>
      <c r="T270" s="179"/>
      <c r="AT270" s="180" t="s">
        <v>126</v>
      </c>
      <c r="AU270" s="180" t="s">
        <v>81</v>
      </c>
      <c r="AV270" s="11" t="s">
        <v>81</v>
      </c>
      <c r="AW270" s="11" t="s">
        <v>38</v>
      </c>
      <c r="AX270" s="11" t="s">
        <v>21</v>
      </c>
      <c r="AY270" s="180" t="s">
        <v>117</v>
      </c>
    </row>
    <row r="271" spans="2:65" s="1" customFormat="1" ht="22.5" customHeight="1">
      <c r="B271" s="158"/>
      <c r="C271" s="193" t="s">
        <v>494</v>
      </c>
      <c r="D271" s="193" t="s">
        <v>278</v>
      </c>
      <c r="E271" s="194" t="s">
        <v>495</v>
      </c>
      <c r="F271" s="195" t="s">
        <v>496</v>
      </c>
      <c r="G271" s="196" t="s">
        <v>159</v>
      </c>
      <c r="H271" s="197">
        <v>74.75</v>
      </c>
      <c r="I271" s="198"/>
      <c r="J271" s="199">
        <f>ROUND(I271*H271,2)</f>
        <v>0</v>
      </c>
      <c r="K271" s="195" t="s">
        <v>3</v>
      </c>
      <c r="L271" s="200"/>
      <c r="M271" s="201" t="s">
        <v>3</v>
      </c>
      <c r="N271" s="202" t="s">
        <v>45</v>
      </c>
      <c r="O271" s="34"/>
      <c r="P271" s="168">
        <f>O271*H271</f>
        <v>0</v>
      </c>
      <c r="Q271" s="168">
        <v>0</v>
      </c>
      <c r="R271" s="168">
        <f>Q271*H271</f>
        <v>0</v>
      </c>
      <c r="S271" s="168">
        <v>0</v>
      </c>
      <c r="T271" s="169">
        <f>S271*H271</f>
        <v>0</v>
      </c>
      <c r="AR271" s="16" t="s">
        <v>163</v>
      </c>
      <c r="AT271" s="16" t="s">
        <v>278</v>
      </c>
      <c r="AU271" s="16" t="s">
        <v>81</v>
      </c>
      <c r="AY271" s="16" t="s">
        <v>117</v>
      </c>
      <c r="BE271" s="170">
        <f>IF(N271="základní",J271,0)</f>
        <v>0</v>
      </c>
      <c r="BF271" s="170">
        <f>IF(N271="snížená",J271,0)</f>
        <v>0</v>
      </c>
      <c r="BG271" s="170">
        <f>IF(N271="zákl. přenesená",J271,0)</f>
        <v>0</v>
      </c>
      <c r="BH271" s="170">
        <f>IF(N271="sníž. přenesená",J271,0)</f>
        <v>0</v>
      </c>
      <c r="BI271" s="170">
        <f>IF(N271="nulová",J271,0)</f>
        <v>0</v>
      </c>
      <c r="BJ271" s="16" t="s">
        <v>21</v>
      </c>
      <c r="BK271" s="170">
        <f>ROUND(I271*H271,2)</f>
        <v>0</v>
      </c>
      <c r="BL271" s="16" t="s">
        <v>124</v>
      </c>
      <c r="BM271" s="16" t="s">
        <v>497</v>
      </c>
    </row>
    <row r="272" spans="2:51" s="11" customFormat="1" ht="13.5">
      <c r="B272" s="171"/>
      <c r="D272" s="172" t="s">
        <v>126</v>
      </c>
      <c r="E272" s="173" t="s">
        <v>3</v>
      </c>
      <c r="F272" s="174" t="s">
        <v>498</v>
      </c>
      <c r="H272" s="175">
        <v>74.75</v>
      </c>
      <c r="I272" s="176"/>
      <c r="L272" s="171"/>
      <c r="M272" s="177"/>
      <c r="N272" s="178"/>
      <c r="O272" s="178"/>
      <c r="P272" s="178"/>
      <c r="Q272" s="178"/>
      <c r="R272" s="178"/>
      <c r="S272" s="178"/>
      <c r="T272" s="179"/>
      <c r="AT272" s="180" t="s">
        <v>126</v>
      </c>
      <c r="AU272" s="180" t="s">
        <v>81</v>
      </c>
      <c r="AV272" s="11" t="s">
        <v>81</v>
      </c>
      <c r="AW272" s="11" t="s">
        <v>38</v>
      </c>
      <c r="AX272" s="11" t="s">
        <v>21</v>
      </c>
      <c r="AY272" s="180" t="s">
        <v>117</v>
      </c>
    </row>
    <row r="273" spans="2:65" s="1" customFormat="1" ht="22.5" customHeight="1">
      <c r="B273" s="158"/>
      <c r="C273" s="193" t="s">
        <v>499</v>
      </c>
      <c r="D273" s="193" t="s">
        <v>278</v>
      </c>
      <c r="E273" s="194" t="s">
        <v>500</v>
      </c>
      <c r="F273" s="195" t="s">
        <v>501</v>
      </c>
      <c r="G273" s="196" t="s">
        <v>159</v>
      </c>
      <c r="H273" s="197">
        <v>59</v>
      </c>
      <c r="I273" s="198"/>
      <c r="J273" s="199">
        <f>ROUND(I273*H273,2)</f>
        <v>0</v>
      </c>
      <c r="K273" s="195" t="s">
        <v>3</v>
      </c>
      <c r="L273" s="200"/>
      <c r="M273" s="201" t="s">
        <v>3</v>
      </c>
      <c r="N273" s="202" t="s">
        <v>45</v>
      </c>
      <c r="O273" s="34"/>
      <c r="P273" s="168">
        <f>O273*H273</f>
        <v>0</v>
      </c>
      <c r="Q273" s="168">
        <v>0</v>
      </c>
      <c r="R273" s="168">
        <f>Q273*H273</f>
        <v>0</v>
      </c>
      <c r="S273" s="168">
        <v>0</v>
      </c>
      <c r="T273" s="169">
        <f>S273*H273</f>
        <v>0</v>
      </c>
      <c r="AR273" s="16" t="s">
        <v>163</v>
      </c>
      <c r="AT273" s="16" t="s">
        <v>278</v>
      </c>
      <c r="AU273" s="16" t="s">
        <v>81</v>
      </c>
      <c r="AY273" s="16" t="s">
        <v>117</v>
      </c>
      <c r="BE273" s="170">
        <f>IF(N273="základní",J273,0)</f>
        <v>0</v>
      </c>
      <c r="BF273" s="170">
        <f>IF(N273="snížená",J273,0)</f>
        <v>0</v>
      </c>
      <c r="BG273" s="170">
        <f>IF(N273="zákl. přenesená",J273,0)</f>
        <v>0</v>
      </c>
      <c r="BH273" s="170">
        <f>IF(N273="sníž. přenesená",J273,0)</f>
        <v>0</v>
      </c>
      <c r="BI273" s="170">
        <f>IF(N273="nulová",J273,0)</f>
        <v>0</v>
      </c>
      <c r="BJ273" s="16" t="s">
        <v>21</v>
      </c>
      <c r="BK273" s="170">
        <f>ROUND(I273*H273,2)</f>
        <v>0</v>
      </c>
      <c r="BL273" s="16" t="s">
        <v>124</v>
      </c>
      <c r="BM273" s="16" t="s">
        <v>502</v>
      </c>
    </row>
    <row r="274" spans="2:63" s="10" customFormat="1" ht="29.25" customHeight="1">
      <c r="B274" s="144"/>
      <c r="D274" s="155" t="s">
        <v>73</v>
      </c>
      <c r="E274" s="156" t="s">
        <v>168</v>
      </c>
      <c r="F274" s="156" t="s">
        <v>503</v>
      </c>
      <c r="I274" s="147"/>
      <c r="J274" s="157">
        <f>BK274</f>
        <v>0</v>
      </c>
      <c r="L274" s="144"/>
      <c r="M274" s="149"/>
      <c r="N274" s="150"/>
      <c r="O274" s="150"/>
      <c r="P274" s="151">
        <f>SUM(P275:P276)</f>
        <v>0</v>
      </c>
      <c r="Q274" s="150"/>
      <c r="R274" s="151">
        <f>SUM(R275:R276)</f>
        <v>0</v>
      </c>
      <c r="S274" s="150"/>
      <c r="T274" s="152">
        <f>SUM(T275:T276)</f>
        <v>0</v>
      </c>
      <c r="AR274" s="145" t="s">
        <v>21</v>
      </c>
      <c r="AT274" s="153" t="s">
        <v>73</v>
      </c>
      <c r="AU274" s="153" t="s">
        <v>21</v>
      </c>
      <c r="AY274" s="145" t="s">
        <v>117</v>
      </c>
      <c r="BK274" s="154">
        <f>SUM(BK275:BK276)</f>
        <v>0</v>
      </c>
    </row>
    <row r="275" spans="2:65" s="1" customFormat="1" ht="22.5" customHeight="1">
      <c r="B275" s="158"/>
      <c r="C275" s="159" t="s">
        <v>504</v>
      </c>
      <c r="D275" s="159" t="s">
        <v>119</v>
      </c>
      <c r="E275" s="160" t="s">
        <v>505</v>
      </c>
      <c r="F275" s="161" t="s">
        <v>506</v>
      </c>
      <c r="G275" s="162" t="s">
        <v>159</v>
      </c>
      <c r="H275" s="163">
        <v>96</v>
      </c>
      <c r="I275" s="164"/>
      <c r="J275" s="165">
        <f>ROUND(I275*H275,2)</f>
        <v>0</v>
      </c>
      <c r="K275" s="161" t="s">
        <v>123</v>
      </c>
      <c r="L275" s="33"/>
      <c r="M275" s="166" t="s">
        <v>3</v>
      </c>
      <c r="N275" s="167" t="s">
        <v>45</v>
      </c>
      <c r="O275" s="34"/>
      <c r="P275" s="168">
        <f>O275*H275</f>
        <v>0</v>
      </c>
      <c r="Q275" s="168">
        <v>0</v>
      </c>
      <c r="R275" s="168">
        <f>Q275*H275</f>
        <v>0</v>
      </c>
      <c r="S275" s="168">
        <v>0</v>
      </c>
      <c r="T275" s="169">
        <f>S275*H275</f>
        <v>0</v>
      </c>
      <c r="AR275" s="16" t="s">
        <v>124</v>
      </c>
      <c r="AT275" s="16" t="s">
        <v>119</v>
      </c>
      <c r="AU275" s="16" t="s">
        <v>81</v>
      </c>
      <c r="AY275" s="16" t="s">
        <v>117</v>
      </c>
      <c r="BE275" s="170">
        <f>IF(N275="základní",J275,0)</f>
        <v>0</v>
      </c>
      <c r="BF275" s="170">
        <f>IF(N275="snížená",J275,0)</f>
        <v>0</v>
      </c>
      <c r="BG275" s="170">
        <f>IF(N275="zákl. přenesená",J275,0)</f>
        <v>0</v>
      </c>
      <c r="BH275" s="170">
        <f>IF(N275="sníž. přenesená",J275,0)</f>
        <v>0</v>
      </c>
      <c r="BI275" s="170">
        <f>IF(N275="nulová",J275,0)</f>
        <v>0</v>
      </c>
      <c r="BJ275" s="16" t="s">
        <v>21</v>
      </c>
      <c r="BK275" s="170">
        <f>ROUND(I275*H275,2)</f>
        <v>0</v>
      </c>
      <c r="BL275" s="16" t="s">
        <v>124</v>
      </c>
      <c r="BM275" s="16" t="s">
        <v>507</v>
      </c>
    </row>
    <row r="276" spans="2:51" s="11" customFormat="1" ht="13.5">
      <c r="B276" s="171"/>
      <c r="D276" s="181" t="s">
        <v>126</v>
      </c>
      <c r="E276" s="180" t="s">
        <v>3</v>
      </c>
      <c r="F276" s="182" t="s">
        <v>508</v>
      </c>
      <c r="H276" s="183">
        <v>96</v>
      </c>
      <c r="I276" s="176"/>
      <c r="L276" s="171"/>
      <c r="M276" s="177"/>
      <c r="N276" s="178"/>
      <c r="O276" s="178"/>
      <c r="P276" s="178"/>
      <c r="Q276" s="178"/>
      <c r="R276" s="178"/>
      <c r="S276" s="178"/>
      <c r="T276" s="179"/>
      <c r="AT276" s="180" t="s">
        <v>126</v>
      </c>
      <c r="AU276" s="180" t="s">
        <v>81</v>
      </c>
      <c r="AV276" s="11" t="s">
        <v>81</v>
      </c>
      <c r="AW276" s="11" t="s">
        <v>38</v>
      </c>
      <c r="AX276" s="11" t="s">
        <v>21</v>
      </c>
      <c r="AY276" s="180" t="s">
        <v>117</v>
      </c>
    </row>
    <row r="277" spans="2:63" s="10" customFormat="1" ht="29.25" customHeight="1">
      <c r="B277" s="144"/>
      <c r="D277" s="155" t="s">
        <v>73</v>
      </c>
      <c r="E277" s="156" t="s">
        <v>509</v>
      </c>
      <c r="F277" s="156" t="s">
        <v>510</v>
      </c>
      <c r="I277" s="147"/>
      <c r="J277" s="157">
        <f>BK277</f>
        <v>0</v>
      </c>
      <c r="L277" s="144"/>
      <c r="M277" s="149"/>
      <c r="N277" s="150"/>
      <c r="O277" s="150"/>
      <c r="P277" s="151">
        <f>SUM(P278:P282)</f>
        <v>0</v>
      </c>
      <c r="Q277" s="150"/>
      <c r="R277" s="151">
        <f>SUM(R278:R282)</f>
        <v>0</v>
      </c>
      <c r="S277" s="150"/>
      <c r="T277" s="152">
        <f>SUM(T278:T282)</f>
        <v>0</v>
      </c>
      <c r="AR277" s="145" t="s">
        <v>21</v>
      </c>
      <c r="AT277" s="153" t="s">
        <v>73</v>
      </c>
      <c r="AU277" s="153" t="s">
        <v>21</v>
      </c>
      <c r="AY277" s="145" t="s">
        <v>117</v>
      </c>
      <c r="BK277" s="154">
        <f>SUM(BK278:BK282)</f>
        <v>0</v>
      </c>
    </row>
    <row r="278" spans="2:65" s="1" customFormat="1" ht="22.5" customHeight="1">
      <c r="B278" s="158"/>
      <c r="C278" s="159" t="s">
        <v>511</v>
      </c>
      <c r="D278" s="159" t="s">
        <v>119</v>
      </c>
      <c r="E278" s="160" t="s">
        <v>512</v>
      </c>
      <c r="F278" s="161" t="s">
        <v>513</v>
      </c>
      <c r="G278" s="162" t="s">
        <v>514</v>
      </c>
      <c r="H278" s="163">
        <v>34.61</v>
      </c>
      <c r="I278" s="164"/>
      <c r="J278" s="165">
        <f>ROUND(I278*H278,2)</f>
        <v>0</v>
      </c>
      <c r="K278" s="161" t="s">
        <v>123</v>
      </c>
      <c r="L278" s="33"/>
      <c r="M278" s="166" t="s">
        <v>3</v>
      </c>
      <c r="N278" s="167" t="s">
        <v>45</v>
      </c>
      <c r="O278" s="34"/>
      <c r="P278" s="168">
        <f>O278*H278</f>
        <v>0</v>
      </c>
      <c r="Q278" s="168">
        <v>0</v>
      </c>
      <c r="R278" s="168">
        <f>Q278*H278</f>
        <v>0</v>
      </c>
      <c r="S278" s="168">
        <v>0</v>
      </c>
      <c r="T278" s="169">
        <f>S278*H278</f>
        <v>0</v>
      </c>
      <c r="AR278" s="16" t="s">
        <v>124</v>
      </c>
      <c r="AT278" s="16" t="s">
        <v>119</v>
      </c>
      <c r="AU278" s="16" t="s">
        <v>81</v>
      </c>
      <c r="AY278" s="16" t="s">
        <v>117</v>
      </c>
      <c r="BE278" s="170">
        <f>IF(N278="základní",J278,0)</f>
        <v>0</v>
      </c>
      <c r="BF278" s="170">
        <f>IF(N278="snížená",J278,0)</f>
        <v>0</v>
      </c>
      <c r="BG278" s="170">
        <f>IF(N278="zákl. přenesená",J278,0)</f>
        <v>0</v>
      </c>
      <c r="BH278" s="170">
        <f>IF(N278="sníž. přenesená",J278,0)</f>
        <v>0</v>
      </c>
      <c r="BI278" s="170">
        <f>IF(N278="nulová",J278,0)</f>
        <v>0</v>
      </c>
      <c r="BJ278" s="16" t="s">
        <v>21</v>
      </c>
      <c r="BK278" s="170">
        <f>ROUND(I278*H278,2)</f>
        <v>0</v>
      </c>
      <c r="BL278" s="16" t="s">
        <v>124</v>
      </c>
      <c r="BM278" s="16" t="s">
        <v>515</v>
      </c>
    </row>
    <row r="279" spans="2:65" s="1" customFormat="1" ht="22.5" customHeight="1">
      <c r="B279" s="158"/>
      <c r="C279" s="159" t="s">
        <v>516</v>
      </c>
      <c r="D279" s="159" t="s">
        <v>119</v>
      </c>
      <c r="E279" s="160" t="s">
        <v>517</v>
      </c>
      <c r="F279" s="161" t="s">
        <v>518</v>
      </c>
      <c r="G279" s="162" t="s">
        <v>514</v>
      </c>
      <c r="H279" s="163">
        <v>64.82</v>
      </c>
      <c r="I279" s="164"/>
      <c r="J279" s="165">
        <f>ROUND(I279*H279,2)</f>
        <v>0</v>
      </c>
      <c r="K279" s="161" t="s">
        <v>123</v>
      </c>
      <c r="L279" s="33"/>
      <c r="M279" s="166" t="s">
        <v>3</v>
      </c>
      <c r="N279" s="167" t="s">
        <v>45</v>
      </c>
      <c r="O279" s="34"/>
      <c r="P279" s="168">
        <f>O279*H279</f>
        <v>0</v>
      </c>
      <c r="Q279" s="168">
        <v>0</v>
      </c>
      <c r="R279" s="168">
        <f>Q279*H279</f>
        <v>0</v>
      </c>
      <c r="S279" s="168">
        <v>0</v>
      </c>
      <c r="T279" s="169">
        <f>S279*H279</f>
        <v>0</v>
      </c>
      <c r="AR279" s="16" t="s">
        <v>124</v>
      </c>
      <c r="AT279" s="16" t="s">
        <v>119</v>
      </c>
      <c r="AU279" s="16" t="s">
        <v>81</v>
      </c>
      <c r="AY279" s="16" t="s">
        <v>117</v>
      </c>
      <c r="BE279" s="170">
        <f>IF(N279="základní",J279,0)</f>
        <v>0</v>
      </c>
      <c r="BF279" s="170">
        <f>IF(N279="snížená",J279,0)</f>
        <v>0</v>
      </c>
      <c r="BG279" s="170">
        <f>IF(N279="zákl. přenesená",J279,0)</f>
        <v>0</v>
      </c>
      <c r="BH279" s="170">
        <f>IF(N279="sníž. přenesená",J279,0)</f>
        <v>0</v>
      </c>
      <c r="BI279" s="170">
        <f>IF(N279="nulová",J279,0)</f>
        <v>0</v>
      </c>
      <c r="BJ279" s="16" t="s">
        <v>21</v>
      </c>
      <c r="BK279" s="170">
        <f>ROUND(I279*H279,2)</f>
        <v>0</v>
      </c>
      <c r="BL279" s="16" t="s">
        <v>124</v>
      </c>
      <c r="BM279" s="16" t="s">
        <v>519</v>
      </c>
    </row>
    <row r="280" spans="2:51" s="11" customFormat="1" ht="13.5">
      <c r="B280" s="171"/>
      <c r="D280" s="172" t="s">
        <v>126</v>
      </c>
      <c r="E280" s="173" t="s">
        <v>3</v>
      </c>
      <c r="F280" s="174" t="s">
        <v>520</v>
      </c>
      <c r="H280" s="175">
        <v>64.82</v>
      </c>
      <c r="I280" s="176"/>
      <c r="L280" s="171"/>
      <c r="M280" s="177"/>
      <c r="N280" s="178"/>
      <c r="O280" s="178"/>
      <c r="P280" s="178"/>
      <c r="Q280" s="178"/>
      <c r="R280" s="178"/>
      <c r="S280" s="178"/>
      <c r="T280" s="179"/>
      <c r="AT280" s="180" t="s">
        <v>126</v>
      </c>
      <c r="AU280" s="180" t="s">
        <v>81</v>
      </c>
      <c r="AV280" s="11" t="s">
        <v>81</v>
      </c>
      <c r="AW280" s="11" t="s">
        <v>38</v>
      </c>
      <c r="AX280" s="11" t="s">
        <v>21</v>
      </c>
      <c r="AY280" s="180" t="s">
        <v>117</v>
      </c>
    </row>
    <row r="281" spans="2:65" s="1" customFormat="1" ht="22.5" customHeight="1">
      <c r="B281" s="158"/>
      <c r="C281" s="159" t="s">
        <v>521</v>
      </c>
      <c r="D281" s="159" t="s">
        <v>119</v>
      </c>
      <c r="E281" s="160" t="s">
        <v>522</v>
      </c>
      <c r="F281" s="161" t="s">
        <v>523</v>
      </c>
      <c r="G281" s="162" t="s">
        <v>514</v>
      </c>
      <c r="H281" s="163">
        <v>32.41</v>
      </c>
      <c r="I281" s="164"/>
      <c r="J281" s="165">
        <f>ROUND(I281*H281,2)</f>
        <v>0</v>
      </c>
      <c r="K281" s="161" t="s">
        <v>123</v>
      </c>
      <c r="L281" s="33"/>
      <c r="M281" s="166" t="s">
        <v>3</v>
      </c>
      <c r="N281" s="167" t="s">
        <v>45</v>
      </c>
      <c r="O281" s="34"/>
      <c r="P281" s="168">
        <f>O281*H281</f>
        <v>0</v>
      </c>
      <c r="Q281" s="168">
        <v>0</v>
      </c>
      <c r="R281" s="168">
        <f>Q281*H281</f>
        <v>0</v>
      </c>
      <c r="S281" s="168">
        <v>0</v>
      </c>
      <c r="T281" s="169">
        <f>S281*H281</f>
        <v>0</v>
      </c>
      <c r="AR281" s="16" t="s">
        <v>124</v>
      </c>
      <c r="AT281" s="16" t="s">
        <v>119</v>
      </c>
      <c r="AU281" s="16" t="s">
        <v>81</v>
      </c>
      <c r="AY281" s="16" t="s">
        <v>117</v>
      </c>
      <c r="BE281" s="170">
        <f>IF(N281="základní",J281,0)</f>
        <v>0</v>
      </c>
      <c r="BF281" s="170">
        <f>IF(N281="snížená",J281,0)</f>
        <v>0</v>
      </c>
      <c r="BG281" s="170">
        <f>IF(N281="zákl. přenesená",J281,0)</f>
        <v>0</v>
      </c>
      <c r="BH281" s="170">
        <f>IF(N281="sníž. přenesená",J281,0)</f>
        <v>0</v>
      </c>
      <c r="BI281" s="170">
        <f>IF(N281="nulová",J281,0)</f>
        <v>0</v>
      </c>
      <c r="BJ281" s="16" t="s">
        <v>21</v>
      </c>
      <c r="BK281" s="170">
        <f>ROUND(I281*H281,2)</f>
        <v>0</v>
      </c>
      <c r="BL281" s="16" t="s">
        <v>124</v>
      </c>
      <c r="BM281" s="16" t="s">
        <v>524</v>
      </c>
    </row>
    <row r="282" spans="2:51" s="11" customFormat="1" ht="13.5">
      <c r="B282" s="171"/>
      <c r="D282" s="181" t="s">
        <v>126</v>
      </c>
      <c r="E282" s="180" t="s">
        <v>3</v>
      </c>
      <c r="F282" s="182" t="s">
        <v>525</v>
      </c>
      <c r="H282" s="183">
        <v>32.41</v>
      </c>
      <c r="I282" s="176"/>
      <c r="L282" s="171"/>
      <c r="M282" s="177"/>
      <c r="N282" s="178"/>
      <c r="O282" s="178"/>
      <c r="P282" s="178"/>
      <c r="Q282" s="178"/>
      <c r="R282" s="178"/>
      <c r="S282" s="178"/>
      <c r="T282" s="179"/>
      <c r="AT282" s="180" t="s">
        <v>126</v>
      </c>
      <c r="AU282" s="180" t="s">
        <v>81</v>
      </c>
      <c r="AV282" s="11" t="s">
        <v>81</v>
      </c>
      <c r="AW282" s="11" t="s">
        <v>38</v>
      </c>
      <c r="AX282" s="11" t="s">
        <v>21</v>
      </c>
      <c r="AY282" s="180" t="s">
        <v>117</v>
      </c>
    </row>
    <row r="283" spans="2:63" s="10" customFormat="1" ht="29.25" customHeight="1">
      <c r="B283" s="144"/>
      <c r="D283" s="155" t="s">
        <v>73</v>
      </c>
      <c r="E283" s="156" t="s">
        <v>526</v>
      </c>
      <c r="F283" s="156" t="s">
        <v>527</v>
      </c>
      <c r="I283" s="147"/>
      <c r="J283" s="157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</v>
      </c>
      <c r="S283" s="150"/>
      <c r="T283" s="152">
        <f>SUM(T284:T286)</f>
        <v>0</v>
      </c>
      <c r="AR283" s="145" t="s">
        <v>21</v>
      </c>
      <c r="AT283" s="153" t="s">
        <v>73</v>
      </c>
      <c r="AU283" s="153" t="s">
        <v>21</v>
      </c>
      <c r="AY283" s="145" t="s">
        <v>117</v>
      </c>
      <c r="BK283" s="154">
        <f>SUM(BK284:BK286)</f>
        <v>0</v>
      </c>
    </row>
    <row r="284" spans="2:65" s="1" customFormat="1" ht="31.5" customHeight="1">
      <c r="B284" s="158"/>
      <c r="C284" s="159" t="s">
        <v>528</v>
      </c>
      <c r="D284" s="159" t="s">
        <v>119</v>
      </c>
      <c r="E284" s="160" t="s">
        <v>529</v>
      </c>
      <c r="F284" s="161" t="s">
        <v>530</v>
      </c>
      <c r="G284" s="162" t="s">
        <v>514</v>
      </c>
      <c r="H284" s="163">
        <v>47.633</v>
      </c>
      <c r="I284" s="164"/>
      <c r="J284" s="165">
        <f>ROUND(I284*H284,2)</f>
        <v>0</v>
      </c>
      <c r="K284" s="161" t="s">
        <v>123</v>
      </c>
      <c r="L284" s="33"/>
      <c r="M284" s="166" t="s">
        <v>3</v>
      </c>
      <c r="N284" s="167" t="s">
        <v>45</v>
      </c>
      <c r="O284" s="34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AR284" s="16" t="s">
        <v>124</v>
      </c>
      <c r="AT284" s="16" t="s">
        <v>119</v>
      </c>
      <c r="AU284" s="16" t="s">
        <v>81</v>
      </c>
      <c r="AY284" s="16" t="s">
        <v>117</v>
      </c>
      <c r="BE284" s="170">
        <f>IF(N284="základní",J284,0)</f>
        <v>0</v>
      </c>
      <c r="BF284" s="170">
        <f>IF(N284="snížená",J284,0)</f>
        <v>0</v>
      </c>
      <c r="BG284" s="170">
        <f>IF(N284="zákl. přenesená",J284,0)</f>
        <v>0</v>
      </c>
      <c r="BH284" s="170">
        <f>IF(N284="sníž. přenesená",J284,0)</f>
        <v>0</v>
      </c>
      <c r="BI284" s="170">
        <f>IF(N284="nulová",J284,0)</f>
        <v>0</v>
      </c>
      <c r="BJ284" s="16" t="s">
        <v>21</v>
      </c>
      <c r="BK284" s="170">
        <f>ROUND(I284*H284,2)</f>
        <v>0</v>
      </c>
      <c r="BL284" s="16" t="s">
        <v>124</v>
      </c>
      <c r="BM284" s="16" t="s">
        <v>531</v>
      </c>
    </row>
    <row r="285" spans="2:51" s="11" customFormat="1" ht="13.5">
      <c r="B285" s="171"/>
      <c r="D285" s="172" t="s">
        <v>126</v>
      </c>
      <c r="E285" s="173" t="s">
        <v>3</v>
      </c>
      <c r="F285" s="174" t="s">
        <v>532</v>
      </c>
      <c r="H285" s="175">
        <v>47.633</v>
      </c>
      <c r="I285" s="176"/>
      <c r="L285" s="171"/>
      <c r="M285" s="177"/>
      <c r="N285" s="178"/>
      <c r="O285" s="178"/>
      <c r="P285" s="178"/>
      <c r="Q285" s="178"/>
      <c r="R285" s="178"/>
      <c r="S285" s="178"/>
      <c r="T285" s="179"/>
      <c r="AT285" s="180" t="s">
        <v>126</v>
      </c>
      <c r="AU285" s="180" t="s">
        <v>81</v>
      </c>
      <c r="AV285" s="11" t="s">
        <v>81</v>
      </c>
      <c r="AW285" s="11" t="s">
        <v>38</v>
      </c>
      <c r="AX285" s="11" t="s">
        <v>21</v>
      </c>
      <c r="AY285" s="180" t="s">
        <v>117</v>
      </c>
    </row>
    <row r="286" spans="2:65" s="1" customFormat="1" ht="22.5" customHeight="1">
      <c r="B286" s="158"/>
      <c r="C286" s="159" t="s">
        <v>533</v>
      </c>
      <c r="D286" s="159" t="s">
        <v>119</v>
      </c>
      <c r="E286" s="160" t="s">
        <v>534</v>
      </c>
      <c r="F286" s="161" t="s">
        <v>535</v>
      </c>
      <c r="G286" s="162" t="s">
        <v>514</v>
      </c>
      <c r="H286" s="163">
        <v>4.961</v>
      </c>
      <c r="I286" s="164"/>
      <c r="J286" s="165">
        <f>ROUND(I286*H286,2)</f>
        <v>0</v>
      </c>
      <c r="K286" s="161" t="s">
        <v>123</v>
      </c>
      <c r="L286" s="33"/>
      <c r="M286" s="166" t="s">
        <v>3</v>
      </c>
      <c r="N286" s="167" t="s">
        <v>45</v>
      </c>
      <c r="O286" s="34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AR286" s="16" t="s">
        <v>124</v>
      </c>
      <c r="AT286" s="16" t="s">
        <v>119</v>
      </c>
      <c r="AU286" s="16" t="s">
        <v>81</v>
      </c>
      <c r="AY286" s="16" t="s">
        <v>117</v>
      </c>
      <c r="BE286" s="170">
        <f>IF(N286="základní",J286,0)</f>
        <v>0</v>
      </c>
      <c r="BF286" s="170">
        <f>IF(N286="snížená",J286,0)</f>
        <v>0</v>
      </c>
      <c r="BG286" s="170">
        <f>IF(N286="zákl. přenesená",J286,0)</f>
        <v>0</v>
      </c>
      <c r="BH286" s="170">
        <f>IF(N286="sníž. přenesená",J286,0)</f>
        <v>0</v>
      </c>
      <c r="BI286" s="170">
        <f>IF(N286="nulová",J286,0)</f>
        <v>0</v>
      </c>
      <c r="BJ286" s="16" t="s">
        <v>21</v>
      </c>
      <c r="BK286" s="170">
        <f>ROUND(I286*H286,2)</f>
        <v>0</v>
      </c>
      <c r="BL286" s="16" t="s">
        <v>124</v>
      </c>
      <c r="BM286" s="16" t="s">
        <v>536</v>
      </c>
    </row>
    <row r="287" spans="2:63" s="10" customFormat="1" ht="36.75" customHeight="1">
      <c r="B287" s="144"/>
      <c r="D287" s="145" t="s">
        <v>73</v>
      </c>
      <c r="E287" s="146" t="s">
        <v>537</v>
      </c>
      <c r="F287" s="146" t="s">
        <v>538</v>
      </c>
      <c r="I287" s="147"/>
      <c r="J287" s="148">
        <f>BK287</f>
        <v>0</v>
      </c>
      <c r="L287" s="144"/>
      <c r="M287" s="149"/>
      <c r="N287" s="150"/>
      <c r="O287" s="150"/>
      <c r="P287" s="151">
        <f>P288</f>
        <v>0</v>
      </c>
      <c r="Q287" s="150"/>
      <c r="R287" s="151">
        <f>R288</f>
        <v>0</v>
      </c>
      <c r="S287" s="150"/>
      <c r="T287" s="152">
        <f>T288</f>
        <v>0</v>
      </c>
      <c r="AR287" s="145" t="s">
        <v>144</v>
      </c>
      <c r="AT287" s="153" t="s">
        <v>73</v>
      </c>
      <c r="AU287" s="153" t="s">
        <v>74</v>
      </c>
      <c r="AY287" s="145" t="s">
        <v>117</v>
      </c>
      <c r="BK287" s="154">
        <f>BK288</f>
        <v>0</v>
      </c>
    </row>
    <row r="288" spans="2:63" s="10" customFormat="1" ht="19.5" customHeight="1">
      <c r="B288" s="144"/>
      <c r="D288" s="155" t="s">
        <v>73</v>
      </c>
      <c r="E288" s="156" t="s">
        <v>539</v>
      </c>
      <c r="F288" s="156" t="s">
        <v>540</v>
      </c>
      <c r="I288" s="147"/>
      <c r="J288" s="157">
        <f>BK288</f>
        <v>0</v>
      </c>
      <c r="L288" s="144"/>
      <c r="M288" s="149"/>
      <c r="N288" s="150"/>
      <c r="O288" s="150"/>
      <c r="P288" s="151">
        <f>P289</f>
        <v>0</v>
      </c>
      <c r="Q288" s="150"/>
      <c r="R288" s="151">
        <f>R289</f>
        <v>0</v>
      </c>
      <c r="S288" s="150"/>
      <c r="T288" s="152">
        <f>T289</f>
        <v>0</v>
      </c>
      <c r="AR288" s="145" t="s">
        <v>144</v>
      </c>
      <c r="AT288" s="153" t="s">
        <v>73</v>
      </c>
      <c r="AU288" s="153" t="s">
        <v>21</v>
      </c>
      <c r="AY288" s="145" t="s">
        <v>117</v>
      </c>
      <c r="BK288" s="154">
        <f>BK289</f>
        <v>0</v>
      </c>
    </row>
    <row r="289" spans="2:65" s="1" customFormat="1" ht="22.5" customHeight="1">
      <c r="B289" s="158"/>
      <c r="C289" s="159" t="s">
        <v>541</v>
      </c>
      <c r="D289" s="159" t="s">
        <v>119</v>
      </c>
      <c r="E289" s="160" t="s">
        <v>542</v>
      </c>
      <c r="F289" s="161" t="s">
        <v>540</v>
      </c>
      <c r="G289" s="162" t="s">
        <v>543</v>
      </c>
      <c r="H289" s="163">
        <v>1</v>
      </c>
      <c r="I289" s="164"/>
      <c r="J289" s="165">
        <f>ROUND(I289*H289,2)</f>
        <v>0</v>
      </c>
      <c r="K289" s="161" t="s">
        <v>123</v>
      </c>
      <c r="L289" s="33"/>
      <c r="M289" s="166" t="s">
        <v>3</v>
      </c>
      <c r="N289" s="208" t="s">
        <v>45</v>
      </c>
      <c r="O289" s="209"/>
      <c r="P289" s="210">
        <f>O289*H289</f>
        <v>0</v>
      </c>
      <c r="Q289" s="210">
        <v>0</v>
      </c>
      <c r="R289" s="210">
        <f>Q289*H289</f>
        <v>0</v>
      </c>
      <c r="S289" s="210">
        <v>0</v>
      </c>
      <c r="T289" s="211">
        <f>S289*H289</f>
        <v>0</v>
      </c>
      <c r="AR289" s="16" t="s">
        <v>544</v>
      </c>
      <c r="AT289" s="16" t="s">
        <v>119</v>
      </c>
      <c r="AU289" s="16" t="s">
        <v>81</v>
      </c>
      <c r="AY289" s="16" t="s">
        <v>117</v>
      </c>
      <c r="BE289" s="170">
        <f>IF(N289="základní",J289,0)</f>
        <v>0</v>
      </c>
      <c r="BF289" s="170">
        <f>IF(N289="snížená",J289,0)</f>
        <v>0</v>
      </c>
      <c r="BG289" s="170">
        <f>IF(N289="zákl. přenesená",J289,0)</f>
        <v>0</v>
      </c>
      <c r="BH289" s="170">
        <f>IF(N289="sníž. přenesená",J289,0)</f>
        <v>0</v>
      </c>
      <c r="BI289" s="170">
        <f>IF(N289="nulová",J289,0)</f>
        <v>0</v>
      </c>
      <c r="BJ289" s="16" t="s">
        <v>21</v>
      </c>
      <c r="BK289" s="170">
        <f>ROUND(I289*H289,2)</f>
        <v>0</v>
      </c>
      <c r="BL289" s="16" t="s">
        <v>544</v>
      </c>
      <c r="BM289" s="16" t="s">
        <v>545</v>
      </c>
    </row>
    <row r="290" spans="2:12" s="1" customFormat="1" ht="6.75" customHeight="1">
      <c r="B290" s="48"/>
      <c r="C290" s="49"/>
      <c r="D290" s="49"/>
      <c r="E290" s="49"/>
      <c r="F290" s="49"/>
      <c r="G290" s="49"/>
      <c r="H290" s="49"/>
      <c r="I290" s="111"/>
      <c r="J290" s="49"/>
      <c r="K290" s="49"/>
      <c r="L290" s="33"/>
    </row>
    <row r="291" ht="13.5">
      <c r="AT291" s="212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  <col min="12" max="16384" width="9.3320312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229" customFormat="1" ht="45" customHeight="1">
      <c r="B3" s="227"/>
      <c r="C3" s="350" t="s">
        <v>553</v>
      </c>
      <c r="D3" s="350"/>
      <c r="E3" s="350"/>
      <c r="F3" s="350"/>
      <c r="G3" s="350"/>
      <c r="H3" s="350"/>
      <c r="I3" s="350"/>
      <c r="J3" s="350"/>
      <c r="K3" s="228"/>
    </row>
    <row r="4" spans="2:11" ht="25.5" customHeight="1">
      <c r="B4" s="230"/>
      <c r="C4" s="355" t="s">
        <v>554</v>
      </c>
      <c r="D4" s="355"/>
      <c r="E4" s="355"/>
      <c r="F4" s="355"/>
      <c r="G4" s="355"/>
      <c r="H4" s="355"/>
      <c r="I4" s="355"/>
      <c r="J4" s="355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52" t="s">
        <v>555</v>
      </c>
      <c r="D6" s="352"/>
      <c r="E6" s="352"/>
      <c r="F6" s="352"/>
      <c r="G6" s="352"/>
      <c r="H6" s="352"/>
      <c r="I6" s="352"/>
      <c r="J6" s="352"/>
      <c r="K6" s="231"/>
    </row>
    <row r="7" spans="2:11" ht="15" customHeight="1">
      <c r="B7" s="234"/>
      <c r="C7" s="352" t="s">
        <v>556</v>
      </c>
      <c r="D7" s="352"/>
      <c r="E7" s="352"/>
      <c r="F7" s="352"/>
      <c r="G7" s="352"/>
      <c r="H7" s="352"/>
      <c r="I7" s="352"/>
      <c r="J7" s="352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52" t="s">
        <v>557</v>
      </c>
      <c r="D9" s="352"/>
      <c r="E9" s="352"/>
      <c r="F9" s="352"/>
      <c r="G9" s="352"/>
      <c r="H9" s="352"/>
      <c r="I9" s="352"/>
      <c r="J9" s="352"/>
      <c r="K9" s="231"/>
    </row>
    <row r="10" spans="2:11" ht="15" customHeight="1">
      <c r="B10" s="234"/>
      <c r="C10" s="233"/>
      <c r="D10" s="352" t="s">
        <v>558</v>
      </c>
      <c r="E10" s="352"/>
      <c r="F10" s="352"/>
      <c r="G10" s="352"/>
      <c r="H10" s="352"/>
      <c r="I10" s="352"/>
      <c r="J10" s="352"/>
      <c r="K10" s="231"/>
    </row>
    <row r="11" spans="2:11" ht="15" customHeight="1">
      <c r="B11" s="234"/>
      <c r="C11" s="235"/>
      <c r="D11" s="352" t="s">
        <v>559</v>
      </c>
      <c r="E11" s="352"/>
      <c r="F11" s="352"/>
      <c r="G11" s="352"/>
      <c r="H11" s="352"/>
      <c r="I11" s="352"/>
      <c r="J11" s="352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52" t="s">
        <v>560</v>
      </c>
      <c r="E13" s="352"/>
      <c r="F13" s="352"/>
      <c r="G13" s="352"/>
      <c r="H13" s="352"/>
      <c r="I13" s="352"/>
      <c r="J13" s="352"/>
      <c r="K13" s="231"/>
    </row>
    <row r="14" spans="2:11" ht="15" customHeight="1">
      <c r="B14" s="234"/>
      <c r="C14" s="235"/>
      <c r="D14" s="352" t="s">
        <v>561</v>
      </c>
      <c r="E14" s="352"/>
      <c r="F14" s="352"/>
      <c r="G14" s="352"/>
      <c r="H14" s="352"/>
      <c r="I14" s="352"/>
      <c r="J14" s="352"/>
      <c r="K14" s="231"/>
    </row>
    <row r="15" spans="2:11" ht="15" customHeight="1">
      <c r="B15" s="234"/>
      <c r="C15" s="235"/>
      <c r="D15" s="352" t="s">
        <v>562</v>
      </c>
      <c r="E15" s="352"/>
      <c r="F15" s="352"/>
      <c r="G15" s="352"/>
      <c r="H15" s="352"/>
      <c r="I15" s="352"/>
      <c r="J15" s="352"/>
      <c r="K15" s="231"/>
    </row>
    <row r="16" spans="2:11" ht="15" customHeight="1">
      <c r="B16" s="234"/>
      <c r="C16" s="235"/>
      <c r="D16" s="235"/>
      <c r="E16" s="236" t="s">
        <v>79</v>
      </c>
      <c r="F16" s="352" t="s">
        <v>563</v>
      </c>
      <c r="G16" s="352"/>
      <c r="H16" s="352"/>
      <c r="I16" s="352"/>
      <c r="J16" s="352"/>
      <c r="K16" s="231"/>
    </row>
    <row r="17" spans="2:11" ht="15" customHeight="1">
      <c r="B17" s="234"/>
      <c r="C17" s="235"/>
      <c r="D17" s="235"/>
      <c r="E17" s="236" t="s">
        <v>564</v>
      </c>
      <c r="F17" s="352" t="s">
        <v>565</v>
      </c>
      <c r="G17" s="352"/>
      <c r="H17" s="352"/>
      <c r="I17" s="352"/>
      <c r="J17" s="352"/>
      <c r="K17" s="231"/>
    </row>
    <row r="18" spans="2:11" ht="15" customHeight="1">
      <c r="B18" s="234"/>
      <c r="C18" s="235"/>
      <c r="D18" s="235"/>
      <c r="E18" s="236" t="s">
        <v>566</v>
      </c>
      <c r="F18" s="352" t="s">
        <v>567</v>
      </c>
      <c r="G18" s="352"/>
      <c r="H18" s="352"/>
      <c r="I18" s="352"/>
      <c r="J18" s="352"/>
      <c r="K18" s="231"/>
    </row>
    <row r="19" spans="2:11" ht="15" customHeight="1">
      <c r="B19" s="234"/>
      <c r="C19" s="235"/>
      <c r="D19" s="235"/>
      <c r="E19" s="236" t="s">
        <v>568</v>
      </c>
      <c r="F19" s="352" t="s">
        <v>569</v>
      </c>
      <c r="G19" s="352"/>
      <c r="H19" s="352"/>
      <c r="I19" s="352"/>
      <c r="J19" s="352"/>
      <c r="K19" s="231"/>
    </row>
    <row r="20" spans="2:11" ht="15" customHeight="1">
      <c r="B20" s="234"/>
      <c r="C20" s="235"/>
      <c r="D20" s="235"/>
      <c r="E20" s="236" t="s">
        <v>570</v>
      </c>
      <c r="F20" s="352" t="s">
        <v>571</v>
      </c>
      <c r="G20" s="352"/>
      <c r="H20" s="352"/>
      <c r="I20" s="352"/>
      <c r="J20" s="352"/>
      <c r="K20" s="231"/>
    </row>
    <row r="21" spans="2:11" ht="15" customHeight="1">
      <c r="B21" s="234"/>
      <c r="C21" s="235"/>
      <c r="D21" s="235"/>
      <c r="E21" s="236" t="s">
        <v>572</v>
      </c>
      <c r="F21" s="352" t="s">
        <v>573</v>
      </c>
      <c r="G21" s="352"/>
      <c r="H21" s="352"/>
      <c r="I21" s="352"/>
      <c r="J21" s="352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52" t="s">
        <v>574</v>
      </c>
      <c r="D23" s="352"/>
      <c r="E23" s="352"/>
      <c r="F23" s="352"/>
      <c r="G23" s="352"/>
      <c r="H23" s="352"/>
      <c r="I23" s="352"/>
      <c r="J23" s="352"/>
      <c r="K23" s="231"/>
    </row>
    <row r="24" spans="2:11" ht="15" customHeight="1">
      <c r="B24" s="234"/>
      <c r="C24" s="352" t="s">
        <v>575</v>
      </c>
      <c r="D24" s="352"/>
      <c r="E24" s="352"/>
      <c r="F24" s="352"/>
      <c r="G24" s="352"/>
      <c r="H24" s="352"/>
      <c r="I24" s="352"/>
      <c r="J24" s="352"/>
      <c r="K24" s="231"/>
    </row>
    <row r="25" spans="2:11" ht="15" customHeight="1">
      <c r="B25" s="234"/>
      <c r="C25" s="233"/>
      <c r="D25" s="352" t="s">
        <v>576</v>
      </c>
      <c r="E25" s="352"/>
      <c r="F25" s="352"/>
      <c r="G25" s="352"/>
      <c r="H25" s="352"/>
      <c r="I25" s="352"/>
      <c r="J25" s="352"/>
      <c r="K25" s="231"/>
    </row>
    <row r="26" spans="2:11" ht="15" customHeight="1">
      <c r="B26" s="234"/>
      <c r="C26" s="235"/>
      <c r="D26" s="352" t="s">
        <v>577</v>
      </c>
      <c r="E26" s="352"/>
      <c r="F26" s="352"/>
      <c r="G26" s="352"/>
      <c r="H26" s="352"/>
      <c r="I26" s="352"/>
      <c r="J26" s="352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52" t="s">
        <v>578</v>
      </c>
      <c r="E28" s="352"/>
      <c r="F28" s="352"/>
      <c r="G28" s="352"/>
      <c r="H28" s="352"/>
      <c r="I28" s="352"/>
      <c r="J28" s="352"/>
      <c r="K28" s="231"/>
    </row>
    <row r="29" spans="2:11" ht="15" customHeight="1">
      <c r="B29" s="234"/>
      <c r="C29" s="235"/>
      <c r="D29" s="352" t="s">
        <v>579</v>
      </c>
      <c r="E29" s="352"/>
      <c r="F29" s="352"/>
      <c r="G29" s="352"/>
      <c r="H29" s="352"/>
      <c r="I29" s="352"/>
      <c r="J29" s="352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52" t="s">
        <v>580</v>
      </c>
      <c r="E31" s="352"/>
      <c r="F31" s="352"/>
      <c r="G31" s="352"/>
      <c r="H31" s="352"/>
      <c r="I31" s="352"/>
      <c r="J31" s="352"/>
      <c r="K31" s="231"/>
    </row>
    <row r="32" spans="2:11" ht="15" customHeight="1">
      <c r="B32" s="234"/>
      <c r="C32" s="235"/>
      <c r="D32" s="352" t="s">
        <v>581</v>
      </c>
      <c r="E32" s="352"/>
      <c r="F32" s="352"/>
      <c r="G32" s="352"/>
      <c r="H32" s="352"/>
      <c r="I32" s="352"/>
      <c r="J32" s="352"/>
      <c r="K32" s="231"/>
    </row>
    <row r="33" spans="2:11" ht="15" customHeight="1">
      <c r="B33" s="234"/>
      <c r="C33" s="235"/>
      <c r="D33" s="352" t="s">
        <v>582</v>
      </c>
      <c r="E33" s="352"/>
      <c r="F33" s="352"/>
      <c r="G33" s="352"/>
      <c r="H33" s="352"/>
      <c r="I33" s="352"/>
      <c r="J33" s="352"/>
      <c r="K33" s="231"/>
    </row>
    <row r="34" spans="2:11" ht="15" customHeight="1">
      <c r="B34" s="234"/>
      <c r="C34" s="235"/>
      <c r="D34" s="233"/>
      <c r="E34" s="237" t="s">
        <v>102</v>
      </c>
      <c r="F34" s="233"/>
      <c r="G34" s="352" t="s">
        <v>583</v>
      </c>
      <c r="H34" s="352"/>
      <c r="I34" s="352"/>
      <c r="J34" s="352"/>
      <c r="K34" s="231"/>
    </row>
    <row r="35" spans="2:11" ht="30.75" customHeight="1">
      <c r="B35" s="234"/>
      <c r="C35" s="235"/>
      <c r="D35" s="233"/>
      <c r="E35" s="237" t="s">
        <v>584</v>
      </c>
      <c r="F35" s="233"/>
      <c r="G35" s="352" t="s">
        <v>585</v>
      </c>
      <c r="H35" s="352"/>
      <c r="I35" s="352"/>
      <c r="J35" s="352"/>
      <c r="K35" s="231"/>
    </row>
    <row r="36" spans="2:11" ht="15" customHeight="1">
      <c r="B36" s="234"/>
      <c r="C36" s="235"/>
      <c r="D36" s="233"/>
      <c r="E36" s="237" t="s">
        <v>55</v>
      </c>
      <c r="F36" s="233"/>
      <c r="G36" s="352" t="s">
        <v>586</v>
      </c>
      <c r="H36" s="352"/>
      <c r="I36" s="352"/>
      <c r="J36" s="352"/>
      <c r="K36" s="231"/>
    </row>
    <row r="37" spans="2:11" ht="15" customHeight="1">
      <c r="B37" s="234"/>
      <c r="C37" s="235"/>
      <c r="D37" s="233"/>
      <c r="E37" s="237" t="s">
        <v>103</v>
      </c>
      <c r="F37" s="233"/>
      <c r="G37" s="352" t="s">
        <v>587</v>
      </c>
      <c r="H37" s="352"/>
      <c r="I37" s="352"/>
      <c r="J37" s="352"/>
      <c r="K37" s="231"/>
    </row>
    <row r="38" spans="2:11" ht="15" customHeight="1">
      <c r="B38" s="234"/>
      <c r="C38" s="235"/>
      <c r="D38" s="233"/>
      <c r="E38" s="237" t="s">
        <v>104</v>
      </c>
      <c r="F38" s="233"/>
      <c r="G38" s="352" t="s">
        <v>588</v>
      </c>
      <c r="H38" s="352"/>
      <c r="I38" s="352"/>
      <c r="J38" s="352"/>
      <c r="K38" s="231"/>
    </row>
    <row r="39" spans="2:11" ht="15" customHeight="1">
      <c r="B39" s="234"/>
      <c r="C39" s="235"/>
      <c r="D39" s="233"/>
      <c r="E39" s="237" t="s">
        <v>105</v>
      </c>
      <c r="F39" s="233"/>
      <c r="G39" s="352" t="s">
        <v>589</v>
      </c>
      <c r="H39" s="352"/>
      <c r="I39" s="352"/>
      <c r="J39" s="352"/>
      <c r="K39" s="231"/>
    </row>
    <row r="40" spans="2:11" ht="15" customHeight="1">
      <c r="B40" s="234"/>
      <c r="C40" s="235"/>
      <c r="D40" s="233"/>
      <c r="E40" s="237" t="s">
        <v>590</v>
      </c>
      <c r="F40" s="233"/>
      <c r="G40" s="352" t="s">
        <v>591</v>
      </c>
      <c r="H40" s="352"/>
      <c r="I40" s="352"/>
      <c r="J40" s="352"/>
      <c r="K40" s="231"/>
    </row>
    <row r="41" spans="2:11" ht="15" customHeight="1">
      <c r="B41" s="234"/>
      <c r="C41" s="235"/>
      <c r="D41" s="233"/>
      <c r="E41" s="237"/>
      <c r="F41" s="233"/>
      <c r="G41" s="352" t="s">
        <v>592</v>
      </c>
      <c r="H41" s="352"/>
      <c r="I41" s="352"/>
      <c r="J41" s="352"/>
      <c r="K41" s="231"/>
    </row>
    <row r="42" spans="2:11" ht="15" customHeight="1">
      <c r="B42" s="234"/>
      <c r="C42" s="235"/>
      <c r="D42" s="233"/>
      <c r="E42" s="237" t="s">
        <v>593</v>
      </c>
      <c r="F42" s="233"/>
      <c r="G42" s="352" t="s">
        <v>594</v>
      </c>
      <c r="H42" s="352"/>
      <c r="I42" s="352"/>
      <c r="J42" s="352"/>
      <c r="K42" s="231"/>
    </row>
    <row r="43" spans="2:11" ht="15" customHeight="1">
      <c r="B43" s="234"/>
      <c r="C43" s="235"/>
      <c r="D43" s="233"/>
      <c r="E43" s="237" t="s">
        <v>107</v>
      </c>
      <c r="F43" s="233"/>
      <c r="G43" s="352" t="s">
        <v>595</v>
      </c>
      <c r="H43" s="352"/>
      <c r="I43" s="352"/>
      <c r="J43" s="352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52" t="s">
        <v>596</v>
      </c>
      <c r="E45" s="352"/>
      <c r="F45" s="352"/>
      <c r="G45" s="352"/>
      <c r="H45" s="352"/>
      <c r="I45" s="352"/>
      <c r="J45" s="352"/>
      <c r="K45" s="231"/>
    </row>
    <row r="46" spans="2:11" ht="15" customHeight="1">
      <c r="B46" s="234"/>
      <c r="C46" s="235"/>
      <c r="D46" s="235"/>
      <c r="E46" s="352" t="s">
        <v>597</v>
      </c>
      <c r="F46" s="352"/>
      <c r="G46" s="352"/>
      <c r="H46" s="352"/>
      <c r="I46" s="352"/>
      <c r="J46" s="352"/>
      <c r="K46" s="231"/>
    </row>
    <row r="47" spans="2:11" ht="15" customHeight="1">
      <c r="B47" s="234"/>
      <c r="C47" s="235"/>
      <c r="D47" s="235"/>
      <c r="E47" s="352" t="s">
        <v>598</v>
      </c>
      <c r="F47" s="352"/>
      <c r="G47" s="352"/>
      <c r="H47" s="352"/>
      <c r="I47" s="352"/>
      <c r="J47" s="352"/>
      <c r="K47" s="231"/>
    </row>
    <row r="48" spans="2:11" ht="15" customHeight="1">
      <c r="B48" s="234"/>
      <c r="C48" s="235"/>
      <c r="D48" s="235"/>
      <c r="E48" s="352" t="s">
        <v>599</v>
      </c>
      <c r="F48" s="352"/>
      <c r="G48" s="352"/>
      <c r="H48" s="352"/>
      <c r="I48" s="352"/>
      <c r="J48" s="352"/>
      <c r="K48" s="231"/>
    </row>
    <row r="49" spans="2:11" ht="15" customHeight="1">
      <c r="B49" s="234"/>
      <c r="C49" s="235"/>
      <c r="D49" s="352" t="s">
        <v>600</v>
      </c>
      <c r="E49" s="352"/>
      <c r="F49" s="352"/>
      <c r="G49" s="352"/>
      <c r="H49" s="352"/>
      <c r="I49" s="352"/>
      <c r="J49" s="352"/>
      <c r="K49" s="231"/>
    </row>
    <row r="50" spans="2:11" ht="25.5" customHeight="1">
      <c r="B50" s="230"/>
      <c r="C50" s="355" t="s">
        <v>601</v>
      </c>
      <c r="D50" s="355"/>
      <c r="E50" s="355"/>
      <c r="F50" s="355"/>
      <c r="G50" s="355"/>
      <c r="H50" s="355"/>
      <c r="I50" s="355"/>
      <c r="J50" s="355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52" t="s">
        <v>602</v>
      </c>
      <c r="D52" s="352"/>
      <c r="E52" s="352"/>
      <c r="F52" s="352"/>
      <c r="G52" s="352"/>
      <c r="H52" s="352"/>
      <c r="I52" s="352"/>
      <c r="J52" s="352"/>
      <c r="K52" s="231"/>
    </row>
    <row r="53" spans="2:11" ht="15" customHeight="1">
      <c r="B53" s="230"/>
      <c r="C53" s="352" t="s">
        <v>603</v>
      </c>
      <c r="D53" s="352"/>
      <c r="E53" s="352"/>
      <c r="F53" s="352"/>
      <c r="G53" s="352"/>
      <c r="H53" s="352"/>
      <c r="I53" s="352"/>
      <c r="J53" s="352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52" t="s">
        <v>604</v>
      </c>
      <c r="D55" s="352"/>
      <c r="E55" s="352"/>
      <c r="F55" s="352"/>
      <c r="G55" s="352"/>
      <c r="H55" s="352"/>
      <c r="I55" s="352"/>
      <c r="J55" s="352"/>
      <c r="K55" s="231"/>
    </row>
    <row r="56" spans="2:11" ht="15" customHeight="1">
      <c r="B56" s="230"/>
      <c r="C56" s="235"/>
      <c r="D56" s="352" t="s">
        <v>605</v>
      </c>
      <c r="E56" s="352"/>
      <c r="F56" s="352"/>
      <c r="G56" s="352"/>
      <c r="H56" s="352"/>
      <c r="I56" s="352"/>
      <c r="J56" s="352"/>
      <c r="K56" s="231"/>
    </row>
    <row r="57" spans="2:11" ht="15" customHeight="1">
      <c r="B57" s="230"/>
      <c r="C57" s="235"/>
      <c r="D57" s="352" t="s">
        <v>606</v>
      </c>
      <c r="E57" s="352"/>
      <c r="F57" s="352"/>
      <c r="G57" s="352"/>
      <c r="H57" s="352"/>
      <c r="I57" s="352"/>
      <c r="J57" s="352"/>
      <c r="K57" s="231"/>
    </row>
    <row r="58" spans="2:11" ht="15" customHeight="1">
      <c r="B58" s="230"/>
      <c r="C58" s="235"/>
      <c r="D58" s="352" t="s">
        <v>607</v>
      </c>
      <c r="E58" s="352"/>
      <c r="F58" s="352"/>
      <c r="G58" s="352"/>
      <c r="H58" s="352"/>
      <c r="I58" s="352"/>
      <c r="J58" s="352"/>
      <c r="K58" s="231"/>
    </row>
    <row r="59" spans="2:11" ht="15" customHeight="1">
      <c r="B59" s="230"/>
      <c r="C59" s="235"/>
      <c r="D59" s="352" t="s">
        <v>608</v>
      </c>
      <c r="E59" s="352"/>
      <c r="F59" s="352"/>
      <c r="G59" s="352"/>
      <c r="H59" s="352"/>
      <c r="I59" s="352"/>
      <c r="J59" s="352"/>
      <c r="K59" s="231"/>
    </row>
    <row r="60" spans="2:11" ht="15" customHeight="1">
      <c r="B60" s="230"/>
      <c r="C60" s="235"/>
      <c r="D60" s="354" t="s">
        <v>609</v>
      </c>
      <c r="E60" s="354"/>
      <c r="F60" s="354"/>
      <c r="G60" s="354"/>
      <c r="H60" s="354"/>
      <c r="I60" s="354"/>
      <c r="J60" s="354"/>
      <c r="K60" s="231"/>
    </row>
    <row r="61" spans="2:11" ht="15" customHeight="1">
      <c r="B61" s="230"/>
      <c r="C61" s="235"/>
      <c r="D61" s="352" t="s">
        <v>610</v>
      </c>
      <c r="E61" s="352"/>
      <c r="F61" s="352"/>
      <c r="G61" s="352"/>
      <c r="H61" s="352"/>
      <c r="I61" s="352"/>
      <c r="J61" s="352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52" t="s">
        <v>611</v>
      </c>
      <c r="E63" s="352"/>
      <c r="F63" s="352"/>
      <c r="G63" s="352"/>
      <c r="H63" s="352"/>
      <c r="I63" s="352"/>
      <c r="J63" s="352"/>
      <c r="K63" s="231"/>
    </row>
    <row r="64" spans="2:11" ht="15" customHeight="1">
      <c r="B64" s="230"/>
      <c r="C64" s="235"/>
      <c r="D64" s="354" t="s">
        <v>612</v>
      </c>
      <c r="E64" s="354"/>
      <c r="F64" s="354"/>
      <c r="G64" s="354"/>
      <c r="H64" s="354"/>
      <c r="I64" s="354"/>
      <c r="J64" s="354"/>
      <c r="K64" s="231"/>
    </row>
    <row r="65" spans="2:11" ht="15" customHeight="1">
      <c r="B65" s="230"/>
      <c r="C65" s="235"/>
      <c r="D65" s="352" t="s">
        <v>613</v>
      </c>
      <c r="E65" s="352"/>
      <c r="F65" s="352"/>
      <c r="G65" s="352"/>
      <c r="H65" s="352"/>
      <c r="I65" s="352"/>
      <c r="J65" s="352"/>
      <c r="K65" s="231"/>
    </row>
    <row r="66" spans="2:11" ht="15" customHeight="1">
      <c r="B66" s="230"/>
      <c r="C66" s="235"/>
      <c r="D66" s="352" t="s">
        <v>614</v>
      </c>
      <c r="E66" s="352"/>
      <c r="F66" s="352"/>
      <c r="G66" s="352"/>
      <c r="H66" s="352"/>
      <c r="I66" s="352"/>
      <c r="J66" s="352"/>
      <c r="K66" s="231"/>
    </row>
    <row r="67" spans="2:11" ht="15" customHeight="1">
      <c r="B67" s="230"/>
      <c r="C67" s="235"/>
      <c r="D67" s="352" t="s">
        <v>615</v>
      </c>
      <c r="E67" s="352"/>
      <c r="F67" s="352"/>
      <c r="G67" s="352"/>
      <c r="H67" s="352"/>
      <c r="I67" s="352"/>
      <c r="J67" s="352"/>
      <c r="K67" s="231"/>
    </row>
    <row r="68" spans="2:11" ht="15" customHeight="1">
      <c r="B68" s="230"/>
      <c r="C68" s="235"/>
      <c r="D68" s="352" t="s">
        <v>616</v>
      </c>
      <c r="E68" s="352"/>
      <c r="F68" s="352"/>
      <c r="G68" s="352"/>
      <c r="H68" s="352"/>
      <c r="I68" s="352"/>
      <c r="J68" s="352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53" t="s">
        <v>552</v>
      </c>
      <c r="D73" s="353"/>
      <c r="E73" s="353"/>
      <c r="F73" s="353"/>
      <c r="G73" s="353"/>
      <c r="H73" s="353"/>
      <c r="I73" s="353"/>
      <c r="J73" s="353"/>
      <c r="K73" s="248"/>
    </row>
    <row r="74" spans="2:11" ht="17.25" customHeight="1">
      <c r="B74" s="247"/>
      <c r="C74" s="249" t="s">
        <v>617</v>
      </c>
      <c r="D74" s="249"/>
      <c r="E74" s="249"/>
      <c r="F74" s="249" t="s">
        <v>618</v>
      </c>
      <c r="G74" s="250"/>
      <c r="H74" s="249" t="s">
        <v>103</v>
      </c>
      <c r="I74" s="249" t="s">
        <v>59</v>
      </c>
      <c r="J74" s="249" t="s">
        <v>619</v>
      </c>
      <c r="K74" s="248"/>
    </row>
    <row r="75" spans="2:11" ht="17.25" customHeight="1">
      <c r="B75" s="247"/>
      <c r="C75" s="251" t="s">
        <v>620</v>
      </c>
      <c r="D75" s="251"/>
      <c r="E75" s="251"/>
      <c r="F75" s="252" t="s">
        <v>621</v>
      </c>
      <c r="G75" s="253"/>
      <c r="H75" s="251"/>
      <c r="I75" s="251"/>
      <c r="J75" s="251" t="s">
        <v>622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55</v>
      </c>
      <c r="D77" s="254"/>
      <c r="E77" s="254"/>
      <c r="F77" s="256" t="s">
        <v>623</v>
      </c>
      <c r="G77" s="255"/>
      <c r="H77" s="237" t="s">
        <v>624</v>
      </c>
      <c r="I77" s="237" t="s">
        <v>625</v>
      </c>
      <c r="J77" s="237">
        <v>20</v>
      </c>
      <c r="K77" s="248"/>
    </row>
    <row r="78" spans="2:11" ht="15" customHeight="1">
      <c r="B78" s="247"/>
      <c r="C78" s="237" t="s">
        <v>626</v>
      </c>
      <c r="D78" s="237"/>
      <c r="E78" s="237"/>
      <c r="F78" s="256" t="s">
        <v>623</v>
      </c>
      <c r="G78" s="255"/>
      <c r="H78" s="237" t="s">
        <v>627</v>
      </c>
      <c r="I78" s="237" t="s">
        <v>625</v>
      </c>
      <c r="J78" s="237">
        <v>120</v>
      </c>
      <c r="K78" s="248"/>
    </row>
    <row r="79" spans="2:11" ht="15" customHeight="1">
      <c r="B79" s="257"/>
      <c r="C79" s="237" t="s">
        <v>628</v>
      </c>
      <c r="D79" s="237"/>
      <c r="E79" s="237"/>
      <c r="F79" s="256" t="s">
        <v>629</v>
      </c>
      <c r="G79" s="255"/>
      <c r="H79" s="237" t="s">
        <v>630</v>
      </c>
      <c r="I79" s="237" t="s">
        <v>625</v>
      </c>
      <c r="J79" s="237">
        <v>50</v>
      </c>
      <c r="K79" s="248"/>
    </row>
    <row r="80" spans="2:11" ht="15" customHeight="1">
      <c r="B80" s="257"/>
      <c r="C80" s="237" t="s">
        <v>631</v>
      </c>
      <c r="D80" s="237"/>
      <c r="E80" s="237"/>
      <c r="F80" s="256" t="s">
        <v>623</v>
      </c>
      <c r="G80" s="255"/>
      <c r="H80" s="237" t="s">
        <v>632</v>
      </c>
      <c r="I80" s="237" t="s">
        <v>633</v>
      </c>
      <c r="J80" s="237"/>
      <c r="K80" s="248"/>
    </row>
    <row r="81" spans="2:11" ht="15" customHeight="1">
      <c r="B81" s="257"/>
      <c r="C81" s="258" t="s">
        <v>634</v>
      </c>
      <c r="D81" s="258"/>
      <c r="E81" s="258"/>
      <c r="F81" s="259" t="s">
        <v>629</v>
      </c>
      <c r="G81" s="258"/>
      <c r="H81" s="258" t="s">
        <v>635</v>
      </c>
      <c r="I81" s="258" t="s">
        <v>625</v>
      </c>
      <c r="J81" s="258">
        <v>15</v>
      </c>
      <c r="K81" s="248"/>
    </row>
    <row r="82" spans="2:11" ht="15" customHeight="1">
      <c r="B82" s="257"/>
      <c r="C82" s="258" t="s">
        <v>636</v>
      </c>
      <c r="D82" s="258"/>
      <c r="E82" s="258"/>
      <c r="F82" s="259" t="s">
        <v>629</v>
      </c>
      <c r="G82" s="258"/>
      <c r="H82" s="258" t="s">
        <v>637</v>
      </c>
      <c r="I82" s="258" t="s">
        <v>625</v>
      </c>
      <c r="J82" s="258">
        <v>15</v>
      </c>
      <c r="K82" s="248"/>
    </row>
    <row r="83" spans="2:11" ht="15" customHeight="1">
      <c r="B83" s="257"/>
      <c r="C83" s="258" t="s">
        <v>638</v>
      </c>
      <c r="D83" s="258"/>
      <c r="E83" s="258"/>
      <c r="F83" s="259" t="s">
        <v>629</v>
      </c>
      <c r="G83" s="258"/>
      <c r="H83" s="258" t="s">
        <v>639</v>
      </c>
      <c r="I83" s="258" t="s">
        <v>625</v>
      </c>
      <c r="J83" s="258">
        <v>20</v>
      </c>
      <c r="K83" s="248"/>
    </row>
    <row r="84" spans="2:11" ht="15" customHeight="1">
      <c r="B84" s="257"/>
      <c r="C84" s="258" t="s">
        <v>640</v>
      </c>
      <c r="D84" s="258"/>
      <c r="E84" s="258"/>
      <c r="F84" s="259" t="s">
        <v>629</v>
      </c>
      <c r="G84" s="258"/>
      <c r="H84" s="258" t="s">
        <v>641</v>
      </c>
      <c r="I84" s="258" t="s">
        <v>625</v>
      </c>
      <c r="J84" s="258">
        <v>20</v>
      </c>
      <c r="K84" s="248"/>
    </row>
    <row r="85" spans="2:11" ht="15" customHeight="1">
      <c r="B85" s="257"/>
      <c r="C85" s="237" t="s">
        <v>642</v>
      </c>
      <c r="D85" s="237"/>
      <c r="E85" s="237"/>
      <c r="F85" s="256" t="s">
        <v>629</v>
      </c>
      <c r="G85" s="255"/>
      <c r="H85" s="237" t="s">
        <v>643</v>
      </c>
      <c r="I85" s="237" t="s">
        <v>625</v>
      </c>
      <c r="J85" s="237">
        <v>50</v>
      </c>
      <c r="K85" s="248"/>
    </row>
    <row r="86" spans="2:11" ht="15" customHeight="1">
      <c r="B86" s="257"/>
      <c r="C86" s="237" t="s">
        <v>644</v>
      </c>
      <c r="D86" s="237"/>
      <c r="E86" s="237"/>
      <c r="F86" s="256" t="s">
        <v>629</v>
      </c>
      <c r="G86" s="255"/>
      <c r="H86" s="237" t="s">
        <v>645</v>
      </c>
      <c r="I86" s="237" t="s">
        <v>625</v>
      </c>
      <c r="J86" s="237">
        <v>20</v>
      </c>
      <c r="K86" s="248"/>
    </row>
    <row r="87" spans="2:11" ht="15" customHeight="1">
      <c r="B87" s="257"/>
      <c r="C87" s="237" t="s">
        <v>646</v>
      </c>
      <c r="D87" s="237"/>
      <c r="E87" s="237"/>
      <c r="F87" s="256" t="s">
        <v>629</v>
      </c>
      <c r="G87" s="255"/>
      <c r="H87" s="237" t="s">
        <v>647</v>
      </c>
      <c r="I87" s="237" t="s">
        <v>625</v>
      </c>
      <c r="J87" s="237">
        <v>20</v>
      </c>
      <c r="K87" s="248"/>
    </row>
    <row r="88" spans="2:11" ht="15" customHeight="1">
      <c r="B88" s="257"/>
      <c r="C88" s="237" t="s">
        <v>648</v>
      </c>
      <c r="D88" s="237"/>
      <c r="E88" s="237"/>
      <c r="F88" s="256" t="s">
        <v>629</v>
      </c>
      <c r="G88" s="255"/>
      <c r="H88" s="237" t="s">
        <v>649</v>
      </c>
      <c r="I88" s="237" t="s">
        <v>625</v>
      </c>
      <c r="J88" s="237">
        <v>50</v>
      </c>
      <c r="K88" s="248"/>
    </row>
    <row r="89" spans="2:11" ht="15" customHeight="1">
      <c r="B89" s="257"/>
      <c r="C89" s="237" t="s">
        <v>650</v>
      </c>
      <c r="D89" s="237"/>
      <c r="E89" s="237"/>
      <c r="F89" s="256" t="s">
        <v>629</v>
      </c>
      <c r="G89" s="255"/>
      <c r="H89" s="237" t="s">
        <v>650</v>
      </c>
      <c r="I89" s="237" t="s">
        <v>625</v>
      </c>
      <c r="J89" s="237">
        <v>50</v>
      </c>
      <c r="K89" s="248"/>
    </row>
    <row r="90" spans="2:11" ht="15" customHeight="1">
      <c r="B90" s="257"/>
      <c r="C90" s="237" t="s">
        <v>108</v>
      </c>
      <c r="D90" s="237"/>
      <c r="E90" s="237"/>
      <c r="F90" s="256" t="s">
        <v>629</v>
      </c>
      <c r="G90" s="255"/>
      <c r="H90" s="237" t="s">
        <v>651</v>
      </c>
      <c r="I90" s="237" t="s">
        <v>625</v>
      </c>
      <c r="J90" s="237">
        <v>255</v>
      </c>
      <c r="K90" s="248"/>
    </row>
    <row r="91" spans="2:11" ht="15" customHeight="1">
      <c r="B91" s="257"/>
      <c r="C91" s="237" t="s">
        <v>652</v>
      </c>
      <c r="D91" s="237"/>
      <c r="E91" s="237"/>
      <c r="F91" s="256" t="s">
        <v>623</v>
      </c>
      <c r="G91" s="255"/>
      <c r="H91" s="237" t="s">
        <v>653</v>
      </c>
      <c r="I91" s="237" t="s">
        <v>654</v>
      </c>
      <c r="J91" s="237"/>
      <c r="K91" s="248"/>
    </row>
    <row r="92" spans="2:11" ht="15" customHeight="1">
      <c r="B92" s="257"/>
      <c r="C92" s="237" t="s">
        <v>655</v>
      </c>
      <c r="D92" s="237"/>
      <c r="E92" s="237"/>
      <c r="F92" s="256" t="s">
        <v>623</v>
      </c>
      <c r="G92" s="255"/>
      <c r="H92" s="237" t="s">
        <v>656</v>
      </c>
      <c r="I92" s="237" t="s">
        <v>657</v>
      </c>
      <c r="J92" s="237"/>
      <c r="K92" s="248"/>
    </row>
    <row r="93" spans="2:11" ht="15" customHeight="1">
      <c r="B93" s="257"/>
      <c r="C93" s="237" t="s">
        <v>658</v>
      </c>
      <c r="D93" s="237"/>
      <c r="E93" s="237"/>
      <c r="F93" s="256" t="s">
        <v>623</v>
      </c>
      <c r="G93" s="255"/>
      <c r="H93" s="237" t="s">
        <v>658</v>
      </c>
      <c r="I93" s="237" t="s">
        <v>657</v>
      </c>
      <c r="J93" s="237"/>
      <c r="K93" s="248"/>
    </row>
    <row r="94" spans="2:11" ht="15" customHeight="1">
      <c r="B94" s="257"/>
      <c r="C94" s="237" t="s">
        <v>40</v>
      </c>
      <c r="D94" s="237"/>
      <c r="E94" s="237"/>
      <c r="F94" s="256" t="s">
        <v>623</v>
      </c>
      <c r="G94" s="255"/>
      <c r="H94" s="237" t="s">
        <v>659</v>
      </c>
      <c r="I94" s="237" t="s">
        <v>657</v>
      </c>
      <c r="J94" s="237"/>
      <c r="K94" s="248"/>
    </row>
    <row r="95" spans="2:11" ht="15" customHeight="1">
      <c r="B95" s="257"/>
      <c r="C95" s="237" t="s">
        <v>50</v>
      </c>
      <c r="D95" s="237"/>
      <c r="E95" s="237"/>
      <c r="F95" s="256" t="s">
        <v>623</v>
      </c>
      <c r="G95" s="255"/>
      <c r="H95" s="237" t="s">
        <v>660</v>
      </c>
      <c r="I95" s="237" t="s">
        <v>657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53" t="s">
        <v>661</v>
      </c>
      <c r="D100" s="353"/>
      <c r="E100" s="353"/>
      <c r="F100" s="353"/>
      <c r="G100" s="353"/>
      <c r="H100" s="353"/>
      <c r="I100" s="353"/>
      <c r="J100" s="353"/>
      <c r="K100" s="248"/>
    </row>
    <row r="101" spans="2:11" ht="17.25" customHeight="1">
      <c r="B101" s="247"/>
      <c r="C101" s="249" t="s">
        <v>617</v>
      </c>
      <c r="D101" s="249"/>
      <c r="E101" s="249"/>
      <c r="F101" s="249" t="s">
        <v>618</v>
      </c>
      <c r="G101" s="250"/>
      <c r="H101" s="249" t="s">
        <v>103</v>
      </c>
      <c r="I101" s="249" t="s">
        <v>59</v>
      </c>
      <c r="J101" s="249" t="s">
        <v>619</v>
      </c>
      <c r="K101" s="248"/>
    </row>
    <row r="102" spans="2:11" ht="17.25" customHeight="1">
      <c r="B102" s="247"/>
      <c r="C102" s="251" t="s">
        <v>620</v>
      </c>
      <c r="D102" s="251"/>
      <c r="E102" s="251"/>
      <c r="F102" s="252" t="s">
        <v>621</v>
      </c>
      <c r="G102" s="253"/>
      <c r="H102" s="251"/>
      <c r="I102" s="251"/>
      <c r="J102" s="251" t="s">
        <v>622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55</v>
      </c>
      <c r="D104" s="254"/>
      <c r="E104" s="254"/>
      <c r="F104" s="256" t="s">
        <v>623</v>
      </c>
      <c r="G104" s="265"/>
      <c r="H104" s="237" t="s">
        <v>662</v>
      </c>
      <c r="I104" s="237" t="s">
        <v>625</v>
      </c>
      <c r="J104" s="237">
        <v>20</v>
      </c>
      <c r="K104" s="248"/>
    </row>
    <row r="105" spans="2:11" ht="15" customHeight="1">
      <c r="B105" s="247"/>
      <c r="C105" s="237" t="s">
        <v>626</v>
      </c>
      <c r="D105" s="237"/>
      <c r="E105" s="237"/>
      <c r="F105" s="256" t="s">
        <v>623</v>
      </c>
      <c r="G105" s="237"/>
      <c r="H105" s="237" t="s">
        <v>662</v>
      </c>
      <c r="I105" s="237" t="s">
        <v>625</v>
      </c>
      <c r="J105" s="237">
        <v>120</v>
      </c>
      <c r="K105" s="248"/>
    </row>
    <row r="106" spans="2:11" ht="15" customHeight="1">
      <c r="B106" s="257"/>
      <c r="C106" s="237" t="s">
        <v>628</v>
      </c>
      <c r="D106" s="237"/>
      <c r="E106" s="237"/>
      <c r="F106" s="256" t="s">
        <v>629</v>
      </c>
      <c r="G106" s="237"/>
      <c r="H106" s="237" t="s">
        <v>662</v>
      </c>
      <c r="I106" s="237" t="s">
        <v>625</v>
      </c>
      <c r="J106" s="237">
        <v>50</v>
      </c>
      <c r="K106" s="248"/>
    </row>
    <row r="107" spans="2:11" ht="15" customHeight="1">
      <c r="B107" s="257"/>
      <c r="C107" s="237" t="s">
        <v>631</v>
      </c>
      <c r="D107" s="237"/>
      <c r="E107" s="237"/>
      <c r="F107" s="256" t="s">
        <v>623</v>
      </c>
      <c r="G107" s="237"/>
      <c r="H107" s="237" t="s">
        <v>662</v>
      </c>
      <c r="I107" s="237" t="s">
        <v>633</v>
      </c>
      <c r="J107" s="237"/>
      <c r="K107" s="248"/>
    </row>
    <row r="108" spans="2:11" ht="15" customHeight="1">
      <c r="B108" s="257"/>
      <c r="C108" s="237" t="s">
        <v>642</v>
      </c>
      <c r="D108" s="237"/>
      <c r="E108" s="237"/>
      <c r="F108" s="256" t="s">
        <v>629</v>
      </c>
      <c r="G108" s="237"/>
      <c r="H108" s="237" t="s">
        <v>662</v>
      </c>
      <c r="I108" s="237" t="s">
        <v>625</v>
      </c>
      <c r="J108" s="237">
        <v>50</v>
      </c>
      <c r="K108" s="248"/>
    </row>
    <row r="109" spans="2:11" ht="15" customHeight="1">
      <c r="B109" s="257"/>
      <c r="C109" s="237" t="s">
        <v>650</v>
      </c>
      <c r="D109" s="237"/>
      <c r="E109" s="237"/>
      <c r="F109" s="256" t="s">
        <v>629</v>
      </c>
      <c r="G109" s="237"/>
      <c r="H109" s="237" t="s">
        <v>662</v>
      </c>
      <c r="I109" s="237" t="s">
        <v>625</v>
      </c>
      <c r="J109" s="237">
        <v>50</v>
      </c>
      <c r="K109" s="248"/>
    </row>
    <row r="110" spans="2:11" ht="15" customHeight="1">
      <c r="B110" s="257"/>
      <c r="C110" s="237" t="s">
        <v>648</v>
      </c>
      <c r="D110" s="237"/>
      <c r="E110" s="237"/>
      <c r="F110" s="256" t="s">
        <v>629</v>
      </c>
      <c r="G110" s="237"/>
      <c r="H110" s="237" t="s">
        <v>662</v>
      </c>
      <c r="I110" s="237" t="s">
        <v>625</v>
      </c>
      <c r="J110" s="237">
        <v>50</v>
      </c>
      <c r="K110" s="248"/>
    </row>
    <row r="111" spans="2:11" ht="15" customHeight="1">
      <c r="B111" s="257"/>
      <c r="C111" s="237" t="s">
        <v>55</v>
      </c>
      <c r="D111" s="237"/>
      <c r="E111" s="237"/>
      <c r="F111" s="256" t="s">
        <v>623</v>
      </c>
      <c r="G111" s="237"/>
      <c r="H111" s="237" t="s">
        <v>663</v>
      </c>
      <c r="I111" s="237" t="s">
        <v>625</v>
      </c>
      <c r="J111" s="237">
        <v>20</v>
      </c>
      <c r="K111" s="248"/>
    </row>
    <row r="112" spans="2:11" ht="15" customHeight="1">
      <c r="B112" s="257"/>
      <c r="C112" s="237" t="s">
        <v>664</v>
      </c>
      <c r="D112" s="237"/>
      <c r="E112" s="237"/>
      <c r="F112" s="256" t="s">
        <v>623</v>
      </c>
      <c r="G112" s="237"/>
      <c r="H112" s="237" t="s">
        <v>665</v>
      </c>
      <c r="I112" s="237" t="s">
        <v>625</v>
      </c>
      <c r="J112" s="237">
        <v>120</v>
      </c>
      <c r="K112" s="248"/>
    </row>
    <row r="113" spans="2:11" ht="15" customHeight="1">
      <c r="B113" s="257"/>
      <c r="C113" s="237" t="s">
        <v>40</v>
      </c>
      <c r="D113" s="237"/>
      <c r="E113" s="237"/>
      <c r="F113" s="256" t="s">
        <v>623</v>
      </c>
      <c r="G113" s="237"/>
      <c r="H113" s="237" t="s">
        <v>666</v>
      </c>
      <c r="I113" s="237" t="s">
        <v>657</v>
      </c>
      <c r="J113" s="237"/>
      <c r="K113" s="248"/>
    </row>
    <row r="114" spans="2:11" ht="15" customHeight="1">
      <c r="B114" s="257"/>
      <c r="C114" s="237" t="s">
        <v>50</v>
      </c>
      <c r="D114" s="237"/>
      <c r="E114" s="237"/>
      <c r="F114" s="256" t="s">
        <v>623</v>
      </c>
      <c r="G114" s="237"/>
      <c r="H114" s="237" t="s">
        <v>667</v>
      </c>
      <c r="I114" s="237" t="s">
        <v>657</v>
      </c>
      <c r="J114" s="237"/>
      <c r="K114" s="248"/>
    </row>
    <row r="115" spans="2:11" ht="15" customHeight="1">
      <c r="B115" s="257"/>
      <c r="C115" s="237" t="s">
        <v>59</v>
      </c>
      <c r="D115" s="237"/>
      <c r="E115" s="237"/>
      <c r="F115" s="256" t="s">
        <v>623</v>
      </c>
      <c r="G115" s="237"/>
      <c r="H115" s="237" t="s">
        <v>668</v>
      </c>
      <c r="I115" s="237" t="s">
        <v>669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50" t="s">
        <v>670</v>
      </c>
      <c r="D120" s="350"/>
      <c r="E120" s="350"/>
      <c r="F120" s="350"/>
      <c r="G120" s="350"/>
      <c r="H120" s="350"/>
      <c r="I120" s="350"/>
      <c r="J120" s="350"/>
      <c r="K120" s="273"/>
    </row>
    <row r="121" spans="2:11" ht="17.25" customHeight="1">
      <c r="B121" s="274"/>
      <c r="C121" s="249" t="s">
        <v>617</v>
      </c>
      <c r="D121" s="249"/>
      <c r="E121" s="249"/>
      <c r="F121" s="249" t="s">
        <v>618</v>
      </c>
      <c r="G121" s="250"/>
      <c r="H121" s="249" t="s">
        <v>103</v>
      </c>
      <c r="I121" s="249" t="s">
        <v>59</v>
      </c>
      <c r="J121" s="249" t="s">
        <v>619</v>
      </c>
      <c r="K121" s="275"/>
    </row>
    <row r="122" spans="2:11" ht="17.25" customHeight="1">
      <c r="B122" s="274"/>
      <c r="C122" s="251" t="s">
        <v>620</v>
      </c>
      <c r="D122" s="251"/>
      <c r="E122" s="251"/>
      <c r="F122" s="252" t="s">
        <v>621</v>
      </c>
      <c r="G122" s="253"/>
      <c r="H122" s="251"/>
      <c r="I122" s="251"/>
      <c r="J122" s="251" t="s">
        <v>622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626</v>
      </c>
      <c r="D124" s="254"/>
      <c r="E124" s="254"/>
      <c r="F124" s="256" t="s">
        <v>623</v>
      </c>
      <c r="G124" s="237"/>
      <c r="H124" s="237" t="s">
        <v>662</v>
      </c>
      <c r="I124" s="237" t="s">
        <v>625</v>
      </c>
      <c r="J124" s="237">
        <v>120</v>
      </c>
      <c r="K124" s="278"/>
    </row>
    <row r="125" spans="2:11" ht="15" customHeight="1">
      <c r="B125" s="276"/>
      <c r="C125" s="237" t="s">
        <v>671</v>
      </c>
      <c r="D125" s="237"/>
      <c r="E125" s="237"/>
      <c r="F125" s="256" t="s">
        <v>623</v>
      </c>
      <c r="G125" s="237"/>
      <c r="H125" s="237" t="s">
        <v>672</v>
      </c>
      <c r="I125" s="237" t="s">
        <v>625</v>
      </c>
      <c r="J125" s="237" t="s">
        <v>673</v>
      </c>
      <c r="K125" s="278"/>
    </row>
    <row r="126" spans="2:11" ht="15" customHeight="1">
      <c r="B126" s="276"/>
      <c r="C126" s="237" t="s">
        <v>572</v>
      </c>
      <c r="D126" s="237"/>
      <c r="E126" s="237"/>
      <c r="F126" s="256" t="s">
        <v>623</v>
      </c>
      <c r="G126" s="237"/>
      <c r="H126" s="237" t="s">
        <v>674</v>
      </c>
      <c r="I126" s="237" t="s">
        <v>625</v>
      </c>
      <c r="J126" s="237" t="s">
        <v>673</v>
      </c>
      <c r="K126" s="278"/>
    </row>
    <row r="127" spans="2:11" ht="15" customHeight="1">
      <c r="B127" s="276"/>
      <c r="C127" s="237" t="s">
        <v>634</v>
      </c>
      <c r="D127" s="237"/>
      <c r="E127" s="237"/>
      <c r="F127" s="256" t="s">
        <v>629</v>
      </c>
      <c r="G127" s="237"/>
      <c r="H127" s="237" t="s">
        <v>635</v>
      </c>
      <c r="I127" s="237" t="s">
        <v>625</v>
      </c>
      <c r="J127" s="237">
        <v>15</v>
      </c>
      <c r="K127" s="278"/>
    </row>
    <row r="128" spans="2:11" ht="15" customHeight="1">
      <c r="B128" s="276"/>
      <c r="C128" s="258" t="s">
        <v>636</v>
      </c>
      <c r="D128" s="258"/>
      <c r="E128" s="258"/>
      <c r="F128" s="259" t="s">
        <v>629</v>
      </c>
      <c r="G128" s="258"/>
      <c r="H128" s="258" t="s">
        <v>637</v>
      </c>
      <c r="I128" s="258" t="s">
        <v>625</v>
      </c>
      <c r="J128" s="258">
        <v>15</v>
      </c>
      <c r="K128" s="278"/>
    </row>
    <row r="129" spans="2:11" ht="15" customHeight="1">
      <c r="B129" s="276"/>
      <c r="C129" s="258" t="s">
        <v>638</v>
      </c>
      <c r="D129" s="258"/>
      <c r="E129" s="258"/>
      <c r="F129" s="259" t="s">
        <v>629</v>
      </c>
      <c r="G129" s="258"/>
      <c r="H129" s="258" t="s">
        <v>639</v>
      </c>
      <c r="I129" s="258" t="s">
        <v>625</v>
      </c>
      <c r="J129" s="258">
        <v>20</v>
      </c>
      <c r="K129" s="278"/>
    </row>
    <row r="130" spans="2:11" ht="15" customHeight="1">
      <c r="B130" s="276"/>
      <c r="C130" s="258" t="s">
        <v>640</v>
      </c>
      <c r="D130" s="258"/>
      <c r="E130" s="258"/>
      <c r="F130" s="259" t="s">
        <v>629</v>
      </c>
      <c r="G130" s="258"/>
      <c r="H130" s="258" t="s">
        <v>641</v>
      </c>
      <c r="I130" s="258" t="s">
        <v>625</v>
      </c>
      <c r="J130" s="258">
        <v>20</v>
      </c>
      <c r="K130" s="278"/>
    </row>
    <row r="131" spans="2:11" ht="15" customHeight="1">
      <c r="B131" s="276"/>
      <c r="C131" s="237" t="s">
        <v>628</v>
      </c>
      <c r="D131" s="237"/>
      <c r="E131" s="237"/>
      <c r="F131" s="256" t="s">
        <v>629</v>
      </c>
      <c r="G131" s="237"/>
      <c r="H131" s="237" t="s">
        <v>662</v>
      </c>
      <c r="I131" s="237" t="s">
        <v>625</v>
      </c>
      <c r="J131" s="237">
        <v>50</v>
      </c>
      <c r="K131" s="278"/>
    </row>
    <row r="132" spans="2:11" ht="15" customHeight="1">
      <c r="B132" s="276"/>
      <c r="C132" s="237" t="s">
        <v>642</v>
      </c>
      <c r="D132" s="237"/>
      <c r="E132" s="237"/>
      <c r="F132" s="256" t="s">
        <v>629</v>
      </c>
      <c r="G132" s="237"/>
      <c r="H132" s="237" t="s">
        <v>662</v>
      </c>
      <c r="I132" s="237" t="s">
        <v>625</v>
      </c>
      <c r="J132" s="237">
        <v>50</v>
      </c>
      <c r="K132" s="278"/>
    </row>
    <row r="133" spans="2:11" ht="15" customHeight="1">
      <c r="B133" s="276"/>
      <c r="C133" s="237" t="s">
        <v>648</v>
      </c>
      <c r="D133" s="237"/>
      <c r="E133" s="237"/>
      <c r="F133" s="256" t="s">
        <v>629</v>
      </c>
      <c r="G133" s="237"/>
      <c r="H133" s="237" t="s">
        <v>662</v>
      </c>
      <c r="I133" s="237" t="s">
        <v>625</v>
      </c>
      <c r="J133" s="237">
        <v>50</v>
      </c>
      <c r="K133" s="278"/>
    </row>
    <row r="134" spans="2:11" ht="15" customHeight="1">
      <c r="B134" s="276"/>
      <c r="C134" s="237" t="s">
        <v>650</v>
      </c>
      <c r="D134" s="237"/>
      <c r="E134" s="237"/>
      <c r="F134" s="256" t="s">
        <v>629</v>
      </c>
      <c r="G134" s="237"/>
      <c r="H134" s="237" t="s">
        <v>662</v>
      </c>
      <c r="I134" s="237" t="s">
        <v>625</v>
      </c>
      <c r="J134" s="237">
        <v>50</v>
      </c>
      <c r="K134" s="278"/>
    </row>
    <row r="135" spans="2:11" ht="15" customHeight="1">
      <c r="B135" s="276"/>
      <c r="C135" s="237" t="s">
        <v>108</v>
      </c>
      <c r="D135" s="237"/>
      <c r="E135" s="237"/>
      <c r="F135" s="256" t="s">
        <v>629</v>
      </c>
      <c r="G135" s="237"/>
      <c r="H135" s="237" t="s">
        <v>675</v>
      </c>
      <c r="I135" s="237" t="s">
        <v>625</v>
      </c>
      <c r="J135" s="237">
        <v>255</v>
      </c>
      <c r="K135" s="278"/>
    </row>
    <row r="136" spans="2:11" ht="15" customHeight="1">
      <c r="B136" s="276"/>
      <c r="C136" s="237" t="s">
        <v>652</v>
      </c>
      <c r="D136" s="237"/>
      <c r="E136" s="237"/>
      <c r="F136" s="256" t="s">
        <v>623</v>
      </c>
      <c r="G136" s="237"/>
      <c r="H136" s="237" t="s">
        <v>676</v>
      </c>
      <c r="I136" s="237" t="s">
        <v>654</v>
      </c>
      <c r="J136" s="237"/>
      <c r="K136" s="278"/>
    </row>
    <row r="137" spans="2:11" ht="15" customHeight="1">
      <c r="B137" s="276"/>
      <c r="C137" s="237" t="s">
        <v>655</v>
      </c>
      <c r="D137" s="237"/>
      <c r="E137" s="237"/>
      <c r="F137" s="256" t="s">
        <v>623</v>
      </c>
      <c r="G137" s="237"/>
      <c r="H137" s="237" t="s">
        <v>677</v>
      </c>
      <c r="I137" s="237" t="s">
        <v>657</v>
      </c>
      <c r="J137" s="237"/>
      <c r="K137" s="278"/>
    </row>
    <row r="138" spans="2:11" ht="15" customHeight="1">
      <c r="B138" s="276"/>
      <c r="C138" s="237" t="s">
        <v>658</v>
      </c>
      <c r="D138" s="237"/>
      <c r="E138" s="237"/>
      <c r="F138" s="256" t="s">
        <v>623</v>
      </c>
      <c r="G138" s="237"/>
      <c r="H138" s="237" t="s">
        <v>658</v>
      </c>
      <c r="I138" s="237" t="s">
        <v>657</v>
      </c>
      <c r="J138" s="237"/>
      <c r="K138" s="278"/>
    </row>
    <row r="139" spans="2:11" ht="15" customHeight="1">
      <c r="B139" s="276"/>
      <c r="C139" s="237" t="s">
        <v>40</v>
      </c>
      <c r="D139" s="237"/>
      <c r="E139" s="237"/>
      <c r="F139" s="256" t="s">
        <v>623</v>
      </c>
      <c r="G139" s="237"/>
      <c r="H139" s="237" t="s">
        <v>678</v>
      </c>
      <c r="I139" s="237" t="s">
        <v>657</v>
      </c>
      <c r="J139" s="237"/>
      <c r="K139" s="278"/>
    </row>
    <row r="140" spans="2:11" ht="15" customHeight="1">
      <c r="B140" s="276"/>
      <c r="C140" s="237" t="s">
        <v>679</v>
      </c>
      <c r="D140" s="237"/>
      <c r="E140" s="237"/>
      <c r="F140" s="256" t="s">
        <v>623</v>
      </c>
      <c r="G140" s="237"/>
      <c r="H140" s="237" t="s">
        <v>680</v>
      </c>
      <c r="I140" s="237" t="s">
        <v>657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53" t="s">
        <v>681</v>
      </c>
      <c r="D145" s="353"/>
      <c r="E145" s="353"/>
      <c r="F145" s="353"/>
      <c r="G145" s="353"/>
      <c r="H145" s="353"/>
      <c r="I145" s="353"/>
      <c r="J145" s="353"/>
      <c r="K145" s="248"/>
    </row>
    <row r="146" spans="2:11" ht="17.25" customHeight="1">
      <c r="B146" s="247"/>
      <c r="C146" s="249" t="s">
        <v>617</v>
      </c>
      <c r="D146" s="249"/>
      <c r="E146" s="249"/>
      <c r="F146" s="249" t="s">
        <v>618</v>
      </c>
      <c r="G146" s="250"/>
      <c r="H146" s="249" t="s">
        <v>103</v>
      </c>
      <c r="I146" s="249" t="s">
        <v>59</v>
      </c>
      <c r="J146" s="249" t="s">
        <v>619</v>
      </c>
      <c r="K146" s="248"/>
    </row>
    <row r="147" spans="2:11" ht="17.25" customHeight="1">
      <c r="B147" s="247"/>
      <c r="C147" s="251" t="s">
        <v>620</v>
      </c>
      <c r="D147" s="251"/>
      <c r="E147" s="251"/>
      <c r="F147" s="252" t="s">
        <v>621</v>
      </c>
      <c r="G147" s="253"/>
      <c r="H147" s="251"/>
      <c r="I147" s="251"/>
      <c r="J147" s="251" t="s">
        <v>622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626</v>
      </c>
      <c r="D149" s="237"/>
      <c r="E149" s="237"/>
      <c r="F149" s="283" t="s">
        <v>623</v>
      </c>
      <c r="G149" s="237"/>
      <c r="H149" s="282" t="s">
        <v>662</v>
      </c>
      <c r="I149" s="282" t="s">
        <v>625</v>
      </c>
      <c r="J149" s="282">
        <v>120</v>
      </c>
      <c r="K149" s="278"/>
    </row>
    <row r="150" spans="2:11" ht="15" customHeight="1">
      <c r="B150" s="257"/>
      <c r="C150" s="282" t="s">
        <v>671</v>
      </c>
      <c r="D150" s="237"/>
      <c r="E150" s="237"/>
      <c r="F150" s="283" t="s">
        <v>623</v>
      </c>
      <c r="G150" s="237"/>
      <c r="H150" s="282" t="s">
        <v>682</v>
      </c>
      <c r="I150" s="282" t="s">
        <v>625</v>
      </c>
      <c r="J150" s="282" t="s">
        <v>673</v>
      </c>
      <c r="K150" s="278"/>
    </row>
    <row r="151" spans="2:11" ht="15" customHeight="1">
      <c r="B151" s="257"/>
      <c r="C151" s="282" t="s">
        <v>572</v>
      </c>
      <c r="D151" s="237"/>
      <c r="E151" s="237"/>
      <c r="F151" s="283" t="s">
        <v>623</v>
      </c>
      <c r="G151" s="237"/>
      <c r="H151" s="282" t="s">
        <v>683</v>
      </c>
      <c r="I151" s="282" t="s">
        <v>625</v>
      </c>
      <c r="J151" s="282" t="s">
        <v>673</v>
      </c>
      <c r="K151" s="278"/>
    </row>
    <row r="152" spans="2:11" ht="15" customHeight="1">
      <c r="B152" s="257"/>
      <c r="C152" s="282" t="s">
        <v>628</v>
      </c>
      <c r="D152" s="237"/>
      <c r="E152" s="237"/>
      <c r="F152" s="283" t="s">
        <v>629</v>
      </c>
      <c r="G152" s="237"/>
      <c r="H152" s="282" t="s">
        <v>662</v>
      </c>
      <c r="I152" s="282" t="s">
        <v>625</v>
      </c>
      <c r="J152" s="282">
        <v>50</v>
      </c>
      <c r="K152" s="278"/>
    </row>
    <row r="153" spans="2:11" ht="15" customHeight="1">
      <c r="B153" s="257"/>
      <c r="C153" s="282" t="s">
        <v>631</v>
      </c>
      <c r="D153" s="237"/>
      <c r="E153" s="237"/>
      <c r="F153" s="283" t="s">
        <v>623</v>
      </c>
      <c r="G153" s="237"/>
      <c r="H153" s="282" t="s">
        <v>662</v>
      </c>
      <c r="I153" s="282" t="s">
        <v>633</v>
      </c>
      <c r="J153" s="282"/>
      <c r="K153" s="278"/>
    </row>
    <row r="154" spans="2:11" ht="15" customHeight="1">
      <c r="B154" s="257"/>
      <c r="C154" s="282" t="s">
        <v>642</v>
      </c>
      <c r="D154" s="237"/>
      <c r="E154" s="237"/>
      <c r="F154" s="283" t="s">
        <v>629</v>
      </c>
      <c r="G154" s="237"/>
      <c r="H154" s="282" t="s">
        <v>662</v>
      </c>
      <c r="I154" s="282" t="s">
        <v>625</v>
      </c>
      <c r="J154" s="282">
        <v>50</v>
      </c>
      <c r="K154" s="278"/>
    </row>
    <row r="155" spans="2:11" ht="15" customHeight="1">
      <c r="B155" s="257"/>
      <c r="C155" s="282" t="s">
        <v>650</v>
      </c>
      <c r="D155" s="237"/>
      <c r="E155" s="237"/>
      <c r="F155" s="283" t="s">
        <v>629</v>
      </c>
      <c r="G155" s="237"/>
      <c r="H155" s="282" t="s">
        <v>662</v>
      </c>
      <c r="I155" s="282" t="s">
        <v>625</v>
      </c>
      <c r="J155" s="282">
        <v>50</v>
      </c>
      <c r="K155" s="278"/>
    </row>
    <row r="156" spans="2:11" ht="15" customHeight="1">
      <c r="B156" s="257"/>
      <c r="C156" s="282" t="s">
        <v>648</v>
      </c>
      <c r="D156" s="237"/>
      <c r="E156" s="237"/>
      <c r="F156" s="283" t="s">
        <v>629</v>
      </c>
      <c r="G156" s="237"/>
      <c r="H156" s="282" t="s">
        <v>662</v>
      </c>
      <c r="I156" s="282" t="s">
        <v>625</v>
      </c>
      <c r="J156" s="282">
        <v>50</v>
      </c>
      <c r="K156" s="278"/>
    </row>
    <row r="157" spans="2:11" ht="15" customHeight="1">
      <c r="B157" s="257"/>
      <c r="C157" s="282" t="s">
        <v>86</v>
      </c>
      <c r="D157" s="237"/>
      <c r="E157" s="237"/>
      <c r="F157" s="283" t="s">
        <v>623</v>
      </c>
      <c r="G157" s="237"/>
      <c r="H157" s="282" t="s">
        <v>684</v>
      </c>
      <c r="I157" s="282" t="s">
        <v>625</v>
      </c>
      <c r="J157" s="282" t="s">
        <v>685</v>
      </c>
      <c r="K157" s="278"/>
    </row>
    <row r="158" spans="2:11" ht="15" customHeight="1">
      <c r="B158" s="257"/>
      <c r="C158" s="282" t="s">
        <v>686</v>
      </c>
      <c r="D158" s="237"/>
      <c r="E158" s="237"/>
      <c r="F158" s="283" t="s">
        <v>623</v>
      </c>
      <c r="G158" s="237"/>
      <c r="H158" s="282" t="s">
        <v>687</v>
      </c>
      <c r="I158" s="282" t="s">
        <v>657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50" t="s">
        <v>688</v>
      </c>
      <c r="D163" s="350"/>
      <c r="E163" s="350"/>
      <c r="F163" s="350"/>
      <c r="G163" s="350"/>
      <c r="H163" s="350"/>
      <c r="I163" s="350"/>
      <c r="J163" s="350"/>
      <c r="K163" s="228"/>
    </row>
    <row r="164" spans="2:11" ht="17.25" customHeight="1">
      <c r="B164" s="227"/>
      <c r="C164" s="249" t="s">
        <v>617</v>
      </c>
      <c r="D164" s="249"/>
      <c r="E164" s="249"/>
      <c r="F164" s="249" t="s">
        <v>618</v>
      </c>
      <c r="G164" s="286"/>
      <c r="H164" s="287" t="s">
        <v>103</v>
      </c>
      <c r="I164" s="287" t="s">
        <v>59</v>
      </c>
      <c r="J164" s="249" t="s">
        <v>619</v>
      </c>
      <c r="K164" s="228"/>
    </row>
    <row r="165" spans="2:11" ht="17.25" customHeight="1">
      <c r="B165" s="230"/>
      <c r="C165" s="251" t="s">
        <v>620</v>
      </c>
      <c r="D165" s="251"/>
      <c r="E165" s="251"/>
      <c r="F165" s="252" t="s">
        <v>621</v>
      </c>
      <c r="G165" s="288"/>
      <c r="H165" s="289"/>
      <c r="I165" s="289"/>
      <c r="J165" s="251" t="s">
        <v>622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626</v>
      </c>
      <c r="D167" s="237"/>
      <c r="E167" s="237"/>
      <c r="F167" s="256" t="s">
        <v>623</v>
      </c>
      <c r="G167" s="237"/>
      <c r="H167" s="237" t="s">
        <v>662</v>
      </c>
      <c r="I167" s="237" t="s">
        <v>625</v>
      </c>
      <c r="J167" s="237">
        <v>120</v>
      </c>
      <c r="K167" s="278"/>
    </row>
    <row r="168" spans="2:11" ht="15" customHeight="1">
      <c r="B168" s="257"/>
      <c r="C168" s="237" t="s">
        <v>671</v>
      </c>
      <c r="D168" s="237"/>
      <c r="E168" s="237"/>
      <c r="F168" s="256" t="s">
        <v>623</v>
      </c>
      <c r="G168" s="237"/>
      <c r="H168" s="237" t="s">
        <v>672</v>
      </c>
      <c r="I168" s="237" t="s">
        <v>625</v>
      </c>
      <c r="J168" s="237" t="s">
        <v>673</v>
      </c>
      <c r="K168" s="278"/>
    </row>
    <row r="169" spans="2:11" ht="15" customHeight="1">
      <c r="B169" s="257"/>
      <c r="C169" s="237" t="s">
        <v>572</v>
      </c>
      <c r="D169" s="237"/>
      <c r="E169" s="237"/>
      <c r="F169" s="256" t="s">
        <v>623</v>
      </c>
      <c r="G169" s="237"/>
      <c r="H169" s="237" t="s">
        <v>689</v>
      </c>
      <c r="I169" s="237" t="s">
        <v>625</v>
      </c>
      <c r="J169" s="237" t="s">
        <v>673</v>
      </c>
      <c r="K169" s="278"/>
    </row>
    <row r="170" spans="2:11" ht="15" customHeight="1">
      <c r="B170" s="257"/>
      <c r="C170" s="237" t="s">
        <v>628</v>
      </c>
      <c r="D170" s="237"/>
      <c r="E170" s="237"/>
      <c r="F170" s="256" t="s">
        <v>629</v>
      </c>
      <c r="G170" s="237"/>
      <c r="H170" s="237" t="s">
        <v>689</v>
      </c>
      <c r="I170" s="237" t="s">
        <v>625</v>
      </c>
      <c r="J170" s="237">
        <v>50</v>
      </c>
      <c r="K170" s="278"/>
    </row>
    <row r="171" spans="2:11" ht="15" customHeight="1">
      <c r="B171" s="257"/>
      <c r="C171" s="237" t="s">
        <v>631</v>
      </c>
      <c r="D171" s="237"/>
      <c r="E171" s="237"/>
      <c r="F171" s="256" t="s">
        <v>623</v>
      </c>
      <c r="G171" s="237"/>
      <c r="H171" s="237" t="s">
        <v>689</v>
      </c>
      <c r="I171" s="237" t="s">
        <v>633</v>
      </c>
      <c r="J171" s="237"/>
      <c r="K171" s="278"/>
    </row>
    <row r="172" spans="2:11" ht="15" customHeight="1">
      <c r="B172" s="257"/>
      <c r="C172" s="237" t="s">
        <v>642</v>
      </c>
      <c r="D172" s="237"/>
      <c r="E172" s="237"/>
      <c r="F172" s="256" t="s">
        <v>629</v>
      </c>
      <c r="G172" s="237"/>
      <c r="H172" s="237" t="s">
        <v>689</v>
      </c>
      <c r="I172" s="237" t="s">
        <v>625</v>
      </c>
      <c r="J172" s="237">
        <v>50</v>
      </c>
      <c r="K172" s="278"/>
    </row>
    <row r="173" spans="2:11" ht="15" customHeight="1">
      <c r="B173" s="257"/>
      <c r="C173" s="237" t="s">
        <v>650</v>
      </c>
      <c r="D173" s="237"/>
      <c r="E173" s="237"/>
      <c r="F173" s="256" t="s">
        <v>629</v>
      </c>
      <c r="G173" s="237"/>
      <c r="H173" s="237" t="s">
        <v>689</v>
      </c>
      <c r="I173" s="237" t="s">
        <v>625</v>
      </c>
      <c r="J173" s="237">
        <v>50</v>
      </c>
      <c r="K173" s="278"/>
    </row>
    <row r="174" spans="2:11" ht="15" customHeight="1">
      <c r="B174" s="257"/>
      <c r="C174" s="237" t="s">
        <v>648</v>
      </c>
      <c r="D174" s="237"/>
      <c r="E174" s="237"/>
      <c r="F174" s="256" t="s">
        <v>629</v>
      </c>
      <c r="G174" s="237"/>
      <c r="H174" s="237" t="s">
        <v>689</v>
      </c>
      <c r="I174" s="237" t="s">
        <v>625</v>
      </c>
      <c r="J174" s="237">
        <v>50</v>
      </c>
      <c r="K174" s="278"/>
    </row>
    <row r="175" spans="2:11" ht="15" customHeight="1">
      <c r="B175" s="257"/>
      <c r="C175" s="237" t="s">
        <v>102</v>
      </c>
      <c r="D175" s="237"/>
      <c r="E175" s="237"/>
      <c r="F175" s="256" t="s">
        <v>623</v>
      </c>
      <c r="G175" s="237"/>
      <c r="H175" s="237" t="s">
        <v>690</v>
      </c>
      <c r="I175" s="237" t="s">
        <v>691</v>
      </c>
      <c r="J175" s="237"/>
      <c r="K175" s="278"/>
    </row>
    <row r="176" spans="2:11" ht="15" customHeight="1">
      <c r="B176" s="257"/>
      <c r="C176" s="237" t="s">
        <v>59</v>
      </c>
      <c r="D176" s="237"/>
      <c r="E176" s="237"/>
      <c r="F176" s="256" t="s">
        <v>623</v>
      </c>
      <c r="G176" s="237"/>
      <c r="H176" s="237" t="s">
        <v>692</v>
      </c>
      <c r="I176" s="237" t="s">
        <v>693</v>
      </c>
      <c r="J176" s="237">
        <v>1</v>
      </c>
      <c r="K176" s="278"/>
    </row>
    <row r="177" spans="2:11" ht="15" customHeight="1">
      <c r="B177" s="257"/>
      <c r="C177" s="237" t="s">
        <v>55</v>
      </c>
      <c r="D177" s="237"/>
      <c r="E177" s="237"/>
      <c r="F177" s="256" t="s">
        <v>623</v>
      </c>
      <c r="G177" s="237"/>
      <c r="H177" s="237" t="s">
        <v>694</v>
      </c>
      <c r="I177" s="237" t="s">
        <v>625</v>
      </c>
      <c r="J177" s="237">
        <v>20</v>
      </c>
      <c r="K177" s="278"/>
    </row>
    <row r="178" spans="2:11" ht="15" customHeight="1">
      <c r="B178" s="257"/>
      <c r="C178" s="237" t="s">
        <v>103</v>
      </c>
      <c r="D178" s="237"/>
      <c r="E178" s="237"/>
      <c r="F178" s="256" t="s">
        <v>623</v>
      </c>
      <c r="G178" s="237"/>
      <c r="H178" s="237" t="s">
        <v>695</v>
      </c>
      <c r="I178" s="237" t="s">
        <v>625</v>
      </c>
      <c r="J178" s="237">
        <v>255</v>
      </c>
      <c r="K178" s="278"/>
    </row>
    <row r="179" spans="2:11" ht="15" customHeight="1">
      <c r="B179" s="257"/>
      <c r="C179" s="237" t="s">
        <v>104</v>
      </c>
      <c r="D179" s="237"/>
      <c r="E179" s="237"/>
      <c r="F179" s="256" t="s">
        <v>623</v>
      </c>
      <c r="G179" s="237"/>
      <c r="H179" s="237" t="s">
        <v>588</v>
      </c>
      <c r="I179" s="237" t="s">
        <v>625</v>
      </c>
      <c r="J179" s="237">
        <v>10</v>
      </c>
      <c r="K179" s="278"/>
    </row>
    <row r="180" spans="2:11" ht="15" customHeight="1">
      <c r="B180" s="257"/>
      <c r="C180" s="237" t="s">
        <v>105</v>
      </c>
      <c r="D180" s="237"/>
      <c r="E180" s="237"/>
      <c r="F180" s="256" t="s">
        <v>623</v>
      </c>
      <c r="G180" s="237"/>
      <c r="H180" s="237" t="s">
        <v>696</v>
      </c>
      <c r="I180" s="237" t="s">
        <v>657</v>
      </c>
      <c r="J180" s="237"/>
      <c r="K180" s="278"/>
    </row>
    <row r="181" spans="2:11" ht="15" customHeight="1">
      <c r="B181" s="257"/>
      <c r="C181" s="237" t="s">
        <v>697</v>
      </c>
      <c r="D181" s="237"/>
      <c r="E181" s="237"/>
      <c r="F181" s="256" t="s">
        <v>623</v>
      </c>
      <c r="G181" s="237"/>
      <c r="H181" s="237" t="s">
        <v>698</v>
      </c>
      <c r="I181" s="237" t="s">
        <v>657</v>
      </c>
      <c r="J181" s="237"/>
      <c r="K181" s="278"/>
    </row>
    <row r="182" spans="2:11" ht="15" customHeight="1">
      <c r="B182" s="257"/>
      <c r="C182" s="237" t="s">
        <v>686</v>
      </c>
      <c r="D182" s="237"/>
      <c r="E182" s="237"/>
      <c r="F182" s="256" t="s">
        <v>623</v>
      </c>
      <c r="G182" s="237"/>
      <c r="H182" s="237" t="s">
        <v>699</v>
      </c>
      <c r="I182" s="237" t="s">
        <v>657</v>
      </c>
      <c r="J182" s="237"/>
      <c r="K182" s="278"/>
    </row>
    <row r="183" spans="2:11" ht="15" customHeight="1">
      <c r="B183" s="257"/>
      <c r="C183" s="237" t="s">
        <v>107</v>
      </c>
      <c r="D183" s="237"/>
      <c r="E183" s="237"/>
      <c r="F183" s="256" t="s">
        <v>629</v>
      </c>
      <c r="G183" s="237"/>
      <c r="H183" s="237" t="s">
        <v>700</v>
      </c>
      <c r="I183" s="237" t="s">
        <v>625</v>
      </c>
      <c r="J183" s="237">
        <v>50</v>
      </c>
      <c r="K183" s="278"/>
    </row>
    <row r="184" spans="2:11" ht="15" customHeight="1">
      <c r="B184" s="257"/>
      <c r="C184" s="237" t="s">
        <v>701</v>
      </c>
      <c r="D184" s="237"/>
      <c r="E184" s="237"/>
      <c r="F184" s="256" t="s">
        <v>629</v>
      </c>
      <c r="G184" s="237"/>
      <c r="H184" s="237" t="s">
        <v>702</v>
      </c>
      <c r="I184" s="237" t="s">
        <v>703</v>
      </c>
      <c r="J184" s="237"/>
      <c r="K184" s="278"/>
    </row>
    <row r="185" spans="2:11" ht="15" customHeight="1">
      <c r="B185" s="257"/>
      <c r="C185" s="237" t="s">
        <v>704</v>
      </c>
      <c r="D185" s="237"/>
      <c r="E185" s="237"/>
      <c r="F185" s="256" t="s">
        <v>629</v>
      </c>
      <c r="G185" s="237"/>
      <c r="H185" s="237" t="s">
        <v>705</v>
      </c>
      <c r="I185" s="237" t="s">
        <v>703</v>
      </c>
      <c r="J185" s="237"/>
      <c r="K185" s="278"/>
    </row>
    <row r="186" spans="2:11" ht="15" customHeight="1">
      <c r="B186" s="257"/>
      <c r="C186" s="237" t="s">
        <v>706</v>
      </c>
      <c r="D186" s="237"/>
      <c r="E186" s="237"/>
      <c r="F186" s="256" t="s">
        <v>629</v>
      </c>
      <c r="G186" s="237"/>
      <c r="H186" s="237" t="s">
        <v>707</v>
      </c>
      <c r="I186" s="237" t="s">
        <v>703</v>
      </c>
      <c r="J186" s="237"/>
      <c r="K186" s="278"/>
    </row>
    <row r="187" spans="2:11" ht="15" customHeight="1">
      <c r="B187" s="257"/>
      <c r="C187" s="290" t="s">
        <v>708</v>
      </c>
      <c r="D187" s="237"/>
      <c r="E187" s="237"/>
      <c r="F187" s="256" t="s">
        <v>629</v>
      </c>
      <c r="G187" s="237"/>
      <c r="H187" s="237" t="s">
        <v>709</v>
      </c>
      <c r="I187" s="237" t="s">
        <v>710</v>
      </c>
      <c r="J187" s="291" t="s">
        <v>711</v>
      </c>
      <c r="K187" s="278"/>
    </row>
    <row r="188" spans="2:11" ht="15" customHeight="1">
      <c r="B188" s="284"/>
      <c r="C188" s="292"/>
      <c r="D188" s="266"/>
      <c r="E188" s="266"/>
      <c r="F188" s="266"/>
      <c r="G188" s="266"/>
      <c r="H188" s="266"/>
      <c r="I188" s="266"/>
      <c r="J188" s="266"/>
      <c r="K188" s="285"/>
    </row>
    <row r="189" spans="2:11" ht="18.75" customHeight="1">
      <c r="B189" s="293"/>
      <c r="C189" s="294"/>
      <c r="D189" s="294"/>
      <c r="E189" s="294"/>
      <c r="F189" s="295"/>
      <c r="G189" s="237"/>
      <c r="H189" s="237"/>
      <c r="I189" s="237"/>
      <c r="J189" s="237"/>
      <c r="K189" s="233"/>
    </row>
    <row r="190" spans="2:11" ht="18.75" customHeight="1">
      <c r="B190" s="233"/>
      <c r="C190" s="237"/>
      <c r="D190" s="237"/>
      <c r="E190" s="237"/>
      <c r="F190" s="256"/>
      <c r="G190" s="237"/>
      <c r="H190" s="237"/>
      <c r="I190" s="237"/>
      <c r="J190" s="237"/>
      <c r="K190" s="233"/>
    </row>
    <row r="191" spans="2:11" ht="18.75" customHeight="1"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</row>
    <row r="192" spans="2:11" ht="13.5">
      <c r="B192" s="224"/>
      <c r="C192" s="225"/>
      <c r="D192" s="225"/>
      <c r="E192" s="225"/>
      <c r="F192" s="225"/>
      <c r="G192" s="225"/>
      <c r="H192" s="225"/>
      <c r="I192" s="225"/>
      <c r="J192" s="225"/>
      <c r="K192" s="226"/>
    </row>
    <row r="193" spans="2:11" ht="21">
      <c r="B193" s="227"/>
      <c r="C193" s="350" t="s">
        <v>712</v>
      </c>
      <c r="D193" s="350"/>
      <c r="E193" s="350"/>
      <c r="F193" s="350"/>
      <c r="G193" s="350"/>
      <c r="H193" s="350"/>
      <c r="I193" s="350"/>
      <c r="J193" s="350"/>
      <c r="K193" s="228"/>
    </row>
    <row r="194" spans="2:11" ht="25.5" customHeight="1">
      <c r="B194" s="227"/>
      <c r="C194" s="296" t="s">
        <v>713</v>
      </c>
      <c r="D194" s="296"/>
      <c r="E194" s="296"/>
      <c r="F194" s="296" t="s">
        <v>714</v>
      </c>
      <c r="G194" s="297"/>
      <c r="H194" s="351" t="s">
        <v>715</v>
      </c>
      <c r="I194" s="351"/>
      <c r="J194" s="351"/>
      <c r="K194" s="228"/>
    </row>
    <row r="195" spans="2:11" ht="5.25" customHeight="1">
      <c r="B195" s="257"/>
      <c r="C195" s="254"/>
      <c r="D195" s="254"/>
      <c r="E195" s="254"/>
      <c r="F195" s="254"/>
      <c r="G195" s="237"/>
      <c r="H195" s="254"/>
      <c r="I195" s="254"/>
      <c r="J195" s="254"/>
      <c r="K195" s="278"/>
    </row>
    <row r="196" spans="2:11" ht="15" customHeight="1">
      <c r="B196" s="257"/>
      <c r="C196" s="237" t="s">
        <v>716</v>
      </c>
      <c r="D196" s="237"/>
      <c r="E196" s="237"/>
      <c r="F196" s="256" t="s">
        <v>45</v>
      </c>
      <c r="G196" s="237"/>
      <c r="H196" s="349" t="s">
        <v>717</v>
      </c>
      <c r="I196" s="349"/>
      <c r="J196" s="349"/>
      <c r="K196" s="278"/>
    </row>
    <row r="197" spans="2:11" ht="15" customHeight="1">
      <c r="B197" s="257"/>
      <c r="C197" s="263"/>
      <c r="D197" s="237"/>
      <c r="E197" s="237"/>
      <c r="F197" s="256" t="s">
        <v>46</v>
      </c>
      <c r="G197" s="237"/>
      <c r="H197" s="349" t="s">
        <v>718</v>
      </c>
      <c r="I197" s="349"/>
      <c r="J197" s="349"/>
      <c r="K197" s="278"/>
    </row>
    <row r="198" spans="2:11" ht="15" customHeight="1">
      <c r="B198" s="257"/>
      <c r="C198" s="263"/>
      <c r="D198" s="237"/>
      <c r="E198" s="237"/>
      <c r="F198" s="256" t="s">
        <v>49</v>
      </c>
      <c r="G198" s="237"/>
      <c r="H198" s="349" t="s">
        <v>719</v>
      </c>
      <c r="I198" s="349"/>
      <c r="J198" s="349"/>
      <c r="K198" s="278"/>
    </row>
    <row r="199" spans="2:11" ht="15" customHeight="1">
      <c r="B199" s="257"/>
      <c r="C199" s="237"/>
      <c r="D199" s="237"/>
      <c r="E199" s="237"/>
      <c r="F199" s="256" t="s">
        <v>47</v>
      </c>
      <c r="G199" s="237"/>
      <c r="H199" s="349" t="s">
        <v>720</v>
      </c>
      <c r="I199" s="349"/>
      <c r="J199" s="349"/>
      <c r="K199" s="278"/>
    </row>
    <row r="200" spans="2:11" ht="15" customHeight="1">
      <c r="B200" s="257"/>
      <c r="C200" s="237"/>
      <c r="D200" s="237"/>
      <c r="E200" s="237"/>
      <c r="F200" s="256" t="s">
        <v>48</v>
      </c>
      <c r="G200" s="237"/>
      <c r="H200" s="349" t="s">
        <v>721</v>
      </c>
      <c r="I200" s="349"/>
      <c r="J200" s="349"/>
      <c r="K200" s="278"/>
    </row>
    <row r="201" spans="2:11" ht="15" customHeight="1">
      <c r="B201" s="257"/>
      <c r="C201" s="237"/>
      <c r="D201" s="237"/>
      <c r="E201" s="237"/>
      <c r="F201" s="256"/>
      <c r="G201" s="237"/>
      <c r="H201" s="237"/>
      <c r="I201" s="237"/>
      <c r="J201" s="237"/>
      <c r="K201" s="278"/>
    </row>
    <row r="202" spans="2:11" ht="15" customHeight="1">
      <c r="B202" s="257"/>
      <c r="C202" s="237" t="s">
        <v>669</v>
      </c>
      <c r="D202" s="237"/>
      <c r="E202" s="237"/>
      <c r="F202" s="256" t="s">
        <v>79</v>
      </c>
      <c r="G202" s="237"/>
      <c r="H202" s="349" t="s">
        <v>722</v>
      </c>
      <c r="I202" s="349"/>
      <c r="J202" s="349"/>
      <c r="K202" s="278"/>
    </row>
    <row r="203" spans="2:11" ht="15" customHeight="1">
      <c r="B203" s="257"/>
      <c r="C203" s="263"/>
      <c r="D203" s="237"/>
      <c r="E203" s="237"/>
      <c r="F203" s="256" t="s">
        <v>566</v>
      </c>
      <c r="G203" s="237"/>
      <c r="H203" s="349" t="s">
        <v>567</v>
      </c>
      <c r="I203" s="349"/>
      <c r="J203" s="349"/>
      <c r="K203" s="278"/>
    </row>
    <row r="204" spans="2:11" ht="15" customHeight="1">
      <c r="B204" s="257"/>
      <c r="C204" s="237"/>
      <c r="D204" s="237"/>
      <c r="E204" s="237"/>
      <c r="F204" s="256" t="s">
        <v>564</v>
      </c>
      <c r="G204" s="237"/>
      <c r="H204" s="349" t="s">
        <v>723</v>
      </c>
      <c r="I204" s="349"/>
      <c r="J204" s="349"/>
      <c r="K204" s="278"/>
    </row>
    <row r="205" spans="2:11" ht="15" customHeight="1">
      <c r="B205" s="298"/>
      <c r="C205" s="263"/>
      <c r="D205" s="263"/>
      <c r="E205" s="263"/>
      <c r="F205" s="256" t="s">
        <v>568</v>
      </c>
      <c r="G205" s="242"/>
      <c r="H205" s="348" t="s">
        <v>569</v>
      </c>
      <c r="I205" s="348"/>
      <c r="J205" s="348"/>
      <c r="K205" s="299"/>
    </row>
    <row r="206" spans="2:11" ht="15" customHeight="1">
      <c r="B206" s="298"/>
      <c r="C206" s="263"/>
      <c r="D206" s="263"/>
      <c r="E206" s="263"/>
      <c r="F206" s="256" t="s">
        <v>570</v>
      </c>
      <c r="G206" s="242"/>
      <c r="H206" s="348" t="s">
        <v>724</v>
      </c>
      <c r="I206" s="348"/>
      <c r="J206" s="348"/>
      <c r="K206" s="299"/>
    </row>
    <row r="207" spans="2:11" ht="15" customHeight="1">
      <c r="B207" s="298"/>
      <c r="C207" s="263"/>
      <c r="D207" s="263"/>
      <c r="E207" s="263"/>
      <c r="F207" s="300"/>
      <c r="G207" s="242"/>
      <c r="H207" s="301"/>
      <c r="I207" s="301"/>
      <c r="J207" s="301"/>
      <c r="K207" s="299"/>
    </row>
    <row r="208" spans="2:11" ht="15" customHeight="1">
      <c r="B208" s="298"/>
      <c r="C208" s="237" t="s">
        <v>693</v>
      </c>
      <c r="D208" s="263"/>
      <c r="E208" s="263"/>
      <c r="F208" s="256">
        <v>1</v>
      </c>
      <c r="G208" s="242"/>
      <c r="H208" s="348" t="s">
        <v>725</v>
      </c>
      <c r="I208" s="348"/>
      <c r="J208" s="348"/>
      <c r="K208" s="299"/>
    </row>
    <row r="209" spans="2:11" ht="15" customHeight="1">
      <c r="B209" s="298"/>
      <c r="C209" s="263"/>
      <c r="D209" s="263"/>
      <c r="E209" s="263"/>
      <c r="F209" s="256">
        <v>2</v>
      </c>
      <c r="G209" s="242"/>
      <c r="H209" s="348" t="s">
        <v>726</v>
      </c>
      <c r="I209" s="348"/>
      <c r="J209" s="348"/>
      <c r="K209" s="299"/>
    </row>
    <row r="210" spans="2:11" ht="15" customHeight="1">
      <c r="B210" s="298"/>
      <c r="C210" s="263"/>
      <c r="D210" s="263"/>
      <c r="E210" s="263"/>
      <c r="F210" s="256">
        <v>3</v>
      </c>
      <c r="G210" s="242"/>
      <c r="H210" s="348" t="s">
        <v>727</v>
      </c>
      <c r="I210" s="348"/>
      <c r="J210" s="348"/>
      <c r="K210" s="299"/>
    </row>
    <row r="211" spans="2:11" ht="15" customHeight="1">
      <c r="B211" s="298"/>
      <c r="C211" s="263"/>
      <c r="D211" s="263"/>
      <c r="E211" s="263"/>
      <c r="F211" s="256">
        <v>4</v>
      </c>
      <c r="G211" s="242"/>
      <c r="H211" s="348" t="s">
        <v>728</v>
      </c>
      <c r="I211" s="348"/>
      <c r="J211" s="348"/>
      <c r="K211" s="299"/>
    </row>
    <row r="212" spans="2:11" ht="12.75" customHeight="1">
      <c r="B212" s="302"/>
      <c r="C212" s="303"/>
      <c r="D212" s="303"/>
      <c r="E212" s="303"/>
      <c r="F212" s="303"/>
      <c r="G212" s="303"/>
      <c r="H212" s="303"/>
      <c r="I212" s="303"/>
      <c r="J212" s="303"/>
      <c r="K212" s="30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MARIE\Marie</dc:creator>
  <cp:keywords/>
  <dc:description/>
  <cp:lastModifiedBy>Marie</cp:lastModifiedBy>
  <cp:lastPrinted>2017-05-15T08:27:21Z</cp:lastPrinted>
  <dcterms:created xsi:type="dcterms:W3CDTF">2017-05-11T12:38:58Z</dcterms:created>
  <dcterms:modified xsi:type="dcterms:W3CDTF">2017-05-15T08:30:35Z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