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685" activeTab="3"/>
  </bookViews>
  <sheets>
    <sheet name="ÚVOD" sheetId="1" r:id="rId1"/>
    <sheet name="KRYCÍ LIST" sheetId="2" r:id="rId2"/>
    <sheet name="REKAPITULACE" sheetId="3" r:id="rId3"/>
    <sheet name="ROZPOČET" sheetId="4" r:id="rId4"/>
    <sheet name="ZTI" sheetId="5" r:id="rId5"/>
    <sheet name="Plyn" sheetId="6" r:id="rId6"/>
    <sheet name="ÚT" sheetId="7" r:id="rId7"/>
    <sheet name="EL_silnopr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<sst xmlns="http://schemas.openxmlformats.org/spreadsheetml/2006/main" count="1655" uniqueCount="1003">
  <si>
    <t>Cenová úroveň : 2015/II</t>
  </si>
  <si>
    <t>POLOŽKOVÝ ROZPOČET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</si>
  <si>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</si>
  <si>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</si>
  <si>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</si>
  <si>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</si>
  <si>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</si>
  <si>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</si>
  <si>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</si>
  <si>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</si>
  <si>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</si>
  <si>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</si>
  <si>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</si>
  <si>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</si>
  <si>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</si>
  <si>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</si>
  <si>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</si>
  <si>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</si>
  <si>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</si>
  <si>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</si>
  <si>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</si>
  <si>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</si>
  <si>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</si>
  <si>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HMOTNOST</t>
  </si>
  <si>
    <t>10.</t>
  </si>
  <si>
    <t>11.</t>
  </si>
  <si>
    <t>HSV:</t>
  </si>
  <si>
    <t>oddíl 3</t>
  </si>
  <si>
    <t>Svislé konstrukce:</t>
  </si>
  <si>
    <t>C-317141302-0</t>
  </si>
  <si>
    <t>OSAZ PREKLAD NENOS Z TVAR L DO 125CM</t>
  </si>
  <si>
    <t>KS</t>
  </si>
  <si>
    <t>C-311101213-0</t>
  </si>
  <si>
    <t>M</t>
  </si>
  <si>
    <t>C-314291212-0</t>
  </si>
  <si>
    <t>MTZ POUZDRO KOMIN VLOZ KOVOVA JS 16CM</t>
  </si>
  <si>
    <t>C-319201316-0</t>
  </si>
  <si>
    <t>M2</t>
  </si>
  <si>
    <t>C-319202321-0</t>
  </si>
  <si>
    <t>VYROVNANI PRIZDENIM TL -8CM BEZ ODSEK</t>
  </si>
  <si>
    <t>C-340278234-0</t>
  </si>
  <si>
    <t>C-346234311-0</t>
  </si>
  <si>
    <t>ZAZD RYH 15x30 CI PRUDUCH S OMITKOU</t>
  </si>
  <si>
    <t>C-346244361-0</t>
  </si>
  <si>
    <t>C-346244371-0</t>
  </si>
  <si>
    <t>SVISLÉ KONSTRUKCE CELKEM</t>
  </si>
  <si>
    <t>oddíl 61</t>
  </si>
  <si>
    <t>Úpravy povrchů vnitřní:</t>
  </si>
  <si>
    <t>C-611421331-0</t>
  </si>
  <si>
    <t>C-612421331-0</t>
  </si>
  <si>
    <t>C-617421411-0</t>
  </si>
  <si>
    <t>OPRAVA VNI OMIT SACHET VAP STUK -50%</t>
  </si>
  <si>
    <t>C-612425931-0</t>
  </si>
  <si>
    <t>ÚPRAVY POVRCHŮ VNITŘNÍ CELKEM</t>
  </si>
  <si>
    <t>oddíl 63</t>
  </si>
  <si>
    <t>Podlahy:</t>
  </si>
  <si>
    <t>C-631311131-0</t>
  </si>
  <si>
    <t>M3</t>
  </si>
  <si>
    <t>C-631312141-0</t>
  </si>
  <si>
    <t>DOPLNENI RYH V DOSAV MAZANINE BETONEM</t>
  </si>
  <si>
    <t>C-631342320-0</t>
  </si>
  <si>
    <t>DOPLNENI MAZANIN B PERLIT 1M2-TL 8CM</t>
  </si>
  <si>
    <t>C-631571111-0</t>
  </si>
  <si>
    <t>DOPLNENI NASYPU PISKEM 2M2</t>
  </si>
  <si>
    <t>C-632450254-0</t>
  </si>
  <si>
    <t>STERKA CEM SAMONIVEL TENKOVRS TL 4MM</t>
  </si>
  <si>
    <t>C-632451064-0</t>
  </si>
  <si>
    <t>POTER PISCEM 25 MPa TL 40MM</t>
  </si>
  <si>
    <t>C-632481112-0</t>
  </si>
  <si>
    <t>VLOZKA DO POTERU Z RAB PLETIVA POZINK</t>
  </si>
  <si>
    <t>PODLAHY CELKEM</t>
  </si>
  <si>
    <t>oddíl 64</t>
  </si>
  <si>
    <t>Osazování výplní otvorů:</t>
  </si>
  <si>
    <t>C-642944121-0</t>
  </si>
  <si>
    <t>OSAZ DVER ZARUBNE OCEL DODAT 2,5M2</t>
  </si>
  <si>
    <t>C-642942993-0</t>
  </si>
  <si>
    <t>PRIPL ZA ZESIL PROFIL ZARUBNE 100MM</t>
  </si>
  <si>
    <t>C-642945112-0</t>
  </si>
  <si>
    <t>H-55331511-1</t>
  </si>
  <si>
    <t>ZARUBEN OCEL UNIV 1KR ZPK 197/10/60</t>
  </si>
  <si>
    <t>H-55331513-1</t>
  </si>
  <si>
    <t>ZARUBEN OCEL UNIV 1KR ZPK 197/10/80</t>
  </si>
  <si>
    <t>H-55333120-1</t>
  </si>
  <si>
    <t>ZARUBEN OCEL ZDENI CGH 110/600</t>
  </si>
  <si>
    <t>H-55333122-1</t>
  </si>
  <si>
    <t>ZARUBEN OCEL ZDENI CGH 110/800</t>
  </si>
  <si>
    <t>OSAZOVÁNÍ VÝPLNÍ OTVORŮ CELKEM</t>
  </si>
  <si>
    <t>oddíl 9</t>
  </si>
  <si>
    <t>Ostatní konstrukce a práce:</t>
  </si>
  <si>
    <t>C-919735122-0</t>
  </si>
  <si>
    <t>C-919723211-0</t>
  </si>
  <si>
    <t>ZALITI SPAR REZAN PODEL ZA STUD S 9MM</t>
  </si>
  <si>
    <t>C-919535555-0</t>
  </si>
  <si>
    <t>OBETONOVANI TRUB PROPUSTKU PROSTYM B</t>
  </si>
  <si>
    <t>C-938902121-0</t>
  </si>
  <si>
    <t>C-952901110-0</t>
  </si>
  <si>
    <t>CISTENI VNEJ PLOCH OKEN,DVERI MYTIM</t>
  </si>
  <si>
    <t>C-952901111-0</t>
  </si>
  <si>
    <t>VYCISTENI BUDOV H PODL 4M</t>
  </si>
  <si>
    <t>C-953941211-0</t>
  </si>
  <si>
    <t>C-953941611-0</t>
  </si>
  <si>
    <t>C-953943111-0</t>
  </si>
  <si>
    <t>OSAZENI VYROBKU 1 kg DO ZDIVA</t>
  </si>
  <si>
    <t>C-953921121-0</t>
  </si>
  <si>
    <t>C-953941212-0</t>
  </si>
  <si>
    <t>OSTATNÍ KONSTRUKCE A PRÁCE CELKEM</t>
  </si>
  <si>
    <t>oddíl 94</t>
  </si>
  <si>
    <t>Lešení a stavební výtahy:</t>
  </si>
  <si>
    <t>C-941955001-0</t>
  </si>
  <si>
    <t>LES LEHKE PRAC POMOCNE H PODL 1,2M</t>
  </si>
  <si>
    <t>LEŠENÍ A STAVEBNÍ VÝTAHY CELKEM</t>
  </si>
  <si>
    <t>oddíl 96</t>
  </si>
  <si>
    <t>Bourání konstrukcí:</t>
  </si>
  <si>
    <t>C-962031132-0</t>
  </si>
  <si>
    <t>C-962031133-0</t>
  </si>
  <si>
    <t>C-962081131-0</t>
  </si>
  <si>
    <t>C-965042141-0</t>
  </si>
  <si>
    <t>BOUR PODKLAD Z BETONU TL 10CM 4M2-</t>
  </si>
  <si>
    <t>C-965043341-0</t>
  </si>
  <si>
    <t>BOUR PODKLAD B S POTEREM TL 10CM 4M2-</t>
  </si>
  <si>
    <t>C-965081713-0</t>
  </si>
  <si>
    <t>C-966079871-0</t>
  </si>
  <si>
    <t>PRERUSENI OCEL PROFILU PRUREZU 4CM2</t>
  </si>
  <si>
    <t>C-966079881-0</t>
  </si>
  <si>
    <t>PRERUSENI OCEL PROFILU PRUREZU 7CM2</t>
  </si>
  <si>
    <t>C-967031132-0</t>
  </si>
  <si>
    <t>PRISEKANI OSTENI VE ZDIVU CIH MV MVC</t>
  </si>
  <si>
    <t>C-968061125-0</t>
  </si>
  <si>
    <t>VYVESENI KRIDEL DVERI DREV 2M2</t>
  </si>
  <si>
    <t>C-968062455-0</t>
  </si>
  <si>
    <t>C-968072455-0</t>
  </si>
  <si>
    <t>C-969011121-0</t>
  </si>
  <si>
    <t>DMTZ POTRUBI VODOVOD/PLYNOV JS 52MM</t>
  </si>
  <si>
    <t>C-969021111-0</t>
  </si>
  <si>
    <t>DMTZ POTRUBI KANALIZACNI JS 100MM</t>
  </si>
  <si>
    <t>C-972055341-0</t>
  </si>
  <si>
    <t>OTVORY STROP PREF DUTE 0,25M2 12CM-</t>
  </si>
  <si>
    <t>C-973031324-0</t>
  </si>
  <si>
    <t>KAPSY ZDI CI MV MVC PL 0,10M2 HL 15CM</t>
  </si>
  <si>
    <t>C-973031812-0</t>
  </si>
  <si>
    <t>KAPSY ZDI CI MV PRO ZAVAZ PRICEK 10CM</t>
  </si>
  <si>
    <t>C-973032863-0</t>
  </si>
  <si>
    <t>KAPSY ZDI CI DUTE PRO ZAVAZ PRIC 15CM</t>
  </si>
  <si>
    <t>C-974031122-0</t>
  </si>
  <si>
    <t>RYHY ZDI CI 3x7CM</t>
  </si>
  <si>
    <t>C-974031133-0</t>
  </si>
  <si>
    <t>RYHY ZDI CI 5x10CM</t>
  </si>
  <si>
    <t>C-974031144-0</t>
  </si>
  <si>
    <t>RYHY ZDI CI 7x15CM</t>
  </si>
  <si>
    <t>C-974031222-0</t>
  </si>
  <si>
    <t>RYHY ZDI CI U STROPU 3x7CM</t>
  </si>
  <si>
    <t>C-974031242-0</t>
  </si>
  <si>
    <t>RYHY ZDI CI U STROPU 7x7CM</t>
  </si>
  <si>
    <t>C-974031384-0</t>
  </si>
  <si>
    <t>PRUDUCH ZDI CI 30x15CM</t>
  </si>
  <si>
    <t>C-974031387-0</t>
  </si>
  <si>
    <t>PRUDUCH ZDI CI 30x30CM</t>
  </si>
  <si>
    <t>C-974041112-0</t>
  </si>
  <si>
    <t>VYSEKANI CEM ZALIVKY ZE SPAR 4x5CM</t>
  </si>
  <si>
    <t>C-976082131-0</t>
  </si>
  <si>
    <t>VYBOUR OBJIMKY,DRZAKU,VESAKU ZDI CI</t>
  </si>
  <si>
    <t>C-976081111-0</t>
  </si>
  <si>
    <t>C-978011141-0</t>
  </si>
  <si>
    <t>OTLUC OMITKY MV VC VNIT STROPU 30%</t>
  </si>
  <si>
    <t>C-978013141-0</t>
  </si>
  <si>
    <t>OTLUC OMITKY MV VC VNIT STEN 30%</t>
  </si>
  <si>
    <t>C-978021161-0</t>
  </si>
  <si>
    <t>OTLUC OMITKY M CEM VNIT STEN 50%</t>
  </si>
  <si>
    <t>C-978059531-0</t>
  </si>
  <si>
    <t>C-979017111-0</t>
  </si>
  <si>
    <t>SVISL DOPR NOSENIM H3,5M SUTI</t>
  </si>
  <si>
    <t>T</t>
  </si>
  <si>
    <t>C-979017191-0</t>
  </si>
  <si>
    <t>PRIPL ZKD 3,5M VYSKY NOSENI SUTI</t>
  </si>
  <si>
    <t>C-979082111-0</t>
  </si>
  <si>
    <t>VNITROSTAVENISTNI DOPRAVA SUTI DO 10M</t>
  </si>
  <si>
    <t>C-979087213-0</t>
  </si>
  <si>
    <t>NAKLADANI NA DOPR PROSTR VYBOUR HMOT</t>
  </si>
  <si>
    <t>C-979083117-0</t>
  </si>
  <si>
    <t>VODOR PREMIST SUTI SKLADKA 6000M</t>
  </si>
  <si>
    <t>C-979083191-0</t>
  </si>
  <si>
    <t>PRIPL ZKD 1000M VODOR PREMIST 6000M-</t>
  </si>
  <si>
    <t>C-979081131-0</t>
  </si>
  <si>
    <t>SKLADKOVNE TRIDENA SUT [BET-CI-KERAM]</t>
  </si>
  <si>
    <t>BOURÁNÍ KONSTRUKCÍ CELKEM</t>
  </si>
  <si>
    <t>oddíl 99</t>
  </si>
  <si>
    <t>Přesun hmot:</t>
  </si>
  <si>
    <t>C-999281111-0</t>
  </si>
  <si>
    <t>PRESUN HMOT OPRAVY DO VYSKY 25M</t>
  </si>
  <si>
    <t>C-999281121-0</t>
  </si>
  <si>
    <t>PŘESUN HMOT CELKEM</t>
  </si>
  <si>
    <t>PSV:</t>
  </si>
  <si>
    <t>oddíl 711</t>
  </si>
  <si>
    <t>Izolace proti vodě:</t>
  </si>
  <si>
    <t>C-711111001-0</t>
  </si>
  <si>
    <t>NATER IZOL VOD PENETRACNI</t>
  </si>
  <si>
    <t>C-711411211-0</t>
  </si>
  <si>
    <t>IZOLACE TLAKOVA ZA STUD STERKOVA VOD</t>
  </si>
  <si>
    <t>C-711412211-0</t>
  </si>
  <si>
    <t>IZOLACE PROTI VODĚ CELKEM</t>
  </si>
  <si>
    <t>oddíl 713</t>
  </si>
  <si>
    <t>Izolace tepelné:</t>
  </si>
  <si>
    <t>C-713492611-0</t>
  </si>
  <si>
    <t>IZOL POTR KONSTRUKCE OCEL KRUH D 5MM</t>
  </si>
  <si>
    <t>C-713492621-0</t>
  </si>
  <si>
    <t>IZOL POTR KCE KRUH DIST PROTI POSUNU</t>
  </si>
  <si>
    <t>C-713191221-0</t>
  </si>
  <si>
    <t>IZOL TEPEL PODLAH OBLOZENI STEN PASKY</t>
  </si>
  <si>
    <t>IZOLACE TEPELNÉ CELKEM</t>
  </si>
  <si>
    <t>oddíl 766</t>
  </si>
  <si>
    <t>Konstrukce truhlářské:</t>
  </si>
  <si>
    <t>C-766652112-0</t>
  </si>
  <si>
    <t>DVERE NEKPL ZAZD ZAR 1KR 0,80M</t>
  </si>
  <si>
    <t>C-766661912-0</t>
  </si>
  <si>
    <t>C-766662811-0</t>
  </si>
  <si>
    <t>DMTZ TRUHL PRAHU 1KR</t>
  </si>
  <si>
    <t>C-766662912-0</t>
  </si>
  <si>
    <t>OPR DVERI KPL +VYMENA DILU TVRDE</t>
  </si>
  <si>
    <t>C-766665911-0</t>
  </si>
  <si>
    <t>OPR DVERI PREKOVANI KOMPLETIZOVANE</t>
  </si>
  <si>
    <t>C-766667911-0</t>
  </si>
  <si>
    <t>OPR OBLOZ ZARUBNE 1KR</t>
  </si>
  <si>
    <t>C-766669918-0</t>
  </si>
  <si>
    <t>OPR TRUHL STAVECE KRIDEL</t>
  </si>
  <si>
    <t>C-766669921-0</t>
  </si>
  <si>
    <t>OPR DVERI VYMENA ZAMKU</t>
  </si>
  <si>
    <t>C-766669922-0</t>
  </si>
  <si>
    <t>OPR DVERI VYMENA VLOZKY FAB</t>
  </si>
  <si>
    <t>C-766695111-0</t>
  </si>
  <si>
    <t>C-766695312-0</t>
  </si>
  <si>
    <t>TESNENI U DVER PRAHU 1KR SIR -5CM</t>
  </si>
  <si>
    <t>C-766697111-0</t>
  </si>
  <si>
    <t>DVERE PLYNOMERU KPL 1KR 60x120CM</t>
  </si>
  <si>
    <t>C-766812214-0</t>
  </si>
  <si>
    <t>KUCH LINKA DR STOJNA -2,1M</t>
  </si>
  <si>
    <t>C-766812114-0</t>
  </si>
  <si>
    <t>KUCH LINKA DR STENA -2,1M</t>
  </si>
  <si>
    <t>C-766825111-0</t>
  </si>
  <si>
    <t>C-998766103-0</t>
  </si>
  <si>
    <t>KONSTR TRUHLAR PRESUN HMOT VYSKA -24M</t>
  </si>
  <si>
    <t>KONSTRUKCE TRUHLÁŘSKÉ CELKEM</t>
  </si>
  <si>
    <t>oddíl 771</t>
  </si>
  <si>
    <t>Podlahy z dlaždic:</t>
  </si>
  <si>
    <t>C-771571110-0</t>
  </si>
  <si>
    <t>PODLAHY KERAM HLADKE 300x200 LEP</t>
  </si>
  <si>
    <t>C-771579792-0</t>
  </si>
  <si>
    <t>PRIPL PODLAHY KERAM ZA ZTIZENE PRACE</t>
  </si>
  <si>
    <t>C-771471013-0</t>
  </si>
  <si>
    <t>SOKLIK KERAM ROVNY 150x150 LEP</t>
  </si>
  <si>
    <t>H-5973-1</t>
  </si>
  <si>
    <t>26301001 DLAZDICE KERAMICKE</t>
  </si>
  <si>
    <t>C-998771103-0</t>
  </si>
  <si>
    <t>DLAZBY PRESUN HMOT VYSKA -24M</t>
  </si>
  <si>
    <t>PODLAHY Z DLAŽDIC CELKEM</t>
  </si>
  <si>
    <t>oddíl 775</t>
  </si>
  <si>
    <t>Podlahy parketové a plovoucí:</t>
  </si>
  <si>
    <t>C-775411820-0</t>
  </si>
  <si>
    <t>DEMONTAZ SOKLIK PODLAH DREV VRUTY</t>
  </si>
  <si>
    <t>C-775413150-0</t>
  </si>
  <si>
    <t>LISTA PODLAH LAMINOVA VRUTY ROVNA</t>
  </si>
  <si>
    <t>C-775511800-0</t>
  </si>
  <si>
    <t>DEMONTAZ PODLAHY VLYSOVE LEPENE</t>
  </si>
  <si>
    <t>C-775611111-0</t>
  </si>
  <si>
    <t>PODLAHY PLOV ZAMK LAMIN LAMEL A -12CM</t>
  </si>
  <si>
    <t>C-998775103-0</t>
  </si>
  <si>
    <t>PODLAHY VLYS PRESUN HMOT VYSKA -24M</t>
  </si>
  <si>
    <t>PODLAHY PARKETOVÉ A PLOVOUCÍ CELKEM</t>
  </si>
  <si>
    <t>oddíl 777</t>
  </si>
  <si>
    <t>Podlahy syntetické:</t>
  </si>
  <si>
    <t>C-777551933-0</t>
  </si>
  <si>
    <t>OPRAVA STERKOU UNIFIL P TL 3MM</t>
  </si>
  <si>
    <t>PODLAHY SYNTETICKÉ CELKEM</t>
  </si>
  <si>
    <t>oddíl 781</t>
  </si>
  <si>
    <t>Obklady:</t>
  </si>
  <si>
    <t>C-781491115-0</t>
  </si>
  <si>
    <t>LISTY OBKLADOVE PRECHODOVE MC</t>
  </si>
  <si>
    <t>C-781491122-0</t>
  </si>
  <si>
    <t>LISTY OBKLADOVE UKONCOVACI LEP</t>
  </si>
  <si>
    <t>C-781795111-0</t>
  </si>
  <si>
    <t>NATER PENETR PODKLADU OBKLADU VNE 1x</t>
  </si>
  <si>
    <t>OBKLAD VNE KERAM HLAD 200x200 LEP</t>
  </si>
  <si>
    <t>C-781779714-0</t>
  </si>
  <si>
    <t>PRIPL OBKLAD VNI KERAM VYROV PODKLADU</t>
  </si>
  <si>
    <t>C-781489701-0</t>
  </si>
  <si>
    <t>H-5974-1</t>
  </si>
  <si>
    <t>26301002 OBKLADACKY KERAMICKE</t>
  </si>
  <si>
    <t>C-998781103-0</t>
  </si>
  <si>
    <t>OBKLADY PRESUN HMOT VYSKA -24M</t>
  </si>
  <si>
    <t>OBKLADY CELKEM</t>
  </si>
  <si>
    <t>oddíl 783</t>
  </si>
  <si>
    <t>Nátěry:</t>
  </si>
  <si>
    <t>C-783671102-0</t>
  </si>
  <si>
    <t>NATER POLYUR TRUHLAR KCE 2L</t>
  </si>
  <si>
    <t>C-783224900-0</t>
  </si>
  <si>
    <t>NATER SYNTET KDK 1+1E</t>
  </si>
  <si>
    <t>C-783225600-0</t>
  </si>
  <si>
    <t>NATER SYNTET KDK 2E</t>
  </si>
  <si>
    <t>C-783425150-0</t>
  </si>
  <si>
    <t>NATER SYNTET POTRUBI 100 Z+2</t>
  </si>
  <si>
    <t>C-783201821-0</t>
  </si>
  <si>
    <t>ODSTR NATER KDK OPAL</t>
  </si>
  <si>
    <t>C-783201811-0</t>
  </si>
  <si>
    <t>ODSTR NATER KDK OSKR</t>
  </si>
  <si>
    <t>C-783228990-0</t>
  </si>
  <si>
    <t>PRIPL MRIZ NATER SYNTETICKY KDK</t>
  </si>
  <si>
    <t>NÁTĚRY CELKEM</t>
  </si>
  <si>
    <t>oddíl 784</t>
  </si>
  <si>
    <t>Malby:</t>
  </si>
  <si>
    <t>C-784497901-0</t>
  </si>
  <si>
    <t>MALBA 1xMYDLENI MISTN V 3,8M</t>
  </si>
  <si>
    <t>C-784413301-0</t>
  </si>
  <si>
    <t>MALBA 2xPACOK 1xBILENI MISTN V 3,8M</t>
  </si>
  <si>
    <t>C-784452281-0</t>
  </si>
  <si>
    <t>MALBA 3xPRIMAL 1BAR MISTN V 3,8M</t>
  </si>
  <si>
    <t>C-784452381-0</t>
  </si>
  <si>
    <t>MALBA 3xPRIMAL 1BAR+STROP MIST V 3,8M</t>
  </si>
  <si>
    <t>C-784496500-0</t>
  </si>
  <si>
    <t>MALBA PENETRACNI NATER PODKLADU 1x</t>
  </si>
  <si>
    <t>C-784402801-0</t>
  </si>
  <si>
    <t>OSKRABANI MALEB MISTNOSTI V 3,8M</t>
  </si>
  <si>
    <t>C-784403801-0</t>
  </si>
  <si>
    <t>UMYTI MALEB MISTNOSTI V 3,8M</t>
  </si>
  <si>
    <t>C-784472111-0</t>
  </si>
  <si>
    <t>VYBANDAZOVANI SPAR 25CM MISTN V 3,8M</t>
  </si>
  <si>
    <t>C-784471111-0</t>
  </si>
  <si>
    <t>VYBANDAZOVANI SPOJU 10CM MISTN V 3,8M</t>
  </si>
  <si>
    <t>C-784474111-0</t>
  </si>
  <si>
    <t>VYBANDAZOVANI STENA 15CM MISTN V 3,8M</t>
  </si>
  <si>
    <t>C-784498911-0</t>
  </si>
  <si>
    <t>VYHLAZENI 1xMALIR MASOU M+S V 3,8M</t>
  </si>
  <si>
    <t>MALBY CELKEM</t>
  </si>
  <si>
    <t>INSTALACE:</t>
  </si>
  <si>
    <t>oddíl 721</t>
  </si>
  <si>
    <t>Kanalizace vnitřní:</t>
  </si>
  <si>
    <t>KANALIZACE VNITŘNÍ CELKEM</t>
  </si>
  <si>
    <t>oddíl 722</t>
  </si>
  <si>
    <t>Vodovod vnitřní:</t>
  </si>
  <si>
    <t>VODOVOD VNITŘNÍ CELKEM</t>
  </si>
  <si>
    <t>oddíl 723</t>
  </si>
  <si>
    <t>Plynovod vnitřní:</t>
  </si>
  <si>
    <t>PLYNOVOD VNITŘNÍ CELKEM</t>
  </si>
  <si>
    <t>oddíl 725</t>
  </si>
  <si>
    <t>Zařizovací předměty ZTI:</t>
  </si>
  <si>
    <t>ZAŘIZOVACÍ PŘEDMĚTY ZTI CELKEM</t>
  </si>
  <si>
    <t>oddíl 731</t>
  </si>
  <si>
    <t>Kotelny:</t>
  </si>
  <si>
    <t>KOTELNY CELKEM</t>
  </si>
  <si>
    <t>oddíl 733</t>
  </si>
  <si>
    <t>Rozvody ÚT:</t>
  </si>
  <si>
    <t>ROZVODY ÚT CELKEM</t>
  </si>
  <si>
    <t>oddíl 734</t>
  </si>
  <si>
    <t>Armatury ÚT:</t>
  </si>
  <si>
    <t>ARMATURY ÚT CELKEM</t>
  </si>
  <si>
    <t>oddíl 735</t>
  </si>
  <si>
    <t>Otopná tělesa:</t>
  </si>
  <si>
    <t>OTOPNÁ TĚLESA CELKEM</t>
  </si>
  <si>
    <t>MONTÁŽNÍ PRÁCE:</t>
  </si>
  <si>
    <t>oddíl M21</t>
  </si>
  <si>
    <t>Montáže silnoproud:</t>
  </si>
  <si>
    <t>M21</t>
  </si>
  <si>
    <t>MONTÁŽE SILNOPROUD CELKEM</t>
  </si>
  <si>
    <t>oddíl M22</t>
  </si>
  <si>
    <t>Montáže slaboproud:</t>
  </si>
  <si>
    <t>M22</t>
  </si>
  <si>
    <t>MONTÁŽE SLABOPROUD CELKEM</t>
  </si>
  <si>
    <t>oddíl M23</t>
  </si>
  <si>
    <t>Montáže potrubí:</t>
  </si>
  <si>
    <t>M23</t>
  </si>
  <si>
    <t>MONTÁŽE POTRUBÍ CELKEM</t>
  </si>
  <si>
    <t>Základní rozpočtové náklady stavebního objektu celkem (bez DPH) :</t>
  </si>
  <si>
    <t>REKAPITULACE ROZPOČTU</t>
  </si>
  <si>
    <t>Oddíl</t>
  </si>
  <si>
    <t>Název oddílu / řemeslného oboru</t>
  </si>
  <si>
    <t>CENA BEZ DPH</t>
  </si>
  <si>
    <t>Celkem</t>
  </si>
  <si>
    <t>Svislé konstrukce</t>
  </si>
  <si>
    <t>Úpravy povrchů vnitřní</t>
  </si>
  <si>
    <t>Podlahy</t>
  </si>
  <si>
    <t>Osazování výplní otvorů</t>
  </si>
  <si>
    <t>Ostatní konstrukce a práce</t>
  </si>
  <si>
    <t>Lešení a stavební výtahy</t>
  </si>
  <si>
    <t>Bourání konstrukcí</t>
  </si>
  <si>
    <t>Přesun hmot</t>
  </si>
  <si>
    <t>HSV CELKEM</t>
  </si>
  <si>
    <t>Izolace proti vodě</t>
  </si>
  <si>
    <t>Izolace tepelné</t>
  </si>
  <si>
    <t>Konstrukce truhlářské</t>
  </si>
  <si>
    <t>Podlahy z dlaždic</t>
  </si>
  <si>
    <t>Podlahy parketové a plovoucí</t>
  </si>
  <si>
    <t>Podlahy syntetické</t>
  </si>
  <si>
    <t>Obklady</t>
  </si>
  <si>
    <t>Nátěry</t>
  </si>
  <si>
    <t>Malby</t>
  </si>
  <si>
    <t>PSV CELKEM</t>
  </si>
  <si>
    <t>Zdravotně technické instalace</t>
  </si>
  <si>
    <t>Ústřední vytápění</t>
  </si>
  <si>
    <t>INSTALACE CELKEM</t>
  </si>
  <si>
    <t>Montáže silnoproud</t>
  </si>
  <si>
    <t>Montáže slaboproud</t>
  </si>
  <si>
    <t>Montáže potrubí</t>
  </si>
  <si>
    <t>MONTÁŽNÍ PRÁCE CELKEM</t>
  </si>
  <si>
    <t>STAVEBNÍ ČÁST CELKEM</t>
  </si>
  <si>
    <t>Základní rozpočtové náklady stavebního objektu celkem (bez DPH):</t>
  </si>
  <si>
    <t>KRYCÍ LIST ROZPOČTU</t>
  </si>
  <si>
    <t xml:space="preserve">Objekt : </t>
  </si>
  <si>
    <t xml:space="preserve">Název objektu : </t>
  </si>
  <si>
    <t xml:space="preserve">JKSO : </t>
  </si>
  <si>
    <t>Cenová úroveň:</t>
  </si>
  <si>
    <t/>
  </si>
  <si>
    <t>2015/II</t>
  </si>
  <si>
    <t xml:space="preserve">Stavba : </t>
  </si>
  <si>
    <t xml:space="preserve">Název stavby : </t>
  </si>
  <si>
    <t xml:space="preserve">SKP : </t>
  </si>
  <si>
    <t>Účelová M.J:</t>
  </si>
  <si>
    <t xml:space="preserve">Počet účel. měrných jednotek : </t>
  </si>
  <si>
    <t xml:space="preserve">Náklady na měrnou jednotku : </t>
  </si>
  <si>
    <t xml:space="preserve">Počet listů : </t>
  </si>
  <si>
    <t xml:space="preserve">Zhotovitel : 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</si>
  <si>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</si>
  <si>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</si>
  <si>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</si>
  <si>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</si>
  <si>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</si>
  <si>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</si>
  <si>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</si>
  <si>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</si>
  <si>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</si>
  <si>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</si>
  <si>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</si>
  <si>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</si>
  <si>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</si>
  <si>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</si>
  <si>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II: technologie</t>
  </si>
  <si>
    <t>VII: interiéry</t>
  </si>
  <si>
    <t>ZRN+II+VII</t>
  </si>
  <si>
    <t>ZRN+II+VII+VRN</t>
  </si>
  <si>
    <t>Ztížené výrobní podmínky [%]</t>
  </si>
  <si>
    <t>Oborová přirážka [%]</t>
  </si>
  <si>
    <t>Přesun stavebních kapacit [%]</t>
  </si>
  <si>
    <t>Mimostaveništní doprava [%]</t>
  </si>
  <si>
    <t>Zařízení staveniště [%]</t>
  </si>
  <si>
    <t>Provoz investora [%]</t>
  </si>
  <si>
    <t>Kompletační činnost [%]</t>
  </si>
  <si>
    <t>Ostatní VRN [%]</t>
  </si>
  <si>
    <t>Rezerva [%]</t>
  </si>
  <si>
    <t>VRN celkem</t>
  </si>
  <si>
    <t>Vypracoval</t>
  </si>
  <si>
    <t>Za zhotovitele</t>
  </si>
  <si>
    <t>Za objednatele</t>
  </si>
  <si>
    <t xml:space="preserve">Jméno : </t>
  </si>
  <si>
    <t xml:space="preserve">Datum : </t>
  </si>
  <si>
    <t xml:space="preserve">Podpis : </t>
  </si>
  <si>
    <t>Základ pro DPH</t>
  </si>
  <si>
    <t>%  činí :</t>
  </si>
  <si>
    <t>Kč</t>
  </si>
  <si>
    <t>DPH</t>
  </si>
  <si>
    <t>CENA ZA OBJEKT CELKEM VČETNĚ DPH:</t>
  </si>
  <si>
    <t>Poznámky :</t>
  </si>
  <si>
    <t>Stavba:</t>
  </si>
  <si>
    <t>16118</t>
  </si>
  <si>
    <t>Modernizace bytu č. 12, Vojtěšská 31, K. Hora</t>
  </si>
  <si>
    <t>Objekt:</t>
  </si>
  <si>
    <t>ELEKTRO</t>
  </si>
  <si>
    <t>D.1.4 Silnoproudá elektrotechnika</t>
  </si>
  <si>
    <t>Část:</t>
  </si>
  <si>
    <t>1 Elektromontáž - byt č.12</t>
  </si>
  <si>
    <t>JKSO:</t>
  </si>
  <si>
    <t>Zařazení</t>
  </si>
  <si>
    <t>KCN</t>
  </si>
  <si>
    <t>Název</t>
  </si>
  <si>
    <t>MJ</t>
  </si>
  <si>
    <t>Cena celkem</t>
  </si>
  <si>
    <t>21-M</t>
  </si>
  <si>
    <t>Elektromontáže</t>
  </si>
  <si>
    <t>921</t>
  </si>
  <si>
    <t>210010301</t>
  </si>
  <si>
    <t>Montáž krabic přístrojových zapuštěných plastových kruhových KU 68/1, KU68/1301, KP67, KP68/2</t>
  </si>
  <si>
    <t>kus</t>
  </si>
  <si>
    <t>MAT</t>
  </si>
  <si>
    <t>345715190</t>
  </si>
  <si>
    <t>krabice univerzální přístroj z PH KU 68/2-1902</t>
  </si>
  <si>
    <t>210010321</t>
  </si>
  <si>
    <t>Montáž rozvodek zapuštěných plastových kruhových KU68-1903/KO, KR97/KO97V</t>
  </si>
  <si>
    <t>345715630</t>
  </si>
  <si>
    <t>rozvodka krabicová z PH KR 97/5</t>
  </si>
  <si>
    <t>210100003</t>
  </si>
  <si>
    <t>Ukončení vodičů v rozváděči nebo na přístroji včetně zapojení průřezu žíly do 16 mm2</t>
  </si>
  <si>
    <t>210100173</t>
  </si>
  <si>
    <t>Ukončení kabelů smršťovací záklopkou nebo páskou se zapojením bez letování žíly do 3x4 mm2</t>
  </si>
  <si>
    <t>210100251</t>
  </si>
  <si>
    <t>Ukončení kabelů smršťovací záklopkou nebo páskou se zapojením bez letování žíly do 4x10 mm2</t>
  </si>
  <si>
    <t>210100349</t>
  </si>
  <si>
    <t>Ukončení kabelů koncovkou ucpávkovou do 4 žil do P 13,5 na ventilátoru</t>
  </si>
  <si>
    <t>429900001</t>
  </si>
  <si>
    <t>ventilátor 230V s časovým doběhem</t>
  </si>
  <si>
    <t>210110041</t>
  </si>
  <si>
    <t>Montáž vypínač (polo)zapuštěný šroubové připojení 1 -jednopólový</t>
  </si>
  <si>
    <t>345354001</t>
  </si>
  <si>
    <t>spínač zapuštěný kompletní, 10A/250V řazení 1, 1S, 1So</t>
  </si>
  <si>
    <t>210110043</t>
  </si>
  <si>
    <t>Montáž přepínač (polo)zapuštěný šroubové připojení 5 -seriový</t>
  </si>
  <si>
    <t>345354051</t>
  </si>
  <si>
    <t>spínač zapuštěný kompletní, 10A/250V řazení 5</t>
  </si>
  <si>
    <t>210110045</t>
  </si>
  <si>
    <t>Montáž přepínač (polo)zapuštěný šroubové připojení 6 -střídavý</t>
  </si>
  <si>
    <t>345354061</t>
  </si>
  <si>
    <t>spínač zapuštěný kompletní, 10A/250V řazení 6</t>
  </si>
  <si>
    <t>210110142</t>
  </si>
  <si>
    <t>Montáž ovladač (polo)zapuštěný bezšroubové připojení 1/0 -tlačítkový zapínací</t>
  </si>
  <si>
    <t>345354351</t>
  </si>
  <si>
    <t>TANGO kompletní tlač. ovladač, řazení 1/0</t>
  </si>
  <si>
    <t>210111012</t>
  </si>
  <si>
    <t>Montáž zásuvka (polo)zapuštěná šroubové připojení 2P+PE dvojí zapojení - průběžná</t>
  </si>
  <si>
    <t>345511021</t>
  </si>
  <si>
    <t>zásuvka kompletní, 16A/250V, 2P+PE</t>
  </si>
  <si>
    <t>345511022</t>
  </si>
  <si>
    <t>zásuvka 16A/250V, 2P+PE kpl. s 3.st přep ochrany</t>
  </si>
  <si>
    <t>210111016</t>
  </si>
  <si>
    <t>Montáž zásuvka (polo)zapuštěná šroubové připojení 2x (2P + PE) dvojnásobná</t>
  </si>
  <si>
    <t>345511023</t>
  </si>
  <si>
    <t>zásuvka dvojitá kompletní, 16A/250V, 2P+PE</t>
  </si>
  <si>
    <t>345511024</t>
  </si>
  <si>
    <t>zásuvka dvojitá TANGO kompletní, 16A/250V, 2P+PE s 3. st. přep ochrany</t>
  </si>
  <si>
    <t>210190001</t>
  </si>
  <si>
    <t>Montáž rozvodnic běžných oceloplechových nebo plastových do 20 kg</t>
  </si>
  <si>
    <t>MD</t>
  </si>
  <si>
    <t>357900001</t>
  </si>
  <si>
    <t>rozváděč Rb12 kompletní, In=40A, dle výkresu č. 103</t>
  </si>
  <si>
    <t>210201015</t>
  </si>
  <si>
    <t>Montáž svítidel zářivkových bytových stropních přisazených 1 zdroj s krytem</t>
  </si>
  <si>
    <t>348900007</t>
  </si>
  <si>
    <t>C svít. přisazené s krytem, FIMB 549-Y24-C, PETRA, IP20, Fulgur</t>
  </si>
  <si>
    <t>348900008</t>
  </si>
  <si>
    <t>D svít. přisazené zářivkové s krytem, SM 136 OP-E, 1x36W, IP40, Trevos</t>
  </si>
  <si>
    <t>210201025</t>
  </si>
  <si>
    <t>Montáž svítidel zářivkových bytových stropních přisazených 2 zdroje s krytem</t>
  </si>
  <si>
    <t>348900001</t>
  </si>
  <si>
    <t>A svít. přisazené s krytem, E-25B13/013, 2x18W EP, IP20</t>
  </si>
  <si>
    <t>348900014</t>
  </si>
  <si>
    <t>B svít. přisazené s krytem, E-25K63/062, 2x18W, IP43</t>
  </si>
  <si>
    <t>210201045</t>
  </si>
  <si>
    <t>Montáž svítidel zářivkových bytových závěsných, 4 zdroje s krytem</t>
  </si>
  <si>
    <t>348212750</t>
  </si>
  <si>
    <t>E svít. bytové zářivkové závěsné E-46Z11/PE4/a.B, 4x26W, IP20,  Osmont</t>
  </si>
  <si>
    <t>210220321</t>
  </si>
  <si>
    <t>Montáž svorek hromosvodných na potrubí typ Bernard se zhotovením pásku</t>
  </si>
  <si>
    <t>354421500</t>
  </si>
  <si>
    <t>svorka uzemňovací 2516 32X29X2 mm (OP)</t>
  </si>
  <si>
    <t>210800526</t>
  </si>
  <si>
    <t>Montáž měděných vodičů CY, HO5V, HO7V, NYM, NYY, YY 4 mm2 uložených volně</t>
  </si>
  <si>
    <t>m</t>
  </si>
  <si>
    <t>341410250</t>
  </si>
  <si>
    <t>vodič silový s Cu jádrem CY pocínovaný 4 mm2</t>
  </si>
  <si>
    <t>210800529</t>
  </si>
  <si>
    <t>Montáž měděných vodičů CY, HO5V, HO7V, NYM, NYY, YY 16 mm2 uložených volně</t>
  </si>
  <si>
    <t>341408280</t>
  </si>
  <si>
    <t>vodič silový s Cu jádrem CY H07 V-R 16 mm2</t>
  </si>
  <si>
    <t>210810005</t>
  </si>
  <si>
    <t>Montáž měděných kabelů CYKY, NYM, NYY, YSLY 750 V 3x1,5 mm2 uložených volně</t>
  </si>
  <si>
    <t>341110300</t>
  </si>
  <si>
    <t>kabel silový s Cu jádrem CYKY 3x1,5 mm2</t>
  </si>
  <si>
    <t>210810006</t>
  </si>
  <si>
    <t>Montáž měděných kabelů CYKY, NYM, NYY, YSLY 750 V 3x2,5 mm2 uložených volně</t>
  </si>
  <si>
    <t>341110360</t>
  </si>
  <si>
    <t>kabel silový s Cu jádrem CYKY 3x2,5 mm2</t>
  </si>
  <si>
    <t>210810013</t>
  </si>
  <si>
    <t>Montáž měděných kabelů CYKY, NYM, NYY, YSLY 750 V 4x10mm2 uložených volně</t>
  </si>
  <si>
    <t>341110760</t>
  </si>
  <si>
    <t>kabel silový s Cu jádrem CYKY 4x10 mm2</t>
  </si>
  <si>
    <t>210810015</t>
  </si>
  <si>
    <t>Montáž měděných kabelů CYKY, NYM, NYY, YSLY 750 V 5x1,5 mm2 uložených volně</t>
  </si>
  <si>
    <t>341110900</t>
  </si>
  <si>
    <t>kabel silový s Cu jádrem CYKY 5x1,5 mm2</t>
  </si>
  <si>
    <t>46-M</t>
  </si>
  <si>
    <t>Zemní práce při extr.mont.pracích</t>
  </si>
  <si>
    <t>946</t>
  </si>
  <si>
    <t>460680402</t>
  </si>
  <si>
    <t>Vysekání kapes a výklenků ve zdivu z lehkých betonů, dutých cihel a tvárnic pro krabice 10x10x8 cm</t>
  </si>
  <si>
    <t>460680605</t>
  </si>
  <si>
    <t>Vysekání rýh pro montáž trubek a kabelů v cihelných zdech hloubky do 7 cm a šířky do 15 cm</t>
  </si>
  <si>
    <t>460690031</t>
  </si>
  <si>
    <t>Osazení hmoždinek včetně vyvrtání otvoru ve stěnách cihelných průměru do 8 mm</t>
  </si>
  <si>
    <t>460690061</t>
  </si>
  <si>
    <t>Osazení hmoždinek včetně vyvrtání otvoru ve stropech keramických průměru do 8 mm</t>
  </si>
  <si>
    <t>HZS</t>
  </si>
  <si>
    <t>Práce ceníkem nespecifikované</t>
  </si>
  <si>
    <t>HZS900001</t>
  </si>
  <si>
    <t>revize el. zařízení</t>
  </si>
  <si>
    <t>hod</t>
  </si>
  <si>
    <t>HZS900002</t>
  </si>
  <si>
    <t>přípravné práce, proměřování, přepojování</t>
  </si>
  <si>
    <t>OST</t>
  </si>
  <si>
    <t>DN</t>
  </si>
  <si>
    <t>Doplňkové náklady</t>
  </si>
  <si>
    <t>NUS</t>
  </si>
  <si>
    <t>DN4</t>
  </si>
  <si>
    <t>PPV6%</t>
  </si>
  <si>
    <t>Náklady na umístění stavby</t>
  </si>
  <si>
    <t>NUS1</t>
  </si>
  <si>
    <t>Zařízení staveniště</t>
  </si>
  <si>
    <t>NUS3</t>
  </si>
  <si>
    <t>Mimostav. doprava</t>
  </si>
  <si>
    <t>NUS5</t>
  </si>
  <si>
    <t>Ostatní</t>
  </si>
  <si>
    <t>Celkem bez DPH</t>
  </si>
  <si>
    <t xml:space="preserve">ROZPOČET  </t>
  </si>
  <si>
    <t>Stavba:   Opravy a modernizace bytu č. 12, Vojtěšská 31, Kutná Hora</t>
  </si>
  <si>
    <t>Objekt:   Zdravotní technika</t>
  </si>
  <si>
    <t>Objednatel:   Město Kutná Hora, Havíčkovo nám. 552, KH</t>
  </si>
  <si>
    <t xml:space="preserve">Zhotovitel:   </t>
  </si>
  <si>
    <t xml:space="preserve">Zpracoval:   </t>
  </si>
  <si>
    <t>Místo:   Kutná Hora, Vojtěšská 31</t>
  </si>
  <si>
    <t>Datum:   25.3.2016</t>
  </si>
  <si>
    <t>Č.</t>
  </si>
  <si>
    <t>Popis</t>
  </si>
  <si>
    <t>Množství celkem</t>
  </si>
  <si>
    <t>Cena jednotková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</si>
  <si>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</si>
  <si>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</si>
  <si>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</si>
  <si>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</si>
  <si>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</si>
  <si>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</si>
  <si>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</si>
  <si>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</si>
  <si>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</si>
  <si>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kpl</t>
  </si>
  <si>
    <t>PSV</t>
  </si>
  <si>
    <t xml:space="preserve">Práce a dodávky PSV   </t>
  </si>
  <si>
    <t>713463411</t>
  </si>
  <si>
    <t xml:space="preserve">Montáž izolace tepelné potrubí a ohybů návlekovými izolačními pouzdry   </t>
  </si>
  <si>
    <t>283771020</t>
  </si>
  <si>
    <t xml:space="preserve">izolace potrubí izolačními trubicemi 22 x 6 mm   </t>
  </si>
  <si>
    <t>283771040</t>
  </si>
  <si>
    <t xml:space="preserve">izolace potrubí izolačními trubicemi 22 x 10 mm   </t>
  </si>
  <si>
    <t>283771090</t>
  </si>
  <si>
    <t xml:space="preserve">izolace potrubí izolačními trubicemi 28 x 6 mm   </t>
  </si>
  <si>
    <t>283771120</t>
  </si>
  <si>
    <t xml:space="preserve">izolace potrubí izolačními trubicemi 28 x 10 mm   </t>
  </si>
  <si>
    <t>283771350</t>
  </si>
  <si>
    <t xml:space="preserve">páska samolepící na Mirelon po 20 m   </t>
  </si>
  <si>
    <t>998713202</t>
  </si>
  <si>
    <t xml:space="preserve">Přesun hmot procentní pro izolace tepelné v objektech v do 12 m   </t>
  </si>
  <si>
    <t>%</t>
  </si>
  <si>
    <t>721</t>
  </si>
  <si>
    <t xml:space="preserve">Zdravotechnika - vnitřní kanalizace   </t>
  </si>
  <si>
    <t>721140802</t>
  </si>
  <si>
    <t xml:space="preserve">Demontáž potrubí litinové do DN 100   </t>
  </si>
  <si>
    <t>721140915</t>
  </si>
  <si>
    <t xml:space="preserve">Potrubí litinové propojení potrubí DN 100   </t>
  </si>
  <si>
    <t>721160802</t>
  </si>
  <si>
    <t xml:space="preserve">Demontáž potrubí vláknocementového DN 100   </t>
  </si>
  <si>
    <t>721171803</t>
  </si>
  <si>
    <t xml:space="preserve">Demontáž potrubí z PVC do D 75   </t>
  </si>
  <si>
    <t>721171808</t>
  </si>
  <si>
    <t xml:space="preserve">Demontáž potrubí z PVC do D 114   </t>
  </si>
  <si>
    <t>721171915</t>
  </si>
  <si>
    <t xml:space="preserve">Potrubí z PP propojení potrubí DN 110   </t>
  </si>
  <si>
    <t>721174025</t>
  </si>
  <si>
    <t xml:space="preserve">Potrubí kanalizační z PP odpadní DN 100   </t>
  </si>
  <si>
    <t>721174042</t>
  </si>
  <si>
    <t xml:space="preserve">Potrubí kanalizační z PP připojovací DN 40   </t>
  </si>
  <si>
    <t>721174043</t>
  </si>
  <si>
    <t xml:space="preserve">Potrubí kanalizační z PP připojovací DN 50   </t>
  </si>
  <si>
    <t>721194104</t>
  </si>
  <si>
    <t xml:space="preserve">Vyvedení a upevnění odpadních výpustek D 40x1,8 mm   </t>
  </si>
  <si>
    <t>721194105</t>
  </si>
  <si>
    <t xml:space="preserve">Vyvedení a upevnění odpadních výpustek D 50x1,8 mm   </t>
  </si>
  <si>
    <t>721194109</t>
  </si>
  <si>
    <t xml:space="preserve">Vyvedení a upevnění odpadních výpustek D 110x2,3 mm   </t>
  </si>
  <si>
    <t>721290111</t>
  </si>
  <si>
    <t xml:space="preserve">Zkouška těsnosti potrubí kanalizace vodou do DN 125   </t>
  </si>
  <si>
    <t>721290822</t>
  </si>
  <si>
    <t xml:space="preserve">Přemístění vnitrostaveništní demontovaných hmot vnitřní kanalizace v objektech výšky do 12 m   </t>
  </si>
  <si>
    <t>t</t>
  </si>
  <si>
    <t>998721202</t>
  </si>
  <si>
    <t xml:space="preserve">Přesun hmot procentní pro vnitřní kanalizace v objektech v do 12 m   </t>
  </si>
  <si>
    <t>722</t>
  </si>
  <si>
    <t xml:space="preserve">Zdravotechnika - vnitřní vodovod   </t>
  </si>
  <si>
    <t>722130801</t>
  </si>
  <si>
    <t xml:space="preserve">Demontáž potrubí ocelové pozinkované závitové do DN 25   </t>
  </si>
  <si>
    <t>722130913</t>
  </si>
  <si>
    <t xml:space="preserve">Potrubí pozinkované závitové přeřezání ocelové trubky do DN 25   </t>
  </si>
  <si>
    <t>722131932</t>
  </si>
  <si>
    <t xml:space="preserve">Potrubí pozinkované závitové propojení potrubí DN 20   </t>
  </si>
  <si>
    <t>722160101A</t>
  </si>
  <si>
    <t xml:space="preserve">Potrubí vodovodní měděné měkké D 12x1 mm - připojení stojánkových baterií   </t>
  </si>
  <si>
    <t>722171933</t>
  </si>
  <si>
    <t xml:space="preserve">Potrubí plastové výměna trub nebo tvarovek D do 25 mm   </t>
  </si>
  <si>
    <t>722174002</t>
  </si>
  <si>
    <t xml:space="preserve">Potrubí vodovodní plastové PPR svar polyfuze PN 16 D 20 x 2,8 mm   </t>
  </si>
  <si>
    <t>722174003</t>
  </si>
  <si>
    <t xml:space="preserve">Potrubí vodovodní plastové PPR svar polyfuze PN 16 D 25 x 3,5 mm   </t>
  </si>
  <si>
    <t>722179191</t>
  </si>
  <si>
    <t xml:space="preserve">Příplatek k rozvodu vody z plastů za malý rozsah prací na zakázce do 20 m   </t>
  </si>
  <si>
    <t>soubor</t>
  </si>
  <si>
    <t>722190401</t>
  </si>
  <si>
    <t xml:space="preserve">Vyvedení a upevnění výpustku do DN 25   </t>
  </si>
  <si>
    <t>722220861</t>
  </si>
  <si>
    <t xml:space="preserve">Demontáž armatur závitových se dvěma závity G do 3/4   </t>
  </si>
  <si>
    <t>722232104</t>
  </si>
  <si>
    <t xml:space="preserve">Kohout kulový přímý 3/4" červený voda   </t>
  </si>
  <si>
    <t>722290226</t>
  </si>
  <si>
    <t xml:space="preserve">Zkouška tlaková vodovodního potrubí závitového DN 50   </t>
  </si>
  <si>
    <t>722290234</t>
  </si>
  <si>
    <t xml:space="preserve">Proplach a dezinfekce vodovodního potrubí do DN 80   </t>
  </si>
  <si>
    <t>722290822</t>
  </si>
  <si>
    <t xml:space="preserve">Přemístění vnitrostaveništní demontovaných hmot pro vnitřní vodovod v objektech výšky do 12 m   </t>
  </si>
  <si>
    <t>998722202</t>
  </si>
  <si>
    <t xml:space="preserve">Přesun hmot procentní pro vnitřní vodovod v objektech v do 12 m   </t>
  </si>
  <si>
    <t>725</t>
  </si>
  <si>
    <t xml:space="preserve">Zdravotechnika - zařizovací předměty   </t>
  </si>
  <si>
    <t>725110814</t>
  </si>
  <si>
    <t xml:space="preserve">Demontáž klozetu Kombi, odsávací   </t>
  </si>
  <si>
    <t>725112171</t>
  </si>
  <si>
    <t xml:space="preserve">Kombi klozet s hlubokým splachováním odpad vodorovný   </t>
  </si>
  <si>
    <t>551673810</t>
  </si>
  <si>
    <t xml:space="preserve">sedátko klozetové s poklopem duroplastové antibakteriální   </t>
  </si>
  <si>
    <t>725210821</t>
  </si>
  <si>
    <t xml:space="preserve">Demontáž umyvadel bez výtokových armatur   </t>
  </si>
  <si>
    <t>725211601</t>
  </si>
  <si>
    <t xml:space="preserve">Umyvadlo keramické připevněné na stěnu šrouby bílé bez krytu na sifon 500 mm   </t>
  </si>
  <si>
    <t>642110340</t>
  </si>
  <si>
    <t xml:space="preserve">kryt na sifon bílý   </t>
  </si>
  <si>
    <t>725220841</t>
  </si>
  <si>
    <t xml:space="preserve">Demontáž van ocelová rohová   </t>
  </si>
  <si>
    <t>725241141</t>
  </si>
  <si>
    <t xml:space="preserve">Vanička sprchová akrylátová čtvrtkruhová 800x800 mm   </t>
  </si>
  <si>
    <t>725245171</t>
  </si>
  <si>
    <t xml:space="preserve">Zástěna sprchová zásuvná čtyřdílná se dvěma posuvnými díly do výšky 1850 mm a šířky 800 mm rohová   </t>
  </si>
  <si>
    <t>725312111</t>
  </si>
  <si>
    <t xml:space="preserve">Montáž dřezu ostatních rozměrů a typů   </t>
  </si>
  <si>
    <t>725590812</t>
  </si>
  <si>
    <t xml:space="preserve">Přemístění vnitrostaveništní demontovaných pro zařizovací předměty v objektech výšky do 12 m   </t>
  </si>
  <si>
    <t>725810811</t>
  </si>
  <si>
    <t xml:space="preserve">Demontáž ventilů výtokových nástěnných   </t>
  </si>
  <si>
    <t>725819201</t>
  </si>
  <si>
    <t xml:space="preserve">Montáž ventilů nástěnných G 1/2   </t>
  </si>
  <si>
    <t>551119820</t>
  </si>
  <si>
    <t xml:space="preserve">ventil pračkový 1/2"/3/4"   </t>
  </si>
  <si>
    <t>725819401</t>
  </si>
  <si>
    <t xml:space="preserve">Montáž ventilů rohových G 1/2 s připojovací trubičkou   </t>
  </si>
  <si>
    <t>551410400A</t>
  </si>
  <si>
    <t xml:space="preserve">Kulový ventil rohový 1/2"   </t>
  </si>
  <si>
    <t>725820801</t>
  </si>
  <si>
    <t xml:space="preserve">Demontáž baterie nástěnné do G 3/4   </t>
  </si>
  <si>
    <t>725820802</t>
  </si>
  <si>
    <t xml:space="preserve">Demontáž baterie stojánkové do jednoho otvoru   </t>
  </si>
  <si>
    <t>725821328</t>
  </si>
  <si>
    <t xml:space="preserve">Baterie dřezové stojánkové pákové s vytahovací sprškou   </t>
  </si>
  <si>
    <t>725822611</t>
  </si>
  <si>
    <t xml:space="preserve">Baterie umyvadlové stojánkové pákové bez výpusti   </t>
  </si>
  <si>
    <t>725841311</t>
  </si>
  <si>
    <t xml:space="preserve">Baterie sprchové nástěnné pákové   </t>
  </si>
  <si>
    <t>725860811</t>
  </si>
  <si>
    <t xml:space="preserve">Demontáž uzávěrů zápachu jednoduchých   </t>
  </si>
  <si>
    <t>725861102</t>
  </si>
  <si>
    <t xml:space="preserve">Zápachová uzávěrka pro umyvadla DN 40   </t>
  </si>
  <si>
    <t>725862113</t>
  </si>
  <si>
    <t xml:space="preserve">Zápachová uzávěrka pro dřezy s přípojkou pro pračku nebo myčku DN 40/50   </t>
  </si>
  <si>
    <t>725865311</t>
  </si>
  <si>
    <t xml:space="preserve">Zápachová uzávěrka sprchových van DN 40/50 s kulovým kloubem na odtoku   </t>
  </si>
  <si>
    <t>725869218</t>
  </si>
  <si>
    <t xml:space="preserve">Montáž zápachových uzávěrek U-sifonů   </t>
  </si>
  <si>
    <t>551618301</t>
  </si>
  <si>
    <t xml:space="preserve">záchytná ZU DN 40 HL136N pro odvod kondenzátu a přepadu od pojistných ventilů   </t>
  </si>
  <si>
    <t>KUS</t>
  </si>
  <si>
    <t>551618341</t>
  </si>
  <si>
    <t xml:space="preserve">uzávěrka zápachová pračková podomít.HL405ECO DN40/50 s přípojem vody   </t>
  </si>
  <si>
    <t>725980123</t>
  </si>
  <si>
    <t xml:space="preserve">Dvířka 15/30   </t>
  </si>
  <si>
    <t>998725202</t>
  </si>
  <si>
    <t xml:space="preserve">Přesun hmot procentní pro zařizovací předměty v objektech v do 12 m   </t>
  </si>
  <si>
    <t xml:space="preserve">Celkem   </t>
  </si>
  <si>
    <t>STAVEBNI PRIPOMOCE, BOURANI ZTI</t>
  </si>
  <si>
    <t>KC</t>
  </si>
  <si>
    <t>C-721</t>
  </si>
  <si>
    <t>C-725</t>
  </si>
  <si>
    <t>C-723</t>
  </si>
  <si>
    <t>C-722</t>
  </si>
  <si>
    <t>C-731</t>
  </si>
  <si>
    <t>C-735</t>
  </si>
  <si>
    <t>C-734</t>
  </si>
  <si>
    <t>C-7313</t>
  </si>
  <si>
    <t>M-21</t>
  </si>
  <si>
    <t>M-22</t>
  </si>
  <si>
    <t>M-23</t>
  </si>
  <si>
    <t>Objekt:   Vnitřní plynovod</t>
  </si>
  <si>
    <t>723</t>
  </si>
  <si>
    <t xml:space="preserve">Zdravotechnika - vnitřní plynovod   </t>
  </si>
  <si>
    <t xml:space="preserve">Potrubí závitové přeřezání ocelové trubky do DN 25   </t>
  </si>
  <si>
    <t>722220851</t>
  </si>
  <si>
    <t xml:space="preserve">Demontáž armatur závitových s jedním závitem G do 3/4   </t>
  </si>
  <si>
    <t>722220862</t>
  </si>
  <si>
    <t xml:space="preserve">Demontáž armatur závitových se dvěma závity G do 5/4   </t>
  </si>
  <si>
    <t>723111204</t>
  </si>
  <si>
    <t xml:space="preserve">Potrubí ocelové závitové černé bezešvé svařované běžné DN 25   </t>
  </si>
  <si>
    <t>723120804</t>
  </si>
  <si>
    <t xml:space="preserve">Demontáž potrubí ocelové závitové svařované do DN 25   </t>
  </si>
  <si>
    <t>723150365B</t>
  </si>
  <si>
    <t xml:space="preserve">Chránička pr. 28 mm měď   </t>
  </si>
  <si>
    <t>723160204</t>
  </si>
  <si>
    <t xml:space="preserve">Přípojka k plynoměru spojované na závit bez ochozu G 1   </t>
  </si>
  <si>
    <t>723160334</t>
  </si>
  <si>
    <t xml:space="preserve">Rozpěrka přípojek plynoměru G 1   </t>
  </si>
  <si>
    <t>723181013</t>
  </si>
  <si>
    <t xml:space="preserve">Potrubí měděné polotvrdé spojované lisováním pr. 22 mm   </t>
  </si>
  <si>
    <t>319445543B</t>
  </si>
  <si>
    <t xml:space="preserve">Plynová hadice tlaková G3/4 dl.500 mm vnitř.x vnější závit   </t>
  </si>
  <si>
    <t>723190252</t>
  </si>
  <si>
    <t xml:space="preserve">Výpustky plynovodní vedení a upevnění DN 20   </t>
  </si>
  <si>
    <t>723190901</t>
  </si>
  <si>
    <t xml:space="preserve">Uzavření,otevření plynovodního potrubí při opravě   </t>
  </si>
  <si>
    <t>723190907</t>
  </si>
  <si>
    <t xml:space="preserve">Odvzdušnění+napuštění plynovodního potrubí   </t>
  </si>
  <si>
    <t>723190909</t>
  </si>
  <si>
    <t xml:space="preserve">Tlaková zkouška plynovodního potrubí   </t>
  </si>
  <si>
    <t>723190914</t>
  </si>
  <si>
    <t xml:space="preserve">Navaření odbočky na potrubí plynovodní DN 25   </t>
  </si>
  <si>
    <t>723231153</t>
  </si>
  <si>
    <t xml:space="preserve">Kulový uzávěr přímý G 3/4 bezpečnostní plynový s rychlouzávěrem   </t>
  </si>
  <si>
    <t>723231164</t>
  </si>
  <si>
    <t xml:space="preserve">Kohout kulový přímý G 1 plynový   </t>
  </si>
  <si>
    <t>723290822</t>
  </si>
  <si>
    <t xml:space="preserve">Přemístění vnitrostaveništní demontovaných hmot pro vnitřní plynovod v objektech výšky do 12 m   </t>
  </si>
  <si>
    <t>998723202</t>
  </si>
  <si>
    <t xml:space="preserve">Přesun hmot procentní pro vnitřní plynovod v objektech v do 12 m   </t>
  </si>
  <si>
    <t>725514802</t>
  </si>
  <si>
    <t xml:space="preserve">Demontáž ohřívač průtokový plynový do 16 litrů za minutu   </t>
  </si>
  <si>
    <t>725650805</t>
  </si>
  <si>
    <t xml:space="preserve">Demontáž těleso otopných plynových podokenních   </t>
  </si>
  <si>
    <t>783</t>
  </si>
  <si>
    <t xml:space="preserve">Dokončovací práce - nátěry   </t>
  </si>
  <si>
    <t>783414240</t>
  </si>
  <si>
    <t xml:space="preserve">Nátěry olejové potrubí do DN 50 jednonásobné, 1x email a základní   </t>
  </si>
  <si>
    <t>Objekt:   Vytápění</t>
  </si>
  <si>
    <t>219900057</t>
  </si>
  <si>
    <t xml:space="preserve">Stav. přípomoci - Mtž odkouření koaxiální pr. 125/80 mm - kondenzační kotel, prostup střechou, vyspravení   </t>
  </si>
  <si>
    <t>219900053</t>
  </si>
  <si>
    <t xml:space="preserve">Připoj. adaptér 125/80 s měř. body, K 87° 1x, prodl. 0,5 m 1x; pr. 80 mm - pateční K 87° s kotvením 1x, distanční objímka 1x, flex. tr. 15 m 1x, adaptér flex 1x, ukonč. tr. 1x, krytka vnitřní 125 1x   </t>
  </si>
  <si>
    <t>735999999</t>
  </si>
  <si>
    <t xml:space="preserve">Uvedení kotle do provozu   </t>
  </si>
  <si>
    <t>ks</t>
  </si>
  <si>
    <t>735999999a</t>
  </si>
  <si>
    <t xml:space="preserve">Topná zkouška, vypláchnutí systému   </t>
  </si>
  <si>
    <t>713463111</t>
  </si>
  <si>
    <t xml:space="preserve">Montáž izolace tepelné potrubí potrubními pouzdry do 100 mm   </t>
  </si>
  <si>
    <t>283770950</t>
  </si>
  <si>
    <t xml:space="preserve">izolace potrubí 15 x 10 mm   </t>
  </si>
  <si>
    <t>283771050</t>
  </si>
  <si>
    <t xml:space="preserve">izolace potrubí 18 x 10 mm   </t>
  </si>
  <si>
    <t xml:space="preserve">páska samolepící po 20 m   </t>
  </si>
  <si>
    <t>731</t>
  </si>
  <si>
    <t xml:space="preserve">Ústřední vytápění - kotelny   </t>
  </si>
  <si>
    <t>731244493</t>
  </si>
  <si>
    <t xml:space="preserve">Montáž kotle ocelového závěsného na plyn kondenzačního o výkonu do 28 kW   </t>
  </si>
  <si>
    <t>484176085</t>
  </si>
  <si>
    <t xml:space="preserve">kotel závěsný kondenzační plynový Protherm typ Gepard Condens 18/25 MKV-A, výkon 5,3-25,2 kW, průtokový ohřev TV   </t>
  </si>
  <si>
    <t>731249214</t>
  </si>
  <si>
    <t xml:space="preserve">Mtž prostorového regulátoru, sondy venkovní teploty, propojení   </t>
  </si>
  <si>
    <t>soub.</t>
  </si>
  <si>
    <t>484176087</t>
  </si>
  <si>
    <t xml:space="preserve">Prostorový regulátor s ekvitermní regulací Protherm typ Set Thermolink P/2 (součástí dodávky venkovní sonda)   </t>
  </si>
  <si>
    <t>998731202</t>
  </si>
  <si>
    <t xml:space="preserve">Přesun hmot procentní pro kotelny v objektech v do 12 m   </t>
  </si>
  <si>
    <t>733</t>
  </si>
  <si>
    <t xml:space="preserve">Ústřední vytápění - potrubí   </t>
  </si>
  <si>
    <t>733222102</t>
  </si>
  <si>
    <t xml:space="preserve">Potrubí měděné polotvrdé spojované měkkým pájením D 15x1   </t>
  </si>
  <si>
    <t>733222103</t>
  </si>
  <si>
    <t xml:space="preserve">Potrubí měděné polotvrdé spojované měkkým pájením D 18x1   </t>
  </si>
  <si>
    <t>196323751</t>
  </si>
  <si>
    <t xml:space="preserve">Tvarovky CU - kolena, T-kusy, šroubení, půloblouky obcházecí atd.   </t>
  </si>
  <si>
    <t>Kpl</t>
  </si>
  <si>
    <t>551273230</t>
  </si>
  <si>
    <t xml:space="preserve">svorkové šroubení pr.15 mm/G 3/4, č. 3831-15.351   </t>
  </si>
  <si>
    <t>551273231</t>
  </si>
  <si>
    <t xml:space="preserve">opěrné pouzdro ke svorkovému šroubení pr.15 mm, č. 1300-15.170   </t>
  </si>
  <si>
    <t>196323617</t>
  </si>
  <si>
    <t xml:space="preserve">Pájka pro měkké pájení L-SnAg 5   </t>
  </si>
  <si>
    <t>196323618</t>
  </si>
  <si>
    <t xml:space="preserve">Pasta pro měkké pájení P 4943 SUP   </t>
  </si>
  <si>
    <t>733224222</t>
  </si>
  <si>
    <t xml:space="preserve">Příplatek k potrubí měděnému za zhotovení přípojky z trubek měděných D 15x1   </t>
  </si>
  <si>
    <t>733224223</t>
  </si>
  <si>
    <t xml:space="preserve">Příplatek k potrubí měděnému za zhotovení přípojky z trubek měděných D 18x1   </t>
  </si>
  <si>
    <t>733291101</t>
  </si>
  <si>
    <t xml:space="preserve">Tlaková zkouška potrubí měděné do průměru 35   </t>
  </si>
  <si>
    <t>998733202</t>
  </si>
  <si>
    <t xml:space="preserve">Přesun hmot procentní pro rozvody potrubí v objektech v do 12 m   </t>
  </si>
  <si>
    <t>734</t>
  </si>
  <si>
    <t xml:space="preserve">Ústřední vytápění - armatury   </t>
  </si>
  <si>
    <t>734209102</t>
  </si>
  <si>
    <t xml:space="preserve">Montáž armatury závitové s jedním závitem G 3/8   </t>
  </si>
  <si>
    <t>734209113</t>
  </si>
  <si>
    <t xml:space="preserve">Montáž armatura 2 závity G 1/2   </t>
  </si>
  <si>
    <t>551273225B</t>
  </si>
  <si>
    <t xml:space="preserve">Připoj. šroubení Vekolux N přímý (dvoutrubka) č. 0530-50.000   </t>
  </si>
  <si>
    <t>551273242</t>
  </si>
  <si>
    <t xml:space="preserve">Krytka na Vekolux N č. 1360-50.553   </t>
  </si>
  <si>
    <t>551273226</t>
  </si>
  <si>
    <t xml:space="preserve">Radiátorová armatura pro žebřík HM přímá, dvoutr. včetně termohlavice, č. Z-DO21   </t>
  </si>
  <si>
    <t>551273242b</t>
  </si>
  <si>
    <t xml:space="preserve">Krytka na HM č. Z-DO27   </t>
  </si>
  <si>
    <t>551273227</t>
  </si>
  <si>
    <t xml:space="preserve">termostatická hlavice Siemens typ RTN51   </t>
  </si>
  <si>
    <t>551273229</t>
  </si>
  <si>
    <t xml:space="preserve">ruční hlavice č. 2001-00.325   </t>
  </si>
  <si>
    <t>734291123</t>
  </si>
  <si>
    <t xml:space="preserve">Kohout plnící a vypouštěcí G 1/2 PN 10 do 110°C závitový   </t>
  </si>
  <si>
    <t>734291243</t>
  </si>
  <si>
    <t xml:space="preserve">Filtr závitový přímý G 3/4 PN 16 do 130°C s vnitřními závity   </t>
  </si>
  <si>
    <t>734292714</t>
  </si>
  <si>
    <t xml:space="preserve">Kohout kulový přímý G 3/4 PN 42 do 185°C vnitřní závit   </t>
  </si>
  <si>
    <t>998734202</t>
  </si>
  <si>
    <t xml:space="preserve">Přesun hmot procentní pro armatury v objektech v do 12 m   </t>
  </si>
  <si>
    <t>735</t>
  </si>
  <si>
    <t xml:space="preserve">Ústřední vytápění - otopná tělesa   </t>
  </si>
  <si>
    <t>735000912</t>
  </si>
  <si>
    <t xml:space="preserve">Vyregulování ventilů a kohoutů s termostatickým ovládáním   </t>
  </si>
  <si>
    <t>735152277</t>
  </si>
  <si>
    <t xml:space="preserve">Otopné těleso panelové Korado Radik Ventil Kompakt typ 11 VK výška/délka 600/1000 mm   </t>
  </si>
  <si>
    <t>735152579</t>
  </si>
  <si>
    <t xml:space="preserve">Otopné těleso panelové Korado Radik Ventil Kompakt typ 22 VK výška/délka 600/1200 mm   </t>
  </si>
  <si>
    <t>735164512</t>
  </si>
  <si>
    <t xml:space="preserve">Montáž otopného tělesa trubkového na stěnu výšky tělesa přes 1500 mm   </t>
  </si>
  <si>
    <t>484516855</t>
  </si>
  <si>
    <t xml:space="preserve">těleso trubkové  Koralux Rondo Comfort - M 1820x750mm   </t>
  </si>
  <si>
    <t>484516863</t>
  </si>
  <si>
    <t xml:space="preserve">Sada pro kombi vytápění s integrovaným regulátorem teploty   </t>
  </si>
  <si>
    <t>735191905</t>
  </si>
  <si>
    <t xml:space="preserve">Odvzdušnění otopných těles   </t>
  </si>
  <si>
    <t>998735202</t>
  </si>
  <si>
    <t xml:space="preserve">Přesun hmot procentní pro otopná tělesa v objektech v do 12 m   </t>
  </si>
  <si>
    <t>STAVEBNI PRIPOMOCE, BOURANI ÚT</t>
  </si>
  <si>
    <t>STAVEBNI PRIPOMOCE, BOURANI PLYN</t>
  </si>
  <si>
    <t>Jedn.cena</t>
  </si>
  <si>
    <t>INFO-C-978720</t>
  </si>
  <si>
    <t>INFO-C-978730</t>
  </si>
  <si>
    <t>INFO-C-9787740</t>
  </si>
  <si>
    <t>Objekt :  - Stavební úpravy bytu č.12</t>
  </si>
  <si>
    <t>Datum zpracování : 8.4.2016</t>
  </si>
  <si>
    <t>Stavební úpravy bytu č.12</t>
  </si>
  <si>
    <t xml:space="preserve">Vojtěšská ul. 31/12, Kutná Hora Žižkov </t>
  </si>
  <si>
    <t xml:space="preserve">Stavba :  - Vojtěšská ul.31, Město Kutná Hora </t>
  </si>
  <si>
    <t>Projektant : Stavitelství NV s.r.o.</t>
  </si>
  <si>
    <t xml:space="preserve">Objednatel : Město Kutná Hora </t>
  </si>
  <si>
    <t>Zakázkové číslo : 2016/05</t>
  </si>
  <si>
    <t>Datum : 8.4.2016</t>
  </si>
  <si>
    <t>H-59337000-1</t>
  </si>
  <si>
    <t>PŘEKLAD PREFA NENOSNÝ 125X10X10CM</t>
  </si>
  <si>
    <t>OPRAVA OMIT STROPU ROVN VAP STUK -30% (2,03+3,06)m2</t>
  </si>
  <si>
    <t>OPRAVA VNI OMITEK VAP STEN STUK -30% (2,5+3,2+4,4+2+3,6)m2</t>
  </si>
  <si>
    <t>OMIT VNI OSTENI OKEN/DVERI MV STUKOVE (0,25x3+0,25x4+0,25x3)m2</t>
  </si>
  <si>
    <t>DOPLNENI MAZANIN BETONEM 1M2 TL 8CM- ((0,1x(2,03+3,06+4,84))</t>
  </si>
  <si>
    <t>OSAZ DVERNÍHO POUZDRA JASP PRO 1-KRIDL PL 2,5M2</t>
  </si>
  <si>
    <t>REZANI STAVAJ BETON KRYTU TL 5-10CM (2+2,1+2,3+0,9+1,1)</t>
  </si>
  <si>
    <t>CISTENI DREV KONSTR OCEL KARTACI OBL.(2,05+0,85+2,07)x0,3</t>
  </si>
  <si>
    <t>H-59532211-0</t>
  </si>
  <si>
    <t>DODÁVKA KOMIN VLOZKY OHEBN D 18CM V 5M</t>
  </si>
  <si>
    <t xml:space="preserve">OSAZENI KONZOL PRO UT </t>
  </si>
  <si>
    <t>OSAZENI KONZOL VE ZDIVU CIHEL PRO ŽEBRIK</t>
  </si>
  <si>
    <t>DVIRKA ČISTÍCÍ PLECH REVIZNÍ 15x25CM</t>
  </si>
  <si>
    <t>OSAZENI VETRACÍ MRIZI S RÁMEM 20x30CM</t>
  </si>
  <si>
    <t>BOURANI PRICKY CIHELNE MVC TL 10CM (0,15X2,10)m2</t>
  </si>
  <si>
    <t>BOURANI OSTĚNÍ CIHEL MVC TL 15CM</t>
  </si>
  <si>
    <t>BOURANI PRICKY SKLEN TVARNICE TL 10CM (1,8x0,5)M2</t>
  </si>
  <si>
    <t>BOUR DLAZEB Z DLAZDIC KERAM 1CM 1M2- (2,03+3,06+4,84)M2</t>
  </si>
  <si>
    <t>ODSTR DVERNICH ZARUBNI DREVENYCH 2M2 (0,8x2,0)m2</t>
  </si>
  <si>
    <t>ODSTR DVERNICH ZARUBNI KOVOVYCH 2M2 (0,6x2+0,8x2)m2</t>
  </si>
  <si>
    <t xml:space="preserve">VYBOUR OCEL MŘÍŽÍ, SOUČÁSTÍ POTRUBÍ  </t>
  </si>
  <si>
    <t>ODSEK OBKLADU KERAM VNIT PL 2M2- (1,5x(1,92+1,62+2,02+1,5)+1,5x(0,6+1,92+0,9))</t>
  </si>
  <si>
    <t>PRESUN HMOT NOSENIM ZKD NADZ PODLAZI (14,94x2)t</t>
  </si>
  <si>
    <t>DOZDÍVKA STENY PRO POUZDRO DVEŘNÍ 10CM (2,20x0,9)m2</t>
  </si>
  <si>
    <t>IZOLACE TLAKOVA ZA STUD STERKOVA SVI 2,0x(0,8+1,62+1,92)M2</t>
  </si>
  <si>
    <t>OPR DVERI KPL +VYMENA DILU (0,8x2,1)m2</t>
  </si>
  <si>
    <t>DVERNI PRECHODOVA LISTA 1KR DL. 90CM</t>
  </si>
  <si>
    <t xml:space="preserve">KPL </t>
  </si>
  <si>
    <t>SKRIN VESTAV PRO DIGESTOR 1KR</t>
  </si>
  <si>
    <t xml:space="preserve">VESTAV PRAC DESKA 30MM BARVA </t>
  </si>
  <si>
    <t>H-76682100-1</t>
  </si>
  <si>
    <t>PRIPL OBKLAD VNI PLOCHA ZA ZTIZ PRACE</t>
  </si>
  <si>
    <t>C-781777107-0</t>
  </si>
  <si>
    <t xml:space="preserve">Montáže silnoproud (viz samostatný rozpočet) </t>
  </si>
  <si>
    <t xml:space="preserve">Kanalizace vnitřní (samoastatný rozpočet) </t>
  </si>
  <si>
    <t xml:space="preserve">Vodovod vnitřní (samostatný rozpočet) </t>
  </si>
  <si>
    <t xml:space="preserve">Plynovod vnitřní (samostatný rozpočet) </t>
  </si>
  <si>
    <t xml:space="preserve">Zařizovací předměty ZTI (samostatný rozpočet) </t>
  </si>
  <si>
    <t xml:space="preserve">Kotelny (samostatný rozpočet) </t>
  </si>
  <si>
    <t xml:space="preserve">Rozvody ÚT (samostatný rozpočet)  </t>
  </si>
  <si>
    <t xml:space="preserve">Armatury ÚT (samostatný rozpočet) </t>
  </si>
  <si>
    <t xml:space="preserve">Otopná tělesa (samostatný rozpočet) </t>
  </si>
  <si>
    <t>VYROV ZDIVA POD OMIT MALTOU TL -20MM (1,5+2,5+1,0)</t>
  </si>
  <si>
    <t>ZAZDIVKA OTV 1M2 PRICEK POROB 10CM (1,80x0,50)m2</t>
  </si>
  <si>
    <t xml:space="preserve">ZAZDIVKA CIHEL RYH/POTR/NIK TL 6,5CM (viz řemesla el) </t>
  </si>
  <si>
    <t xml:space="preserve">ZAZDIVKA CIHEL RYH/POTR/NIK TL 14CM (viz řemesla zti) </t>
  </si>
  <si>
    <t>INFO C-7666-0</t>
  </si>
  <si>
    <t xml:space="preserve">DVEŘNÍ POUZDRO JAS PRO KŘÍDLO 80/200CM DOD. </t>
  </si>
  <si>
    <t>STAVEBNÍ ÚPRAVY BYTU Č.12, VOJTĚŠSKÁ 31, KUTNÁ HORA</t>
  </si>
  <si>
    <t xml:space="preserve">VÝKAZ VÝMĚR </t>
  </si>
  <si>
    <t xml:space="preserve">Zpracovatel projektu : </t>
  </si>
  <si>
    <t xml:space="preserve">Stupeň projektové dokumentace: Zadávací PD </t>
  </si>
  <si>
    <t>Celkový počet listů:16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</si>
</sst>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* _-#,##0\ &quot;Kč&quot;;* \-#,##0\ &quot;Kč&quot;;* _-&quot;-&quot;\ &quot;Kč&quot;;@"/>
    <numFmt numFmtId="167" formatCode="* #,##0;* \-#,##0;* &quot;-&quot;;@"/>
    <numFmt numFmtId="168" formatCode="* _-#,##0.00\ &quot;Kč&quot;;* \-#,##0.00\ &quot;Kč&quot;;* _-&quot;-&quot;??\ &quot;Kč&quot;;@"/>
    <numFmt numFmtId="169" formatCode="* #,##0.00;* \-#,##0.00;* &quot;-&quot;??;@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#,##0.00000"/>
    <numFmt numFmtId="175" formatCode="#,##0;\-#,##0"/>
    <numFmt numFmtId="176" formatCode="#,##0.000;\-#,##0.000"/>
    <numFmt numFmtId="177" formatCode="#,##0.00;\-#,##0.00"/>
    <numFmt numFmtId="178" formatCode="#,##0.0000"/>
    <numFmt numFmtId="179" formatCode="0.0"/>
  </numFmts>
  <fonts count="28">
    <font>
      <sz val="10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color indexed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18"/>
      <name val="Arial CE"/>
      <family val="0"/>
    </font>
    <font>
      <b/>
      <sz val="10"/>
      <name val="Arial CE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sz val="10"/>
      <color indexed="18"/>
      <name val="Arial"/>
      <family val="0"/>
    </font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hair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9"/>
      </left>
      <right style="thin">
        <color indexed="9"/>
      </right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7" fillId="0" borderId="0" applyAlignment="0">
      <protection locked="0"/>
    </xf>
    <xf numFmtId="0" fontId="17" fillId="0" borderId="0" applyAlignment="0">
      <protection locked="0"/>
    </xf>
    <xf numFmtId="0" fontId="17" fillId="0" borderId="0" applyAlignment="0">
      <protection locked="0"/>
    </xf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vertical="center"/>
    </xf>
    <xf numFmtId="165" fontId="1" fillId="0" borderId="23" xfId="0" applyNumberFormat="1" applyFont="1" applyBorder="1" applyAlignment="1">
      <alignment vertical="center"/>
    </xf>
    <xf numFmtId="165" fontId="1" fillId="0" borderId="25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4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165" fontId="5" fillId="2" borderId="29" xfId="0" applyNumberFormat="1" applyFont="1" applyFill="1" applyBorder="1" applyAlignment="1">
      <alignment/>
    </xf>
    <xf numFmtId="164" fontId="5" fillId="2" borderId="26" xfId="0" applyNumberFormat="1" applyFont="1" applyFill="1" applyBorder="1" applyAlignment="1">
      <alignment/>
    </xf>
    <xf numFmtId="0" fontId="5" fillId="2" borderId="30" xfId="0" applyFont="1" applyFill="1" applyBorder="1" applyAlignment="1">
      <alignment/>
    </xf>
    <xf numFmtId="0" fontId="5" fillId="2" borderId="31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165" fontId="5" fillId="2" borderId="33" xfId="0" applyNumberFormat="1" applyFont="1" applyFill="1" applyBorder="1" applyAlignment="1">
      <alignment/>
    </xf>
    <xf numFmtId="0" fontId="5" fillId="2" borderId="34" xfId="0" applyFont="1" applyFill="1" applyBorder="1" applyAlignment="1">
      <alignment/>
    </xf>
    <xf numFmtId="165" fontId="5" fillId="2" borderId="35" xfId="0" applyNumberFormat="1" applyFont="1" applyFill="1" applyBorder="1" applyAlignment="1">
      <alignment/>
    </xf>
    <xf numFmtId="164" fontId="5" fillId="2" borderId="36" xfId="0" applyNumberFormat="1" applyFont="1" applyFill="1" applyBorder="1" applyAlignment="1">
      <alignment/>
    </xf>
    <xf numFmtId="4" fontId="1" fillId="0" borderId="24" xfId="0" applyNumberFormat="1" applyFont="1" applyBorder="1" applyAlignment="1">
      <alignment vertical="center"/>
    </xf>
    <xf numFmtId="165" fontId="5" fillId="2" borderId="0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5" fillId="2" borderId="46" xfId="0" applyFont="1" applyFill="1" applyBorder="1" applyAlignment="1">
      <alignment vertical="center"/>
    </xf>
    <xf numFmtId="3" fontId="5" fillId="2" borderId="47" xfId="0" applyNumberFormat="1" applyFont="1" applyFill="1" applyBorder="1" applyAlignment="1">
      <alignment vertical="center"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5" fillId="0" borderId="53" xfId="0" applyFont="1" applyBorder="1" applyAlignment="1">
      <alignment horizontal="left" vertical="center"/>
    </xf>
    <xf numFmtId="0" fontId="0" fillId="0" borderId="55" xfId="0" applyBorder="1" applyAlignment="1">
      <alignment/>
    </xf>
    <xf numFmtId="0" fontId="5" fillId="0" borderId="20" xfId="0" applyFont="1" applyBorder="1" applyAlignment="1">
      <alignment horizontal="right" vertical="center"/>
    </xf>
    <xf numFmtId="3" fontId="4" fillId="0" borderId="19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3" fontId="4" fillId="0" borderId="24" xfId="0" applyNumberFormat="1" applyFont="1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0" fontId="5" fillId="2" borderId="58" xfId="0" applyFont="1" applyFill="1" applyBorder="1" applyAlignment="1">
      <alignment horizontal="right" vertical="center"/>
    </xf>
    <xf numFmtId="0" fontId="5" fillId="2" borderId="59" xfId="0" applyFont="1" applyFill="1" applyBorder="1" applyAlignment="1">
      <alignment horizontal="left" vertical="center"/>
    </xf>
    <xf numFmtId="3" fontId="5" fillId="2" borderId="59" xfId="0" applyNumberFormat="1" applyFont="1" applyFill="1" applyBorder="1" applyAlignment="1">
      <alignment vertical="center"/>
    </xf>
    <xf numFmtId="3" fontId="5" fillId="2" borderId="60" xfId="0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/>
    </xf>
    <xf numFmtId="0" fontId="5" fillId="2" borderId="47" xfId="0" applyFont="1" applyFill="1" applyBorder="1" applyAlignment="1">
      <alignment horizontal="left" vertical="center"/>
    </xf>
    <xf numFmtId="3" fontId="5" fillId="2" borderId="62" xfId="0" applyNumberFormat="1" applyFont="1" applyFill="1" applyBorder="1" applyAlignment="1">
      <alignment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9" fontId="0" fillId="0" borderId="65" xfId="0" applyNumberFormat="1" applyBorder="1" applyAlignment="1">
      <alignment/>
    </xf>
    <xf numFmtId="49" fontId="0" fillId="0" borderId="48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3" fontId="0" fillId="0" borderId="55" xfId="0" applyNumberFormat="1" applyBorder="1" applyAlignment="1">
      <alignment/>
    </xf>
    <xf numFmtId="49" fontId="0" fillId="0" borderId="55" xfId="0" applyNumberFormat="1" applyBorder="1" applyAlignment="1">
      <alignment horizontal="right"/>
    </xf>
    <xf numFmtId="3" fontId="0" fillId="0" borderId="48" xfId="0" applyNumberFormat="1" applyBorder="1" applyAlignment="1">
      <alignment horizontal="right" vertical="top"/>
    </xf>
    <xf numFmtId="3" fontId="0" fillId="0" borderId="55" xfId="0" applyNumberFormat="1" applyBorder="1" applyAlignment="1">
      <alignment horizontal="right" vertical="top"/>
    </xf>
    <xf numFmtId="3" fontId="3" fillId="0" borderId="66" xfId="0" applyNumberFormat="1" applyFont="1" applyBorder="1" applyAlignment="1">
      <alignment horizontal="right" vertical="top"/>
    </xf>
    <xf numFmtId="0" fontId="0" fillId="0" borderId="41" xfId="0" applyBorder="1" applyAlignment="1">
      <alignment horizontal="right" vertical="top"/>
    </xf>
    <xf numFmtId="0" fontId="0" fillId="0" borderId="39" xfId="0" applyBorder="1" applyAlignment="1">
      <alignment horizontal="right" vertical="top"/>
    </xf>
    <xf numFmtId="0" fontId="0" fillId="0" borderId="67" xfId="0" applyBorder="1" applyAlignment="1">
      <alignment horizontal="right" vertical="top"/>
    </xf>
    <xf numFmtId="3" fontId="0" fillId="0" borderId="68" xfId="0" applyNumberFormat="1" applyBorder="1" applyAlignment="1">
      <alignment horizontal="right" vertical="top"/>
    </xf>
    <xf numFmtId="165" fontId="0" fillId="0" borderId="0" xfId="0" applyNumberFormat="1" applyAlignment="1">
      <alignment horizontal="right"/>
    </xf>
    <xf numFmtId="165" fontId="0" fillId="0" borderId="7" xfId="0" applyNumberFormat="1" applyBorder="1" applyAlignment="1">
      <alignment horizontal="right"/>
    </xf>
    <xf numFmtId="0" fontId="9" fillId="2" borderId="68" xfId="0" applyFont="1" applyFill="1" applyBorder="1" applyAlignment="1">
      <alignment horizontal="left" vertical="center"/>
    </xf>
    <xf numFmtId="0" fontId="0" fillId="0" borderId="31" xfId="0" applyBorder="1" applyAlignment="1">
      <alignment/>
    </xf>
    <xf numFmtId="0" fontId="12" fillId="0" borderId="0" xfId="20" applyFont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1" fillId="0" borderId="0" xfId="20" applyAlignment="1">
      <alignment vertical="center"/>
      <protection/>
    </xf>
    <xf numFmtId="49" fontId="14" fillId="3" borderId="69" xfId="20" applyNumberFormat="1" applyFont="1" applyFill="1" applyBorder="1" applyAlignment="1" applyProtection="1">
      <alignment horizontal="center" vertical="center"/>
      <protection/>
    </xf>
    <xf numFmtId="164" fontId="14" fillId="3" borderId="69" xfId="20" applyNumberFormat="1" applyFont="1" applyFill="1" applyBorder="1" applyAlignment="1" applyProtection="1">
      <alignment horizontal="center" vertical="center"/>
      <protection/>
    </xf>
    <xf numFmtId="9" fontId="14" fillId="3" borderId="70" xfId="20" applyNumberFormat="1" applyFont="1" applyFill="1" applyBorder="1" applyAlignment="1" applyProtection="1">
      <alignment horizontal="center" vertical="center"/>
      <protection/>
    </xf>
    <xf numFmtId="4" fontId="15" fillId="3" borderId="69" xfId="20" applyNumberFormat="1" applyFont="1" applyFill="1" applyBorder="1" applyAlignment="1" applyProtection="1">
      <alignment horizontal="center" vertical="center"/>
      <protection/>
    </xf>
    <xf numFmtId="49" fontId="11" fillId="0" borderId="71" xfId="20" applyNumberFormat="1" applyFill="1" applyBorder="1" applyAlignment="1" applyProtection="1">
      <alignment horizontal="center" vertical="center"/>
      <protection/>
    </xf>
    <xf numFmtId="49" fontId="11" fillId="0" borderId="71" xfId="20" applyNumberFormat="1" applyFont="1" applyFill="1" applyBorder="1" applyAlignment="1" applyProtection="1">
      <alignment horizontal="center" vertical="center"/>
      <protection/>
    </xf>
    <xf numFmtId="49" fontId="11" fillId="0" borderId="71" xfId="20" applyNumberFormat="1" applyFont="1" applyFill="1" applyBorder="1" applyAlignment="1" applyProtection="1">
      <alignment vertical="center"/>
      <protection/>
    </xf>
    <xf numFmtId="49" fontId="13" fillId="0" borderId="71" xfId="20" applyNumberFormat="1" applyFont="1" applyFill="1" applyBorder="1" applyAlignment="1" applyProtection="1">
      <alignment vertical="center"/>
      <protection/>
    </xf>
    <xf numFmtId="164" fontId="11" fillId="0" borderId="71" xfId="20" applyNumberFormat="1" applyFont="1" applyFill="1" applyBorder="1" applyAlignment="1" applyProtection="1">
      <alignment vertical="center"/>
      <protection/>
    </xf>
    <xf numFmtId="4" fontId="11" fillId="0" borderId="71" xfId="20" applyNumberFormat="1" applyFont="1" applyFill="1" applyBorder="1" applyAlignment="1" applyProtection="1">
      <alignment vertical="center"/>
      <protection/>
    </xf>
    <xf numFmtId="4" fontId="16" fillId="0" borderId="71" xfId="20" applyNumberFormat="1" applyFont="1" applyFill="1" applyBorder="1" applyAlignment="1" applyProtection="1">
      <alignment vertical="center"/>
      <protection/>
    </xf>
    <xf numFmtId="4" fontId="11" fillId="4" borderId="71" xfId="20" applyNumberFormat="1" applyFont="1" applyFill="1" applyBorder="1" applyAlignment="1" applyProtection="1">
      <alignment vertical="center"/>
      <protection locked="0"/>
    </xf>
    <xf numFmtId="0" fontId="17" fillId="0" borderId="0" xfId="23" applyAlignment="1">
      <alignment horizontal="left" vertical="top"/>
      <protection locked="0"/>
    </xf>
    <xf numFmtId="0" fontId="19" fillId="0" borderId="0" xfId="23" applyFont="1" applyAlignment="1">
      <alignment horizontal="left"/>
      <protection/>
    </xf>
    <xf numFmtId="0" fontId="19" fillId="0" borderId="0" xfId="23" applyFont="1" applyAlignment="1">
      <alignment horizontal="left" vertical="center"/>
      <protection/>
    </xf>
    <xf numFmtId="175" fontId="20" fillId="0" borderId="0" xfId="23" applyFont="1" applyAlignment="1">
      <alignment horizontal="center" vertical="top"/>
      <protection/>
    </xf>
    <xf numFmtId="0" fontId="21" fillId="0" borderId="0" xfId="23" applyFont="1" applyAlignment="1">
      <alignment horizontal="left" vertical="top" wrapText="1"/>
      <protection/>
    </xf>
    <xf numFmtId="0" fontId="20" fillId="0" borderId="0" xfId="23" applyFont="1" applyAlignment="1">
      <alignment horizontal="left" vertical="top" wrapText="1"/>
      <protection/>
    </xf>
    <xf numFmtId="176" fontId="22" fillId="0" borderId="0" xfId="23" applyFont="1" applyAlignment="1">
      <alignment horizontal="right" vertical="top"/>
      <protection/>
    </xf>
    <xf numFmtId="177" fontId="21" fillId="0" borderId="0" xfId="23" applyFont="1" applyAlignment="1">
      <alignment horizontal="right" vertical="top"/>
      <protection/>
    </xf>
    <xf numFmtId="176" fontId="21" fillId="0" borderId="0" xfId="23" applyFont="1" applyAlignment="1">
      <alignment horizontal="right" vertical="top"/>
      <protection/>
    </xf>
    <xf numFmtId="0" fontId="23" fillId="0" borderId="0" xfId="23" applyFont="1" applyAlignment="1">
      <alignment horizontal="left"/>
      <protection/>
    </xf>
    <xf numFmtId="0" fontId="23" fillId="0" borderId="0" xfId="23" applyFont="1" applyAlignment="1">
      <alignment horizontal="left" vertical="top" wrapText="1"/>
      <protection/>
    </xf>
    <xf numFmtId="176" fontId="23" fillId="0" borderId="0" xfId="23" applyFont="1" applyAlignment="1">
      <alignment horizontal="right" vertical="top"/>
      <protection/>
    </xf>
    <xf numFmtId="177" fontId="23" fillId="0" borderId="0" xfId="23" applyFont="1" applyAlignment="1">
      <alignment horizontal="right" vertical="top"/>
      <protection/>
    </xf>
    <xf numFmtId="0" fontId="21" fillId="0" borderId="0" xfId="23" applyFont="1" applyAlignment="1">
      <alignment horizontal="left"/>
      <protection/>
    </xf>
    <xf numFmtId="0" fontId="24" fillId="5" borderId="72" xfId="23" applyFont="1" applyFill="1" applyBorder="1" applyAlignment="1">
      <alignment horizontal="center" vertical="center" wrapText="1"/>
      <protection/>
    </xf>
    <xf numFmtId="175" fontId="25" fillId="0" borderId="0" xfId="23" applyFont="1" applyAlignment="1">
      <alignment horizontal="center"/>
      <protection locked="0"/>
    </xf>
    <xf numFmtId="0" fontId="25" fillId="0" borderId="0" xfId="23" applyFont="1" applyAlignment="1">
      <alignment horizontal="left" wrapText="1"/>
      <protection locked="0"/>
    </xf>
    <xf numFmtId="176" fontId="25" fillId="0" borderId="0" xfId="23" applyFont="1" applyAlignment="1">
      <alignment horizontal="right"/>
      <protection locked="0"/>
    </xf>
    <xf numFmtId="177" fontId="25" fillId="0" borderId="0" xfId="23" applyFont="1" applyAlignment="1">
      <alignment horizontal="right"/>
      <protection locked="0"/>
    </xf>
    <xf numFmtId="175" fontId="12" fillId="0" borderId="0" xfId="23" applyFont="1" applyAlignment="1">
      <alignment horizontal="center"/>
      <protection locked="0"/>
    </xf>
    <xf numFmtId="0" fontId="12" fillId="0" borderId="0" xfId="23" applyFont="1" applyAlignment="1">
      <alignment horizontal="left" wrapText="1"/>
      <protection locked="0"/>
    </xf>
    <xf numFmtId="176" fontId="12" fillId="0" borderId="0" xfId="23" applyFont="1" applyAlignment="1">
      <alignment horizontal="right"/>
      <protection locked="0"/>
    </xf>
    <xf numFmtId="177" fontId="12" fillId="0" borderId="0" xfId="23" applyFont="1" applyAlignment="1">
      <alignment horizontal="right"/>
      <protection locked="0"/>
    </xf>
    <xf numFmtId="175" fontId="22" fillId="0" borderId="72" xfId="23" applyFont="1" applyBorder="1" applyAlignment="1">
      <alignment horizontal="center"/>
      <protection locked="0"/>
    </xf>
    <xf numFmtId="0" fontId="22" fillId="0" borderId="72" xfId="23" applyFont="1" applyBorder="1" applyAlignment="1">
      <alignment horizontal="left" wrapText="1"/>
      <protection locked="0"/>
    </xf>
    <xf numFmtId="176" fontId="22" fillId="0" borderId="72" xfId="23" applyFont="1" applyBorder="1" applyAlignment="1">
      <alignment horizontal="right"/>
      <protection locked="0"/>
    </xf>
    <xf numFmtId="177" fontId="22" fillId="0" borderId="72" xfId="23" applyFont="1" applyBorder="1" applyAlignment="1">
      <alignment horizontal="right"/>
      <protection locked="0"/>
    </xf>
    <xf numFmtId="175" fontId="26" fillId="0" borderId="72" xfId="23" applyFont="1" applyBorder="1" applyAlignment="1">
      <alignment horizontal="center"/>
      <protection locked="0"/>
    </xf>
    <xf numFmtId="0" fontId="26" fillId="0" borderId="72" xfId="23" applyFont="1" applyBorder="1" applyAlignment="1">
      <alignment horizontal="left" wrapText="1"/>
      <protection locked="0"/>
    </xf>
    <xf numFmtId="176" fontId="26" fillId="0" borderId="72" xfId="23" applyFont="1" applyBorder="1" applyAlignment="1">
      <alignment horizontal="right"/>
      <protection locked="0"/>
    </xf>
    <xf numFmtId="177" fontId="26" fillId="0" borderId="72" xfId="23" applyFont="1" applyBorder="1" applyAlignment="1">
      <alignment horizontal="right"/>
      <protection locked="0"/>
    </xf>
    <xf numFmtId="175" fontId="27" fillId="0" borderId="0" xfId="23" applyFont="1" applyAlignment="1">
      <alignment horizontal="center"/>
      <protection locked="0"/>
    </xf>
    <xf numFmtId="0" fontId="27" fillId="0" borderId="0" xfId="23" applyFont="1" applyAlignment="1">
      <alignment horizontal="left" wrapText="1"/>
      <protection locked="0"/>
    </xf>
    <xf numFmtId="175" fontId="17" fillId="0" borderId="0" xfId="23" applyAlignment="1">
      <alignment horizontal="center" vertical="top"/>
      <protection locked="0"/>
    </xf>
    <xf numFmtId="0" fontId="17" fillId="0" borderId="0" xfId="23" applyAlignment="1">
      <alignment horizontal="left" vertical="top" wrapText="1"/>
      <protection locked="0"/>
    </xf>
    <xf numFmtId="176" fontId="17" fillId="0" borderId="0" xfId="23" applyAlignment="1">
      <alignment horizontal="right" vertical="top"/>
      <protection locked="0"/>
    </xf>
    <xf numFmtId="177" fontId="17" fillId="0" borderId="0" xfId="23" applyAlignment="1">
      <alignment horizontal="right" vertical="top"/>
      <protection locked="0"/>
    </xf>
    <xf numFmtId="0" fontId="17" fillId="0" borderId="0" xfId="23" applyFont="1" applyAlignment="1">
      <alignment horizontal="left" vertical="top"/>
      <protection locked="0"/>
    </xf>
    <xf numFmtId="0" fontId="17" fillId="0" borderId="0" xfId="21" applyAlignment="1">
      <alignment horizontal="left" vertical="top"/>
      <protection locked="0"/>
    </xf>
    <xf numFmtId="0" fontId="19" fillId="0" borderId="0" xfId="21" applyFont="1" applyAlignment="1">
      <alignment horizontal="left"/>
      <protection/>
    </xf>
    <xf numFmtId="0" fontId="19" fillId="0" borderId="0" xfId="21" applyFont="1" applyAlignment="1">
      <alignment horizontal="left" vertical="center"/>
      <protection/>
    </xf>
    <xf numFmtId="175" fontId="20" fillId="0" borderId="0" xfId="21" applyFont="1" applyAlignment="1">
      <alignment horizontal="center" vertical="top"/>
      <protection/>
    </xf>
    <xf numFmtId="0" fontId="21" fillId="0" borderId="0" xfId="21" applyFont="1" applyAlignment="1">
      <alignment horizontal="left" vertical="top" wrapText="1"/>
      <protection/>
    </xf>
    <xf numFmtId="0" fontId="20" fillId="0" borderId="0" xfId="21" applyFont="1" applyAlignment="1">
      <alignment horizontal="left" vertical="top" wrapText="1"/>
      <protection/>
    </xf>
    <xf numFmtId="176" fontId="22" fillId="0" borderId="0" xfId="21" applyFont="1" applyAlignment="1">
      <alignment horizontal="right" vertical="top"/>
      <protection/>
    </xf>
    <xf numFmtId="177" fontId="21" fillId="0" borderId="0" xfId="21" applyFont="1" applyAlignment="1">
      <alignment horizontal="right" vertical="top"/>
      <protection/>
    </xf>
    <xf numFmtId="176" fontId="21" fillId="0" borderId="0" xfId="21" applyFont="1" applyAlignment="1">
      <alignment horizontal="right" vertical="top"/>
      <protection/>
    </xf>
    <xf numFmtId="0" fontId="23" fillId="0" borderId="0" xfId="21" applyFont="1" applyAlignment="1">
      <alignment horizontal="left"/>
      <protection/>
    </xf>
    <xf numFmtId="0" fontId="23" fillId="0" borderId="0" xfId="21" applyFont="1" applyAlignment="1">
      <alignment horizontal="left" vertical="top" wrapText="1"/>
      <protection/>
    </xf>
    <xf numFmtId="176" fontId="23" fillId="0" borderId="0" xfId="21" applyFont="1" applyAlignment="1">
      <alignment horizontal="right" vertical="top"/>
      <protection/>
    </xf>
    <xf numFmtId="177" fontId="23" fillId="0" borderId="0" xfId="21" applyFont="1" applyAlignment="1">
      <alignment horizontal="right" vertical="top"/>
      <protection/>
    </xf>
    <xf numFmtId="0" fontId="21" fillId="0" borderId="0" xfId="21" applyFont="1" applyAlignment="1">
      <alignment horizontal="left"/>
      <protection/>
    </xf>
    <xf numFmtId="0" fontId="24" fillId="5" borderId="72" xfId="21" applyFont="1" applyFill="1" applyBorder="1" applyAlignment="1">
      <alignment horizontal="center" vertical="center" wrapText="1"/>
      <protection/>
    </xf>
    <xf numFmtId="175" fontId="25" fillId="0" borderId="0" xfId="21" applyFont="1" applyAlignment="1">
      <alignment horizontal="center"/>
      <protection locked="0"/>
    </xf>
    <xf numFmtId="0" fontId="25" fillId="0" borderId="0" xfId="21" applyFont="1" applyAlignment="1">
      <alignment horizontal="left" wrapText="1"/>
      <protection locked="0"/>
    </xf>
    <xf numFmtId="176" fontId="25" fillId="0" borderId="0" xfId="21" applyFont="1" applyAlignment="1">
      <alignment horizontal="right"/>
      <protection locked="0"/>
    </xf>
    <xf numFmtId="177" fontId="25" fillId="0" borderId="0" xfId="21" applyFont="1" applyAlignment="1">
      <alignment horizontal="right"/>
      <protection locked="0"/>
    </xf>
    <xf numFmtId="175" fontId="12" fillId="0" borderId="0" xfId="21" applyFont="1" applyAlignment="1">
      <alignment horizontal="center"/>
      <protection locked="0"/>
    </xf>
    <xf numFmtId="0" fontId="12" fillId="0" borderId="0" xfId="21" applyFont="1" applyAlignment="1">
      <alignment horizontal="left" wrapText="1"/>
      <protection locked="0"/>
    </xf>
    <xf numFmtId="176" fontId="12" fillId="0" borderId="0" xfId="21" applyFont="1" applyAlignment="1">
      <alignment horizontal="right"/>
      <protection locked="0"/>
    </xf>
    <xf numFmtId="177" fontId="12" fillId="0" borderId="0" xfId="21" applyFont="1" applyAlignment="1">
      <alignment horizontal="right"/>
      <protection locked="0"/>
    </xf>
    <xf numFmtId="175" fontId="22" fillId="0" borderId="72" xfId="21" applyFont="1" applyBorder="1" applyAlignment="1">
      <alignment horizontal="center"/>
      <protection locked="0"/>
    </xf>
    <xf numFmtId="0" fontId="22" fillId="0" borderId="72" xfId="21" applyFont="1" applyBorder="1" applyAlignment="1">
      <alignment horizontal="left" wrapText="1"/>
      <protection locked="0"/>
    </xf>
    <xf numFmtId="176" fontId="22" fillId="0" borderId="72" xfId="21" applyFont="1" applyBorder="1" applyAlignment="1">
      <alignment horizontal="right"/>
      <protection locked="0"/>
    </xf>
    <xf numFmtId="177" fontId="22" fillId="0" borderId="72" xfId="21" applyFont="1" applyBorder="1" applyAlignment="1">
      <alignment horizontal="right"/>
      <protection locked="0"/>
    </xf>
    <xf numFmtId="175" fontId="26" fillId="0" borderId="72" xfId="21" applyFont="1" applyBorder="1" applyAlignment="1">
      <alignment horizontal="center"/>
      <protection locked="0"/>
    </xf>
    <xf numFmtId="0" fontId="26" fillId="0" borderId="72" xfId="21" applyFont="1" applyBorder="1" applyAlignment="1">
      <alignment horizontal="left" wrapText="1"/>
      <protection locked="0"/>
    </xf>
    <xf numFmtId="176" fontId="26" fillId="0" borderId="72" xfId="21" applyFont="1" applyBorder="1" applyAlignment="1">
      <alignment horizontal="right"/>
      <protection locked="0"/>
    </xf>
    <xf numFmtId="177" fontId="26" fillId="0" borderId="72" xfId="21" applyFont="1" applyBorder="1" applyAlignment="1">
      <alignment horizontal="right"/>
      <protection locked="0"/>
    </xf>
    <xf numFmtId="175" fontId="27" fillId="0" borderId="0" xfId="21" applyFont="1" applyAlignment="1">
      <alignment horizontal="center"/>
      <protection locked="0"/>
    </xf>
    <xf numFmtId="0" fontId="27" fillId="0" borderId="0" xfId="21" applyFont="1" applyAlignment="1">
      <alignment horizontal="left" wrapText="1"/>
      <protection locked="0"/>
    </xf>
    <xf numFmtId="176" fontId="27" fillId="0" borderId="0" xfId="21" applyFont="1" applyAlignment="1">
      <alignment horizontal="right"/>
      <protection locked="0"/>
    </xf>
    <xf numFmtId="177" fontId="27" fillId="0" borderId="0" xfId="21" applyFont="1" applyAlignment="1">
      <alignment horizontal="right"/>
      <protection locked="0"/>
    </xf>
    <xf numFmtId="175" fontId="17" fillId="0" borderId="0" xfId="21" applyAlignment="1">
      <alignment horizontal="center" vertical="top"/>
      <protection locked="0"/>
    </xf>
    <xf numFmtId="0" fontId="17" fillId="0" borderId="0" xfId="21" applyAlignment="1">
      <alignment horizontal="left" vertical="top" wrapText="1"/>
      <protection locked="0"/>
    </xf>
    <xf numFmtId="176" fontId="17" fillId="0" borderId="0" xfId="21" applyAlignment="1">
      <alignment horizontal="right" vertical="top"/>
      <protection locked="0"/>
    </xf>
    <xf numFmtId="177" fontId="17" fillId="0" borderId="0" xfId="21" applyAlignment="1">
      <alignment horizontal="right" vertical="top"/>
      <protection locked="0"/>
    </xf>
    <xf numFmtId="0" fontId="17" fillId="0" borderId="0" xfId="21" applyFont="1" applyAlignment="1">
      <alignment horizontal="left" vertical="top"/>
      <protection locked="0"/>
    </xf>
    <xf numFmtId="0" fontId="17" fillId="0" borderId="0" xfId="22" applyAlignment="1">
      <alignment horizontal="left" vertical="top"/>
      <protection locked="0"/>
    </xf>
    <xf numFmtId="0" fontId="19" fillId="0" borderId="0" xfId="22" applyFont="1" applyAlignment="1">
      <alignment horizontal="left"/>
      <protection/>
    </xf>
    <xf numFmtId="0" fontId="19" fillId="0" borderId="0" xfId="22" applyFont="1" applyAlignment="1">
      <alignment horizontal="left" vertical="center"/>
      <protection/>
    </xf>
    <xf numFmtId="175" fontId="20" fillId="0" borderId="0" xfId="22" applyFont="1" applyAlignment="1">
      <alignment horizontal="center" vertical="top"/>
      <protection/>
    </xf>
    <xf numFmtId="0" fontId="21" fillId="0" borderId="0" xfId="22" applyFont="1" applyAlignment="1">
      <alignment horizontal="left" vertical="top" wrapText="1"/>
      <protection/>
    </xf>
    <xf numFmtId="0" fontId="20" fillId="0" borderId="0" xfId="22" applyFont="1" applyAlignment="1">
      <alignment horizontal="left" vertical="top" wrapText="1"/>
      <protection/>
    </xf>
    <xf numFmtId="176" fontId="22" fillId="0" borderId="0" xfId="22" applyFont="1" applyAlignment="1">
      <alignment horizontal="right" vertical="top"/>
      <protection/>
    </xf>
    <xf numFmtId="177" fontId="21" fillId="0" borderId="0" xfId="22" applyFont="1" applyAlignment="1">
      <alignment horizontal="right" vertical="top"/>
      <protection/>
    </xf>
    <xf numFmtId="176" fontId="21" fillId="0" borderId="0" xfId="22" applyFont="1" applyAlignment="1">
      <alignment horizontal="right" vertical="top"/>
      <protection/>
    </xf>
    <xf numFmtId="0" fontId="23" fillId="0" borderId="0" xfId="22" applyFont="1" applyAlignment="1">
      <alignment horizontal="left"/>
      <protection/>
    </xf>
    <xf numFmtId="0" fontId="23" fillId="0" borderId="0" xfId="22" applyFont="1" applyAlignment="1">
      <alignment horizontal="left" vertical="top" wrapText="1"/>
      <protection/>
    </xf>
    <xf numFmtId="176" fontId="23" fillId="0" borderId="0" xfId="22" applyFont="1" applyAlignment="1">
      <alignment horizontal="right" vertical="top"/>
      <protection/>
    </xf>
    <xf numFmtId="177" fontId="23" fillId="0" borderId="0" xfId="22" applyFont="1" applyAlignment="1">
      <alignment horizontal="right" vertical="top"/>
      <protection/>
    </xf>
    <xf numFmtId="0" fontId="21" fillId="0" borderId="0" xfId="22" applyFont="1" applyAlignment="1">
      <alignment horizontal="left"/>
      <protection/>
    </xf>
    <xf numFmtId="0" fontId="24" fillId="5" borderId="72" xfId="22" applyFont="1" applyFill="1" applyBorder="1" applyAlignment="1">
      <alignment horizontal="center" vertical="center" wrapText="1"/>
      <protection/>
    </xf>
    <xf numFmtId="175" fontId="25" fillId="0" borderId="0" xfId="22" applyFont="1" applyAlignment="1">
      <alignment horizontal="center"/>
      <protection locked="0"/>
    </xf>
    <xf numFmtId="0" fontId="25" fillId="0" borderId="0" xfId="22" applyFont="1" applyAlignment="1">
      <alignment horizontal="left" wrapText="1"/>
      <protection locked="0"/>
    </xf>
    <xf numFmtId="176" fontId="25" fillId="0" borderId="0" xfId="22" applyFont="1" applyAlignment="1">
      <alignment horizontal="right"/>
      <protection locked="0"/>
    </xf>
    <xf numFmtId="177" fontId="25" fillId="0" borderId="0" xfId="22" applyFont="1" applyAlignment="1">
      <alignment horizontal="right"/>
      <protection locked="0"/>
    </xf>
    <xf numFmtId="175" fontId="12" fillId="0" borderId="0" xfId="22" applyFont="1" applyAlignment="1">
      <alignment horizontal="center"/>
      <protection locked="0"/>
    </xf>
    <xf numFmtId="0" fontId="12" fillId="0" borderId="0" xfId="22" applyFont="1" applyAlignment="1">
      <alignment horizontal="left" wrapText="1"/>
      <protection locked="0"/>
    </xf>
    <xf numFmtId="176" fontId="12" fillId="0" borderId="0" xfId="22" applyFont="1" applyAlignment="1">
      <alignment horizontal="right"/>
      <protection locked="0"/>
    </xf>
    <xf numFmtId="177" fontId="12" fillId="0" borderId="0" xfId="22" applyFont="1" applyAlignment="1">
      <alignment horizontal="right"/>
      <protection locked="0"/>
    </xf>
    <xf numFmtId="175" fontId="22" fillId="0" borderId="72" xfId="22" applyFont="1" applyBorder="1" applyAlignment="1">
      <alignment horizontal="center"/>
      <protection locked="0"/>
    </xf>
    <xf numFmtId="0" fontId="22" fillId="0" borderId="72" xfId="22" applyFont="1" applyBorder="1" applyAlignment="1">
      <alignment horizontal="left" wrapText="1"/>
      <protection locked="0"/>
    </xf>
    <xf numFmtId="176" fontId="22" fillId="0" borderId="72" xfId="22" applyFont="1" applyBorder="1" applyAlignment="1">
      <alignment horizontal="right"/>
      <protection locked="0"/>
    </xf>
    <xf numFmtId="177" fontId="22" fillId="0" borderId="72" xfId="22" applyFont="1" applyBorder="1" applyAlignment="1">
      <alignment horizontal="right"/>
      <protection locked="0"/>
    </xf>
    <xf numFmtId="175" fontId="26" fillId="0" borderId="72" xfId="22" applyFont="1" applyBorder="1" applyAlignment="1">
      <alignment horizontal="center"/>
      <protection locked="0"/>
    </xf>
    <xf numFmtId="0" fontId="26" fillId="0" borderId="72" xfId="22" applyFont="1" applyBorder="1" applyAlignment="1">
      <alignment horizontal="left" wrapText="1"/>
      <protection locked="0"/>
    </xf>
    <xf numFmtId="176" fontId="26" fillId="0" borderId="72" xfId="22" applyFont="1" applyBorder="1" applyAlignment="1">
      <alignment horizontal="right"/>
      <protection locked="0"/>
    </xf>
    <xf numFmtId="177" fontId="26" fillId="0" borderId="72" xfId="22" applyFont="1" applyBorder="1" applyAlignment="1">
      <alignment horizontal="right"/>
      <protection locked="0"/>
    </xf>
    <xf numFmtId="175" fontId="27" fillId="0" borderId="0" xfId="22" applyFont="1" applyAlignment="1">
      <alignment horizontal="center"/>
      <protection locked="0"/>
    </xf>
    <xf numFmtId="0" fontId="27" fillId="0" borderId="0" xfId="22" applyFont="1" applyAlignment="1">
      <alignment horizontal="left" wrapText="1"/>
      <protection locked="0"/>
    </xf>
    <xf numFmtId="175" fontId="17" fillId="0" borderId="0" xfId="22" applyAlignment="1">
      <alignment horizontal="center" vertical="top"/>
      <protection locked="0"/>
    </xf>
    <xf numFmtId="0" fontId="17" fillId="0" borderId="0" xfId="22" applyAlignment="1">
      <alignment horizontal="left" vertical="top" wrapText="1"/>
      <protection locked="0"/>
    </xf>
    <xf numFmtId="176" fontId="17" fillId="0" borderId="0" xfId="22" applyAlignment="1">
      <alignment horizontal="right" vertical="top"/>
      <protection locked="0"/>
    </xf>
    <xf numFmtId="177" fontId="17" fillId="0" borderId="0" xfId="22" applyAlignment="1">
      <alignment horizontal="right" vertical="top"/>
      <protection locked="0"/>
    </xf>
    <xf numFmtId="0" fontId="17" fillId="0" borderId="0" xfId="22" applyFont="1" applyAlignment="1">
      <alignment horizontal="left" vertical="top"/>
      <protection locked="0"/>
    </xf>
    <xf numFmtId="177" fontId="17" fillId="0" borderId="0" xfId="22" applyNumberFormat="1" applyAlignment="1">
      <alignment horizontal="left" vertical="top"/>
      <protection locked="0"/>
    </xf>
    <xf numFmtId="49" fontId="11" fillId="0" borderId="71" xfId="20" applyNumberFormat="1" applyFont="1" applyFill="1" applyBorder="1" applyAlignment="1" applyProtection="1">
      <alignment vertical="center" wrapText="1"/>
      <protection/>
    </xf>
    <xf numFmtId="49" fontId="13" fillId="0" borderId="71" xfId="20" applyNumberFormat="1" applyFont="1" applyFill="1" applyBorder="1" applyAlignment="1" applyProtection="1">
      <alignment vertical="center" wrapText="1"/>
      <protection/>
    </xf>
    <xf numFmtId="179" fontId="1" fillId="0" borderId="24" xfId="0" applyNumberFormat="1" applyFont="1" applyBorder="1" applyAlignment="1">
      <alignment vertical="center"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4" fontId="3" fillId="4" borderId="0" xfId="0" applyNumberFormat="1" applyFont="1" applyFill="1" applyAlignment="1">
      <alignment/>
    </xf>
    <xf numFmtId="177" fontId="22" fillId="4" borderId="72" xfId="22" applyFont="1" applyFill="1" applyBorder="1" applyAlignment="1">
      <alignment horizontal="right"/>
      <protection locked="0"/>
    </xf>
    <xf numFmtId="177" fontId="26" fillId="4" borderId="72" xfId="22" applyFont="1" applyFill="1" applyBorder="1" applyAlignment="1">
      <alignment horizontal="right"/>
      <protection locked="0"/>
    </xf>
    <xf numFmtId="0" fontId="27" fillId="4" borderId="0" xfId="22" applyFont="1" applyFill="1" applyAlignment="1">
      <alignment horizontal="left" wrapText="1"/>
      <protection locked="0"/>
    </xf>
    <xf numFmtId="176" fontId="27" fillId="4" borderId="0" xfId="22" applyFont="1" applyFill="1" applyAlignment="1">
      <alignment horizontal="right"/>
      <protection locked="0"/>
    </xf>
    <xf numFmtId="177" fontId="27" fillId="4" borderId="0" xfId="22" applyFont="1" applyFill="1" applyAlignment="1">
      <alignment horizontal="right"/>
      <protection locked="0"/>
    </xf>
    <xf numFmtId="177" fontId="22" fillId="4" borderId="72" xfId="21" applyFont="1" applyFill="1" applyBorder="1" applyAlignment="1">
      <alignment horizontal="right"/>
      <protection locked="0"/>
    </xf>
    <xf numFmtId="177" fontId="26" fillId="4" borderId="72" xfId="21" applyFont="1" applyFill="1" applyBorder="1" applyAlignment="1">
      <alignment horizontal="right"/>
      <protection locked="0"/>
    </xf>
    <xf numFmtId="177" fontId="22" fillId="4" borderId="72" xfId="23" applyFont="1" applyFill="1" applyBorder="1" applyAlignment="1">
      <alignment horizontal="right"/>
      <protection locked="0"/>
    </xf>
    <xf numFmtId="177" fontId="26" fillId="4" borderId="72" xfId="23" applyFont="1" applyFill="1" applyBorder="1" applyAlignment="1">
      <alignment horizontal="right"/>
      <protection locked="0"/>
    </xf>
    <xf numFmtId="0" fontId="27" fillId="4" borderId="0" xfId="23" applyFont="1" applyFill="1" applyAlignment="1">
      <alignment horizontal="left" wrapText="1"/>
      <protection locked="0"/>
    </xf>
    <xf numFmtId="176" fontId="27" fillId="4" borderId="0" xfId="23" applyFont="1" applyFill="1" applyAlignment="1">
      <alignment horizontal="right"/>
      <protection locked="0"/>
    </xf>
    <xf numFmtId="177" fontId="27" fillId="4" borderId="0" xfId="23" applyFont="1" applyFill="1" applyAlignment="1">
      <alignment horizontal="right"/>
      <protection locked="0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8" xfId="0" applyFont="1" applyBorder="1" applyAlignment="1">
      <alignment/>
    </xf>
    <xf numFmtId="0" fontId="0" fillId="0" borderId="24" xfId="0" applyBorder="1" applyAlignment="1">
      <alignment horizontal="center"/>
    </xf>
    <xf numFmtId="0" fontId="7" fillId="0" borderId="49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73" xfId="0" applyBorder="1" applyAlignment="1">
      <alignment/>
    </xf>
    <xf numFmtId="0" fontId="0" fillId="0" borderId="41" xfId="0" applyBorder="1" applyAlignment="1">
      <alignment/>
    </xf>
    <xf numFmtId="0" fontId="0" fillId="0" borderId="74" xfId="0" applyBorder="1" applyAlignment="1">
      <alignment/>
    </xf>
    <xf numFmtId="0" fontId="0" fillId="0" borderId="37" xfId="0" applyBorder="1" applyAlignment="1">
      <alignment/>
    </xf>
    <xf numFmtId="49" fontId="0" fillId="2" borderId="30" xfId="0" applyNumberFormat="1" applyFill="1" applyBorder="1" applyAlignment="1">
      <alignment/>
    </xf>
    <xf numFmtId="0" fontId="0" fillId="0" borderId="64" xfId="0" applyBorder="1" applyAlignment="1">
      <alignment/>
    </xf>
    <xf numFmtId="49" fontId="3" fillId="2" borderId="31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64" xfId="0" applyFont="1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49" fontId="0" fillId="0" borderId="75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51" xfId="0" applyBorder="1" applyAlignment="1">
      <alignment/>
    </xf>
    <xf numFmtId="0" fontId="8" fillId="0" borderId="61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66" xfId="0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52" xfId="0" applyBorder="1" applyAlignment="1">
      <alignment/>
    </xf>
    <xf numFmtId="0" fontId="0" fillId="0" borderId="84" xfId="0" applyBorder="1" applyAlignment="1">
      <alignment/>
    </xf>
    <xf numFmtId="0" fontId="0" fillId="0" borderId="58" xfId="0" applyBorder="1" applyAlignment="1">
      <alignment/>
    </xf>
    <xf numFmtId="0" fontId="0" fillId="0" borderId="85" xfId="0" applyBorder="1" applyAlignment="1">
      <alignment/>
    </xf>
    <xf numFmtId="0" fontId="0" fillId="0" borderId="67" xfId="0" applyBorder="1" applyAlignment="1">
      <alignment/>
    </xf>
    <xf numFmtId="49" fontId="0" fillId="0" borderId="20" xfId="0" applyNumberForma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61" xfId="0" applyBorder="1" applyAlignment="1">
      <alignment/>
    </xf>
    <xf numFmtId="0" fontId="0" fillId="0" borderId="8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3" fontId="0" fillId="0" borderId="53" xfId="0" applyNumberFormat="1" applyBorder="1" applyAlignment="1">
      <alignment horizontal="right"/>
    </xf>
    <xf numFmtId="3" fontId="0" fillId="0" borderId="78" xfId="0" applyNumberFormat="1" applyBorder="1" applyAlignment="1">
      <alignment horizontal="right"/>
    </xf>
    <xf numFmtId="0" fontId="9" fillId="2" borderId="58" xfId="0" applyFont="1" applyFill="1" applyBorder="1" applyAlignment="1">
      <alignment horizontal="left" vertical="center"/>
    </xf>
    <xf numFmtId="3" fontId="9" fillId="2" borderId="85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1" fillId="0" borderId="42" xfId="0" applyFont="1" applyBorder="1" applyAlignment="1">
      <alignment horizontal="center" vertical="center"/>
    </xf>
    <xf numFmtId="0" fontId="0" fillId="0" borderId="90" xfId="0" applyBorder="1" applyAlignment="1">
      <alignment/>
    </xf>
    <xf numFmtId="0" fontId="1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/>
    </xf>
    <xf numFmtId="0" fontId="0" fillId="0" borderId="92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3" fontId="5" fillId="2" borderId="47" xfId="0" applyNumberFormat="1" applyFont="1" applyFill="1" applyBorder="1" applyAlignment="1">
      <alignment vertical="center"/>
    </xf>
    <xf numFmtId="0" fontId="18" fillId="0" borderId="0" xfId="23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8" fillId="0" borderId="0" xfId="22" applyFont="1" applyAlignment="1">
      <alignment horizontal="center" vertical="center"/>
      <protection/>
    </xf>
  </cellXfs>
  <cellStyles count="11">
    <cellStyle name="Normal" xfId="0"/>
    <cellStyle name="Comma" xfId="15"/>
    <cellStyle name="čárky [0]_16118 rozpočet" xfId="16"/>
    <cellStyle name="Comma [0]" xfId="17"/>
    <cellStyle name="Currency" xfId="18"/>
    <cellStyle name="Currency [0]" xfId="19"/>
    <cellStyle name="normální_16118 rozpočet" xfId="20"/>
    <cellStyle name="normální_Rozpočet PL - BJ12 Vojtěšská 31KH" xfId="21"/>
    <cellStyle name="normální_Rozpočet ÚT - BJ12 Vojtěšská 31KH" xfId="22"/>
    <cellStyle name="normální_Rozpočet ZT - BJ12 Vojtěšská 31KH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22">
      <selection activeCell="A45" sqref="A45:I45"/>
    </sheetView>
  </sheetViews>
  <sheetFormatPr defaultColWidth="9.140625" defaultRowHeight="12.75"/>
  <sheetData>
    <row r="1" spans="1:9" ht="12.75" customHeight="1">
      <c r="A1" s="69"/>
      <c r="B1" s="25"/>
      <c r="C1" s="25"/>
      <c r="D1" s="25"/>
      <c r="E1" s="25"/>
      <c r="F1" s="25"/>
      <c r="G1" s="25"/>
      <c r="H1" s="25"/>
      <c r="I1" s="67"/>
    </row>
    <row r="2" spans="1:9" ht="12.75" customHeight="1">
      <c r="A2" s="66"/>
      <c r="I2" s="65"/>
    </row>
    <row r="3" spans="1:9" ht="12.75" customHeight="1">
      <c r="A3" s="66"/>
      <c r="I3" s="65"/>
    </row>
    <row r="4" spans="1:9" ht="12.75" customHeight="1">
      <c r="A4" s="66"/>
      <c r="I4" s="65"/>
    </row>
    <row r="5" spans="1:9" ht="12.75" customHeight="1">
      <c r="A5" s="66"/>
      <c r="I5" s="65"/>
    </row>
    <row r="6" spans="1:9" ht="49.5" customHeight="1">
      <c r="A6" s="273" t="s">
        <v>999</v>
      </c>
      <c r="B6" s="271"/>
      <c r="C6" s="271"/>
      <c r="D6" s="271"/>
      <c r="E6" s="271"/>
      <c r="F6" s="271"/>
      <c r="G6" s="271"/>
      <c r="H6" s="271"/>
      <c r="I6" s="272"/>
    </row>
    <row r="7" spans="1:9" ht="12.75" customHeight="1">
      <c r="A7" s="66"/>
      <c r="I7" s="65"/>
    </row>
    <row r="8" spans="1:9" ht="49.5" customHeight="1">
      <c r="A8" s="274" t="s">
        <v>998</v>
      </c>
      <c r="B8" s="275"/>
      <c r="C8" s="275"/>
      <c r="D8" s="275"/>
      <c r="E8" s="275"/>
      <c r="F8" s="275"/>
      <c r="G8" s="275"/>
      <c r="H8" s="275"/>
      <c r="I8" s="276"/>
    </row>
    <row r="9" spans="1:9" ht="12.75" customHeight="1">
      <c r="A9" s="66"/>
      <c r="I9" s="65"/>
    </row>
    <row r="10" spans="1:9" ht="12.75" customHeight="1">
      <c r="A10" s="66"/>
      <c r="I10" s="65"/>
    </row>
    <row r="11" spans="1:9" ht="12.75" customHeight="1">
      <c r="A11" s="66"/>
      <c r="I11" s="65"/>
    </row>
    <row r="12" spans="1:9" ht="12.75" customHeight="1">
      <c r="A12" s="66"/>
      <c r="I12" s="65"/>
    </row>
    <row r="13" spans="1:9" ht="12.75" customHeight="1">
      <c r="A13" s="66"/>
      <c r="I13" s="65"/>
    </row>
    <row r="14" spans="1:9" ht="12.75" customHeight="1">
      <c r="A14" s="66"/>
      <c r="I14" s="65"/>
    </row>
    <row r="15" spans="1:9" ht="12.75" customHeight="1">
      <c r="A15" s="66"/>
      <c r="I15" s="65"/>
    </row>
    <row r="16" spans="1:9" ht="12.75" customHeight="1">
      <c r="A16" s="66"/>
      <c r="I16" s="65"/>
    </row>
    <row r="17" spans="1:9" ht="12.75" customHeight="1">
      <c r="A17" s="66"/>
      <c r="I17" s="65"/>
    </row>
    <row r="18" spans="1:9" ht="12.75" customHeight="1">
      <c r="A18" s="66"/>
      <c r="I18" s="65"/>
    </row>
    <row r="19" spans="1:9" ht="12.75" customHeight="1">
      <c r="A19" s="66"/>
      <c r="I19" s="65"/>
    </row>
    <row r="20" spans="1:9" ht="12.75" customHeight="1">
      <c r="A20" s="66"/>
      <c r="I20" s="65"/>
    </row>
    <row r="21" spans="1:9" ht="12.75" customHeight="1">
      <c r="A21" s="66"/>
      <c r="I21" s="65"/>
    </row>
    <row r="22" spans="1:9" ht="12.75" customHeight="1">
      <c r="A22" s="66"/>
      <c r="I22" s="65"/>
    </row>
    <row r="23" spans="1:9" ht="12.75" customHeight="1">
      <c r="A23" s="66"/>
      <c r="I23" s="65"/>
    </row>
    <row r="24" spans="1:9" ht="12.75" customHeight="1">
      <c r="A24" s="66"/>
      <c r="I24" s="65"/>
    </row>
    <row r="25" spans="1:9" ht="12.75" customHeight="1">
      <c r="A25" s="66"/>
      <c r="I25" s="65"/>
    </row>
    <row r="26" spans="1:9" ht="12.75" customHeight="1">
      <c r="A26" s="66"/>
      <c r="I26" s="65"/>
    </row>
    <row r="27" spans="1:9" ht="12.75" customHeight="1">
      <c r="A27" s="66"/>
      <c r="I27" s="65"/>
    </row>
    <row r="28" spans="1:9" ht="12.75" customHeight="1">
      <c r="A28" s="66"/>
      <c r="I28" s="65"/>
    </row>
    <row r="29" spans="1:9" ht="12.75" customHeight="1">
      <c r="A29" s="66"/>
      <c r="I29" s="65"/>
    </row>
    <row r="30" spans="1:9" ht="12.75" customHeight="1">
      <c r="A30" s="270" t="s">
        <v>1001</v>
      </c>
      <c r="B30" s="271"/>
      <c r="C30" s="271"/>
      <c r="D30" s="271"/>
      <c r="E30" s="271"/>
      <c r="F30" s="271"/>
      <c r="G30" s="271"/>
      <c r="H30" s="271"/>
      <c r="I30" s="272"/>
    </row>
    <row r="31" spans="1:9" ht="12.75" customHeight="1">
      <c r="A31" s="66"/>
      <c r="I31" s="65"/>
    </row>
    <row r="32" spans="1:9" ht="12.75" customHeight="1">
      <c r="A32" s="277"/>
      <c r="B32" s="271"/>
      <c r="C32" s="271"/>
      <c r="D32" s="271"/>
      <c r="E32" s="271"/>
      <c r="F32" s="271"/>
      <c r="G32" s="271"/>
      <c r="H32" s="271"/>
      <c r="I32" s="272"/>
    </row>
    <row r="33" spans="1:9" ht="12.75" customHeight="1">
      <c r="A33" s="66"/>
      <c r="I33" s="65"/>
    </row>
    <row r="34" spans="1:9" ht="12.75" customHeight="1">
      <c r="A34" s="66"/>
      <c r="I34" s="65"/>
    </row>
    <row r="35" spans="1:9" ht="12.75" customHeight="1">
      <c r="A35" s="66"/>
      <c r="I35" s="65"/>
    </row>
    <row r="36" spans="1:9" ht="12.75" customHeight="1">
      <c r="A36" s="66"/>
      <c r="I36" s="65"/>
    </row>
    <row r="37" spans="1:9" ht="12.75" customHeight="1">
      <c r="A37" s="66"/>
      <c r="I37" s="65"/>
    </row>
    <row r="38" spans="1:9" ht="12.75" customHeight="1">
      <c r="A38" s="66"/>
      <c r="I38" s="65"/>
    </row>
    <row r="39" spans="1:9" ht="12.75" customHeight="1">
      <c r="A39" s="66"/>
      <c r="I39" s="65"/>
    </row>
    <row r="40" spans="1:9" ht="12.75" customHeight="1">
      <c r="A40" s="66"/>
      <c r="I40" s="65"/>
    </row>
    <row r="41" spans="1:9" ht="12.75" customHeight="1">
      <c r="A41" s="66"/>
      <c r="I41" s="65"/>
    </row>
    <row r="42" spans="1:9" ht="12.75" customHeight="1">
      <c r="A42" s="66"/>
      <c r="I42" s="65"/>
    </row>
    <row r="43" spans="1:9" ht="12.75" customHeight="1">
      <c r="A43" s="66"/>
      <c r="I43" s="65"/>
    </row>
    <row r="44" spans="1:9" ht="12.75" customHeight="1">
      <c r="A44" s="66"/>
      <c r="I44" s="65"/>
    </row>
    <row r="45" spans="1:9" ht="12.75" customHeight="1">
      <c r="A45" s="270" t="s">
        <v>1002</v>
      </c>
      <c r="B45" s="271"/>
      <c r="C45" s="271"/>
      <c r="D45" s="271"/>
      <c r="E45" s="271"/>
      <c r="F45" s="271"/>
      <c r="G45" s="271"/>
      <c r="H45" s="271"/>
      <c r="I45" s="272"/>
    </row>
    <row r="46" spans="1:9" ht="12.75" customHeight="1">
      <c r="A46" s="66"/>
      <c r="I46" s="65"/>
    </row>
    <row r="47" spans="1:9" ht="12.75" customHeight="1">
      <c r="A47" s="66"/>
      <c r="I47" s="65"/>
    </row>
    <row r="48" spans="1:9" ht="12.75" customHeight="1">
      <c r="A48" s="66"/>
      <c r="I48" s="65"/>
    </row>
    <row r="49" spans="1:9" ht="12.75" customHeight="1">
      <c r="A49" s="66"/>
      <c r="I49" s="65"/>
    </row>
    <row r="50" spans="1:9" ht="12.75" customHeight="1">
      <c r="A50" s="119"/>
      <c r="B50" s="79"/>
      <c r="C50" s="79"/>
      <c r="D50" s="79"/>
      <c r="E50" s="79"/>
      <c r="F50" s="79"/>
      <c r="G50" s="79"/>
      <c r="H50" s="79"/>
      <c r="I50" s="103"/>
    </row>
  </sheetData>
  <mergeCells count="5">
    <mergeCell ref="A45:I45"/>
    <mergeCell ref="A6:I6"/>
    <mergeCell ref="A8:I8"/>
    <mergeCell ref="A30:I30"/>
    <mergeCell ref="A32:I32"/>
  </mergeCells>
  <printOptions horizontalCentered="1" verticalCentered="1"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1" sqref="A11:G11"/>
    </sheetView>
  </sheetViews>
  <sheetFormatPr defaultColWidth="9.140625" defaultRowHeight="12.75"/>
  <cols>
    <col min="1" max="1" width="2.00390625" style="0" customWidth="1"/>
    <col min="2" max="2" width="15.00390625" style="0" customWidth="1"/>
    <col min="3" max="3" width="15.8515625" style="0" customWidth="1"/>
    <col min="4" max="4" width="12.28125" style="0" customWidth="1"/>
    <col min="5" max="5" width="13.57421875" style="0" customWidth="1"/>
    <col min="6" max="6" width="13.28125" style="0" customWidth="1"/>
    <col min="7" max="7" width="13.421875" style="0" customWidth="1"/>
  </cols>
  <sheetData>
    <row r="1" spans="1:7" ht="28.5" customHeight="1" thickBot="1">
      <c r="A1" s="278" t="s">
        <v>403</v>
      </c>
      <c r="B1" s="279"/>
      <c r="C1" s="279"/>
      <c r="D1" s="279"/>
      <c r="E1" s="279"/>
      <c r="F1" s="279"/>
      <c r="G1" s="279"/>
    </row>
    <row r="2" spans="1:7" ht="12.75" customHeight="1">
      <c r="A2" s="280" t="s">
        <v>404</v>
      </c>
      <c r="B2" s="281"/>
      <c r="C2" s="282" t="s">
        <v>405</v>
      </c>
      <c r="D2" s="283"/>
      <c r="E2" s="281"/>
      <c r="F2" s="71" t="s">
        <v>406</v>
      </c>
      <c r="G2" s="72" t="s">
        <v>407</v>
      </c>
    </row>
    <row r="3" spans="1:7" ht="12.75" customHeight="1">
      <c r="A3" s="284" t="s">
        <v>408</v>
      </c>
      <c r="B3" s="285"/>
      <c r="C3" s="286" t="s">
        <v>942</v>
      </c>
      <c r="D3" s="287"/>
      <c r="E3" s="288"/>
      <c r="F3" s="104" t="s">
        <v>408</v>
      </c>
      <c r="G3" s="105" t="s">
        <v>409</v>
      </c>
    </row>
    <row r="4" spans="1:7" ht="12.75" customHeight="1">
      <c r="A4" s="289" t="s">
        <v>410</v>
      </c>
      <c r="B4" s="290"/>
      <c r="C4" s="291" t="s">
        <v>411</v>
      </c>
      <c r="D4" s="292"/>
      <c r="E4" s="290"/>
      <c r="F4" s="68" t="s">
        <v>412</v>
      </c>
      <c r="G4" s="106" t="s">
        <v>413</v>
      </c>
    </row>
    <row r="5" spans="1:7" ht="12.75" customHeight="1">
      <c r="A5" s="284" t="s">
        <v>408</v>
      </c>
      <c r="B5" s="285"/>
      <c r="C5" s="286" t="s">
        <v>943</v>
      </c>
      <c r="D5" s="287"/>
      <c r="E5" s="288"/>
      <c r="F5" s="104" t="s">
        <v>408</v>
      </c>
      <c r="G5" s="105" t="s">
        <v>408</v>
      </c>
    </row>
    <row r="6" spans="1:7" ht="12.75">
      <c r="A6" s="293" t="s">
        <v>945</v>
      </c>
      <c r="B6" s="294"/>
      <c r="C6" s="294"/>
      <c r="D6" s="295"/>
      <c r="E6" s="296" t="s">
        <v>414</v>
      </c>
      <c r="F6" s="294"/>
      <c r="G6" s="87"/>
    </row>
    <row r="7" spans="1:7" ht="12.75">
      <c r="A7" s="293" t="s">
        <v>946</v>
      </c>
      <c r="B7" s="294"/>
      <c r="C7" s="294"/>
      <c r="D7" s="295"/>
      <c r="E7" s="296" t="s">
        <v>415</v>
      </c>
      <c r="F7" s="294"/>
      <c r="G7" s="107">
        <f>IF(G6=0,"",C23/G6)</f>
      </c>
    </row>
    <row r="8" spans="1:7" ht="12.75">
      <c r="A8" s="297" t="s">
        <v>416</v>
      </c>
      <c r="B8" s="294"/>
      <c r="C8" s="294"/>
      <c r="D8" s="295"/>
      <c r="E8" s="25" t="s">
        <v>947</v>
      </c>
      <c r="F8" s="25"/>
      <c r="G8" s="108" t="s">
        <v>408</v>
      </c>
    </row>
    <row r="9" spans="1:7" ht="12.75">
      <c r="A9" s="289" t="s">
        <v>1000</v>
      </c>
      <c r="B9" s="292"/>
      <c r="C9" s="292"/>
      <c r="D9" s="290"/>
      <c r="E9" s="291" t="s">
        <v>417</v>
      </c>
      <c r="F9" s="292"/>
      <c r="G9" s="298"/>
    </row>
    <row r="10" spans="1:7" ht="13.5" customHeight="1" thickBot="1">
      <c r="A10" s="299"/>
      <c r="B10" s="279"/>
      <c r="C10" s="279"/>
      <c r="D10" s="300"/>
      <c r="E10" s="301"/>
      <c r="F10" s="279"/>
      <c r="G10" s="302"/>
    </row>
    <row r="11" spans="1:7" ht="28.5" customHeight="1" thickBot="1">
      <c r="A11" s="303" t="s">
        <v>418</v>
      </c>
      <c r="B11" s="304"/>
      <c r="C11" s="304"/>
      <c r="D11" s="304"/>
      <c r="E11" s="304"/>
      <c r="F11" s="304"/>
      <c r="G11" s="305"/>
    </row>
    <row r="12" spans="1:7" ht="17.25" customHeight="1" thickBot="1">
      <c r="A12" s="306" t="s">
        <v>419</v>
      </c>
      <c r="B12" s="304"/>
      <c r="C12" s="305"/>
      <c r="D12" s="306" t="s">
        <v>420</v>
      </c>
      <c r="E12" s="304"/>
      <c r="F12" s="304"/>
      <c r="G12" s="305"/>
    </row>
    <row r="13" spans="1:7" ht="13.5" customHeight="1">
      <c r="A13" s="307"/>
      <c r="B13" s="70" t="s">
        <v>421</v>
      </c>
      <c r="C13" s="109">
        <f>REKAPITULACE!C42</f>
        <v>0</v>
      </c>
      <c r="D13" s="309" t="s">
        <v>436</v>
      </c>
      <c r="E13" s="310"/>
      <c r="F13" s="112">
        <v>0</v>
      </c>
      <c r="G13" s="109">
        <f>C22*F13/100</f>
        <v>0</v>
      </c>
    </row>
    <row r="14" spans="1:7" ht="13.5" customHeight="1">
      <c r="A14" s="308"/>
      <c r="B14" s="68" t="s">
        <v>422</v>
      </c>
      <c r="C14" s="110">
        <f>REKAPITULACE!D42</f>
        <v>0</v>
      </c>
      <c r="D14" s="293" t="s">
        <v>437</v>
      </c>
      <c r="E14" s="295"/>
      <c r="F14" s="113">
        <v>0</v>
      </c>
      <c r="G14" s="110">
        <f>C22*F14/100</f>
        <v>0</v>
      </c>
    </row>
    <row r="15" spans="1:7" ht="13.5" customHeight="1">
      <c r="A15" s="102" t="s">
        <v>423</v>
      </c>
      <c r="B15" s="67" t="s">
        <v>424</v>
      </c>
      <c r="C15" s="110">
        <f>REKAPITULACE!E17</f>
        <v>0</v>
      </c>
      <c r="D15" s="293" t="s">
        <v>438</v>
      </c>
      <c r="E15" s="295"/>
      <c r="F15" s="113">
        <v>0</v>
      </c>
      <c r="G15" s="110">
        <f>C22*F15/100</f>
        <v>0</v>
      </c>
    </row>
    <row r="16" spans="1:7" ht="13.5" customHeight="1">
      <c r="A16" s="102" t="s">
        <v>425</v>
      </c>
      <c r="B16" s="67" t="s">
        <v>426</v>
      </c>
      <c r="C16" s="110">
        <f>REKAPITULACE!E29</f>
        <v>0</v>
      </c>
      <c r="D16" s="293" t="s">
        <v>439</v>
      </c>
      <c r="E16" s="295"/>
      <c r="F16" s="113">
        <v>0</v>
      </c>
      <c r="G16" s="110">
        <f>C22*F16/100</f>
        <v>0</v>
      </c>
    </row>
    <row r="17" spans="1:7" ht="13.5" customHeight="1">
      <c r="A17" s="102" t="s">
        <v>427</v>
      </c>
      <c r="B17" s="67" t="s">
        <v>428</v>
      </c>
      <c r="C17" s="110">
        <f>REKAPITULACE!E34</f>
        <v>0</v>
      </c>
      <c r="D17" s="293" t="s">
        <v>440</v>
      </c>
      <c r="E17" s="295"/>
      <c r="F17" s="113">
        <v>2.4</v>
      </c>
      <c r="G17" s="110">
        <f>C22*F17/100</f>
        <v>0</v>
      </c>
    </row>
    <row r="18" spans="1:7" ht="13.5" customHeight="1">
      <c r="A18" s="102" t="s">
        <v>429</v>
      </c>
      <c r="B18" s="67" t="s">
        <v>430</v>
      </c>
      <c r="C18" s="110">
        <f>REKAPITULACE!E40</f>
        <v>0</v>
      </c>
      <c r="D18" s="293" t="s">
        <v>441</v>
      </c>
      <c r="E18" s="295"/>
      <c r="F18" s="113">
        <v>0</v>
      </c>
      <c r="G18" s="110">
        <f>C22*F18/100</f>
        <v>0</v>
      </c>
    </row>
    <row r="19" spans="1:7" ht="13.5" customHeight="1">
      <c r="A19" s="293" t="s">
        <v>431</v>
      </c>
      <c r="B19" s="295"/>
      <c r="C19" s="110">
        <f>SUM(C15:C18)</f>
        <v>0</v>
      </c>
      <c r="D19" s="293" t="s">
        <v>442</v>
      </c>
      <c r="E19" s="295"/>
      <c r="F19" s="113">
        <v>1.6</v>
      </c>
      <c r="G19" s="110">
        <f>C22*F19/100</f>
        <v>0</v>
      </c>
    </row>
    <row r="20" spans="1:7" ht="13.5" customHeight="1">
      <c r="A20" s="293" t="s">
        <v>432</v>
      </c>
      <c r="B20" s="295"/>
      <c r="C20" s="110">
        <v>0</v>
      </c>
      <c r="D20" s="293" t="s">
        <v>443</v>
      </c>
      <c r="E20" s="295"/>
      <c r="F20" s="113">
        <v>0</v>
      </c>
      <c r="G20" s="110">
        <f>C22*F20/100</f>
        <v>0</v>
      </c>
    </row>
    <row r="21" spans="1:7" ht="13.5" customHeight="1">
      <c r="A21" s="293" t="s">
        <v>433</v>
      </c>
      <c r="B21" s="295"/>
      <c r="C21" s="110">
        <v>0</v>
      </c>
      <c r="D21" s="293" t="s">
        <v>444</v>
      </c>
      <c r="E21" s="295"/>
      <c r="F21" s="113">
        <v>0</v>
      </c>
      <c r="G21" s="110">
        <f>C22*F21/100</f>
        <v>0</v>
      </c>
    </row>
    <row r="22" spans="1:7" ht="13.5" customHeight="1" thickBot="1">
      <c r="A22" s="311" t="s">
        <v>434</v>
      </c>
      <c r="B22" s="313"/>
      <c r="C22" s="110">
        <f>SUM(C19:C21)</f>
        <v>0</v>
      </c>
      <c r="D22" s="293"/>
      <c r="E22" s="295"/>
      <c r="F22" s="113">
        <v>0</v>
      </c>
      <c r="G22" s="110">
        <f>C22*F22/100</f>
        <v>0</v>
      </c>
    </row>
    <row r="23" spans="1:7" ht="13.5" customHeight="1" thickBot="1">
      <c r="A23" s="319" t="s">
        <v>435</v>
      </c>
      <c r="B23" s="320"/>
      <c r="C23" s="111">
        <f>C22+G23</f>
        <v>0</v>
      </c>
      <c r="D23" s="311" t="s">
        <v>445</v>
      </c>
      <c r="E23" s="312"/>
      <c r="F23" s="114"/>
      <c r="G23" s="115">
        <f>SUM(G13:G22)</f>
        <v>0</v>
      </c>
    </row>
    <row r="24" spans="1:7" ht="12.75">
      <c r="A24" s="315" t="s">
        <v>446</v>
      </c>
      <c r="B24" s="310"/>
      <c r="C24" s="316" t="s">
        <v>447</v>
      </c>
      <c r="D24" s="310"/>
      <c r="E24" s="316" t="s">
        <v>448</v>
      </c>
      <c r="F24" s="317"/>
      <c r="G24" s="318"/>
    </row>
    <row r="25" spans="1:7" ht="12.75">
      <c r="A25" s="314"/>
      <c r="B25" s="290"/>
      <c r="C25" s="291" t="s">
        <v>449</v>
      </c>
      <c r="D25" s="290"/>
      <c r="E25" s="291" t="s">
        <v>449</v>
      </c>
      <c r="F25" s="292"/>
      <c r="G25" s="298"/>
    </row>
    <row r="26" spans="1:7" ht="12.75">
      <c r="A26" s="321" t="s">
        <v>948</v>
      </c>
      <c r="B26" s="272"/>
      <c r="C26" s="322" t="s">
        <v>450</v>
      </c>
      <c r="D26" s="272"/>
      <c r="E26" s="322" t="s">
        <v>450</v>
      </c>
      <c r="F26" s="271"/>
      <c r="G26" s="323"/>
    </row>
    <row r="27" spans="1:7" ht="12.75">
      <c r="A27" s="324"/>
      <c r="B27" s="272"/>
      <c r="C27" s="325" t="s">
        <v>451</v>
      </c>
      <c r="D27" s="272"/>
      <c r="E27" s="325" t="s">
        <v>451</v>
      </c>
      <c r="F27" s="271"/>
      <c r="G27" s="323"/>
    </row>
    <row r="28" spans="1:7" ht="12.75">
      <c r="A28" s="321"/>
      <c r="B28" s="272"/>
      <c r="C28" s="322"/>
      <c r="D28" s="272"/>
      <c r="E28" s="322"/>
      <c r="F28" s="271"/>
      <c r="G28" s="323"/>
    </row>
    <row r="29" spans="1:7" ht="56.25" customHeight="1" thickBot="1">
      <c r="A29" s="299"/>
      <c r="B29" s="300"/>
      <c r="C29" s="301"/>
      <c r="D29" s="300"/>
      <c r="E29" s="301"/>
      <c r="F29" s="279"/>
      <c r="G29" s="302"/>
    </row>
    <row r="30" spans="1:7" ht="12.75">
      <c r="A30" s="309" t="s">
        <v>452</v>
      </c>
      <c r="B30" s="310"/>
      <c r="C30" s="116">
        <v>21</v>
      </c>
      <c r="D30" s="65" t="s">
        <v>453</v>
      </c>
      <c r="E30" s="326">
        <v>0</v>
      </c>
      <c r="F30" s="317"/>
      <c r="G30" s="78" t="s">
        <v>454</v>
      </c>
    </row>
    <row r="31" spans="1:7" ht="12.75">
      <c r="A31" s="293" t="s">
        <v>455</v>
      </c>
      <c r="B31" s="295"/>
      <c r="C31" s="117">
        <v>21</v>
      </c>
      <c r="D31" s="67" t="s">
        <v>453</v>
      </c>
      <c r="E31" s="327">
        <f>ROUND(E30*C31/100,0)</f>
        <v>0</v>
      </c>
      <c r="F31" s="294"/>
      <c r="G31" s="87" t="s">
        <v>454</v>
      </c>
    </row>
    <row r="32" spans="1:7" ht="12.75">
      <c r="A32" s="293" t="s">
        <v>452</v>
      </c>
      <c r="B32" s="295"/>
      <c r="C32" s="117">
        <v>15</v>
      </c>
      <c r="D32" s="67" t="s">
        <v>453</v>
      </c>
      <c r="E32" s="327">
        <v>0</v>
      </c>
      <c r="F32" s="294"/>
      <c r="G32" s="87" t="s">
        <v>454</v>
      </c>
    </row>
    <row r="33" spans="1:7" ht="12.75">
      <c r="A33" s="293" t="s">
        <v>455</v>
      </c>
      <c r="B33" s="295"/>
      <c r="C33" s="117">
        <v>15</v>
      </c>
      <c r="D33" s="67" t="s">
        <v>453</v>
      </c>
      <c r="E33" s="327">
        <f>ROUND(E32*C33/100,0)</f>
        <v>0</v>
      </c>
      <c r="F33" s="294"/>
      <c r="G33" s="87" t="s">
        <v>454</v>
      </c>
    </row>
    <row r="34" spans="1:7" ht="19.5" customHeight="1" thickBot="1">
      <c r="A34" s="328" t="s">
        <v>456</v>
      </c>
      <c r="B34" s="312"/>
      <c r="C34" s="312"/>
      <c r="D34" s="312"/>
      <c r="E34" s="329">
        <f>CEILING(SUM(E30:E33),1)</f>
        <v>0</v>
      </c>
      <c r="F34" s="312"/>
      <c r="G34" s="118" t="s">
        <v>454</v>
      </c>
    </row>
    <row r="36" spans="1:2" ht="12.75">
      <c r="A36" s="271" t="s">
        <v>457</v>
      </c>
      <c r="B36" s="271"/>
    </row>
    <row r="37" spans="2:7" ht="12.75">
      <c r="B37" s="330" t="s">
        <v>408</v>
      </c>
      <c r="C37" s="271"/>
      <c r="D37" s="271"/>
      <c r="E37" s="271"/>
      <c r="F37" s="271"/>
      <c r="G37" s="271"/>
    </row>
    <row r="38" spans="2:7" ht="12.75">
      <c r="B38" s="330" t="s">
        <v>408</v>
      </c>
      <c r="C38" s="271"/>
      <c r="D38" s="271"/>
      <c r="E38" s="271"/>
      <c r="F38" s="271"/>
      <c r="G38" s="271"/>
    </row>
    <row r="39" spans="2:7" ht="12.75">
      <c r="B39" s="330" t="s">
        <v>408</v>
      </c>
      <c r="C39" s="271"/>
      <c r="D39" s="271"/>
      <c r="E39" s="271"/>
      <c r="F39" s="271"/>
      <c r="G39" s="271"/>
    </row>
    <row r="40" spans="2:7" ht="12.75">
      <c r="B40" s="330" t="s">
        <v>408</v>
      </c>
      <c r="C40" s="271"/>
      <c r="D40" s="271"/>
      <c r="E40" s="271"/>
      <c r="F40" s="271"/>
      <c r="G40" s="271"/>
    </row>
    <row r="41" spans="2:7" ht="12.75">
      <c r="B41" s="330" t="s">
        <v>408</v>
      </c>
      <c r="C41" s="271"/>
      <c r="D41" s="271"/>
      <c r="E41" s="271"/>
      <c r="F41" s="271"/>
      <c r="G41" s="271"/>
    </row>
    <row r="42" spans="2:7" ht="12.75">
      <c r="B42" s="330" t="s">
        <v>408</v>
      </c>
      <c r="C42" s="271"/>
      <c r="D42" s="271"/>
      <c r="E42" s="271"/>
      <c r="F42" s="271"/>
      <c r="G42" s="271"/>
    </row>
    <row r="43" spans="2:7" ht="12.75">
      <c r="B43" s="330" t="s">
        <v>408</v>
      </c>
      <c r="C43" s="271"/>
      <c r="D43" s="271"/>
      <c r="E43" s="271"/>
      <c r="F43" s="271"/>
      <c r="G43" s="271"/>
    </row>
    <row r="44" spans="2:7" ht="12.75">
      <c r="B44" s="330" t="s">
        <v>408</v>
      </c>
      <c r="C44" s="271"/>
      <c r="D44" s="271"/>
      <c r="E44" s="271"/>
      <c r="F44" s="271"/>
      <c r="G44" s="271"/>
    </row>
    <row r="45" spans="2:7" ht="12.75">
      <c r="B45" s="330" t="s">
        <v>408</v>
      </c>
      <c r="C45" s="271"/>
      <c r="D45" s="271"/>
      <c r="E45" s="271"/>
      <c r="F45" s="271"/>
      <c r="G45" s="271"/>
    </row>
  </sheetData>
  <mergeCells count="70">
    <mergeCell ref="B38:G38"/>
    <mergeCell ref="B39:G39"/>
    <mergeCell ref="B44:G44"/>
    <mergeCell ref="B45:G45"/>
    <mergeCell ref="B40:G40"/>
    <mergeCell ref="B41:G41"/>
    <mergeCell ref="B42:G42"/>
    <mergeCell ref="B43:G43"/>
    <mergeCell ref="A34:D34"/>
    <mergeCell ref="E34:F34"/>
    <mergeCell ref="A36:B36"/>
    <mergeCell ref="B37:G37"/>
    <mergeCell ref="A32:B32"/>
    <mergeCell ref="E32:F32"/>
    <mergeCell ref="A33:B33"/>
    <mergeCell ref="E33:F33"/>
    <mergeCell ref="A30:B30"/>
    <mergeCell ref="E30:F30"/>
    <mergeCell ref="A31:B31"/>
    <mergeCell ref="E31:F31"/>
    <mergeCell ref="A26:B26"/>
    <mergeCell ref="C26:D26"/>
    <mergeCell ref="E26:G26"/>
    <mergeCell ref="A27:B29"/>
    <mergeCell ref="C27:D29"/>
    <mergeCell ref="E27:G29"/>
    <mergeCell ref="A22:B22"/>
    <mergeCell ref="A25:B25"/>
    <mergeCell ref="C25:D25"/>
    <mergeCell ref="E25:G25"/>
    <mergeCell ref="A24:B24"/>
    <mergeCell ref="C24:D24"/>
    <mergeCell ref="E24:G24"/>
    <mergeCell ref="A23:B23"/>
    <mergeCell ref="D16:E16"/>
    <mergeCell ref="D22:E22"/>
    <mergeCell ref="D23:E23"/>
    <mergeCell ref="D17:E17"/>
    <mergeCell ref="D18:E18"/>
    <mergeCell ref="D19:E19"/>
    <mergeCell ref="D20:E20"/>
    <mergeCell ref="D21:E21"/>
    <mergeCell ref="A19:B19"/>
    <mergeCell ref="A20:B20"/>
    <mergeCell ref="A21:B21"/>
    <mergeCell ref="A11:G11"/>
    <mergeCell ref="A12:C12"/>
    <mergeCell ref="D12:G12"/>
    <mergeCell ref="A13:A14"/>
    <mergeCell ref="D13:E13"/>
    <mergeCell ref="D14:E14"/>
    <mergeCell ref="D15:E15"/>
    <mergeCell ref="A8:D8"/>
    <mergeCell ref="A9:D9"/>
    <mergeCell ref="E9:G9"/>
    <mergeCell ref="A10:D10"/>
    <mergeCell ref="E10:G10"/>
    <mergeCell ref="A6:D6"/>
    <mergeCell ref="E6:F6"/>
    <mergeCell ref="A7:D7"/>
    <mergeCell ref="E7:F7"/>
    <mergeCell ref="A4:B4"/>
    <mergeCell ref="C4:E4"/>
    <mergeCell ref="A5:B5"/>
    <mergeCell ref="C5:E5"/>
    <mergeCell ref="A1:G1"/>
    <mergeCell ref="A2:B2"/>
    <mergeCell ref="C2:E2"/>
    <mergeCell ref="A3:B3"/>
    <mergeCell ref="C3:E3"/>
  </mergeCells>
  <printOptions horizontalCentered="1"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E40" sqref="E40"/>
    </sheetView>
  </sheetViews>
  <sheetFormatPr defaultColWidth="9.140625" defaultRowHeight="12.75"/>
  <cols>
    <col min="1" max="1" width="3.8515625" style="0" customWidth="1"/>
    <col min="2" max="2" width="43.8515625" style="0" customWidth="1"/>
    <col min="3" max="5" width="10.57421875" style="0" customWidth="1"/>
  </cols>
  <sheetData>
    <row r="1" spans="1:4" s="2" customFormat="1" ht="9.75" customHeight="1">
      <c r="A1" s="2" t="s">
        <v>944</v>
      </c>
      <c r="D1" s="2" t="s">
        <v>0</v>
      </c>
    </row>
    <row r="2" spans="1:4" s="2" customFormat="1" ht="9.75" customHeight="1">
      <c r="A2" s="2" t="s">
        <v>940</v>
      </c>
      <c r="D2" s="2" t="s">
        <v>941</v>
      </c>
    </row>
    <row r="3" s="1" customFormat="1" ht="9.75" customHeight="1"/>
    <row r="4" spans="1:5" s="3" customFormat="1" ht="12.75" customHeight="1">
      <c r="A4" s="331" t="s">
        <v>370</v>
      </c>
      <c r="B4" s="271"/>
      <c r="C4" s="271"/>
      <c r="D4" s="271"/>
      <c r="E4" s="271"/>
    </row>
    <row r="5" s="1" customFormat="1" ht="10.5" customHeight="1" thickBot="1"/>
    <row r="6" spans="1:5" s="1" customFormat="1" ht="10.5" customHeight="1">
      <c r="A6" s="332" t="s">
        <v>371</v>
      </c>
      <c r="B6" s="334" t="s">
        <v>372</v>
      </c>
      <c r="C6" s="336" t="s">
        <v>373</v>
      </c>
      <c r="D6" s="317"/>
      <c r="E6" s="318"/>
    </row>
    <row r="7" spans="1:5" s="1" customFormat="1" ht="10.5" customHeight="1" thickBot="1">
      <c r="A7" s="333"/>
      <c r="B7" s="335"/>
      <c r="C7" s="80" t="s">
        <v>15</v>
      </c>
      <c r="D7" s="81" t="s">
        <v>20</v>
      </c>
      <c r="E7" s="82" t="s">
        <v>374</v>
      </c>
    </row>
    <row r="8" spans="1:5" s="16" customFormat="1" ht="11.25" customHeight="1">
      <c r="A8" s="83"/>
      <c r="B8" s="86" t="s">
        <v>26</v>
      </c>
      <c r="C8" s="84"/>
      <c r="D8" s="84"/>
      <c r="E8" s="85"/>
    </row>
    <row r="9" spans="1:5" s="16" customFormat="1" ht="11.25" customHeight="1">
      <c r="A9" s="88">
        <v>3</v>
      </c>
      <c r="B9" s="30" t="s">
        <v>375</v>
      </c>
      <c r="C9" s="89">
        <f>ROZPOČET!G22</f>
        <v>0</v>
      </c>
      <c r="D9" s="89">
        <f>ROZPOČET!I22</f>
        <v>0</v>
      </c>
      <c r="E9" s="90">
        <f aca="true" t="shared" si="0" ref="E9:E16">C9+D9</f>
        <v>0</v>
      </c>
    </row>
    <row r="10" spans="1:5" s="16" customFormat="1" ht="11.25" customHeight="1">
      <c r="A10" s="91">
        <v>61</v>
      </c>
      <c r="B10" s="92" t="s">
        <v>376</v>
      </c>
      <c r="C10" s="93">
        <f>ROZPOČET!G28</f>
        <v>0</v>
      </c>
      <c r="D10" s="93">
        <f>ROZPOČET!I28</f>
        <v>0</v>
      </c>
      <c r="E10" s="94">
        <f t="shared" si="0"/>
        <v>0</v>
      </c>
    </row>
    <row r="11" spans="1:5" s="16" customFormat="1" ht="11.25" customHeight="1">
      <c r="A11" s="91">
        <v>63</v>
      </c>
      <c r="B11" s="92" t="s">
        <v>377</v>
      </c>
      <c r="C11" s="93">
        <f>ROZPOČET!G37</f>
        <v>0</v>
      </c>
      <c r="D11" s="93">
        <f>ROZPOČET!I37</f>
        <v>0</v>
      </c>
      <c r="E11" s="94">
        <f t="shared" si="0"/>
        <v>0</v>
      </c>
    </row>
    <row r="12" spans="1:5" s="16" customFormat="1" ht="11.25" customHeight="1">
      <c r="A12" s="91">
        <v>64</v>
      </c>
      <c r="B12" s="92" t="s">
        <v>378</v>
      </c>
      <c r="C12" s="93">
        <f>ROZPOČET!G46</f>
        <v>0</v>
      </c>
      <c r="D12" s="93">
        <f>ROZPOČET!I46</f>
        <v>0</v>
      </c>
      <c r="E12" s="94">
        <f t="shared" si="0"/>
        <v>0</v>
      </c>
    </row>
    <row r="13" spans="1:5" s="16" customFormat="1" ht="11.25" customHeight="1">
      <c r="A13" s="91">
        <v>9</v>
      </c>
      <c r="B13" s="92" t="s">
        <v>379</v>
      </c>
      <c r="C13" s="93">
        <f>ROZPOČET!G60</f>
        <v>0</v>
      </c>
      <c r="D13" s="93">
        <f>ROZPOČET!I60</f>
        <v>0</v>
      </c>
      <c r="E13" s="94">
        <f t="shared" si="0"/>
        <v>0</v>
      </c>
    </row>
    <row r="14" spans="1:5" s="16" customFormat="1" ht="11.25" customHeight="1">
      <c r="A14" s="91">
        <v>94</v>
      </c>
      <c r="B14" s="92" t="s">
        <v>380</v>
      </c>
      <c r="C14" s="93">
        <f>ROZPOČET!G63</f>
        <v>0</v>
      </c>
      <c r="D14" s="93">
        <f>ROZPOČET!I63</f>
        <v>0</v>
      </c>
      <c r="E14" s="94">
        <f t="shared" si="0"/>
        <v>0</v>
      </c>
    </row>
    <row r="15" spans="1:5" s="16" customFormat="1" ht="11.25" customHeight="1">
      <c r="A15" s="91">
        <v>96</v>
      </c>
      <c r="B15" s="92" t="s">
        <v>381</v>
      </c>
      <c r="C15" s="93">
        <f>ROZPOČET!G107</f>
        <v>0</v>
      </c>
      <c r="D15" s="93">
        <f>ROZPOČET!I107</f>
        <v>0</v>
      </c>
      <c r="E15" s="94">
        <f t="shared" si="0"/>
        <v>0</v>
      </c>
    </row>
    <row r="16" spans="1:5" s="16" customFormat="1" ht="11.25" customHeight="1">
      <c r="A16" s="91">
        <v>99</v>
      </c>
      <c r="B16" s="92" t="s">
        <v>382</v>
      </c>
      <c r="C16" s="93">
        <f>ROZPOČET!G111</f>
        <v>0</v>
      </c>
      <c r="D16" s="93">
        <f>ROZPOČET!I111</f>
        <v>0</v>
      </c>
      <c r="E16" s="94">
        <f t="shared" si="0"/>
        <v>0</v>
      </c>
    </row>
    <row r="17" spans="1:5" s="16" customFormat="1" ht="11.25" customHeight="1" thickBot="1">
      <c r="A17" s="95"/>
      <c r="B17" s="96" t="s">
        <v>383</v>
      </c>
      <c r="C17" s="97">
        <f>SUM(C9:C16)</f>
        <v>0</v>
      </c>
      <c r="D17" s="97">
        <f>SUM(D9:D16)</f>
        <v>0</v>
      </c>
      <c r="E17" s="98">
        <f>SUM(E9:E16)</f>
        <v>0</v>
      </c>
    </row>
    <row r="18" s="1" customFormat="1" ht="10.5" customHeight="1" thickBot="1"/>
    <row r="19" spans="1:5" s="16" customFormat="1" ht="11.25" customHeight="1">
      <c r="A19" s="83"/>
      <c r="B19" s="86" t="s">
        <v>191</v>
      </c>
      <c r="C19" s="84"/>
      <c r="D19" s="84"/>
      <c r="E19" s="85"/>
    </row>
    <row r="20" spans="1:5" s="16" customFormat="1" ht="11.25" customHeight="1">
      <c r="A20" s="88">
        <v>711</v>
      </c>
      <c r="B20" s="30" t="s">
        <v>384</v>
      </c>
      <c r="C20" s="89">
        <f>ROZPOČET!G122</f>
        <v>0</v>
      </c>
      <c r="D20" s="89">
        <f>ROZPOČET!I122</f>
        <v>0</v>
      </c>
      <c r="E20" s="90">
        <f aca="true" t="shared" si="1" ref="E20:E28">C20+D20</f>
        <v>0</v>
      </c>
    </row>
    <row r="21" spans="1:5" s="16" customFormat="1" ht="11.25" customHeight="1">
      <c r="A21" s="91">
        <v>713</v>
      </c>
      <c r="B21" s="92" t="s">
        <v>385</v>
      </c>
      <c r="C21" s="93">
        <f>ROZPOČET!G127</f>
        <v>0</v>
      </c>
      <c r="D21" s="93">
        <f>ROZPOČET!I127</f>
        <v>0</v>
      </c>
      <c r="E21" s="94">
        <f t="shared" si="1"/>
        <v>0</v>
      </c>
    </row>
    <row r="22" spans="1:5" s="16" customFormat="1" ht="11.25" customHeight="1">
      <c r="A22" s="91">
        <v>766</v>
      </c>
      <c r="B22" s="92" t="s">
        <v>386</v>
      </c>
      <c r="C22" s="93">
        <f>ROZPOČET!G147</f>
        <v>0</v>
      </c>
      <c r="D22" s="93">
        <f>ROZPOČET!I147</f>
        <v>0</v>
      </c>
      <c r="E22" s="94">
        <f t="shared" si="1"/>
        <v>0</v>
      </c>
    </row>
    <row r="23" spans="1:5" s="16" customFormat="1" ht="11.25" customHeight="1">
      <c r="A23" s="91">
        <v>771</v>
      </c>
      <c r="B23" s="92" t="s">
        <v>387</v>
      </c>
      <c r="C23" s="93">
        <f>ROZPOČET!G154</f>
        <v>0</v>
      </c>
      <c r="D23" s="93">
        <f>ROZPOČET!I154</f>
        <v>0</v>
      </c>
      <c r="E23" s="94">
        <f t="shared" si="1"/>
        <v>0</v>
      </c>
    </row>
    <row r="24" spans="1:5" s="16" customFormat="1" ht="11.25" customHeight="1">
      <c r="A24" s="91">
        <v>775</v>
      </c>
      <c r="B24" s="92" t="s">
        <v>388</v>
      </c>
      <c r="C24" s="93">
        <f>ROZPOČET!G161</f>
        <v>0</v>
      </c>
      <c r="D24" s="93">
        <f>ROZPOČET!I161</f>
        <v>0</v>
      </c>
      <c r="E24" s="94">
        <f t="shared" si="1"/>
        <v>0</v>
      </c>
    </row>
    <row r="25" spans="1:5" s="16" customFormat="1" ht="11.25" customHeight="1">
      <c r="A25" s="91">
        <v>777</v>
      </c>
      <c r="B25" s="92" t="s">
        <v>389</v>
      </c>
      <c r="C25" s="93">
        <f>ROZPOČET!G164</f>
        <v>0</v>
      </c>
      <c r="D25" s="93">
        <f>ROZPOČET!I164</f>
        <v>0</v>
      </c>
      <c r="E25" s="94">
        <f t="shared" si="1"/>
        <v>0</v>
      </c>
    </row>
    <row r="26" spans="1:5" s="16" customFormat="1" ht="11.25" customHeight="1">
      <c r="A26" s="91">
        <v>781</v>
      </c>
      <c r="B26" s="92" t="s">
        <v>390</v>
      </c>
      <c r="C26" s="93">
        <f>ROZPOČET!G174</f>
        <v>0</v>
      </c>
      <c r="D26" s="93">
        <f>ROZPOČET!I174</f>
        <v>0</v>
      </c>
      <c r="E26" s="94">
        <f t="shared" si="1"/>
        <v>0</v>
      </c>
    </row>
    <row r="27" spans="1:5" s="16" customFormat="1" ht="11.25" customHeight="1">
      <c r="A27" s="91">
        <v>783</v>
      </c>
      <c r="B27" s="92" t="s">
        <v>391</v>
      </c>
      <c r="C27" s="93">
        <f>ROZPOČET!G183</f>
        <v>0</v>
      </c>
      <c r="D27" s="93">
        <f>ROZPOČET!I183</f>
        <v>0</v>
      </c>
      <c r="E27" s="94">
        <f t="shared" si="1"/>
        <v>0</v>
      </c>
    </row>
    <row r="28" spans="1:5" s="16" customFormat="1" ht="11.25" customHeight="1">
      <c r="A28" s="91">
        <v>784</v>
      </c>
      <c r="B28" s="92" t="s">
        <v>392</v>
      </c>
      <c r="C28" s="93">
        <f>ROZPOČET!G196</f>
        <v>0</v>
      </c>
      <c r="D28" s="93">
        <f>ROZPOČET!I196</f>
        <v>0</v>
      </c>
      <c r="E28" s="94">
        <f t="shared" si="1"/>
        <v>0</v>
      </c>
    </row>
    <row r="29" spans="1:5" s="16" customFormat="1" ht="11.25" customHeight="1" thickBot="1">
      <c r="A29" s="95"/>
      <c r="B29" s="96" t="s">
        <v>393</v>
      </c>
      <c r="C29" s="97">
        <f>SUM(C20:C28)</f>
        <v>0</v>
      </c>
      <c r="D29" s="97">
        <f>SUM(D20:D28)</f>
        <v>0</v>
      </c>
      <c r="E29" s="98">
        <f>SUM(E20:E28)</f>
        <v>0</v>
      </c>
    </row>
    <row r="30" s="1" customFormat="1" ht="10.5" customHeight="1" thickBot="1"/>
    <row r="31" spans="1:5" s="16" customFormat="1" ht="11.25" customHeight="1">
      <c r="A31" s="83"/>
      <c r="B31" s="86" t="s">
        <v>331</v>
      </c>
      <c r="C31" s="84"/>
      <c r="D31" s="84"/>
      <c r="E31" s="85"/>
    </row>
    <row r="32" spans="1:5" s="16" customFormat="1" ht="11.25" customHeight="1">
      <c r="A32" s="88">
        <v>720</v>
      </c>
      <c r="B32" s="30" t="s">
        <v>394</v>
      </c>
      <c r="C32" s="89">
        <f>ROZPOČET!G205+ROZPOČET!G209+ROZPOČET!G212+ROZPOČET!G215</f>
        <v>0</v>
      </c>
      <c r="D32" s="89">
        <f>ROZPOČET!I205+ROZPOČET!I209+ROZPOČET!I212+ROZPOČET!I215</f>
        <v>0</v>
      </c>
      <c r="E32" s="90">
        <f>C32+D32</f>
        <v>0</v>
      </c>
    </row>
    <row r="33" spans="1:5" s="16" customFormat="1" ht="11.25" customHeight="1">
      <c r="A33" s="91">
        <v>730</v>
      </c>
      <c r="B33" s="92" t="s">
        <v>395</v>
      </c>
      <c r="C33" s="93">
        <f>ROZPOČET!G218+ROZPOČET!G221+ROZPOČET!G224+ROZPOČET!G227</f>
        <v>0</v>
      </c>
      <c r="D33" s="93">
        <f>ROZPOČET!I218+ROZPOČET!I221+ROZPOČET!I224+ROZPOČET!I227</f>
        <v>0</v>
      </c>
      <c r="E33" s="94">
        <f>C33+D33</f>
        <v>0</v>
      </c>
    </row>
    <row r="34" spans="1:5" s="16" customFormat="1" ht="11.25" customHeight="1" thickBot="1">
      <c r="A34" s="95"/>
      <c r="B34" s="96" t="s">
        <v>396</v>
      </c>
      <c r="C34" s="97">
        <f>SUM(C32:C33)</f>
        <v>0</v>
      </c>
      <c r="D34" s="97">
        <f>SUM(D32:D33)</f>
        <v>0</v>
      </c>
      <c r="E34" s="98">
        <f>SUM(E32:E33)</f>
        <v>0</v>
      </c>
    </row>
    <row r="35" s="1" customFormat="1" ht="10.5" customHeight="1" thickBot="1"/>
    <row r="36" spans="1:5" s="16" customFormat="1" ht="11.25" customHeight="1">
      <c r="A36" s="83"/>
      <c r="B36" s="86" t="s">
        <v>356</v>
      </c>
      <c r="C36" s="84"/>
      <c r="D36" s="84"/>
      <c r="E36" s="85"/>
    </row>
    <row r="37" spans="1:5" s="16" customFormat="1" ht="11.25" customHeight="1">
      <c r="A37" s="88" t="s">
        <v>359</v>
      </c>
      <c r="B37" s="30" t="s">
        <v>397</v>
      </c>
      <c r="C37" s="89">
        <f>ROZPOČET!G236</f>
        <v>0</v>
      </c>
      <c r="D37" s="89">
        <f>ROZPOČET!I236</f>
        <v>0</v>
      </c>
      <c r="E37" s="90">
        <f>C37+D37</f>
        <v>0</v>
      </c>
    </row>
    <row r="38" spans="1:5" s="16" customFormat="1" ht="11.25" customHeight="1">
      <c r="A38" s="91" t="s">
        <v>363</v>
      </c>
      <c r="B38" s="92" t="s">
        <v>398</v>
      </c>
      <c r="C38" s="93">
        <f>ROZPOČET!G239</f>
        <v>0</v>
      </c>
      <c r="D38" s="93">
        <f>ROZPOČET!I239</f>
        <v>0</v>
      </c>
      <c r="E38" s="94">
        <f>C38+D38</f>
        <v>0</v>
      </c>
    </row>
    <row r="39" spans="1:5" s="16" customFormat="1" ht="11.25" customHeight="1">
      <c r="A39" s="91" t="s">
        <v>367</v>
      </c>
      <c r="B39" s="92" t="s">
        <v>399</v>
      </c>
      <c r="C39" s="93">
        <f>ROZPOČET!G242</f>
        <v>0</v>
      </c>
      <c r="D39" s="93">
        <f>ROZPOČET!I242</f>
        <v>0</v>
      </c>
      <c r="E39" s="94">
        <f>C39+D39</f>
        <v>0</v>
      </c>
    </row>
    <row r="40" spans="1:5" s="16" customFormat="1" ht="11.25" customHeight="1" thickBot="1">
      <c r="A40" s="95"/>
      <c r="B40" s="96" t="s">
        <v>400</v>
      </c>
      <c r="C40" s="97">
        <f>SUM(C37:C39)</f>
        <v>0</v>
      </c>
      <c r="D40" s="97">
        <f>SUM(D37:D39)</f>
        <v>0</v>
      </c>
      <c r="E40" s="98">
        <f>SUM(E37:E39)</f>
        <v>0</v>
      </c>
    </row>
    <row r="41" s="1" customFormat="1" ht="10.5" customHeight="1" thickBot="1"/>
    <row r="42" spans="1:5" s="16" customFormat="1" ht="12" customHeight="1" thickBot="1">
      <c r="A42" s="99"/>
      <c r="B42" s="100" t="s">
        <v>401</v>
      </c>
      <c r="C42" s="77">
        <f>C17+C29+C34+C40</f>
        <v>0</v>
      </c>
      <c r="D42" s="77">
        <f>D17+D29+D34+D40</f>
        <v>0</v>
      </c>
      <c r="E42" s="101">
        <f>E17+E29+E34+E40</f>
        <v>0</v>
      </c>
    </row>
    <row r="43" ht="13.5" thickBot="1"/>
    <row r="44" spans="1:5" ht="13.5" thickBot="1">
      <c r="A44" s="73"/>
      <c r="B44" s="76" t="s">
        <v>402</v>
      </c>
      <c r="C44" s="75"/>
      <c r="D44" s="75"/>
      <c r="E44" s="101">
        <f>'KRYCÍ LIST'!C22</f>
        <v>0</v>
      </c>
    </row>
  </sheetData>
  <mergeCells count="4">
    <mergeCell ref="A4:E4"/>
    <mergeCell ref="A6:A7"/>
    <mergeCell ref="B6:B7"/>
    <mergeCell ref="C6:E6"/>
  </mergeCells>
  <printOptions horizontalCentered="1"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4"/>
  <sheetViews>
    <sheetView tabSelected="1" workbookViewId="0" topLeftCell="A127">
      <selection activeCell="H254" sqref="H254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57421875" style="0" customWidth="1"/>
    <col min="10" max="11" width="9.00390625" style="0" customWidth="1"/>
  </cols>
  <sheetData>
    <row r="1" spans="1:10" s="2" customFormat="1" ht="9.75" customHeight="1">
      <c r="A1" s="2" t="s">
        <v>944</v>
      </c>
      <c r="J1" s="2" t="s">
        <v>0</v>
      </c>
    </row>
    <row r="2" spans="1:10" s="2" customFormat="1" ht="9.75" customHeight="1">
      <c r="A2" s="2" t="s">
        <v>940</v>
      </c>
      <c r="J2" s="2" t="s">
        <v>941</v>
      </c>
    </row>
    <row r="3" s="1" customFormat="1" ht="9.75" customHeight="1"/>
    <row r="4" spans="1:11" ht="12.75" customHeight="1">
      <c r="A4" s="337" t="s">
        <v>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="1" customFormat="1" ht="10.5" customHeight="1" thickBot="1"/>
    <row r="6" spans="1:11" s="1" customFormat="1" ht="10.5" customHeight="1" thickTop="1">
      <c r="A6" s="4" t="s">
        <v>2</v>
      </c>
      <c r="B6" s="338" t="s">
        <v>6</v>
      </c>
      <c r="C6" s="338" t="s">
        <v>8</v>
      </c>
      <c r="D6" s="338" t="s">
        <v>10</v>
      </c>
      <c r="E6" s="338" t="s">
        <v>12</v>
      </c>
      <c r="F6" s="339" t="s">
        <v>14</v>
      </c>
      <c r="G6" s="340"/>
      <c r="H6" s="340"/>
      <c r="I6" s="340"/>
      <c r="J6" s="343" t="s">
        <v>23</v>
      </c>
      <c r="K6" s="344"/>
    </row>
    <row r="7" spans="1:11" s="1" customFormat="1" ht="9.75" customHeight="1">
      <c r="A7" s="5" t="s">
        <v>3</v>
      </c>
      <c r="B7" s="322"/>
      <c r="C7" s="322"/>
      <c r="D7" s="322"/>
      <c r="E7" s="322"/>
      <c r="F7" s="341" t="s">
        <v>15</v>
      </c>
      <c r="G7" s="292"/>
      <c r="H7" s="342" t="s">
        <v>20</v>
      </c>
      <c r="I7" s="292"/>
      <c r="J7" s="322"/>
      <c r="K7" s="345"/>
    </row>
    <row r="8" spans="1:11" s="1" customFormat="1" ht="9.75" customHeight="1">
      <c r="A8" s="5" t="s">
        <v>4</v>
      </c>
      <c r="B8" s="322"/>
      <c r="C8" s="322"/>
      <c r="D8" s="322"/>
      <c r="E8" s="322"/>
      <c r="F8" s="8" t="s">
        <v>16</v>
      </c>
      <c r="G8" s="10" t="s">
        <v>18</v>
      </c>
      <c r="H8" s="12" t="s">
        <v>16</v>
      </c>
      <c r="I8" s="10" t="s">
        <v>18</v>
      </c>
      <c r="J8" s="12" t="s">
        <v>16</v>
      </c>
      <c r="K8" s="14" t="s">
        <v>18</v>
      </c>
    </row>
    <row r="9" spans="1:11" s="1" customFormat="1" ht="10.5" customHeight="1" thickBot="1">
      <c r="A9" s="6" t="s">
        <v>5</v>
      </c>
      <c r="B9" s="7" t="s">
        <v>7</v>
      </c>
      <c r="C9" s="7" t="s">
        <v>9</v>
      </c>
      <c r="D9" s="7" t="s">
        <v>11</v>
      </c>
      <c r="E9" s="7" t="s">
        <v>13</v>
      </c>
      <c r="F9" s="9" t="s">
        <v>17</v>
      </c>
      <c r="G9" s="11" t="s">
        <v>19</v>
      </c>
      <c r="H9" s="13" t="s">
        <v>21</v>
      </c>
      <c r="I9" s="11" t="s">
        <v>22</v>
      </c>
      <c r="J9" s="13" t="s">
        <v>24</v>
      </c>
      <c r="K9" s="15" t="s">
        <v>25</v>
      </c>
    </row>
    <row r="10" spans="1:11" s="17" customFormat="1" ht="12" customHeight="1" thickTop="1">
      <c r="A10" s="19"/>
      <c r="B10" s="18"/>
      <c r="C10" s="20" t="s">
        <v>26</v>
      </c>
      <c r="D10" s="18"/>
      <c r="E10" s="18"/>
      <c r="F10" s="21"/>
      <c r="G10" s="22"/>
      <c r="H10" s="23"/>
      <c r="J10" s="23"/>
      <c r="K10" s="24"/>
    </row>
    <row r="11" spans="1:11" s="17" customFormat="1" ht="11.25" customHeight="1">
      <c r="A11" s="28"/>
      <c r="B11" s="29" t="s">
        <v>27</v>
      </c>
      <c r="C11" s="30" t="s">
        <v>28</v>
      </c>
      <c r="D11" s="27"/>
      <c r="E11" s="27"/>
      <c r="F11" s="31"/>
      <c r="G11" s="32"/>
      <c r="H11" s="33"/>
      <c r="I11" s="26"/>
      <c r="J11" s="33"/>
      <c r="K11" s="34"/>
    </row>
    <row r="12" spans="1:11" s="1" customFormat="1" ht="9.75">
      <c r="A12" s="35">
        <v>1</v>
      </c>
      <c r="B12" s="37" t="s">
        <v>29</v>
      </c>
      <c r="C12" s="38" t="s">
        <v>30</v>
      </c>
      <c r="D12" s="39" t="s">
        <v>31</v>
      </c>
      <c r="E12" s="62">
        <v>3</v>
      </c>
      <c r="F12" s="41">
        <v>0</v>
      </c>
      <c r="G12" s="42">
        <f aca="true" t="shared" si="0" ref="G12:G21">E12*F12</f>
        <v>0</v>
      </c>
      <c r="H12" s="43">
        <v>0</v>
      </c>
      <c r="I12" s="42">
        <f aca="true" t="shared" si="1" ref="I12:I21">E12*H12</f>
        <v>0</v>
      </c>
      <c r="J12" s="40">
        <v>0.0015</v>
      </c>
      <c r="K12" s="44">
        <f aca="true" t="shared" si="2" ref="K12:K21">E12*J12</f>
        <v>0.0045000000000000005</v>
      </c>
    </row>
    <row r="13" spans="1:11" s="1" customFormat="1" ht="9.75">
      <c r="A13" s="35">
        <v>2</v>
      </c>
      <c r="B13" s="37" t="s">
        <v>949</v>
      </c>
      <c r="C13" s="38" t="s">
        <v>950</v>
      </c>
      <c r="D13" s="39" t="s">
        <v>31</v>
      </c>
      <c r="E13" s="62">
        <v>3</v>
      </c>
      <c r="F13" s="41">
        <v>0</v>
      </c>
      <c r="G13" s="42">
        <f t="shared" si="0"/>
        <v>0</v>
      </c>
      <c r="H13" s="43">
        <v>0</v>
      </c>
      <c r="I13" s="42">
        <f t="shared" si="1"/>
        <v>0</v>
      </c>
      <c r="J13" s="40">
        <v>0.014</v>
      </c>
      <c r="K13" s="44">
        <f t="shared" si="2"/>
        <v>0.042</v>
      </c>
    </row>
    <row r="14" spans="1:11" s="1" customFormat="1" ht="9.75">
      <c r="A14" s="35">
        <v>3</v>
      </c>
      <c r="B14" s="37" t="s">
        <v>32</v>
      </c>
      <c r="C14" s="38" t="s">
        <v>973</v>
      </c>
      <c r="D14" s="39" t="s">
        <v>37</v>
      </c>
      <c r="E14" s="62">
        <v>1.98</v>
      </c>
      <c r="F14" s="41">
        <v>0</v>
      </c>
      <c r="G14" s="42">
        <f t="shared" si="0"/>
        <v>0</v>
      </c>
      <c r="H14" s="43">
        <v>0</v>
      </c>
      <c r="I14" s="42">
        <f t="shared" si="1"/>
        <v>0</v>
      </c>
      <c r="J14" s="40">
        <v>0</v>
      </c>
      <c r="K14" s="44">
        <f t="shared" si="2"/>
        <v>0</v>
      </c>
    </row>
    <row r="15" spans="1:11" s="1" customFormat="1" ht="9.75">
      <c r="A15" s="35">
        <f aca="true" t="shared" si="3" ref="A15:A21">A14+1</f>
        <v>4</v>
      </c>
      <c r="B15" s="37" t="s">
        <v>34</v>
      </c>
      <c r="C15" s="38" t="s">
        <v>35</v>
      </c>
      <c r="D15" s="39" t="s">
        <v>33</v>
      </c>
      <c r="E15" s="62">
        <v>3.5</v>
      </c>
      <c r="F15" s="41">
        <v>0</v>
      </c>
      <c r="G15" s="42">
        <f t="shared" si="0"/>
        <v>0</v>
      </c>
      <c r="H15" s="43">
        <v>0</v>
      </c>
      <c r="I15" s="42">
        <f t="shared" si="1"/>
        <v>0</v>
      </c>
      <c r="J15" s="40">
        <v>0.00164158</v>
      </c>
      <c r="K15" s="44">
        <f t="shared" si="2"/>
        <v>0.0057455299999999996</v>
      </c>
    </row>
    <row r="16" spans="1:11" s="1" customFormat="1" ht="9.75">
      <c r="A16" s="35">
        <f t="shared" si="3"/>
        <v>5</v>
      </c>
      <c r="B16" s="37" t="s">
        <v>36</v>
      </c>
      <c r="C16" s="38" t="s">
        <v>992</v>
      </c>
      <c r="D16" s="39" t="s">
        <v>37</v>
      </c>
      <c r="E16" s="62">
        <v>5</v>
      </c>
      <c r="F16" s="41">
        <v>0</v>
      </c>
      <c r="G16" s="42">
        <f t="shared" si="0"/>
        <v>0</v>
      </c>
      <c r="H16" s="43">
        <v>0</v>
      </c>
      <c r="I16" s="42">
        <f t="shared" si="1"/>
        <v>0</v>
      </c>
      <c r="J16" s="40">
        <v>0.0166</v>
      </c>
      <c r="K16" s="44">
        <f t="shared" si="2"/>
        <v>0.083</v>
      </c>
    </row>
    <row r="17" spans="1:11" s="1" customFormat="1" ht="9.75">
      <c r="A17" s="35">
        <f t="shared" si="3"/>
        <v>6</v>
      </c>
      <c r="B17" s="37" t="s">
        <v>38</v>
      </c>
      <c r="C17" s="38" t="s">
        <v>39</v>
      </c>
      <c r="D17" s="39" t="s">
        <v>37</v>
      </c>
      <c r="E17" s="62">
        <v>2</v>
      </c>
      <c r="F17" s="41">
        <v>0</v>
      </c>
      <c r="G17" s="42">
        <f t="shared" si="0"/>
        <v>0</v>
      </c>
      <c r="H17" s="43">
        <v>0</v>
      </c>
      <c r="I17" s="42">
        <f t="shared" si="1"/>
        <v>0</v>
      </c>
      <c r="J17" s="40">
        <v>0.0505275</v>
      </c>
      <c r="K17" s="44">
        <f t="shared" si="2"/>
        <v>0.101055</v>
      </c>
    </row>
    <row r="18" spans="1:11" s="1" customFormat="1" ht="9.75">
      <c r="A18" s="35">
        <f t="shared" si="3"/>
        <v>7</v>
      </c>
      <c r="B18" s="37" t="s">
        <v>40</v>
      </c>
      <c r="C18" s="38" t="s">
        <v>993</v>
      </c>
      <c r="D18" s="39" t="s">
        <v>37</v>
      </c>
      <c r="E18" s="62">
        <v>0.9</v>
      </c>
      <c r="F18" s="41">
        <v>0</v>
      </c>
      <c r="G18" s="42">
        <f t="shared" si="0"/>
        <v>0</v>
      </c>
      <c r="H18" s="43">
        <v>0</v>
      </c>
      <c r="I18" s="42">
        <f t="shared" si="1"/>
        <v>0</v>
      </c>
      <c r="J18" s="40">
        <v>0.070346784</v>
      </c>
      <c r="K18" s="44">
        <f t="shared" si="2"/>
        <v>0.0633121056</v>
      </c>
    </row>
    <row r="19" spans="1:11" s="1" customFormat="1" ht="9.75">
      <c r="A19" s="35">
        <f t="shared" si="3"/>
        <v>8</v>
      </c>
      <c r="B19" s="37" t="s">
        <v>41</v>
      </c>
      <c r="C19" s="38" t="s">
        <v>42</v>
      </c>
      <c r="D19" s="39" t="s">
        <v>33</v>
      </c>
      <c r="E19" s="62">
        <v>1</v>
      </c>
      <c r="F19" s="41">
        <v>0</v>
      </c>
      <c r="G19" s="42">
        <f t="shared" si="0"/>
        <v>0</v>
      </c>
      <c r="H19" s="43">
        <v>0</v>
      </c>
      <c r="I19" s="42">
        <f t="shared" si="1"/>
        <v>0</v>
      </c>
      <c r="J19" s="40">
        <v>0.068885816</v>
      </c>
      <c r="K19" s="44">
        <f t="shared" si="2"/>
        <v>0.068885816</v>
      </c>
    </row>
    <row r="20" spans="1:11" s="1" customFormat="1" ht="9.75">
      <c r="A20" s="35">
        <f t="shared" si="3"/>
        <v>9</v>
      </c>
      <c r="B20" s="37" t="s">
        <v>43</v>
      </c>
      <c r="C20" s="38" t="s">
        <v>994</v>
      </c>
      <c r="D20" s="39" t="s">
        <v>37</v>
      </c>
      <c r="E20" s="62">
        <v>32</v>
      </c>
      <c r="F20" s="41">
        <v>0</v>
      </c>
      <c r="G20" s="42">
        <f t="shared" si="0"/>
        <v>0</v>
      </c>
      <c r="H20" s="43">
        <v>0</v>
      </c>
      <c r="I20" s="42">
        <f t="shared" si="1"/>
        <v>0</v>
      </c>
      <c r="J20" s="40">
        <v>0.1307447</v>
      </c>
      <c r="K20" s="44">
        <f t="shared" si="2"/>
        <v>4.1838304</v>
      </c>
    </row>
    <row r="21" spans="1:11" s="1" customFormat="1" ht="9.75">
      <c r="A21" s="35">
        <f t="shared" si="3"/>
        <v>10</v>
      </c>
      <c r="B21" s="37" t="s">
        <v>44</v>
      </c>
      <c r="C21" s="38" t="s">
        <v>995</v>
      </c>
      <c r="D21" s="39" t="s">
        <v>37</v>
      </c>
      <c r="E21" s="62">
        <v>8</v>
      </c>
      <c r="F21" s="41">
        <v>0</v>
      </c>
      <c r="G21" s="42">
        <f t="shared" si="0"/>
        <v>0</v>
      </c>
      <c r="H21" s="43">
        <v>0</v>
      </c>
      <c r="I21" s="42">
        <f t="shared" si="1"/>
        <v>0</v>
      </c>
      <c r="J21" s="40">
        <v>0.2673347</v>
      </c>
      <c r="K21" s="44">
        <f t="shared" si="2"/>
        <v>2.1386776</v>
      </c>
    </row>
    <row r="22" spans="1:11" s="17" customFormat="1" ht="11.25" customHeight="1">
      <c r="A22" s="53"/>
      <c r="B22" s="54">
        <v>3</v>
      </c>
      <c r="C22" s="55" t="s">
        <v>45</v>
      </c>
      <c r="D22" s="56"/>
      <c r="E22" s="56"/>
      <c r="F22" s="57"/>
      <c r="G22" s="58">
        <f>SUM(G12:G21)</f>
        <v>0</v>
      </c>
      <c r="H22" s="59"/>
      <c r="I22" s="60">
        <f>SUM(I12:I21)</f>
        <v>0</v>
      </c>
      <c r="J22" s="59"/>
      <c r="K22" s="61">
        <f>SUM(K12:K21)</f>
        <v>6.6910064516</v>
      </c>
    </row>
    <row r="23" spans="1:11" s="17" customFormat="1" ht="11.25" customHeight="1">
      <c r="A23" s="28"/>
      <c r="B23" s="29" t="s">
        <v>46</v>
      </c>
      <c r="C23" s="30" t="s">
        <v>47</v>
      </c>
      <c r="D23" s="27"/>
      <c r="E23" s="27"/>
      <c r="F23" s="31"/>
      <c r="G23" s="32"/>
      <c r="H23" s="33"/>
      <c r="I23" s="26"/>
      <c r="J23" s="33"/>
      <c r="K23" s="34"/>
    </row>
    <row r="24" spans="1:11" s="1" customFormat="1" ht="9.75">
      <c r="A24" s="35">
        <f>A21+1</f>
        <v>11</v>
      </c>
      <c r="B24" s="37" t="s">
        <v>48</v>
      </c>
      <c r="C24" s="38" t="s">
        <v>951</v>
      </c>
      <c r="D24" s="39" t="s">
        <v>37</v>
      </c>
      <c r="E24" s="62">
        <v>5.09</v>
      </c>
      <c r="F24" s="41">
        <v>0</v>
      </c>
      <c r="G24" s="42">
        <f>E24*F24</f>
        <v>0</v>
      </c>
      <c r="H24" s="43">
        <v>0</v>
      </c>
      <c r="I24" s="42">
        <f>E24*H24</f>
        <v>0</v>
      </c>
      <c r="J24" s="40">
        <v>0.019955976</v>
      </c>
      <c r="K24" s="44">
        <f>E24*J24</f>
        <v>0.10157591784</v>
      </c>
    </row>
    <row r="25" spans="1:11" s="1" customFormat="1" ht="19.5">
      <c r="A25" s="35">
        <f>A24+1</f>
        <v>12</v>
      </c>
      <c r="B25" s="37" t="s">
        <v>49</v>
      </c>
      <c r="C25" s="38" t="s">
        <v>952</v>
      </c>
      <c r="D25" s="39" t="s">
        <v>37</v>
      </c>
      <c r="E25" s="62">
        <v>15.7</v>
      </c>
      <c r="F25" s="41">
        <v>0</v>
      </c>
      <c r="G25" s="42">
        <f>E25*F25</f>
        <v>0</v>
      </c>
      <c r="H25" s="43">
        <v>0</v>
      </c>
      <c r="I25" s="42">
        <f>E25*H25</f>
        <v>0</v>
      </c>
      <c r="J25" s="40">
        <v>0.018013946</v>
      </c>
      <c r="K25" s="44">
        <f>E25*J25</f>
        <v>0.2828189522</v>
      </c>
    </row>
    <row r="26" spans="1:11" s="1" customFormat="1" ht="9.75">
      <c r="A26" s="35">
        <f>A25+1</f>
        <v>13</v>
      </c>
      <c r="B26" s="37" t="s">
        <v>50</v>
      </c>
      <c r="C26" s="38" t="s">
        <v>51</v>
      </c>
      <c r="D26" s="39" t="s">
        <v>37</v>
      </c>
      <c r="E26" s="62">
        <v>1.5</v>
      </c>
      <c r="F26" s="41">
        <v>0</v>
      </c>
      <c r="G26" s="42">
        <f>E26*F26</f>
        <v>0</v>
      </c>
      <c r="H26" s="43">
        <v>0</v>
      </c>
      <c r="I26" s="42">
        <f>E26*H26</f>
        <v>0</v>
      </c>
      <c r="J26" s="40">
        <v>0.056201015</v>
      </c>
      <c r="K26" s="44">
        <f>E26*J26</f>
        <v>0.0843015225</v>
      </c>
    </row>
    <row r="27" spans="1:11" s="1" customFormat="1" ht="19.5">
      <c r="A27" s="35">
        <f>A26+1</f>
        <v>14</v>
      </c>
      <c r="B27" s="37" t="s">
        <v>52</v>
      </c>
      <c r="C27" s="38" t="s">
        <v>953</v>
      </c>
      <c r="D27" s="39" t="s">
        <v>37</v>
      </c>
      <c r="E27" s="62">
        <v>2.5</v>
      </c>
      <c r="F27" s="41">
        <v>0</v>
      </c>
      <c r="G27" s="42">
        <f>E27*F27</f>
        <v>0</v>
      </c>
      <c r="H27" s="43">
        <v>0</v>
      </c>
      <c r="I27" s="42">
        <f>E27*H27</f>
        <v>0</v>
      </c>
      <c r="J27" s="40">
        <v>0.060510692</v>
      </c>
      <c r="K27" s="44">
        <f>E27*J27</f>
        <v>0.15127673</v>
      </c>
    </row>
    <row r="28" spans="1:11" s="17" customFormat="1" ht="11.25" customHeight="1">
      <c r="A28" s="53"/>
      <c r="B28" s="54">
        <v>61</v>
      </c>
      <c r="C28" s="55" t="s">
        <v>53</v>
      </c>
      <c r="D28" s="56"/>
      <c r="E28" s="56"/>
      <c r="F28" s="57"/>
      <c r="G28" s="58">
        <f>SUM(G24:G27)</f>
        <v>0</v>
      </c>
      <c r="H28" s="59"/>
      <c r="I28" s="60">
        <f>SUM(I24:I27)</f>
        <v>0</v>
      </c>
      <c r="J28" s="59"/>
      <c r="K28" s="61">
        <f>SUM(K24:K27)</f>
        <v>0.6199731225399999</v>
      </c>
    </row>
    <row r="29" spans="1:11" s="17" customFormat="1" ht="11.25" customHeight="1">
      <c r="A29" s="28"/>
      <c r="B29" s="29" t="s">
        <v>54</v>
      </c>
      <c r="C29" s="30" t="s">
        <v>55</v>
      </c>
      <c r="D29" s="27"/>
      <c r="E29" s="27"/>
      <c r="F29" s="31"/>
      <c r="G29" s="32"/>
      <c r="H29" s="33"/>
      <c r="I29" s="26"/>
      <c r="J29" s="33"/>
      <c r="K29" s="34"/>
    </row>
    <row r="30" spans="1:11" s="1" customFormat="1" ht="19.5">
      <c r="A30" s="35">
        <f>A27+1</f>
        <v>15</v>
      </c>
      <c r="B30" s="37" t="s">
        <v>56</v>
      </c>
      <c r="C30" s="38" t="s">
        <v>954</v>
      </c>
      <c r="D30" s="39" t="s">
        <v>57</v>
      </c>
      <c r="E30" s="62">
        <v>0.993</v>
      </c>
      <c r="F30" s="41">
        <v>0</v>
      </c>
      <c r="G30" s="42">
        <f aca="true" t="shared" si="4" ref="G30:G36">E30*F30</f>
        <v>0</v>
      </c>
      <c r="H30" s="43">
        <v>0</v>
      </c>
      <c r="I30" s="42">
        <f aca="true" t="shared" si="5" ref="I30:I36">E30*H30</f>
        <v>0</v>
      </c>
      <c r="J30" s="40">
        <v>2.3634</v>
      </c>
      <c r="K30" s="44">
        <f aca="true" t="shared" si="6" ref="K30:K36">E30*J30</f>
        <v>2.3468562</v>
      </c>
    </row>
    <row r="31" spans="1:11" s="1" customFormat="1" ht="9.75">
      <c r="A31" s="35">
        <f aca="true" t="shared" si="7" ref="A31:A36">A30+1</f>
        <v>16</v>
      </c>
      <c r="B31" s="37" t="s">
        <v>58</v>
      </c>
      <c r="C31" s="38" t="s">
        <v>59</v>
      </c>
      <c r="D31" s="39" t="s">
        <v>57</v>
      </c>
      <c r="E31" s="62">
        <v>0.35</v>
      </c>
      <c r="F31" s="41">
        <v>0</v>
      </c>
      <c r="G31" s="42">
        <f t="shared" si="4"/>
        <v>0</v>
      </c>
      <c r="H31" s="43">
        <v>0</v>
      </c>
      <c r="I31" s="42">
        <f t="shared" si="5"/>
        <v>0</v>
      </c>
      <c r="J31" s="40">
        <v>2.3634</v>
      </c>
      <c r="K31" s="44">
        <f t="shared" si="6"/>
        <v>0.82719</v>
      </c>
    </row>
    <row r="32" spans="1:11" s="1" customFormat="1" ht="9.75">
      <c r="A32" s="35">
        <f t="shared" si="7"/>
        <v>17</v>
      </c>
      <c r="B32" s="37" t="s">
        <v>60</v>
      </c>
      <c r="C32" s="38" t="s">
        <v>61</v>
      </c>
      <c r="D32" s="39" t="s">
        <v>57</v>
      </c>
      <c r="E32" s="62">
        <v>0.25</v>
      </c>
      <c r="F32" s="41">
        <v>0</v>
      </c>
      <c r="G32" s="42">
        <f t="shared" si="4"/>
        <v>0</v>
      </c>
      <c r="H32" s="43">
        <v>0</v>
      </c>
      <c r="I32" s="42">
        <f t="shared" si="5"/>
        <v>0</v>
      </c>
      <c r="J32" s="40">
        <v>1.141</v>
      </c>
      <c r="K32" s="44">
        <f t="shared" si="6"/>
        <v>0.28525</v>
      </c>
    </row>
    <row r="33" spans="1:11" s="1" customFormat="1" ht="9.75">
      <c r="A33" s="35">
        <f t="shared" si="7"/>
        <v>18</v>
      </c>
      <c r="B33" s="37" t="s">
        <v>62</v>
      </c>
      <c r="C33" s="38" t="s">
        <v>63</v>
      </c>
      <c r="D33" s="39" t="s">
        <v>57</v>
      </c>
      <c r="E33" s="62">
        <v>0.4</v>
      </c>
      <c r="F33" s="41">
        <v>0</v>
      </c>
      <c r="G33" s="42">
        <f t="shared" si="4"/>
        <v>0</v>
      </c>
      <c r="H33" s="43">
        <v>0</v>
      </c>
      <c r="I33" s="42">
        <f t="shared" si="5"/>
        <v>0</v>
      </c>
      <c r="J33" s="40">
        <v>2.004</v>
      </c>
      <c r="K33" s="44">
        <f t="shared" si="6"/>
        <v>0.8016000000000001</v>
      </c>
    </row>
    <row r="34" spans="1:11" s="1" customFormat="1" ht="9.75">
      <c r="A34" s="35">
        <f t="shared" si="7"/>
        <v>19</v>
      </c>
      <c r="B34" s="37" t="s">
        <v>64</v>
      </c>
      <c r="C34" s="38" t="s">
        <v>65</v>
      </c>
      <c r="D34" s="39" t="s">
        <v>37</v>
      </c>
      <c r="E34" s="62">
        <v>15.4</v>
      </c>
      <c r="F34" s="41">
        <v>0</v>
      </c>
      <c r="G34" s="42">
        <f t="shared" si="4"/>
        <v>0</v>
      </c>
      <c r="H34" s="43">
        <v>0</v>
      </c>
      <c r="I34" s="42">
        <f t="shared" si="5"/>
        <v>0</v>
      </c>
      <c r="J34" s="40">
        <v>0.006</v>
      </c>
      <c r="K34" s="44">
        <f t="shared" si="6"/>
        <v>0.09240000000000001</v>
      </c>
    </row>
    <row r="35" spans="1:11" s="1" customFormat="1" ht="9.75">
      <c r="A35" s="35">
        <f t="shared" si="7"/>
        <v>20</v>
      </c>
      <c r="B35" s="37" t="s">
        <v>66</v>
      </c>
      <c r="C35" s="38" t="s">
        <v>67</v>
      </c>
      <c r="D35" s="39" t="s">
        <v>37</v>
      </c>
      <c r="E35" s="62">
        <v>9.93</v>
      </c>
      <c r="F35" s="41">
        <v>0</v>
      </c>
      <c r="G35" s="42">
        <f t="shared" si="4"/>
        <v>0</v>
      </c>
      <c r="H35" s="43">
        <v>0</v>
      </c>
      <c r="I35" s="42">
        <f t="shared" si="5"/>
        <v>0</v>
      </c>
      <c r="J35" s="40">
        <v>0.09212</v>
      </c>
      <c r="K35" s="44">
        <f t="shared" si="6"/>
        <v>0.9147515999999999</v>
      </c>
    </row>
    <row r="36" spans="1:11" s="1" customFormat="1" ht="9.75">
      <c r="A36" s="35">
        <f t="shared" si="7"/>
        <v>21</v>
      </c>
      <c r="B36" s="37" t="s">
        <v>68</v>
      </c>
      <c r="C36" s="38" t="s">
        <v>69</v>
      </c>
      <c r="D36" s="39" t="s">
        <v>37</v>
      </c>
      <c r="E36" s="36">
        <v>9.93</v>
      </c>
      <c r="F36" s="41">
        <v>0</v>
      </c>
      <c r="G36" s="42">
        <f t="shared" si="4"/>
        <v>0</v>
      </c>
      <c r="H36" s="43">
        <v>0</v>
      </c>
      <c r="I36" s="42">
        <f t="shared" si="5"/>
        <v>0</v>
      </c>
      <c r="J36" s="40">
        <v>0.000567</v>
      </c>
      <c r="K36" s="44">
        <f t="shared" si="6"/>
        <v>0.00563031</v>
      </c>
    </row>
    <row r="37" spans="1:11" s="17" customFormat="1" ht="11.25" customHeight="1">
      <c r="A37" s="53"/>
      <c r="B37" s="54">
        <v>63</v>
      </c>
      <c r="C37" s="55" t="s">
        <v>70</v>
      </c>
      <c r="D37" s="56"/>
      <c r="E37" s="56"/>
      <c r="F37" s="57"/>
      <c r="G37" s="58">
        <f>SUM(G30:G36)</f>
        <v>0</v>
      </c>
      <c r="H37" s="59">
        <v>0</v>
      </c>
      <c r="I37" s="60">
        <f>SUM(I30:I36)</f>
        <v>0</v>
      </c>
      <c r="J37" s="59"/>
      <c r="K37" s="61">
        <f>SUM(K30:K36)</f>
        <v>5.273678109999999</v>
      </c>
    </row>
    <row r="38" spans="1:11" s="17" customFormat="1" ht="11.25" customHeight="1">
      <c r="A38" s="28"/>
      <c r="B38" s="29" t="s">
        <v>71</v>
      </c>
      <c r="C38" s="30" t="s">
        <v>72</v>
      </c>
      <c r="D38" s="27"/>
      <c r="E38" s="27"/>
      <c r="F38" s="31"/>
      <c r="G38" s="32"/>
      <c r="H38" s="33"/>
      <c r="I38" s="26"/>
      <c r="J38" s="33"/>
      <c r="K38" s="34"/>
    </row>
    <row r="39" spans="1:11" s="1" customFormat="1" ht="9.75">
      <c r="A39" s="35">
        <f>A36+1</f>
        <v>22</v>
      </c>
      <c r="B39" s="37" t="s">
        <v>73</v>
      </c>
      <c r="C39" s="38" t="s">
        <v>74</v>
      </c>
      <c r="D39" s="39" t="s">
        <v>31</v>
      </c>
      <c r="E39" s="62">
        <v>2</v>
      </c>
      <c r="F39" s="41">
        <v>0</v>
      </c>
      <c r="G39" s="42">
        <f aca="true" t="shared" si="8" ref="G39:G45">E39*F39</f>
        <v>0</v>
      </c>
      <c r="H39" s="43">
        <v>0</v>
      </c>
      <c r="I39" s="42">
        <f aca="true" t="shared" si="9" ref="I39:I45">E39*H39</f>
        <v>0</v>
      </c>
      <c r="J39" s="40">
        <v>0.053353048</v>
      </c>
      <c r="K39" s="44">
        <f aca="true" t="shared" si="10" ref="K39:K45">E39*J39</f>
        <v>0.106706096</v>
      </c>
    </row>
    <row r="40" spans="1:11" s="1" customFormat="1" ht="9.75">
      <c r="A40" s="35">
        <f aca="true" t="shared" si="11" ref="A40:A45">A39+1</f>
        <v>23</v>
      </c>
      <c r="B40" s="37" t="s">
        <v>75</v>
      </c>
      <c r="C40" s="38" t="s">
        <v>76</v>
      </c>
      <c r="D40" s="39" t="s">
        <v>33</v>
      </c>
      <c r="E40" s="62">
        <v>1.2</v>
      </c>
      <c r="F40" s="41">
        <v>0</v>
      </c>
      <c r="G40" s="42">
        <f t="shared" si="8"/>
        <v>0</v>
      </c>
      <c r="H40" s="43">
        <v>0</v>
      </c>
      <c r="I40" s="42">
        <f t="shared" si="9"/>
        <v>0</v>
      </c>
      <c r="J40" s="40">
        <v>0.0026616</v>
      </c>
      <c r="K40" s="44">
        <f t="shared" si="10"/>
        <v>0.00319392</v>
      </c>
    </row>
    <row r="41" spans="1:11" s="1" customFormat="1" ht="9.75">
      <c r="A41" s="35">
        <f t="shared" si="11"/>
        <v>24</v>
      </c>
      <c r="B41" s="37" t="s">
        <v>77</v>
      </c>
      <c r="C41" s="38" t="s">
        <v>955</v>
      </c>
      <c r="D41" s="39" t="s">
        <v>31</v>
      </c>
      <c r="E41" s="62">
        <v>1</v>
      </c>
      <c r="F41" s="41">
        <v>0</v>
      </c>
      <c r="G41" s="42">
        <f t="shared" si="8"/>
        <v>0</v>
      </c>
      <c r="H41" s="43">
        <v>0</v>
      </c>
      <c r="I41" s="42">
        <f t="shared" si="9"/>
        <v>0</v>
      </c>
      <c r="J41" s="40">
        <v>0.571401</v>
      </c>
      <c r="K41" s="44">
        <f t="shared" si="10"/>
        <v>0.571401</v>
      </c>
    </row>
    <row r="42" spans="1:11" s="1" customFormat="1" ht="9.75">
      <c r="A42" s="35">
        <f t="shared" si="11"/>
        <v>25</v>
      </c>
      <c r="B42" s="37" t="s">
        <v>78</v>
      </c>
      <c r="C42" s="38" t="s">
        <v>79</v>
      </c>
      <c r="D42" s="39" t="s">
        <v>31</v>
      </c>
      <c r="E42" s="62">
        <v>1</v>
      </c>
      <c r="F42" s="41">
        <v>0</v>
      </c>
      <c r="G42" s="42">
        <f t="shared" si="8"/>
        <v>0</v>
      </c>
      <c r="H42" s="43">
        <v>0</v>
      </c>
      <c r="I42" s="42">
        <f t="shared" si="9"/>
        <v>0</v>
      </c>
      <c r="J42" s="40">
        <v>0.01254</v>
      </c>
      <c r="K42" s="44">
        <f t="shared" si="10"/>
        <v>0.01254</v>
      </c>
    </row>
    <row r="43" spans="1:11" s="1" customFormat="1" ht="9.75">
      <c r="A43" s="35">
        <f t="shared" si="11"/>
        <v>26</v>
      </c>
      <c r="B43" s="37" t="s">
        <v>80</v>
      </c>
      <c r="C43" s="38" t="s">
        <v>81</v>
      </c>
      <c r="D43" s="39" t="s">
        <v>31</v>
      </c>
      <c r="E43" s="62">
        <v>1</v>
      </c>
      <c r="F43" s="41">
        <v>0</v>
      </c>
      <c r="G43" s="42">
        <f t="shared" si="8"/>
        <v>0</v>
      </c>
      <c r="H43" s="43">
        <v>0</v>
      </c>
      <c r="I43" s="42">
        <f t="shared" si="9"/>
        <v>0</v>
      </c>
      <c r="J43" s="40">
        <v>0.01312</v>
      </c>
      <c r="K43" s="44">
        <f t="shared" si="10"/>
        <v>0.01312</v>
      </c>
    </row>
    <row r="44" spans="1:11" s="1" customFormat="1" ht="9.75">
      <c r="A44" s="35">
        <f t="shared" si="11"/>
        <v>27</v>
      </c>
      <c r="B44" s="37" t="s">
        <v>82</v>
      </c>
      <c r="C44" s="38" t="s">
        <v>83</v>
      </c>
      <c r="D44" s="39" t="s">
        <v>31</v>
      </c>
      <c r="E44" s="62">
        <v>1</v>
      </c>
      <c r="F44" s="41">
        <v>0</v>
      </c>
      <c r="G44" s="42">
        <f t="shared" si="8"/>
        <v>0</v>
      </c>
      <c r="H44" s="43">
        <v>0</v>
      </c>
      <c r="I44" s="42">
        <f t="shared" si="9"/>
        <v>0</v>
      </c>
      <c r="J44" s="40">
        <v>0.01092</v>
      </c>
      <c r="K44" s="44">
        <f t="shared" si="10"/>
        <v>0.01092</v>
      </c>
    </row>
    <row r="45" spans="1:11" s="1" customFormat="1" ht="9.75">
      <c r="A45" s="35">
        <f t="shared" si="11"/>
        <v>28</v>
      </c>
      <c r="B45" s="37" t="s">
        <v>84</v>
      </c>
      <c r="C45" s="38" t="s">
        <v>85</v>
      </c>
      <c r="D45" s="39" t="s">
        <v>31</v>
      </c>
      <c r="E45" s="62">
        <v>1</v>
      </c>
      <c r="F45" s="41">
        <v>0</v>
      </c>
      <c r="G45" s="42">
        <f t="shared" si="8"/>
        <v>0</v>
      </c>
      <c r="H45" s="43">
        <v>0</v>
      </c>
      <c r="I45" s="42">
        <f t="shared" si="9"/>
        <v>0</v>
      </c>
      <c r="J45" s="40">
        <v>0.01141</v>
      </c>
      <c r="K45" s="44">
        <f t="shared" si="10"/>
        <v>0.01141</v>
      </c>
    </row>
    <row r="46" spans="1:11" s="17" customFormat="1" ht="11.25" customHeight="1">
      <c r="A46" s="53"/>
      <c r="B46" s="54">
        <v>64</v>
      </c>
      <c r="C46" s="55" t="s">
        <v>86</v>
      </c>
      <c r="D46" s="56"/>
      <c r="E46" s="56"/>
      <c r="F46" s="57"/>
      <c r="G46" s="58">
        <f>SUM(G39:G45)</f>
        <v>0</v>
      </c>
      <c r="H46" s="59"/>
      <c r="I46" s="60">
        <f>SUM(I39:I45)</f>
        <v>0</v>
      </c>
      <c r="J46" s="59"/>
      <c r="K46" s="61">
        <f>SUM(K39:K45)</f>
        <v>0.7292910160000001</v>
      </c>
    </row>
    <row r="47" spans="1:11" s="17" customFormat="1" ht="11.25" customHeight="1">
      <c r="A47" s="28"/>
      <c r="B47" s="29" t="s">
        <v>87</v>
      </c>
      <c r="C47" s="30" t="s">
        <v>88</v>
      </c>
      <c r="D47" s="27"/>
      <c r="E47" s="27"/>
      <c r="F47" s="31"/>
      <c r="G47" s="32"/>
      <c r="H47" s="33"/>
      <c r="I47" s="26"/>
      <c r="J47" s="33"/>
      <c r="K47" s="34"/>
    </row>
    <row r="48" spans="1:11" s="1" customFormat="1" ht="9.75">
      <c r="A48" s="35">
        <f>A45+1</f>
        <v>29</v>
      </c>
      <c r="B48" s="37" t="s">
        <v>89</v>
      </c>
      <c r="C48" s="38" t="s">
        <v>956</v>
      </c>
      <c r="D48" s="39" t="s">
        <v>33</v>
      </c>
      <c r="E48" s="62">
        <v>8.4</v>
      </c>
      <c r="F48" s="41">
        <v>0</v>
      </c>
      <c r="G48" s="42">
        <f aca="true" t="shared" si="12" ref="G48:G59">E48*F48</f>
        <v>0</v>
      </c>
      <c r="H48" s="43">
        <v>0</v>
      </c>
      <c r="I48" s="42">
        <f aca="true" t="shared" si="13" ref="I48:I59">E48*H48</f>
        <v>0</v>
      </c>
      <c r="J48" s="40">
        <v>7.75E-05</v>
      </c>
      <c r="K48" s="44">
        <f aca="true" t="shared" si="14" ref="K48:K59">E48*J48</f>
        <v>0.000651</v>
      </c>
    </row>
    <row r="49" spans="1:11" s="1" customFormat="1" ht="9.75">
      <c r="A49" s="35">
        <f aca="true" t="shared" si="15" ref="A49:A59">A48+1</f>
        <v>30</v>
      </c>
      <c r="B49" s="37" t="s">
        <v>90</v>
      </c>
      <c r="C49" s="38" t="s">
        <v>91</v>
      </c>
      <c r="D49" s="39" t="s">
        <v>33</v>
      </c>
      <c r="E49" s="62">
        <v>8.4</v>
      </c>
      <c r="F49" s="41">
        <v>0</v>
      </c>
      <c r="G49" s="42">
        <f t="shared" si="12"/>
        <v>0</v>
      </c>
      <c r="H49" s="43">
        <v>0</v>
      </c>
      <c r="I49" s="42">
        <f t="shared" si="13"/>
        <v>0</v>
      </c>
      <c r="J49" s="40">
        <v>1.515E-05</v>
      </c>
      <c r="K49" s="44">
        <f t="shared" si="14"/>
        <v>0.00012726</v>
      </c>
    </row>
    <row r="50" spans="1:11" s="1" customFormat="1" ht="9.75">
      <c r="A50" s="35">
        <f t="shared" si="15"/>
        <v>31</v>
      </c>
      <c r="B50" s="37" t="s">
        <v>92</v>
      </c>
      <c r="C50" s="38" t="s">
        <v>93</v>
      </c>
      <c r="D50" s="39" t="s">
        <v>57</v>
      </c>
      <c r="E50" s="62">
        <v>0.5</v>
      </c>
      <c r="F50" s="41">
        <v>0</v>
      </c>
      <c r="G50" s="42">
        <f t="shared" si="12"/>
        <v>0</v>
      </c>
      <c r="H50" s="43">
        <v>0</v>
      </c>
      <c r="I50" s="42">
        <f t="shared" si="13"/>
        <v>0</v>
      </c>
      <c r="J50" s="40">
        <v>2.3290715</v>
      </c>
      <c r="K50" s="44">
        <f t="shared" si="14"/>
        <v>1.16453575</v>
      </c>
    </row>
    <row r="51" spans="1:11" s="1" customFormat="1" ht="19.5">
      <c r="A51" s="35">
        <f t="shared" si="15"/>
        <v>32</v>
      </c>
      <c r="B51" s="37" t="s">
        <v>94</v>
      </c>
      <c r="C51" s="38" t="s">
        <v>957</v>
      </c>
      <c r="D51" s="39" t="s">
        <v>37</v>
      </c>
      <c r="E51" s="62">
        <v>1.49</v>
      </c>
      <c r="F51" s="41">
        <v>0</v>
      </c>
      <c r="G51" s="42">
        <f t="shared" si="12"/>
        <v>0</v>
      </c>
      <c r="H51" s="43">
        <v>0</v>
      </c>
      <c r="I51" s="42">
        <f t="shared" si="13"/>
        <v>0</v>
      </c>
      <c r="J51" s="40">
        <v>0</v>
      </c>
      <c r="K51" s="44">
        <f t="shared" si="14"/>
        <v>0</v>
      </c>
    </row>
    <row r="52" spans="1:11" s="1" customFormat="1" ht="9.75">
      <c r="A52" s="35">
        <f t="shared" si="15"/>
        <v>33</v>
      </c>
      <c r="B52" s="37" t="s">
        <v>95</v>
      </c>
      <c r="C52" s="38" t="s">
        <v>96</v>
      </c>
      <c r="D52" s="39" t="s">
        <v>37</v>
      </c>
      <c r="E52" s="62">
        <v>18</v>
      </c>
      <c r="F52" s="41">
        <v>0</v>
      </c>
      <c r="G52" s="42">
        <f t="shared" si="12"/>
        <v>0</v>
      </c>
      <c r="H52" s="43">
        <v>0</v>
      </c>
      <c r="I52" s="42">
        <f t="shared" si="13"/>
        <v>0</v>
      </c>
      <c r="J52" s="40">
        <v>1.1E-05</v>
      </c>
      <c r="K52" s="44">
        <f t="shared" si="14"/>
        <v>0.000198</v>
      </c>
    </row>
    <row r="53" spans="1:11" s="1" customFormat="1" ht="9.75">
      <c r="A53" s="35">
        <f t="shared" si="15"/>
        <v>34</v>
      </c>
      <c r="B53" s="37" t="s">
        <v>97</v>
      </c>
      <c r="C53" s="38" t="s">
        <v>98</v>
      </c>
      <c r="D53" s="39" t="s">
        <v>37</v>
      </c>
      <c r="E53" s="62">
        <v>25.33</v>
      </c>
      <c r="F53" s="41">
        <v>0</v>
      </c>
      <c r="G53" s="42">
        <f t="shared" si="12"/>
        <v>0</v>
      </c>
      <c r="H53" s="43">
        <v>0</v>
      </c>
      <c r="I53" s="42">
        <f t="shared" si="13"/>
        <v>0</v>
      </c>
      <c r="J53" s="40">
        <v>4.49E-05</v>
      </c>
      <c r="K53" s="44">
        <f t="shared" si="14"/>
        <v>0.0011373169999999999</v>
      </c>
    </row>
    <row r="54" spans="1:11" s="1" customFormat="1" ht="9.75">
      <c r="A54" s="35">
        <f t="shared" si="15"/>
        <v>35</v>
      </c>
      <c r="B54" s="37" t="s">
        <v>958</v>
      </c>
      <c r="C54" s="38" t="s">
        <v>959</v>
      </c>
      <c r="D54" s="39" t="s">
        <v>33</v>
      </c>
      <c r="E54" s="62">
        <v>3.65</v>
      </c>
      <c r="F54" s="41">
        <v>0</v>
      </c>
      <c r="G54" s="42">
        <f t="shared" si="12"/>
        <v>0</v>
      </c>
      <c r="H54" s="43">
        <v>0</v>
      </c>
      <c r="I54" s="42">
        <f t="shared" si="13"/>
        <v>0</v>
      </c>
      <c r="J54" s="40">
        <v>0.100041012</v>
      </c>
      <c r="K54" s="44">
        <f t="shared" si="14"/>
        <v>0.3651496938</v>
      </c>
    </row>
    <row r="55" spans="1:11" s="1" customFormat="1" ht="9.75">
      <c r="A55" s="35">
        <f t="shared" si="15"/>
        <v>36</v>
      </c>
      <c r="B55" s="37" t="s">
        <v>99</v>
      </c>
      <c r="C55" s="38" t="s">
        <v>960</v>
      </c>
      <c r="D55" s="39" t="s">
        <v>31</v>
      </c>
      <c r="E55" s="62">
        <v>2</v>
      </c>
      <c r="F55" s="41">
        <v>0</v>
      </c>
      <c r="G55" s="42">
        <f t="shared" si="12"/>
        <v>0</v>
      </c>
      <c r="H55" s="43">
        <v>0</v>
      </c>
      <c r="I55" s="42">
        <f t="shared" si="13"/>
        <v>0</v>
      </c>
      <c r="J55" s="40">
        <v>0.0023401</v>
      </c>
      <c r="K55" s="44">
        <f t="shared" si="14"/>
        <v>0.0046802</v>
      </c>
    </row>
    <row r="56" spans="1:11" s="1" customFormat="1" ht="9.75">
      <c r="A56" s="35">
        <f t="shared" si="15"/>
        <v>37</v>
      </c>
      <c r="B56" s="37" t="s">
        <v>100</v>
      </c>
      <c r="C56" s="38" t="s">
        <v>961</v>
      </c>
      <c r="D56" s="39" t="s">
        <v>31</v>
      </c>
      <c r="E56" s="62">
        <v>2</v>
      </c>
      <c r="F56" s="41">
        <v>0</v>
      </c>
      <c r="G56" s="42">
        <f t="shared" si="12"/>
        <v>0</v>
      </c>
      <c r="H56" s="43">
        <v>0</v>
      </c>
      <c r="I56" s="42">
        <f t="shared" si="13"/>
        <v>0</v>
      </c>
      <c r="J56" s="40">
        <v>0.004515264</v>
      </c>
      <c r="K56" s="44">
        <f t="shared" si="14"/>
        <v>0.009030528</v>
      </c>
    </row>
    <row r="57" spans="1:11" s="1" customFormat="1" ht="9.75">
      <c r="A57" s="35">
        <f t="shared" si="15"/>
        <v>38</v>
      </c>
      <c r="B57" s="37" t="s">
        <v>101</v>
      </c>
      <c r="C57" s="38" t="s">
        <v>102</v>
      </c>
      <c r="D57" s="39" t="s">
        <v>31</v>
      </c>
      <c r="E57" s="62">
        <v>3</v>
      </c>
      <c r="F57" s="41">
        <v>0</v>
      </c>
      <c r="G57" s="42">
        <f t="shared" si="12"/>
        <v>0</v>
      </c>
      <c r="H57" s="43">
        <v>0</v>
      </c>
      <c r="I57" s="42">
        <f t="shared" si="13"/>
        <v>0</v>
      </c>
      <c r="J57" s="40">
        <v>0.0117005</v>
      </c>
      <c r="K57" s="44">
        <f t="shared" si="14"/>
        <v>0.0351015</v>
      </c>
    </row>
    <row r="58" spans="1:11" s="1" customFormat="1" ht="9.75">
      <c r="A58" s="35">
        <f t="shared" si="15"/>
        <v>39</v>
      </c>
      <c r="B58" s="37" t="s">
        <v>103</v>
      </c>
      <c r="C58" s="38" t="s">
        <v>962</v>
      </c>
      <c r="D58" s="39" t="s">
        <v>31</v>
      </c>
      <c r="E58" s="62">
        <v>1</v>
      </c>
      <c r="F58" s="41">
        <v>0</v>
      </c>
      <c r="G58" s="42">
        <f t="shared" si="12"/>
        <v>0</v>
      </c>
      <c r="H58" s="43">
        <v>0</v>
      </c>
      <c r="I58" s="42">
        <f t="shared" si="13"/>
        <v>0</v>
      </c>
      <c r="J58" s="40">
        <v>0.0183665</v>
      </c>
      <c r="K58" s="44">
        <f t="shared" si="14"/>
        <v>0.0183665</v>
      </c>
    </row>
    <row r="59" spans="1:11" s="1" customFormat="1" ht="9.75">
      <c r="A59" s="35">
        <f t="shared" si="15"/>
        <v>40</v>
      </c>
      <c r="B59" s="37" t="s">
        <v>104</v>
      </c>
      <c r="C59" s="38" t="s">
        <v>963</v>
      </c>
      <c r="D59" s="39" t="s">
        <v>31</v>
      </c>
      <c r="E59" s="62">
        <v>2</v>
      </c>
      <c r="F59" s="41">
        <v>0</v>
      </c>
      <c r="G59" s="42">
        <f t="shared" si="12"/>
        <v>0</v>
      </c>
      <c r="H59" s="43">
        <v>0</v>
      </c>
      <c r="I59" s="42">
        <f t="shared" si="13"/>
        <v>0</v>
      </c>
      <c r="J59" s="40">
        <v>0.0046802</v>
      </c>
      <c r="K59" s="44">
        <f t="shared" si="14"/>
        <v>0.0093604</v>
      </c>
    </row>
    <row r="60" spans="1:11" s="17" customFormat="1" ht="11.25" customHeight="1">
      <c r="A60" s="53"/>
      <c r="B60" s="54">
        <v>9</v>
      </c>
      <c r="C60" s="55" t="s">
        <v>105</v>
      </c>
      <c r="D60" s="56"/>
      <c r="E60" s="56"/>
      <c r="F60" s="57"/>
      <c r="G60" s="58">
        <f>SUM(G48:G59)</f>
        <v>0</v>
      </c>
      <c r="H60" s="59"/>
      <c r="I60" s="60">
        <f>SUM(I48:I59)</f>
        <v>0</v>
      </c>
      <c r="J60" s="59"/>
      <c r="K60" s="61">
        <f>SUM(K48:K59)</f>
        <v>1.6083381487999997</v>
      </c>
    </row>
    <row r="61" spans="1:11" s="17" customFormat="1" ht="11.25" customHeight="1">
      <c r="A61" s="28"/>
      <c r="B61" s="29" t="s">
        <v>106</v>
      </c>
      <c r="C61" s="30" t="s">
        <v>107</v>
      </c>
      <c r="D61" s="27"/>
      <c r="E61" s="27"/>
      <c r="F61" s="31"/>
      <c r="G61" s="32"/>
      <c r="H61" s="33"/>
      <c r="I61" s="26"/>
      <c r="J61" s="33"/>
      <c r="K61" s="34"/>
    </row>
    <row r="62" spans="1:11" s="1" customFormat="1" ht="9.75">
      <c r="A62" s="35">
        <f>A59+1</f>
        <v>41</v>
      </c>
      <c r="B62" s="37" t="s">
        <v>108</v>
      </c>
      <c r="C62" s="38" t="s">
        <v>109</v>
      </c>
      <c r="D62" s="39" t="s">
        <v>37</v>
      </c>
      <c r="E62" s="62">
        <v>15</v>
      </c>
      <c r="F62" s="41">
        <v>0</v>
      </c>
      <c r="G62" s="42">
        <f>E62*F62</f>
        <v>0</v>
      </c>
      <c r="H62" s="43">
        <v>0</v>
      </c>
      <c r="I62" s="42">
        <f>E62*H62</f>
        <v>0</v>
      </c>
      <c r="J62" s="40">
        <v>0.00120165</v>
      </c>
      <c r="K62" s="44">
        <f>E62*J62</f>
        <v>0.018024750000000003</v>
      </c>
    </row>
    <row r="63" spans="1:11" s="17" customFormat="1" ht="11.25" customHeight="1">
      <c r="A63" s="53"/>
      <c r="B63" s="54">
        <v>94</v>
      </c>
      <c r="C63" s="55" t="s">
        <v>110</v>
      </c>
      <c r="D63" s="56"/>
      <c r="E63" s="56"/>
      <c r="F63" s="57"/>
      <c r="G63" s="58">
        <f>SUM(G62:G62)</f>
        <v>0</v>
      </c>
      <c r="H63" s="59"/>
      <c r="I63" s="60">
        <f>SUM(I62:I62)</f>
        <v>0</v>
      </c>
      <c r="J63" s="59"/>
      <c r="K63" s="61">
        <f>SUM(K62:K62)</f>
        <v>0.018024750000000003</v>
      </c>
    </row>
    <row r="64" spans="1:11" s="17" customFormat="1" ht="11.25" customHeight="1">
      <c r="A64" s="28"/>
      <c r="B64" s="29" t="s">
        <v>111</v>
      </c>
      <c r="C64" s="30" t="s">
        <v>112</v>
      </c>
      <c r="D64" s="27"/>
      <c r="E64" s="27"/>
      <c r="F64" s="31"/>
      <c r="G64" s="32"/>
      <c r="H64" s="33"/>
      <c r="I64" s="26"/>
      <c r="J64" s="33"/>
      <c r="K64" s="34"/>
    </row>
    <row r="65" spans="1:11" s="1" customFormat="1" ht="9.75">
      <c r="A65" s="35">
        <f>A62+1</f>
        <v>42</v>
      </c>
      <c r="B65" s="37" t="s">
        <v>113</v>
      </c>
      <c r="C65" s="38" t="s">
        <v>964</v>
      </c>
      <c r="D65" s="39" t="s">
        <v>37</v>
      </c>
      <c r="E65" s="62">
        <v>0.315</v>
      </c>
      <c r="F65" s="41">
        <v>0</v>
      </c>
      <c r="G65" s="42">
        <f aca="true" t="shared" si="16" ref="G65:G106">E65*F65</f>
        <v>0</v>
      </c>
      <c r="H65" s="43">
        <v>0</v>
      </c>
      <c r="I65" s="42">
        <f aca="true" t="shared" si="17" ref="I65:I106">E65*H65</f>
        <v>0</v>
      </c>
      <c r="J65" s="40">
        <v>0.108683016</v>
      </c>
      <c r="K65" s="44">
        <f aca="true" t="shared" si="18" ref="K65:K106">E65*J65</f>
        <v>0.034235150039999995</v>
      </c>
    </row>
    <row r="66" spans="1:11" s="1" customFormat="1" ht="9.75">
      <c r="A66" s="35">
        <f aca="true" t="shared" si="19" ref="A66:A106">A65+1</f>
        <v>43</v>
      </c>
      <c r="B66" s="37" t="s">
        <v>114</v>
      </c>
      <c r="C66" s="38" t="s">
        <v>965</v>
      </c>
      <c r="D66" s="39" t="s">
        <v>37</v>
      </c>
      <c r="E66" s="62">
        <v>0.5</v>
      </c>
      <c r="F66" s="41">
        <v>0</v>
      </c>
      <c r="G66" s="42">
        <f t="shared" si="16"/>
        <v>0</v>
      </c>
      <c r="H66" s="43">
        <v>0</v>
      </c>
      <c r="I66" s="42">
        <f t="shared" si="17"/>
        <v>0</v>
      </c>
      <c r="J66" s="40">
        <v>0.173683016</v>
      </c>
      <c r="K66" s="44">
        <f t="shared" si="18"/>
        <v>0.086841508</v>
      </c>
    </row>
    <row r="67" spans="1:11" s="1" customFormat="1" ht="9.75">
      <c r="A67" s="35">
        <f t="shared" si="19"/>
        <v>44</v>
      </c>
      <c r="B67" s="37" t="s">
        <v>115</v>
      </c>
      <c r="C67" s="38" t="s">
        <v>966</v>
      </c>
      <c r="D67" s="39" t="s">
        <v>37</v>
      </c>
      <c r="E67" s="62">
        <v>0.9</v>
      </c>
      <c r="F67" s="41">
        <v>0</v>
      </c>
      <c r="G67" s="42">
        <f t="shared" si="16"/>
        <v>0</v>
      </c>
      <c r="H67" s="43">
        <v>0</v>
      </c>
      <c r="I67" s="42">
        <f t="shared" si="17"/>
        <v>0</v>
      </c>
      <c r="J67" s="40">
        <v>0.213683016</v>
      </c>
      <c r="K67" s="44">
        <f t="shared" si="18"/>
        <v>0.1923147144</v>
      </c>
    </row>
    <row r="68" spans="1:11" s="1" customFormat="1" ht="9.75">
      <c r="A68" s="35">
        <f t="shared" si="19"/>
        <v>45</v>
      </c>
      <c r="B68" s="37" t="s">
        <v>116</v>
      </c>
      <c r="C68" s="38" t="s">
        <v>117</v>
      </c>
      <c r="D68" s="39" t="s">
        <v>57</v>
      </c>
      <c r="E68" s="62">
        <v>0.993</v>
      </c>
      <c r="F68" s="41">
        <v>0</v>
      </c>
      <c r="G68" s="42">
        <f t="shared" si="16"/>
        <v>0</v>
      </c>
      <c r="H68" s="43">
        <v>0</v>
      </c>
      <c r="I68" s="42">
        <f t="shared" si="17"/>
        <v>0</v>
      </c>
      <c r="J68" s="40">
        <v>2.2</v>
      </c>
      <c r="K68" s="44">
        <f t="shared" si="18"/>
        <v>2.1846</v>
      </c>
    </row>
    <row r="69" spans="1:11" s="1" customFormat="1" ht="9.75">
      <c r="A69" s="35">
        <f t="shared" si="19"/>
        <v>46</v>
      </c>
      <c r="B69" s="37" t="s">
        <v>118</v>
      </c>
      <c r="C69" s="38" t="s">
        <v>119</v>
      </c>
      <c r="D69" s="39" t="s">
        <v>57</v>
      </c>
      <c r="E69" s="62">
        <v>0.4</v>
      </c>
      <c r="F69" s="41">
        <v>0</v>
      </c>
      <c r="G69" s="42">
        <f t="shared" si="16"/>
        <v>0</v>
      </c>
      <c r="H69" s="43">
        <v>0</v>
      </c>
      <c r="I69" s="42">
        <f t="shared" si="17"/>
        <v>0</v>
      </c>
      <c r="J69" s="40">
        <v>2.2</v>
      </c>
      <c r="K69" s="44">
        <f t="shared" si="18"/>
        <v>0.8800000000000001</v>
      </c>
    </row>
    <row r="70" spans="1:11" s="1" customFormat="1" ht="9.75">
      <c r="A70" s="35">
        <f t="shared" si="19"/>
        <v>47</v>
      </c>
      <c r="B70" s="37" t="s">
        <v>120</v>
      </c>
      <c r="C70" s="38" t="s">
        <v>967</v>
      </c>
      <c r="D70" s="39" t="s">
        <v>37</v>
      </c>
      <c r="E70" s="62">
        <v>9.93</v>
      </c>
      <c r="F70" s="41">
        <v>0</v>
      </c>
      <c r="G70" s="42">
        <f t="shared" si="16"/>
        <v>0</v>
      </c>
      <c r="H70" s="43">
        <v>0</v>
      </c>
      <c r="I70" s="42">
        <f t="shared" si="17"/>
        <v>0</v>
      </c>
      <c r="J70" s="40">
        <v>0.02</v>
      </c>
      <c r="K70" s="44">
        <f t="shared" si="18"/>
        <v>0.1986</v>
      </c>
    </row>
    <row r="71" spans="1:11" s="1" customFormat="1" ht="9.75">
      <c r="A71" s="35">
        <f t="shared" si="19"/>
        <v>48</v>
      </c>
      <c r="B71" s="37" t="s">
        <v>121</v>
      </c>
      <c r="C71" s="38" t="s">
        <v>122</v>
      </c>
      <c r="D71" s="39" t="s">
        <v>31</v>
      </c>
      <c r="E71" s="62">
        <v>2</v>
      </c>
      <c r="F71" s="41">
        <v>0</v>
      </c>
      <c r="G71" s="42">
        <f t="shared" si="16"/>
        <v>0</v>
      </c>
      <c r="H71" s="43">
        <v>0</v>
      </c>
      <c r="I71" s="42">
        <f t="shared" si="17"/>
        <v>0</v>
      </c>
      <c r="J71" s="40">
        <v>0</v>
      </c>
      <c r="K71" s="44">
        <f t="shared" si="18"/>
        <v>0</v>
      </c>
    </row>
    <row r="72" spans="1:11" s="1" customFormat="1" ht="9.75">
      <c r="A72" s="35">
        <f t="shared" si="19"/>
        <v>49</v>
      </c>
      <c r="B72" s="37" t="s">
        <v>123</v>
      </c>
      <c r="C72" s="38" t="s">
        <v>124</v>
      </c>
      <c r="D72" s="39" t="s">
        <v>31</v>
      </c>
      <c r="E72" s="62">
        <v>2</v>
      </c>
      <c r="F72" s="41">
        <v>0</v>
      </c>
      <c r="G72" s="42">
        <f t="shared" si="16"/>
        <v>0</v>
      </c>
      <c r="H72" s="43">
        <v>0</v>
      </c>
      <c r="I72" s="42">
        <f t="shared" si="17"/>
        <v>0</v>
      </c>
      <c r="J72" s="40">
        <v>0</v>
      </c>
      <c r="K72" s="44">
        <f t="shared" si="18"/>
        <v>0</v>
      </c>
    </row>
    <row r="73" spans="1:11" s="1" customFormat="1" ht="9.75">
      <c r="A73" s="35">
        <f t="shared" si="19"/>
        <v>50</v>
      </c>
      <c r="B73" s="37" t="s">
        <v>125</v>
      </c>
      <c r="C73" s="38" t="s">
        <v>126</v>
      </c>
      <c r="D73" s="39" t="s">
        <v>37</v>
      </c>
      <c r="E73" s="62">
        <v>0.35</v>
      </c>
      <c r="F73" s="41">
        <v>0</v>
      </c>
      <c r="G73" s="42">
        <f t="shared" si="16"/>
        <v>0</v>
      </c>
      <c r="H73" s="43">
        <v>0</v>
      </c>
      <c r="I73" s="42">
        <f t="shared" si="17"/>
        <v>0</v>
      </c>
      <c r="J73" s="40">
        <v>0.055</v>
      </c>
      <c r="K73" s="44">
        <f t="shared" si="18"/>
        <v>0.01925</v>
      </c>
    </row>
    <row r="74" spans="1:11" s="1" customFormat="1" ht="9.75">
      <c r="A74" s="35">
        <f t="shared" si="19"/>
        <v>51</v>
      </c>
      <c r="B74" s="37" t="s">
        <v>127</v>
      </c>
      <c r="C74" s="38" t="s">
        <v>128</v>
      </c>
      <c r="D74" s="39" t="s">
        <v>31</v>
      </c>
      <c r="E74" s="62">
        <v>3</v>
      </c>
      <c r="F74" s="41">
        <v>0</v>
      </c>
      <c r="G74" s="42">
        <f t="shared" si="16"/>
        <v>0</v>
      </c>
      <c r="H74" s="43">
        <v>0</v>
      </c>
      <c r="I74" s="42">
        <f t="shared" si="17"/>
        <v>0</v>
      </c>
      <c r="J74" s="40">
        <v>0</v>
      </c>
      <c r="K74" s="44">
        <f t="shared" si="18"/>
        <v>0</v>
      </c>
    </row>
    <row r="75" spans="1:11" s="1" customFormat="1" ht="9.75">
      <c r="A75" s="35">
        <f t="shared" si="19"/>
        <v>52</v>
      </c>
      <c r="B75" s="37" t="s">
        <v>129</v>
      </c>
      <c r="C75" s="38" t="s">
        <v>968</v>
      </c>
      <c r="D75" s="39" t="s">
        <v>37</v>
      </c>
      <c r="E75" s="62">
        <v>1.6</v>
      </c>
      <c r="F75" s="41">
        <v>0</v>
      </c>
      <c r="G75" s="42">
        <f t="shared" si="16"/>
        <v>0</v>
      </c>
      <c r="H75" s="43">
        <v>0</v>
      </c>
      <c r="I75" s="42">
        <f t="shared" si="17"/>
        <v>0</v>
      </c>
      <c r="J75" s="40">
        <v>0.089201008</v>
      </c>
      <c r="K75" s="44">
        <f t="shared" si="18"/>
        <v>0.1427216128</v>
      </c>
    </row>
    <row r="76" spans="1:11" s="1" customFormat="1" ht="9.75">
      <c r="A76" s="35">
        <f t="shared" si="19"/>
        <v>53</v>
      </c>
      <c r="B76" s="37" t="s">
        <v>130</v>
      </c>
      <c r="C76" s="38" t="s">
        <v>969</v>
      </c>
      <c r="D76" s="39" t="s">
        <v>37</v>
      </c>
      <c r="E76" s="62">
        <v>2.8</v>
      </c>
      <c r="F76" s="41">
        <v>0</v>
      </c>
      <c r="G76" s="42">
        <f t="shared" si="16"/>
        <v>0</v>
      </c>
      <c r="H76" s="43">
        <v>0</v>
      </c>
      <c r="I76" s="42">
        <f t="shared" si="17"/>
        <v>0</v>
      </c>
      <c r="J76" s="40">
        <v>0.077201008</v>
      </c>
      <c r="K76" s="44">
        <f t="shared" si="18"/>
        <v>0.21616282239999998</v>
      </c>
    </row>
    <row r="77" spans="1:11" s="1" customFormat="1" ht="9.75">
      <c r="A77" s="35">
        <f t="shared" si="19"/>
        <v>54</v>
      </c>
      <c r="B77" s="37" t="s">
        <v>131</v>
      </c>
      <c r="C77" s="38" t="s">
        <v>132</v>
      </c>
      <c r="D77" s="39" t="s">
        <v>33</v>
      </c>
      <c r="E77" s="62">
        <v>6</v>
      </c>
      <c r="F77" s="41">
        <v>0</v>
      </c>
      <c r="G77" s="42">
        <f t="shared" si="16"/>
        <v>0</v>
      </c>
      <c r="H77" s="43">
        <v>0</v>
      </c>
      <c r="I77" s="42">
        <f t="shared" si="17"/>
        <v>0</v>
      </c>
      <c r="J77" s="40">
        <v>0.013394224</v>
      </c>
      <c r="K77" s="44">
        <f t="shared" si="18"/>
        <v>0.080365344</v>
      </c>
    </row>
    <row r="78" spans="1:11" s="1" customFormat="1" ht="9.75">
      <c r="A78" s="35">
        <f t="shared" si="19"/>
        <v>55</v>
      </c>
      <c r="B78" s="37" t="s">
        <v>133</v>
      </c>
      <c r="C78" s="38" t="s">
        <v>134</v>
      </c>
      <c r="D78" s="39" t="s">
        <v>33</v>
      </c>
      <c r="E78" s="62">
        <v>2</v>
      </c>
      <c r="F78" s="41">
        <v>0</v>
      </c>
      <c r="G78" s="42">
        <f t="shared" si="16"/>
        <v>0</v>
      </c>
      <c r="H78" s="43">
        <v>0</v>
      </c>
      <c r="I78" s="42">
        <f t="shared" si="17"/>
        <v>0</v>
      </c>
      <c r="J78" s="40">
        <v>0.037600504</v>
      </c>
      <c r="K78" s="44">
        <f t="shared" si="18"/>
        <v>0.075201008</v>
      </c>
    </row>
    <row r="79" spans="1:11" s="1" customFormat="1" ht="9.75">
      <c r="A79" s="35">
        <f t="shared" si="19"/>
        <v>56</v>
      </c>
      <c r="B79" s="37" t="s">
        <v>135</v>
      </c>
      <c r="C79" s="38" t="s">
        <v>136</v>
      </c>
      <c r="D79" s="39" t="s">
        <v>31</v>
      </c>
      <c r="E79" s="62">
        <v>1</v>
      </c>
      <c r="F79" s="41">
        <v>0</v>
      </c>
      <c r="G79" s="42">
        <f t="shared" si="16"/>
        <v>0</v>
      </c>
      <c r="H79" s="43">
        <v>0</v>
      </c>
      <c r="I79" s="42">
        <f t="shared" si="17"/>
        <v>0</v>
      </c>
      <c r="J79" s="40">
        <v>0.075</v>
      </c>
      <c r="K79" s="44">
        <f t="shared" si="18"/>
        <v>0.075</v>
      </c>
    </row>
    <row r="80" spans="1:11" s="1" customFormat="1" ht="9.75">
      <c r="A80" s="35">
        <f t="shared" si="19"/>
        <v>57</v>
      </c>
      <c r="B80" s="37" t="s">
        <v>137</v>
      </c>
      <c r="C80" s="38" t="s">
        <v>138</v>
      </c>
      <c r="D80" s="39" t="s">
        <v>31</v>
      </c>
      <c r="E80" s="62">
        <v>2</v>
      </c>
      <c r="F80" s="41">
        <v>0</v>
      </c>
      <c r="G80" s="42">
        <f t="shared" si="16"/>
        <v>0</v>
      </c>
      <c r="H80" s="43">
        <v>0</v>
      </c>
      <c r="I80" s="42">
        <f t="shared" si="17"/>
        <v>0</v>
      </c>
      <c r="J80" s="40">
        <v>0.015504239999999999</v>
      </c>
      <c r="K80" s="44">
        <f t="shared" si="18"/>
        <v>0.031008479999999998</v>
      </c>
    </row>
    <row r="81" spans="1:11" s="1" customFormat="1" ht="9.75">
      <c r="A81" s="35">
        <f t="shared" si="19"/>
        <v>58</v>
      </c>
      <c r="B81" s="37" t="s">
        <v>139</v>
      </c>
      <c r="C81" s="38" t="s">
        <v>140</v>
      </c>
      <c r="D81" s="39" t="s">
        <v>33</v>
      </c>
      <c r="E81" s="62">
        <v>4</v>
      </c>
      <c r="F81" s="41">
        <v>0</v>
      </c>
      <c r="G81" s="42">
        <f t="shared" si="16"/>
        <v>0</v>
      </c>
      <c r="H81" s="43">
        <v>0</v>
      </c>
      <c r="I81" s="42">
        <f t="shared" si="17"/>
        <v>0</v>
      </c>
      <c r="J81" s="40">
        <v>0.007</v>
      </c>
      <c r="K81" s="44">
        <f t="shared" si="18"/>
        <v>0.028</v>
      </c>
    </row>
    <row r="82" spans="1:11" s="1" customFormat="1" ht="9.75">
      <c r="A82" s="35">
        <f t="shared" si="19"/>
        <v>59</v>
      </c>
      <c r="B82" s="37" t="s">
        <v>141</v>
      </c>
      <c r="C82" s="38" t="s">
        <v>142</v>
      </c>
      <c r="D82" s="39" t="s">
        <v>33</v>
      </c>
      <c r="E82" s="62">
        <v>8</v>
      </c>
      <c r="F82" s="41">
        <v>0</v>
      </c>
      <c r="G82" s="42">
        <f t="shared" si="16"/>
        <v>0</v>
      </c>
      <c r="H82" s="43">
        <v>0</v>
      </c>
      <c r="I82" s="42">
        <f t="shared" si="17"/>
        <v>0</v>
      </c>
      <c r="J82" s="40">
        <v>0.006</v>
      </c>
      <c r="K82" s="44">
        <f t="shared" si="18"/>
        <v>0.048</v>
      </c>
    </row>
    <row r="83" spans="1:11" s="1" customFormat="1" ht="9.75">
      <c r="A83" s="35">
        <f t="shared" si="19"/>
        <v>60</v>
      </c>
      <c r="B83" s="37" t="s">
        <v>143</v>
      </c>
      <c r="C83" s="38" t="s">
        <v>144</v>
      </c>
      <c r="D83" s="39" t="s">
        <v>33</v>
      </c>
      <c r="E83" s="62">
        <v>12</v>
      </c>
      <c r="F83" s="41">
        <v>0</v>
      </c>
      <c r="G83" s="42">
        <f t="shared" si="16"/>
        <v>0</v>
      </c>
      <c r="H83" s="43">
        <v>0</v>
      </c>
      <c r="I83" s="42">
        <f t="shared" si="17"/>
        <v>0</v>
      </c>
      <c r="J83" s="40">
        <v>0.00450424</v>
      </c>
      <c r="K83" s="44">
        <f t="shared" si="18"/>
        <v>0.054050879999999996</v>
      </c>
    </row>
    <row r="84" spans="1:11" s="1" customFormat="1" ht="9.75">
      <c r="A84" s="35">
        <f t="shared" si="19"/>
        <v>61</v>
      </c>
      <c r="B84" s="37" t="s">
        <v>145</v>
      </c>
      <c r="C84" s="38" t="s">
        <v>146</v>
      </c>
      <c r="D84" s="39" t="s">
        <v>33</v>
      </c>
      <c r="E84" s="62">
        <v>4</v>
      </c>
      <c r="F84" s="41">
        <v>0</v>
      </c>
      <c r="G84" s="42">
        <f t="shared" si="16"/>
        <v>0</v>
      </c>
      <c r="H84" s="43">
        <v>0</v>
      </c>
      <c r="I84" s="42">
        <f t="shared" si="17"/>
        <v>0</v>
      </c>
      <c r="J84" s="40">
        <v>0.009504239999999999</v>
      </c>
      <c r="K84" s="44">
        <f t="shared" si="18"/>
        <v>0.038016959999999995</v>
      </c>
    </row>
    <row r="85" spans="1:11" s="1" customFormat="1" ht="9.75">
      <c r="A85" s="35">
        <f t="shared" si="19"/>
        <v>62</v>
      </c>
      <c r="B85" s="37" t="s">
        <v>147</v>
      </c>
      <c r="C85" s="38" t="s">
        <v>148</v>
      </c>
      <c r="D85" s="39" t="s">
        <v>33</v>
      </c>
      <c r="E85" s="62">
        <v>3</v>
      </c>
      <c r="F85" s="41">
        <v>0</v>
      </c>
      <c r="G85" s="42">
        <f t="shared" si="16"/>
        <v>0</v>
      </c>
      <c r="H85" s="43">
        <v>0</v>
      </c>
      <c r="I85" s="42">
        <f t="shared" si="17"/>
        <v>0</v>
      </c>
      <c r="J85" s="40">
        <v>0.01950424</v>
      </c>
      <c r="K85" s="44">
        <f t="shared" si="18"/>
        <v>0.05851272</v>
      </c>
    </row>
    <row r="86" spans="1:11" s="1" customFormat="1" ht="9.75">
      <c r="A86" s="35">
        <f t="shared" si="19"/>
        <v>63</v>
      </c>
      <c r="B86" s="37" t="s">
        <v>149</v>
      </c>
      <c r="C86" s="38" t="s">
        <v>150</v>
      </c>
      <c r="D86" s="39" t="s">
        <v>33</v>
      </c>
      <c r="E86" s="62">
        <v>2</v>
      </c>
      <c r="F86" s="41">
        <v>0</v>
      </c>
      <c r="G86" s="42">
        <f t="shared" si="16"/>
        <v>0</v>
      </c>
      <c r="H86" s="43">
        <v>0</v>
      </c>
      <c r="I86" s="42">
        <f t="shared" si="17"/>
        <v>0</v>
      </c>
      <c r="J86" s="40">
        <v>0.00450424</v>
      </c>
      <c r="K86" s="44">
        <f t="shared" si="18"/>
        <v>0.00900848</v>
      </c>
    </row>
    <row r="87" spans="1:11" s="1" customFormat="1" ht="9.75">
      <c r="A87" s="35">
        <f t="shared" si="19"/>
        <v>64</v>
      </c>
      <c r="B87" s="37" t="s">
        <v>151</v>
      </c>
      <c r="C87" s="38" t="s">
        <v>152</v>
      </c>
      <c r="D87" s="39" t="s">
        <v>33</v>
      </c>
      <c r="E87" s="62">
        <v>1.5</v>
      </c>
      <c r="F87" s="41">
        <v>0</v>
      </c>
      <c r="G87" s="42">
        <f t="shared" si="16"/>
        <v>0</v>
      </c>
      <c r="H87" s="43">
        <v>0</v>
      </c>
      <c r="I87" s="42">
        <f t="shared" si="17"/>
        <v>0</v>
      </c>
      <c r="J87" s="40">
        <v>0.009504239999999999</v>
      </c>
      <c r="K87" s="44">
        <f t="shared" si="18"/>
        <v>0.01425636</v>
      </c>
    </row>
    <row r="88" spans="1:11" s="1" customFormat="1" ht="9.75">
      <c r="A88" s="35">
        <f t="shared" si="19"/>
        <v>65</v>
      </c>
      <c r="B88" s="37" t="s">
        <v>153</v>
      </c>
      <c r="C88" s="38" t="s">
        <v>154</v>
      </c>
      <c r="D88" s="39" t="s">
        <v>33</v>
      </c>
      <c r="E88" s="62">
        <v>0.3</v>
      </c>
      <c r="F88" s="41">
        <v>0</v>
      </c>
      <c r="G88" s="42">
        <f t="shared" si="16"/>
        <v>0</v>
      </c>
      <c r="H88" s="43">
        <v>0</v>
      </c>
      <c r="I88" s="42">
        <f t="shared" si="17"/>
        <v>0</v>
      </c>
      <c r="J88" s="40">
        <v>0.081288792</v>
      </c>
      <c r="K88" s="44">
        <f t="shared" si="18"/>
        <v>0.0243866376</v>
      </c>
    </row>
    <row r="89" spans="1:11" s="1" customFormat="1" ht="9.75">
      <c r="A89" s="35">
        <f t="shared" si="19"/>
        <v>66</v>
      </c>
      <c r="B89" s="37" t="s">
        <v>155</v>
      </c>
      <c r="C89" s="38" t="s">
        <v>156</v>
      </c>
      <c r="D89" s="39" t="s">
        <v>33</v>
      </c>
      <c r="E89" s="62">
        <v>0.3</v>
      </c>
      <c r="F89" s="41">
        <v>0</v>
      </c>
      <c r="G89" s="42">
        <f t="shared" si="16"/>
        <v>0</v>
      </c>
      <c r="H89" s="43">
        <v>0</v>
      </c>
      <c r="I89" s="42">
        <f t="shared" si="17"/>
        <v>0</v>
      </c>
      <c r="J89" s="40">
        <v>0.16228879200000002</v>
      </c>
      <c r="K89" s="44">
        <f t="shared" si="18"/>
        <v>0.048686637600000006</v>
      </c>
    </row>
    <row r="90" spans="1:11" s="1" customFormat="1" ht="9.75">
      <c r="A90" s="35">
        <f t="shared" si="19"/>
        <v>67</v>
      </c>
      <c r="B90" s="37" t="s">
        <v>157</v>
      </c>
      <c r="C90" s="38" t="s">
        <v>158</v>
      </c>
      <c r="D90" s="39" t="s">
        <v>33</v>
      </c>
      <c r="E90" s="62">
        <v>2</v>
      </c>
      <c r="F90" s="41">
        <v>0</v>
      </c>
      <c r="G90" s="42">
        <f t="shared" si="16"/>
        <v>0</v>
      </c>
      <c r="H90" s="43">
        <v>0</v>
      </c>
      <c r="I90" s="42">
        <f t="shared" si="17"/>
        <v>0</v>
      </c>
      <c r="J90" s="40">
        <v>0.004</v>
      </c>
      <c r="K90" s="44">
        <f t="shared" si="18"/>
        <v>0.008</v>
      </c>
    </row>
    <row r="91" spans="1:11" s="1" customFormat="1" ht="9.75">
      <c r="A91" s="35">
        <f t="shared" si="19"/>
        <v>68</v>
      </c>
      <c r="B91" s="37" t="s">
        <v>159</v>
      </c>
      <c r="C91" s="38" t="s">
        <v>160</v>
      </c>
      <c r="D91" s="39" t="s">
        <v>31</v>
      </c>
      <c r="E91" s="62">
        <v>6</v>
      </c>
      <c r="F91" s="41">
        <v>0</v>
      </c>
      <c r="G91" s="42">
        <f t="shared" si="16"/>
        <v>0</v>
      </c>
      <c r="H91" s="43">
        <v>0</v>
      </c>
      <c r="I91" s="42">
        <f t="shared" si="17"/>
        <v>0</v>
      </c>
      <c r="J91" s="40">
        <v>0.001</v>
      </c>
      <c r="K91" s="44">
        <f t="shared" si="18"/>
        <v>0.006</v>
      </c>
    </row>
    <row r="92" spans="1:11" s="1" customFormat="1" ht="9.75">
      <c r="A92" s="35">
        <f t="shared" si="19"/>
        <v>69</v>
      </c>
      <c r="B92" s="37" t="s">
        <v>161</v>
      </c>
      <c r="C92" s="38" t="s">
        <v>970</v>
      </c>
      <c r="D92" s="39" t="s">
        <v>33</v>
      </c>
      <c r="E92" s="62">
        <v>2</v>
      </c>
      <c r="F92" s="41">
        <v>0</v>
      </c>
      <c r="G92" s="42">
        <f t="shared" si="16"/>
        <v>0</v>
      </c>
      <c r="H92" s="43">
        <v>0</v>
      </c>
      <c r="I92" s="42">
        <f t="shared" si="17"/>
        <v>0</v>
      </c>
      <c r="J92" s="40">
        <v>0.003</v>
      </c>
      <c r="K92" s="44">
        <f t="shared" si="18"/>
        <v>0.006</v>
      </c>
    </row>
    <row r="93" spans="1:11" s="1" customFormat="1" ht="9.75">
      <c r="A93" s="35">
        <f t="shared" si="19"/>
        <v>70</v>
      </c>
      <c r="B93" s="37" t="s">
        <v>162</v>
      </c>
      <c r="C93" s="38" t="s">
        <v>163</v>
      </c>
      <c r="D93" s="39" t="s">
        <v>37</v>
      </c>
      <c r="E93" s="62">
        <v>25.33</v>
      </c>
      <c r="F93" s="41">
        <v>0</v>
      </c>
      <c r="G93" s="42">
        <f t="shared" si="16"/>
        <v>0</v>
      </c>
      <c r="H93" s="43">
        <v>0</v>
      </c>
      <c r="I93" s="42">
        <f t="shared" si="17"/>
        <v>0</v>
      </c>
      <c r="J93" s="40">
        <v>0.015</v>
      </c>
      <c r="K93" s="44">
        <f t="shared" si="18"/>
        <v>0.37994999999999995</v>
      </c>
    </row>
    <row r="94" spans="1:11" s="1" customFormat="1" ht="9.75">
      <c r="A94" s="35">
        <f t="shared" si="19"/>
        <v>71</v>
      </c>
      <c r="B94" s="37" t="s">
        <v>164</v>
      </c>
      <c r="C94" s="38" t="s">
        <v>165</v>
      </c>
      <c r="D94" s="39" t="s">
        <v>37</v>
      </c>
      <c r="E94" s="62">
        <v>15.4</v>
      </c>
      <c r="F94" s="41">
        <v>0</v>
      </c>
      <c r="G94" s="42">
        <f t="shared" si="16"/>
        <v>0</v>
      </c>
      <c r="H94" s="43">
        <v>0</v>
      </c>
      <c r="I94" s="42">
        <f t="shared" si="17"/>
        <v>0</v>
      </c>
      <c r="J94" s="40">
        <v>0.015</v>
      </c>
      <c r="K94" s="44">
        <f t="shared" si="18"/>
        <v>0.23099999999999998</v>
      </c>
    </row>
    <row r="95" spans="1:11" s="1" customFormat="1" ht="9.75">
      <c r="A95" s="35">
        <f t="shared" si="19"/>
        <v>72</v>
      </c>
      <c r="B95" s="37" t="s">
        <v>166</v>
      </c>
      <c r="C95" s="38" t="s">
        <v>167</v>
      </c>
      <c r="D95" s="39" t="s">
        <v>37</v>
      </c>
      <c r="E95" s="62">
        <v>9.93</v>
      </c>
      <c r="F95" s="41">
        <v>0</v>
      </c>
      <c r="G95" s="42">
        <f t="shared" si="16"/>
        <v>0</v>
      </c>
      <c r="H95" s="43">
        <v>0</v>
      </c>
      <c r="I95" s="42">
        <f t="shared" si="17"/>
        <v>0</v>
      </c>
      <c r="J95" s="40">
        <v>0.025</v>
      </c>
      <c r="K95" s="44">
        <f t="shared" si="18"/>
        <v>0.24825</v>
      </c>
    </row>
    <row r="96" spans="1:11" s="1" customFormat="1" ht="19.5">
      <c r="A96" s="35">
        <f t="shared" si="19"/>
        <v>73</v>
      </c>
      <c r="B96" s="37" t="s">
        <v>168</v>
      </c>
      <c r="C96" s="38" t="s">
        <v>971</v>
      </c>
      <c r="D96" s="39" t="s">
        <v>37</v>
      </c>
      <c r="E96" s="62">
        <v>15.73</v>
      </c>
      <c r="F96" s="41">
        <v>0</v>
      </c>
      <c r="G96" s="42">
        <f t="shared" si="16"/>
        <v>0</v>
      </c>
      <c r="H96" s="43">
        <v>0</v>
      </c>
      <c r="I96" s="42">
        <f t="shared" si="17"/>
        <v>0</v>
      </c>
      <c r="J96" s="40">
        <v>0.068</v>
      </c>
      <c r="K96" s="44">
        <f t="shared" si="18"/>
        <v>1.0696400000000001</v>
      </c>
    </row>
    <row r="97" spans="1:11" s="1" customFormat="1" ht="9.75">
      <c r="A97" s="35">
        <f t="shared" si="19"/>
        <v>74</v>
      </c>
      <c r="B97" s="37" t="s">
        <v>937</v>
      </c>
      <c r="C97" s="38" t="s">
        <v>774</v>
      </c>
      <c r="D97" s="39" t="s">
        <v>775</v>
      </c>
      <c r="E97" s="62">
        <v>1</v>
      </c>
      <c r="F97" s="41">
        <v>0</v>
      </c>
      <c r="G97" s="42">
        <f>E97*F97</f>
        <v>0</v>
      </c>
      <c r="H97" s="43">
        <v>0</v>
      </c>
      <c r="I97" s="42">
        <f>E97*H97</f>
        <v>0</v>
      </c>
      <c r="J97" s="40">
        <v>0</v>
      </c>
      <c r="K97" s="44">
        <f>E97*J97</f>
        <v>0</v>
      </c>
    </row>
    <row r="98" spans="1:11" s="1" customFormat="1" ht="9.75">
      <c r="A98" s="35">
        <f t="shared" si="19"/>
        <v>75</v>
      </c>
      <c r="B98" s="37" t="s">
        <v>938</v>
      </c>
      <c r="C98" s="38" t="s">
        <v>935</v>
      </c>
      <c r="D98" s="39" t="s">
        <v>775</v>
      </c>
      <c r="E98" s="62">
        <v>1</v>
      </c>
      <c r="F98" s="41">
        <v>0</v>
      </c>
      <c r="G98" s="42">
        <f>E98*F98</f>
        <v>0</v>
      </c>
      <c r="H98" s="43">
        <v>0</v>
      </c>
      <c r="I98" s="42">
        <f>E98*H98</f>
        <v>0</v>
      </c>
      <c r="J98" s="40">
        <v>0</v>
      </c>
      <c r="K98" s="44">
        <f>E98*J98</f>
        <v>0</v>
      </c>
    </row>
    <row r="99" spans="1:11" s="1" customFormat="1" ht="9.75">
      <c r="A99" s="35">
        <f t="shared" si="19"/>
        <v>76</v>
      </c>
      <c r="B99" s="37" t="s">
        <v>939</v>
      </c>
      <c r="C99" s="38" t="s">
        <v>934</v>
      </c>
      <c r="D99" s="39" t="s">
        <v>775</v>
      </c>
      <c r="E99" s="62">
        <v>1</v>
      </c>
      <c r="F99" s="41">
        <v>0</v>
      </c>
      <c r="G99" s="42">
        <f>E99*F99</f>
        <v>0</v>
      </c>
      <c r="H99" s="43">
        <v>0</v>
      </c>
      <c r="I99" s="42">
        <f>E99*H99</f>
        <v>0</v>
      </c>
      <c r="J99" s="40">
        <v>0</v>
      </c>
      <c r="K99" s="44">
        <f>E99*J99</f>
        <v>0</v>
      </c>
    </row>
    <row r="100" spans="1:11" s="1" customFormat="1" ht="9.75">
      <c r="A100" s="35">
        <f t="shared" si="19"/>
        <v>77</v>
      </c>
      <c r="B100" s="37" t="s">
        <v>169</v>
      </c>
      <c r="C100" s="38" t="s">
        <v>170</v>
      </c>
      <c r="D100" s="39" t="s">
        <v>171</v>
      </c>
      <c r="E100" s="62">
        <v>6.488</v>
      </c>
      <c r="F100" s="41">
        <v>0</v>
      </c>
      <c r="G100" s="42">
        <f t="shared" si="16"/>
        <v>0</v>
      </c>
      <c r="H100" s="43">
        <v>0</v>
      </c>
      <c r="I100" s="42">
        <f t="shared" si="17"/>
        <v>0</v>
      </c>
      <c r="J100" s="40">
        <v>0</v>
      </c>
      <c r="K100" s="44">
        <f t="shared" si="18"/>
        <v>0</v>
      </c>
    </row>
    <row r="101" spans="1:11" s="1" customFormat="1" ht="9.75">
      <c r="A101" s="35">
        <f t="shared" si="19"/>
        <v>78</v>
      </c>
      <c r="B101" s="37" t="s">
        <v>172</v>
      </c>
      <c r="C101" s="38" t="s">
        <v>173</v>
      </c>
      <c r="D101" s="39" t="s">
        <v>171</v>
      </c>
      <c r="E101" s="62">
        <v>6.488</v>
      </c>
      <c r="F101" s="41">
        <v>0</v>
      </c>
      <c r="G101" s="42">
        <f t="shared" si="16"/>
        <v>0</v>
      </c>
      <c r="H101" s="43">
        <v>0</v>
      </c>
      <c r="I101" s="42">
        <f t="shared" si="17"/>
        <v>0</v>
      </c>
      <c r="J101" s="40">
        <v>0</v>
      </c>
      <c r="K101" s="44">
        <f t="shared" si="18"/>
        <v>0</v>
      </c>
    </row>
    <row r="102" spans="1:11" s="1" customFormat="1" ht="9.75">
      <c r="A102" s="35">
        <f t="shared" si="19"/>
        <v>79</v>
      </c>
      <c r="B102" s="37" t="s">
        <v>174</v>
      </c>
      <c r="C102" s="38" t="s">
        <v>175</v>
      </c>
      <c r="D102" s="39" t="s">
        <v>171</v>
      </c>
      <c r="E102" s="62">
        <v>6.488</v>
      </c>
      <c r="F102" s="41">
        <v>0</v>
      </c>
      <c r="G102" s="42">
        <f t="shared" si="16"/>
        <v>0</v>
      </c>
      <c r="H102" s="43">
        <v>0</v>
      </c>
      <c r="I102" s="42">
        <f t="shared" si="17"/>
        <v>0</v>
      </c>
      <c r="J102" s="40">
        <v>0</v>
      </c>
      <c r="K102" s="44">
        <f t="shared" si="18"/>
        <v>0</v>
      </c>
    </row>
    <row r="103" spans="1:11" s="1" customFormat="1" ht="9.75">
      <c r="A103" s="35">
        <f t="shared" si="19"/>
        <v>80</v>
      </c>
      <c r="B103" s="37" t="s">
        <v>176</v>
      </c>
      <c r="C103" s="38" t="s">
        <v>177</v>
      </c>
      <c r="D103" s="39" t="s">
        <v>171</v>
      </c>
      <c r="E103" s="62">
        <v>6.488</v>
      </c>
      <c r="F103" s="41">
        <v>0</v>
      </c>
      <c r="G103" s="42">
        <f t="shared" si="16"/>
        <v>0</v>
      </c>
      <c r="H103" s="43">
        <v>0</v>
      </c>
      <c r="I103" s="42">
        <f t="shared" si="17"/>
        <v>0</v>
      </c>
      <c r="J103" s="40">
        <v>0</v>
      </c>
      <c r="K103" s="44">
        <f t="shared" si="18"/>
        <v>0</v>
      </c>
    </row>
    <row r="104" spans="1:11" s="1" customFormat="1" ht="9.75">
      <c r="A104" s="35">
        <f t="shared" si="19"/>
        <v>81</v>
      </c>
      <c r="B104" s="37" t="s">
        <v>178</v>
      </c>
      <c r="C104" s="38" t="s">
        <v>179</v>
      </c>
      <c r="D104" s="39" t="s">
        <v>171</v>
      </c>
      <c r="E104" s="62">
        <v>6.488</v>
      </c>
      <c r="F104" s="41">
        <v>0</v>
      </c>
      <c r="G104" s="42">
        <f t="shared" si="16"/>
        <v>0</v>
      </c>
      <c r="H104" s="43">
        <v>0</v>
      </c>
      <c r="I104" s="42">
        <f t="shared" si="17"/>
        <v>0</v>
      </c>
      <c r="J104" s="40">
        <v>0</v>
      </c>
      <c r="K104" s="44">
        <f t="shared" si="18"/>
        <v>0</v>
      </c>
    </row>
    <row r="105" spans="1:11" s="1" customFormat="1" ht="9.75">
      <c r="A105" s="35">
        <f t="shared" si="19"/>
        <v>82</v>
      </c>
      <c r="B105" s="37" t="s">
        <v>180</v>
      </c>
      <c r="C105" s="38" t="s">
        <v>181</v>
      </c>
      <c r="D105" s="39" t="s">
        <v>171</v>
      </c>
      <c r="E105" s="62">
        <v>25.952</v>
      </c>
      <c r="F105" s="41">
        <v>0</v>
      </c>
      <c r="G105" s="42">
        <f t="shared" si="16"/>
        <v>0</v>
      </c>
      <c r="H105" s="43">
        <v>0</v>
      </c>
      <c r="I105" s="42">
        <f t="shared" si="17"/>
        <v>0</v>
      </c>
      <c r="J105" s="40">
        <v>0</v>
      </c>
      <c r="K105" s="44">
        <f t="shared" si="18"/>
        <v>0</v>
      </c>
    </row>
    <row r="106" spans="1:11" s="1" customFormat="1" ht="9.75">
      <c r="A106" s="35">
        <f t="shared" si="19"/>
        <v>83</v>
      </c>
      <c r="B106" s="37" t="s">
        <v>182</v>
      </c>
      <c r="C106" s="38" t="s">
        <v>183</v>
      </c>
      <c r="D106" s="39" t="s">
        <v>171</v>
      </c>
      <c r="E106" s="40">
        <v>6.488</v>
      </c>
      <c r="F106" s="41">
        <v>0</v>
      </c>
      <c r="G106" s="42">
        <f t="shared" si="16"/>
        <v>0</v>
      </c>
      <c r="H106" s="43">
        <v>0</v>
      </c>
      <c r="I106" s="42">
        <f t="shared" si="17"/>
        <v>0</v>
      </c>
      <c r="J106" s="40">
        <v>0</v>
      </c>
      <c r="K106" s="44">
        <f t="shared" si="18"/>
        <v>0</v>
      </c>
    </row>
    <row r="107" spans="1:11" s="17" customFormat="1" ht="11.25" customHeight="1">
      <c r="A107" s="53"/>
      <c r="B107" s="54">
        <v>96</v>
      </c>
      <c r="C107" s="55" t="s">
        <v>184</v>
      </c>
      <c r="D107" s="56"/>
      <c r="E107" s="56"/>
      <c r="F107" s="57"/>
      <c r="G107" s="58">
        <f>SUM(G65:G106)</f>
        <v>0</v>
      </c>
      <c r="H107" s="59"/>
      <c r="I107" s="60">
        <f>SUM(I65:I106)</f>
        <v>0</v>
      </c>
      <c r="J107" s="59"/>
      <c r="K107" s="61">
        <f>SUM(K65:K106)</f>
        <v>6.488059314840001</v>
      </c>
    </row>
    <row r="108" spans="1:11" s="17" customFormat="1" ht="11.25" customHeight="1">
      <c r="A108" s="28"/>
      <c r="B108" s="29" t="s">
        <v>185</v>
      </c>
      <c r="C108" s="30" t="s">
        <v>186</v>
      </c>
      <c r="D108" s="27"/>
      <c r="E108" s="27"/>
      <c r="F108" s="31"/>
      <c r="G108" s="32"/>
      <c r="H108" s="33"/>
      <c r="I108" s="26"/>
      <c r="J108" s="33"/>
      <c r="K108" s="34"/>
    </row>
    <row r="109" spans="1:11" s="1" customFormat="1" ht="9.75">
      <c r="A109" s="35">
        <f>A106+1</f>
        <v>84</v>
      </c>
      <c r="B109" s="37" t="s">
        <v>187</v>
      </c>
      <c r="C109" s="38" t="s">
        <v>188</v>
      </c>
      <c r="D109" s="39" t="s">
        <v>171</v>
      </c>
      <c r="E109" s="40">
        <f>K22+K28+K37+K46+K60+K63</f>
        <v>14.940311598939997</v>
      </c>
      <c r="F109" s="41">
        <v>0</v>
      </c>
      <c r="G109" s="42">
        <f>E109*F109</f>
        <v>0</v>
      </c>
      <c r="H109" s="43">
        <v>0</v>
      </c>
      <c r="I109" s="42">
        <f>E109*H109</f>
        <v>0</v>
      </c>
      <c r="J109" s="40">
        <v>0</v>
      </c>
      <c r="K109" s="44">
        <f>E109*J109</f>
        <v>0</v>
      </c>
    </row>
    <row r="110" spans="1:11" s="1" customFormat="1" ht="9.75">
      <c r="A110" s="35">
        <f>A109+1</f>
        <v>85</v>
      </c>
      <c r="B110" s="37" t="s">
        <v>189</v>
      </c>
      <c r="C110" s="38" t="s">
        <v>972</v>
      </c>
      <c r="D110" s="39" t="s">
        <v>171</v>
      </c>
      <c r="E110" s="40">
        <v>29.88</v>
      </c>
      <c r="F110" s="41">
        <v>0</v>
      </c>
      <c r="G110" s="42">
        <f>E110*F110</f>
        <v>0</v>
      </c>
      <c r="H110" s="43">
        <v>0</v>
      </c>
      <c r="I110" s="42">
        <f>E110*H110</f>
        <v>0</v>
      </c>
      <c r="J110" s="40">
        <v>0</v>
      </c>
      <c r="K110" s="44">
        <f>E110*J110</f>
        <v>0</v>
      </c>
    </row>
    <row r="111" spans="1:11" s="17" customFormat="1" ht="11.25" customHeight="1" thickBot="1">
      <c r="A111" s="45"/>
      <c r="B111" s="47">
        <v>99</v>
      </c>
      <c r="C111" s="48" t="s">
        <v>190</v>
      </c>
      <c r="D111" s="46"/>
      <c r="E111" s="46"/>
      <c r="F111" s="49"/>
      <c r="G111" s="51">
        <f>SUM(G109:G110)</f>
        <v>0</v>
      </c>
      <c r="H111" s="50"/>
      <c r="I111" s="63">
        <f>SUM(I109:I110)</f>
        <v>0</v>
      </c>
      <c r="J111" s="50"/>
      <c r="K111" s="52">
        <f>SUM(K109:K110)</f>
        <v>0</v>
      </c>
    </row>
    <row r="112" spans="1:11" ht="13.5" thickBo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1:11" s="1" customFormat="1" ht="10.5" customHeight="1" thickTop="1">
      <c r="A113" s="4" t="s">
        <v>2</v>
      </c>
      <c r="B113" s="338" t="s">
        <v>6</v>
      </c>
      <c r="C113" s="338" t="s">
        <v>8</v>
      </c>
      <c r="D113" s="338" t="s">
        <v>10</v>
      </c>
      <c r="E113" s="338" t="s">
        <v>12</v>
      </c>
      <c r="F113" s="339" t="s">
        <v>14</v>
      </c>
      <c r="G113" s="340"/>
      <c r="H113" s="340"/>
      <c r="I113" s="340"/>
      <c r="J113" s="343" t="s">
        <v>23</v>
      </c>
      <c r="K113" s="344"/>
    </row>
    <row r="114" spans="1:11" s="1" customFormat="1" ht="9.75" customHeight="1">
      <c r="A114" s="5" t="s">
        <v>3</v>
      </c>
      <c r="B114" s="322"/>
      <c r="C114" s="322"/>
      <c r="D114" s="322"/>
      <c r="E114" s="322"/>
      <c r="F114" s="341" t="s">
        <v>15</v>
      </c>
      <c r="G114" s="292"/>
      <c r="H114" s="342" t="s">
        <v>20</v>
      </c>
      <c r="I114" s="292"/>
      <c r="J114" s="322"/>
      <c r="K114" s="345"/>
    </row>
    <row r="115" spans="1:11" s="1" customFormat="1" ht="9.75" customHeight="1">
      <c r="A115" s="5" t="s">
        <v>4</v>
      </c>
      <c r="B115" s="322"/>
      <c r="C115" s="322"/>
      <c r="D115" s="322"/>
      <c r="E115" s="322"/>
      <c r="F115" s="8" t="s">
        <v>16</v>
      </c>
      <c r="G115" s="10" t="s">
        <v>18</v>
      </c>
      <c r="H115" s="12" t="s">
        <v>16</v>
      </c>
      <c r="I115" s="10" t="s">
        <v>18</v>
      </c>
      <c r="J115" s="12" t="s">
        <v>16</v>
      </c>
      <c r="K115" s="14" t="s">
        <v>18</v>
      </c>
    </row>
    <row r="116" spans="1:11" s="1" customFormat="1" ht="10.5" customHeight="1" thickBot="1">
      <c r="A116" s="6" t="s">
        <v>5</v>
      </c>
      <c r="B116" s="7" t="s">
        <v>7</v>
      </c>
      <c r="C116" s="7" t="s">
        <v>9</v>
      </c>
      <c r="D116" s="7" t="s">
        <v>11</v>
      </c>
      <c r="E116" s="7" t="s">
        <v>13</v>
      </c>
      <c r="F116" s="9" t="s">
        <v>17</v>
      </c>
      <c r="G116" s="11" t="s">
        <v>19</v>
      </c>
      <c r="H116" s="13" t="s">
        <v>21</v>
      </c>
      <c r="I116" s="11" t="s">
        <v>22</v>
      </c>
      <c r="J116" s="13" t="s">
        <v>24</v>
      </c>
      <c r="K116" s="15" t="s">
        <v>25</v>
      </c>
    </row>
    <row r="117" spans="1:11" s="17" customFormat="1" ht="12" customHeight="1" thickTop="1">
      <c r="A117" s="19"/>
      <c r="B117" s="18"/>
      <c r="C117" s="20" t="s">
        <v>191</v>
      </c>
      <c r="D117" s="18"/>
      <c r="E117" s="18"/>
      <c r="F117" s="21"/>
      <c r="G117" s="22"/>
      <c r="H117" s="23"/>
      <c r="J117" s="23"/>
      <c r="K117" s="24"/>
    </row>
    <row r="118" spans="1:11" s="17" customFormat="1" ht="11.25" customHeight="1">
      <c r="A118" s="28"/>
      <c r="B118" s="29" t="s">
        <v>192</v>
      </c>
      <c r="C118" s="30" t="s">
        <v>193</v>
      </c>
      <c r="D118" s="27"/>
      <c r="E118" s="27"/>
      <c r="F118" s="31"/>
      <c r="G118" s="32"/>
      <c r="H118" s="33"/>
      <c r="I118" s="26"/>
      <c r="J118" s="33"/>
      <c r="K118" s="34"/>
    </row>
    <row r="119" spans="1:11" s="1" customFormat="1" ht="9.75">
      <c r="A119" s="35">
        <f>A110+1</f>
        <v>86</v>
      </c>
      <c r="B119" s="37" t="s">
        <v>194</v>
      </c>
      <c r="C119" s="38" t="s">
        <v>195</v>
      </c>
      <c r="D119" s="39" t="s">
        <v>37</v>
      </c>
      <c r="E119" s="62">
        <v>25.33</v>
      </c>
      <c r="F119" s="41">
        <v>0</v>
      </c>
      <c r="G119" s="42">
        <f>E119*F119</f>
        <v>0</v>
      </c>
      <c r="H119" s="43">
        <v>0</v>
      </c>
      <c r="I119" s="42">
        <f>E119*H119</f>
        <v>0</v>
      </c>
      <c r="J119" s="40">
        <v>0</v>
      </c>
      <c r="K119" s="44">
        <f>E119*J119</f>
        <v>0</v>
      </c>
    </row>
    <row r="120" spans="1:11" s="1" customFormat="1" ht="9.75">
      <c r="A120" s="35">
        <f>A119+1</f>
        <v>87</v>
      </c>
      <c r="B120" s="37" t="s">
        <v>196</v>
      </c>
      <c r="C120" s="38" t="s">
        <v>197</v>
      </c>
      <c r="D120" s="39" t="s">
        <v>37</v>
      </c>
      <c r="E120" s="62">
        <v>3.06</v>
      </c>
      <c r="F120" s="41">
        <v>0</v>
      </c>
      <c r="G120" s="42">
        <f>E120*F120</f>
        <v>0</v>
      </c>
      <c r="H120" s="43">
        <v>0</v>
      </c>
      <c r="I120" s="42">
        <f>E120*H120</f>
        <v>0</v>
      </c>
      <c r="J120" s="40">
        <v>0.00485</v>
      </c>
      <c r="K120" s="44">
        <f>E120*J120</f>
        <v>0.014841</v>
      </c>
    </row>
    <row r="121" spans="1:11" s="1" customFormat="1" ht="19.5">
      <c r="A121" s="35">
        <f>A120+1</f>
        <v>88</v>
      </c>
      <c r="B121" s="37" t="s">
        <v>198</v>
      </c>
      <c r="C121" s="38" t="s">
        <v>974</v>
      </c>
      <c r="D121" s="39" t="s">
        <v>37</v>
      </c>
      <c r="E121" s="62">
        <v>8.68</v>
      </c>
      <c r="F121" s="41">
        <v>0</v>
      </c>
      <c r="G121" s="42">
        <f>E121*F121</f>
        <v>0</v>
      </c>
      <c r="H121" s="43">
        <v>0</v>
      </c>
      <c r="I121" s="42">
        <f>E121*H121</f>
        <v>0</v>
      </c>
      <c r="J121" s="40">
        <v>0.005044192</v>
      </c>
      <c r="K121" s="44">
        <f>E121*J121</f>
        <v>0.043783586560000004</v>
      </c>
    </row>
    <row r="122" spans="1:11" s="17" customFormat="1" ht="11.25" customHeight="1">
      <c r="A122" s="53"/>
      <c r="B122" s="54">
        <v>711</v>
      </c>
      <c r="C122" s="55" t="s">
        <v>199</v>
      </c>
      <c r="D122" s="56"/>
      <c r="E122" s="56"/>
      <c r="F122" s="57"/>
      <c r="G122" s="58">
        <f>SUM(G119:G121)</f>
        <v>0</v>
      </c>
      <c r="H122" s="59"/>
      <c r="I122" s="60">
        <f>SUM(I119:I121)</f>
        <v>0</v>
      </c>
      <c r="J122" s="59"/>
      <c r="K122" s="61">
        <f>SUM(K119:K121)</f>
        <v>0.058624586560000004</v>
      </c>
    </row>
    <row r="123" spans="1:11" s="17" customFormat="1" ht="11.25" customHeight="1">
      <c r="A123" s="28"/>
      <c r="B123" s="29" t="s">
        <v>200</v>
      </c>
      <c r="C123" s="30" t="s">
        <v>201</v>
      </c>
      <c r="D123" s="27"/>
      <c r="E123" s="27"/>
      <c r="F123" s="31"/>
      <c r="G123" s="32"/>
      <c r="H123" s="33"/>
      <c r="I123" s="26"/>
      <c r="J123" s="33"/>
      <c r="K123" s="34"/>
    </row>
    <row r="124" spans="1:11" s="1" customFormat="1" ht="9.75">
      <c r="A124" s="35">
        <f>A121+1</f>
        <v>89</v>
      </c>
      <c r="B124" s="37" t="s">
        <v>202</v>
      </c>
      <c r="C124" s="38" t="s">
        <v>203</v>
      </c>
      <c r="D124" s="39" t="s">
        <v>37</v>
      </c>
      <c r="E124" s="62">
        <v>5</v>
      </c>
      <c r="F124" s="41">
        <v>0</v>
      </c>
      <c r="G124" s="42">
        <f>E124*F124</f>
        <v>0</v>
      </c>
      <c r="H124" s="43">
        <v>0</v>
      </c>
      <c r="I124" s="42">
        <f>E124*H124</f>
        <v>0</v>
      </c>
      <c r="J124" s="40">
        <v>0.00027</v>
      </c>
      <c r="K124" s="44">
        <f>E124*J124</f>
        <v>0.00135</v>
      </c>
    </row>
    <row r="125" spans="1:11" s="1" customFormat="1" ht="9.75">
      <c r="A125" s="35">
        <f>A124+1</f>
        <v>90</v>
      </c>
      <c r="B125" s="37" t="s">
        <v>204</v>
      </c>
      <c r="C125" s="38" t="s">
        <v>205</v>
      </c>
      <c r="D125" s="39" t="s">
        <v>37</v>
      </c>
      <c r="E125" s="62">
        <v>5</v>
      </c>
      <c r="F125" s="41">
        <v>0</v>
      </c>
      <c r="G125" s="42">
        <f>E125*F125</f>
        <v>0</v>
      </c>
      <c r="H125" s="43">
        <v>0</v>
      </c>
      <c r="I125" s="42">
        <f>E125*H125</f>
        <v>0</v>
      </c>
      <c r="J125" s="40">
        <v>0.00126481</v>
      </c>
      <c r="K125" s="44">
        <f>E125*J125</f>
        <v>0.0063240499999999995</v>
      </c>
    </row>
    <row r="126" spans="1:11" s="1" customFormat="1" ht="9.75">
      <c r="A126" s="35">
        <f>A125+1</f>
        <v>91</v>
      </c>
      <c r="B126" s="37" t="s">
        <v>206</v>
      </c>
      <c r="C126" s="38" t="s">
        <v>207</v>
      </c>
      <c r="D126" s="39" t="s">
        <v>33</v>
      </c>
      <c r="E126" s="62">
        <v>38</v>
      </c>
      <c r="F126" s="41">
        <v>0</v>
      </c>
      <c r="G126" s="42">
        <f>E126*F126</f>
        <v>0</v>
      </c>
      <c r="H126" s="43">
        <v>0</v>
      </c>
      <c r="I126" s="42">
        <f>E126*H126</f>
        <v>0</v>
      </c>
      <c r="J126" s="40">
        <v>4E-05</v>
      </c>
      <c r="K126" s="44">
        <f>E126*J126</f>
        <v>0.00152</v>
      </c>
    </row>
    <row r="127" spans="1:11" s="17" customFormat="1" ht="11.25" customHeight="1">
      <c r="A127" s="53"/>
      <c r="B127" s="54">
        <v>713</v>
      </c>
      <c r="C127" s="55" t="s">
        <v>208</v>
      </c>
      <c r="D127" s="56"/>
      <c r="E127" s="56"/>
      <c r="F127" s="57"/>
      <c r="G127" s="58">
        <f>SUM(G124:G126)</f>
        <v>0</v>
      </c>
      <c r="H127" s="59"/>
      <c r="I127" s="60">
        <f>SUM(I124:I126)</f>
        <v>0</v>
      </c>
      <c r="J127" s="59"/>
      <c r="K127" s="61">
        <f>SUM(K124:K126)</f>
        <v>0.00919405</v>
      </c>
    </row>
    <row r="128" spans="1:11" s="17" customFormat="1" ht="11.25" customHeight="1">
      <c r="A128" s="28"/>
      <c r="B128" s="29" t="s">
        <v>209</v>
      </c>
      <c r="C128" s="30" t="s">
        <v>210</v>
      </c>
      <c r="D128" s="27"/>
      <c r="E128" s="27"/>
      <c r="F128" s="31"/>
      <c r="G128" s="32"/>
      <c r="H128" s="33"/>
      <c r="I128" s="26"/>
      <c r="J128" s="33"/>
      <c r="K128" s="34"/>
    </row>
    <row r="129" spans="1:11" s="1" customFormat="1" ht="9.75">
      <c r="A129" s="35">
        <f>A126+1</f>
        <v>92</v>
      </c>
      <c r="B129" s="37" t="s">
        <v>211</v>
      </c>
      <c r="C129" s="38" t="s">
        <v>212</v>
      </c>
      <c r="D129" s="39" t="s">
        <v>31</v>
      </c>
      <c r="E129" s="62">
        <v>2</v>
      </c>
      <c r="F129" s="41">
        <v>0</v>
      </c>
      <c r="G129" s="42">
        <f aca="true" t="shared" si="20" ref="G129:G146">E129*F129</f>
        <v>0</v>
      </c>
      <c r="H129" s="43">
        <v>0</v>
      </c>
      <c r="I129" s="42">
        <f aca="true" t="shared" si="21" ref="I129:I146">E129*H129</f>
        <v>0</v>
      </c>
      <c r="J129" s="40">
        <v>0.035</v>
      </c>
      <c r="K129" s="44">
        <f aca="true" t="shared" si="22" ref="K129:K146">E129*J129</f>
        <v>0.07</v>
      </c>
    </row>
    <row r="130" spans="1:11" s="1" customFormat="1" ht="9.75">
      <c r="A130" s="35">
        <f aca="true" t="shared" si="23" ref="A130:A146">A129+1</f>
        <v>93</v>
      </c>
      <c r="B130" s="37" t="s">
        <v>213</v>
      </c>
      <c r="C130" s="38" t="s">
        <v>975</v>
      </c>
      <c r="D130" s="39" t="s">
        <v>37</v>
      </c>
      <c r="E130" s="62">
        <v>1.68</v>
      </c>
      <c r="F130" s="41">
        <v>0</v>
      </c>
      <c r="G130" s="42">
        <f t="shared" si="20"/>
        <v>0</v>
      </c>
      <c r="H130" s="43">
        <v>0</v>
      </c>
      <c r="I130" s="42">
        <f t="shared" si="21"/>
        <v>0</v>
      </c>
      <c r="J130" s="40">
        <v>0.028</v>
      </c>
      <c r="K130" s="44">
        <f t="shared" si="22"/>
        <v>0.04704</v>
      </c>
    </row>
    <row r="131" spans="1:11" s="1" customFormat="1" ht="9.75">
      <c r="A131" s="35">
        <f t="shared" si="23"/>
        <v>94</v>
      </c>
      <c r="B131" s="37" t="s">
        <v>214</v>
      </c>
      <c r="C131" s="38" t="s">
        <v>215</v>
      </c>
      <c r="D131" s="39" t="s">
        <v>31</v>
      </c>
      <c r="E131" s="62">
        <v>3</v>
      </c>
      <c r="F131" s="41">
        <v>0</v>
      </c>
      <c r="G131" s="42">
        <f t="shared" si="20"/>
        <v>0</v>
      </c>
      <c r="H131" s="43">
        <v>0</v>
      </c>
      <c r="I131" s="42">
        <f t="shared" si="21"/>
        <v>0</v>
      </c>
      <c r="J131" s="40">
        <v>0.001</v>
      </c>
      <c r="K131" s="44">
        <f t="shared" si="22"/>
        <v>0.003</v>
      </c>
    </row>
    <row r="132" spans="1:11" s="1" customFormat="1" ht="9.75">
      <c r="A132" s="35">
        <f t="shared" si="23"/>
        <v>95</v>
      </c>
      <c r="B132" s="37" t="s">
        <v>216</v>
      </c>
      <c r="C132" s="38" t="s">
        <v>217</v>
      </c>
      <c r="D132" s="39" t="s">
        <v>37</v>
      </c>
      <c r="E132" s="62">
        <v>1.68</v>
      </c>
      <c r="F132" s="41">
        <v>0</v>
      </c>
      <c r="G132" s="42">
        <f t="shared" si="20"/>
        <v>0</v>
      </c>
      <c r="H132" s="43">
        <v>0</v>
      </c>
      <c r="I132" s="42">
        <f t="shared" si="21"/>
        <v>0</v>
      </c>
      <c r="J132" s="40">
        <v>0.028</v>
      </c>
      <c r="K132" s="44">
        <f t="shared" si="22"/>
        <v>0.04704</v>
      </c>
    </row>
    <row r="133" spans="1:11" s="1" customFormat="1" ht="9.75">
      <c r="A133" s="35">
        <f t="shared" si="23"/>
        <v>96</v>
      </c>
      <c r="B133" s="37" t="s">
        <v>218</v>
      </c>
      <c r="C133" s="38" t="s">
        <v>219</v>
      </c>
      <c r="D133" s="39" t="s">
        <v>31</v>
      </c>
      <c r="E133" s="62">
        <v>1</v>
      </c>
      <c r="F133" s="41">
        <v>0</v>
      </c>
      <c r="G133" s="42">
        <f t="shared" si="20"/>
        <v>0</v>
      </c>
      <c r="H133" s="43">
        <v>0</v>
      </c>
      <c r="I133" s="42">
        <f t="shared" si="21"/>
        <v>0</v>
      </c>
      <c r="J133" s="40">
        <v>0</v>
      </c>
      <c r="K133" s="44">
        <f t="shared" si="22"/>
        <v>0</v>
      </c>
    </row>
    <row r="134" spans="1:11" s="1" customFormat="1" ht="9.75">
      <c r="A134" s="35">
        <f t="shared" si="23"/>
        <v>97</v>
      </c>
      <c r="B134" s="37" t="s">
        <v>220</v>
      </c>
      <c r="C134" s="38" t="s">
        <v>221</v>
      </c>
      <c r="D134" s="39" t="s">
        <v>31</v>
      </c>
      <c r="E134" s="62">
        <v>1</v>
      </c>
      <c r="F134" s="41">
        <v>0</v>
      </c>
      <c r="G134" s="42">
        <f t="shared" si="20"/>
        <v>0</v>
      </c>
      <c r="H134" s="43">
        <v>0</v>
      </c>
      <c r="I134" s="42">
        <f t="shared" si="21"/>
        <v>0</v>
      </c>
      <c r="J134" s="40">
        <v>0</v>
      </c>
      <c r="K134" s="44">
        <f t="shared" si="22"/>
        <v>0</v>
      </c>
    </row>
    <row r="135" spans="1:11" s="1" customFormat="1" ht="9.75">
      <c r="A135" s="35">
        <f t="shared" si="23"/>
        <v>98</v>
      </c>
      <c r="B135" s="37" t="s">
        <v>222</v>
      </c>
      <c r="C135" s="38" t="s">
        <v>223</v>
      </c>
      <c r="D135" s="39" t="s">
        <v>31</v>
      </c>
      <c r="E135" s="62">
        <v>1</v>
      </c>
      <c r="F135" s="41">
        <v>0</v>
      </c>
      <c r="G135" s="42">
        <f t="shared" si="20"/>
        <v>0</v>
      </c>
      <c r="H135" s="43">
        <v>0</v>
      </c>
      <c r="I135" s="42">
        <f t="shared" si="21"/>
        <v>0</v>
      </c>
      <c r="J135" s="40">
        <v>0</v>
      </c>
      <c r="K135" s="44">
        <f t="shared" si="22"/>
        <v>0</v>
      </c>
    </row>
    <row r="136" spans="1:11" s="1" customFormat="1" ht="9.75">
      <c r="A136" s="35">
        <f t="shared" si="23"/>
        <v>99</v>
      </c>
      <c r="B136" s="37" t="s">
        <v>224</v>
      </c>
      <c r="C136" s="38" t="s">
        <v>225</v>
      </c>
      <c r="D136" s="39" t="s">
        <v>31</v>
      </c>
      <c r="E136" s="62">
        <v>1</v>
      </c>
      <c r="F136" s="41">
        <v>0</v>
      </c>
      <c r="G136" s="42">
        <f t="shared" si="20"/>
        <v>0</v>
      </c>
      <c r="H136" s="43">
        <v>0</v>
      </c>
      <c r="I136" s="42">
        <f t="shared" si="21"/>
        <v>0</v>
      </c>
      <c r="J136" s="40">
        <v>0</v>
      </c>
      <c r="K136" s="44">
        <f t="shared" si="22"/>
        <v>0</v>
      </c>
    </row>
    <row r="137" spans="1:11" s="1" customFormat="1" ht="9.75">
      <c r="A137" s="35">
        <f t="shared" si="23"/>
        <v>100</v>
      </c>
      <c r="B137" s="37" t="s">
        <v>226</v>
      </c>
      <c r="C137" s="38" t="s">
        <v>227</v>
      </c>
      <c r="D137" s="39" t="s">
        <v>31</v>
      </c>
      <c r="E137" s="62">
        <v>1</v>
      </c>
      <c r="F137" s="41">
        <v>0</v>
      </c>
      <c r="G137" s="42">
        <f t="shared" si="20"/>
        <v>0</v>
      </c>
      <c r="H137" s="43">
        <v>0</v>
      </c>
      <c r="I137" s="42">
        <f t="shared" si="21"/>
        <v>0</v>
      </c>
      <c r="J137" s="40">
        <v>0</v>
      </c>
      <c r="K137" s="44">
        <f t="shared" si="22"/>
        <v>0</v>
      </c>
    </row>
    <row r="138" spans="1:11" s="1" customFormat="1" ht="9.75">
      <c r="A138" s="35">
        <f t="shared" si="23"/>
        <v>101</v>
      </c>
      <c r="B138" s="37" t="s">
        <v>996</v>
      </c>
      <c r="C138" s="38" t="s">
        <v>997</v>
      </c>
      <c r="D138" s="39" t="s">
        <v>31</v>
      </c>
      <c r="E138" s="62">
        <v>1</v>
      </c>
      <c r="F138" s="41">
        <v>0</v>
      </c>
      <c r="G138" s="42">
        <f t="shared" si="20"/>
        <v>0</v>
      </c>
      <c r="H138" s="43">
        <v>0</v>
      </c>
      <c r="I138" s="42">
        <f t="shared" si="21"/>
        <v>0</v>
      </c>
      <c r="J138" s="40">
        <v>0</v>
      </c>
      <c r="K138" s="44">
        <f t="shared" si="22"/>
        <v>0</v>
      </c>
    </row>
    <row r="139" spans="1:11" s="1" customFormat="1" ht="9.75">
      <c r="A139" s="35">
        <f t="shared" si="23"/>
        <v>102</v>
      </c>
      <c r="B139" s="37" t="s">
        <v>228</v>
      </c>
      <c r="C139" s="38" t="s">
        <v>976</v>
      </c>
      <c r="D139" s="39" t="s">
        <v>31</v>
      </c>
      <c r="E139" s="62">
        <v>1</v>
      </c>
      <c r="F139" s="41">
        <v>0</v>
      </c>
      <c r="G139" s="42">
        <f t="shared" si="20"/>
        <v>0</v>
      </c>
      <c r="H139" s="43">
        <v>0</v>
      </c>
      <c r="I139" s="42">
        <f t="shared" si="21"/>
        <v>0</v>
      </c>
      <c r="J139" s="40">
        <v>0</v>
      </c>
      <c r="K139" s="44">
        <f t="shared" si="22"/>
        <v>0</v>
      </c>
    </row>
    <row r="140" spans="1:11" s="1" customFormat="1" ht="9.75">
      <c r="A140" s="35">
        <f t="shared" si="23"/>
        <v>103</v>
      </c>
      <c r="B140" s="37" t="s">
        <v>229</v>
      </c>
      <c r="C140" s="38" t="s">
        <v>230</v>
      </c>
      <c r="D140" s="39" t="s">
        <v>31</v>
      </c>
      <c r="E140" s="62">
        <v>1</v>
      </c>
      <c r="F140" s="41">
        <v>0</v>
      </c>
      <c r="G140" s="42">
        <f t="shared" si="20"/>
        <v>0</v>
      </c>
      <c r="H140" s="43">
        <v>0</v>
      </c>
      <c r="I140" s="42">
        <f t="shared" si="21"/>
        <v>0</v>
      </c>
      <c r="J140" s="40">
        <v>9.7512E-05</v>
      </c>
      <c r="K140" s="44">
        <f t="shared" si="22"/>
        <v>9.7512E-05</v>
      </c>
    </row>
    <row r="141" spans="1:11" s="1" customFormat="1" ht="9.75">
      <c r="A141" s="35">
        <f t="shared" si="23"/>
        <v>104</v>
      </c>
      <c r="B141" s="37" t="s">
        <v>231</v>
      </c>
      <c r="C141" s="38" t="s">
        <v>232</v>
      </c>
      <c r="D141" s="39" t="s">
        <v>31</v>
      </c>
      <c r="E141" s="62">
        <v>1</v>
      </c>
      <c r="F141" s="41">
        <v>0</v>
      </c>
      <c r="G141" s="42">
        <f t="shared" si="20"/>
        <v>0</v>
      </c>
      <c r="H141" s="43">
        <v>0</v>
      </c>
      <c r="I141" s="42">
        <f t="shared" si="21"/>
        <v>0</v>
      </c>
      <c r="J141" s="40">
        <v>0.002</v>
      </c>
      <c r="K141" s="44">
        <f t="shared" si="22"/>
        <v>0.002</v>
      </c>
    </row>
    <row r="142" spans="1:11" s="1" customFormat="1" ht="9.75">
      <c r="A142" s="35">
        <f t="shared" si="23"/>
        <v>105</v>
      </c>
      <c r="B142" s="37" t="s">
        <v>233</v>
      </c>
      <c r="C142" s="38" t="s">
        <v>234</v>
      </c>
      <c r="D142" s="39" t="s">
        <v>977</v>
      </c>
      <c r="E142" s="62">
        <v>1.8</v>
      </c>
      <c r="F142" s="41">
        <v>0</v>
      </c>
      <c r="G142" s="42">
        <f t="shared" si="20"/>
        <v>0</v>
      </c>
      <c r="H142" s="43">
        <v>0</v>
      </c>
      <c r="I142" s="42">
        <f t="shared" si="21"/>
        <v>0</v>
      </c>
      <c r="J142" s="40">
        <v>0.032</v>
      </c>
      <c r="K142" s="44">
        <f t="shared" si="22"/>
        <v>0.057600000000000005</v>
      </c>
    </row>
    <row r="143" spans="1:11" s="1" customFormat="1" ht="9.75">
      <c r="A143" s="35">
        <f t="shared" si="23"/>
        <v>106</v>
      </c>
      <c r="B143" s="37" t="s">
        <v>235</v>
      </c>
      <c r="C143" s="38" t="s">
        <v>236</v>
      </c>
      <c r="D143" s="39" t="s">
        <v>977</v>
      </c>
      <c r="E143" s="62">
        <v>1.2</v>
      </c>
      <c r="F143" s="41">
        <v>0</v>
      </c>
      <c r="G143" s="42">
        <f t="shared" si="20"/>
        <v>0</v>
      </c>
      <c r="H143" s="43">
        <v>0</v>
      </c>
      <c r="I143" s="42">
        <f t="shared" si="21"/>
        <v>0</v>
      </c>
      <c r="J143" s="40">
        <v>0.025</v>
      </c>
      <c r="K143" s="44">
        <f t="shared" si="22"/>
        <v>0.03</v>
      </c>
    </row>
    <row r="144" spans="1:11" s="1" customFormat="1" ht="9.75">
      <c r="A144" s="35">
        <f t="shared" si="23"/>
        <v>107</v>
      </c>
      <c r="B144" s="37" t="s">
        <v>237</v>
      </c>
      <c r="C144" s="38" t="s">
        <v>978</v>
      </c>
      <c r="D144" s="39" t="s">
        <v>31</v>
      </c>
      <c r="E144" s="62">
        <v>1</v>
      </c>
      <c r="F144" s="41">
        <v>0</v>
      </c>
      <c r="G144" s="42">
        <f t="shared" si="20"/>
        <v>0</v>
      </c>
      <c r="H144" s="43">
        <v>0</v>
      </c>
      <c r="I144" s="42">
        <f t="shared" si="21"/>
        <v>0</v>
      </c>
      <c r="J144" s="40">
        <v>0.004</v>
      </c>
      <c r="K144" s="44">
        <f t="shared" si="22"/>
        <v>0.004</v>
      </c>
    </row>
    <row r="145" spans="1:11" s="1" customFormat="1" ht="9.75">
      <c r="A145" s="35">
        <f t="shared" si="23"/>
        <v>108</v>
      </c>
      <c r="B145" s="37" t="s">
        <v>980</v>
      </c>
      <c r="C145" s="38" t="s">
        <v>979</v>
      </c>
      <c r="D145" s="39" t="s">
        <v>33</v>
      </c>
      <c r="E145" s="62">
        <v>1.8</v>
      </c>
      <c r="F145" s="41">
        <v>0</v>
      </c>
      <c r="G145" s="42">
        <f t="shared" si="20"/>
        <v>0</v>
      </c>
      <c r="H145" s="43">
        <v>0</v>
      </c>
      <c r="I145" s="42">
        <f t="shared" si="21"/>
        <v>0</v>
      </c>
      <c r="J145" s="40">
        <v>0.082</v>
      </c>
      <c r="K145" s="44">
        <f t="shared" si="22"/>
        <v>0.1476</v>
      </c>
    </row>
    <row r="146" spans="1:11" s="1" customFormat="1" ht="9.75">
      <c r="A146" s="35">
        <f t="shared" si="23"/>
        <v>109</v>
      </c>
      <c r="B146" s="37" t="s">
        <v>238</v>
      </c>
      <c r="C146" s="38" t="s">
        <v>239</v>
      </c>
      <c r="D146" s="39" t="s">
        <v>171</v>
      </c>
      <c r="E146" s="62">
        <v>0.408</v>
      </c>
      <c r="F146" s="41">
        <v>0</v>
      </c>
      <c r="G146" s="42">
        <f t="shared" si="20"/>
        <v>0</v>
      </c>
      <c r="H146" s="43">
        <v>0</v>
      </c>
      <c r="I146" s="42">
        <f t="shared" si="21"/>
        <v>0</v>
      </c>
      <c r="J146" s="40">
        <v>0</v>
      </c>
      <c r="K146" s="44">
        <f t="shared" si="22"/>
        <v>0</v>
      </c>
    </row>
    <row r="147" spans="1:11" s="17" customFormat="1" ht="11.25" customHeight="1">
      <c r="A147" s="53"/>
      <c r="B147" s="54">
        <v>766</v>
      </c>
      <c r="C147" s="55" t="s">
        <v>240</v>
      </c>
      <c r="D147" s="56"/>
      <c r="E147" s="56"/>
      <c r="F147" s="57"/>
      <c r="G147" s="58">
        <f>SUM(G129:G146)</f>
        <v>0</v>
      </c>
      <c r="H147" s="59"/>
      <c r="I147" s="60">
        <f>SUM(I129:I146)</f>
        <v>0</v>
      </c>
      <c r="J147" s="59"/>
      <c r="K147" s="61">
        <f>SUM(K129:K146)</f>
        <v>0.408377512</v>
      </c>
    </row>
    <row r="148" spans="1:11" s="17" customFormat="1" ht="11.25" customHeight="1">
      <c r="A148" s="28"/>
      <c r="B148" s="29" t="s">
        <v>241</v>
      </c>
      <c r="C148" s="30" t="s">
        <v>242</v>
      </c>
      <c r="D148" s="27"/>
      <c r="E148" s="27"/>
      <c r="F148" s="31"/>
      <c r="G148" s="32"/>
      <c r="H148" s="33"/>
      <c r="I148" s="26"/>
      <c r="J148" s="33"/>
      <c r="K148" s="34"/>
    </row>
    <row r="149" spans="1:11" s="1" customFormat="1" ht="9.75">
      <c r="A149" s="35">
        <f>A146+1</f>
        <v>110</v>
      </c>
      <c r="B149" s="37" t="s">
        <v>243</v>
      </c>
      <c r="C149" s="38" t="s">
        <v>244</v>
      </c>
      <c r="D149" s="39" t="s">
        <v>37</v>
      </c>
      <c r="E149" s="62">
        <v>9.93</v>
      </c>
      <c r="F149" s="41">
        <v>0</v>
      </c>
      <c r="G149" s="42">
        <f>E149*F149</f>
        <v>0</v>
      </c>
      <c r="H149" s="43">
        <v>0</v>
      </c>
      <c r="I149" s="42">
        <f>E149*H149</f>
        <v>0</v>
      </c>
      <c r="J149" s="40">
        <v>0.0016</v>
      </c>
      <c r="K149" s="44">
        <f>E149*J149</f>
        <v>0.015888</v>
      </c>
    </row>
    <row r="150" spans="1:11" s="1" customFormat="1" ht="9.75">
      <c r="A150" s="35">
        <f>A149+1</f>
        <v>111</v>
      </c>
      <c r="B150" s="37" t="s">
        <v>245</v>
      </c>
      <c r="C150" s="38" t="s">
        <v>246</v>
      </c>
      <c r="D150" s="39" t="s">
        <v>37</v>
      </c>
      <c r="E150" s="62">
        <v>5.09</v>
      </c>
      <c r="F150" s="41">
        <v>0</v>
      </c>
      <c r="G150" s="42">
        <f>E150*F150</f>
        <v>0</v>
      </c>
      <c r="H150" s="43">
        <v>0</v>
      </c>
      <c r="I150" s="42">
        <f>E150*H150</f>
        <v>0</v>
      </c>
      <c r="J150" s="40">
        <v>0</v>
      </c>
      <c r="K150" s="44">
        <f>E150*J150</f>
        <v>0</v>
      </c>
    </row>
    <row r="151" spans="1:11" s="1" customFormat="1" ht="9.75">
      <c r="A151" s="35">
        <f>A150+1</f>
        <v>112</v>
      </c>
      <c r="B151" s="37" t="s">
        <v>247</v>
      </c>
      <c r="C151" s="38" t="s">
        <v>248</v>
      </c>
      <c r="D151" s="39" t="s">
        <v>33</v>
      </c>
      <c r="E151" s="62">
        <v>17.8</v>
      </c>
      <c r="F151" s="41">
        <v>0</v>
      </c>
      <c r="G151" s="42">
        <f>E151*F151</f>
        <v>0</v>
      </c>
      <c r="H151" s="43">
        <v>0</v>
      </c>
      <c r="I151" s="42">
        <f>E151*H151</f>
        <v>0</v>
      </c>
      <c r="J151" s="40">
        <v>0.00026</v>
      </c>
      <c r="K151" s="44">
        <f>E151*J151</f>
        <v>0.004628</v>
      </c>
    </row>
    <row r="152" spans="1:11" s="1" customFormat="1" ht="9.75">
      <c r="A152" s="35">
        <f>A151+1</f>
        <v>113</v>
      </c>
      <c r="B152" s="37" t="s">
        <v>249</v>
      </c>
      <c r="C152" s="38" t="s">
        <v>250</v>
      </c>
      <c r="D152" s="39" t="s">
        <v>37</v>
      </c>
      <c r="E152" s="62">
        <v>11</v>
      </c>
      <c r="F152" s="41">
        <v>0</v>
      </c>
      <c r="G152" s="42">
        <f>E152*F152</f>
        <v>0</v>
      </c>
      <c r="H152" s="43">
        <v>0</v>
      </c>
      <c r="I152" s="42">
        <f>E152*H152</f>
        <v>0</v>
      </c>
      <c r="J152" s="40">
        <v>0.026</v>
      </c>
      <c r="K152" s="44">
        <f>E152*J152</f>
        <v>0.286</v>
      </c>
    </row>
    <row r="153" spans="1:11" s="1" customFormat="1" ht="9.75">
      <c r="A153" s="35">
        <f>A152+1</f>
        <v>114</v>
      </c>
      <c r="B153" s="37" t="s">
        <v>251</v>
      </c>
      <c r="C153" s="38" t="s">
        <v>252</v>
      </c>
      <c r="D153" s="39" t="s">
        <v>171</v>
      </c>
      <c r="E153" s="62">
        <v>0.307</v>
      </c>
      <c r="F153" s="41">
        <v>0</v>
      </c>
      <c r="G153" s="42">
        <f>E153*F153</f>
        <v>0</v>
      </c>
      <c r="H153" s="43">
        <v>0</v>
      </c>
      <c r="I153" s="42">
        <f>E153*H153</f>
        <v>0</v>
      </c>
      <c r="J153" s="40">
        <v>0</v>
      </c>
      <c r="K153" s="44">
        <f>E153*J153</f>
        <v>0</v>
      </c>
    </row>
    <row r="154" spans="1:11" s="17" customFormat="1" ht="11.25" customHeight="1">
      <c r="A154" s="53"/>
      <c r="B154" s="54">
        <v>771</v>
      </c>
      <c r="C154" s="55" t="s">
        <v>253</v>
      </c>
      <c r="D154" s="56"/>
      <c r="E154" s="56"/>
      <c r="F154" s="57"/>
      <c r="G154" s="58">
        <f>SUM(G149:G153)</f>
        <v>0</v>
      </c>
      <c r="H154" s="59"/>
      <c r="I154" s="60">
        <f>SUM(I149:I153)</f>
        <v>0</v>
      </c>
      <c r="J154" s="59"/>
      <c r="K154" s="61">
        <f>SUM(K149:K153)</f>
        <v>0.30651599999999996</v>
      </c>
    </row>
    <row r="155" spans="1:11" s="17" customFormat="1" ht="11.25" customHeight="1">
      <c r="A155" s="28"/>
      <c r="B155" s="29" t="s">
        <v>254</v>
      </c>
      <c r="C155" s="30" t="s">
        <v>255</v>
      </c>
      <c r="D155" s="27"/>
      <c r="E155" s="27"/>
      <c r="F155" s="31"/>
      <c r="G155" s="32"/>
      <c r="H155" s="33"/>
      <c r="I155" s="26"/>
      <c r="J155" s="33"/>
      <c r="K155" s="34"/>
    </row>
    <row r="156" spans="1:11" s="1" customFormat="1" ht="9.75">
      <c r="A156" s="35">
        <f>A153+1</f>
        <v>115</v>
      </c>
      <c r="B156" s="37" t="s">
        <v>256</v>
      </c>
      <c r="C156" s="38" t="s">
        <v>257</v>
      </c>
      <c r="D156" s="39" t="s">
        <v>33</v>
      </c>
      <c r="E156" s="62">
        <v>15.5</v>
      </c>
      <c r="F156" s="41">
        <v>0</v>
      </c>
      <c r="G156" s="42">
        <f>E156*F156</f>
        <v>0</v>
      </c>
      <c r="H156" s="43">
        <v>0</v>
      </c>
      <c r="I156" s="42">
        <f>E156*H156</f>
        <v>0</v>
      </c>
      <c r="J156" s="40">
        <v>0.001</v>
      </c>
      <c r="K156" s="44">
        <f>E156*J156</f>
        <v>0.0155</v>
      </c>
    </row>
    <row r="157" spans="1:11" s="1" customFormat="1" ht="9.75">
      <c r="A157" s="35">
        <f>A156+1</f>
        <v>116</v>
      </c>
      <c r="B157" s="37" t="s">
        <v>258</v>
      </c>
      <c r="C157" s="38" t="s">
        <v>259</v>
      </c>
      <c r="D157" s="39" t="s">
        <v>33</v>
      </c>
      <c r="E157" s="62">
        <v>16</v>
      </c>
      <c r="F157" s="41">
        <v>0</v>
      </c>
      <c r="G157" s="42">
        <f>E157*F157</f>
        <v>0</v>
      </c>
      <c r="H157" s="43">
        <v>0</v>
      </c>
      <c r="I157" s="42">
        <f>E157*H157</f>
        <v>0</v>
      </c>
      <c r="J157" s="40">
        <v>0.000333</v>
      </c>
      <c r="K157" s="44">
        <f>E157*J157</f>
        <v>0.005328</v>
      </c>
    </row>
    <row r="158" spans="1:11" s="1" customFormat="1" ht="9.75">
      <c r="A158" s="35">
        <f>A157+1</f>
        <v>117</v>
      </c>
      <c r="B158" s="37" t="s">
        <v>260</v>
      </c>
      <c r="C158" s="38" t="s">
        <v>261</v>
      </c>
      <c r="D158" s="39" t="s">
        <v>37</v>
      </c>
      <c r="E158" s="62">
        <v>15.4</v>
      </c>
      <c r="F158" s="41">
        <v>0</v>
      </c>
      <c r="G158" s="42">
        <f>E158*F158</f>
        <v>0</v>
      </c>
      <c r="H158" s="43">
        <v>0</v>
      </c>
      <c r="I158" s="42">
        <f>E158*H158</f>
        <v>0</v>
      </c>
      <c r="J158" s="40">
        <v>0.025</v>
      </c>
      <c r="K158" s="44">
        <f>E158*J158</f>
        <v>0.385</v>
      </c>
    </row>
    <row r="159" spans="1:11" s="1" customFormat="1" ht="9.75">
      <c r="A159" s="35">
        <f>A158+1</f>
        <v>118</v>
      </c>
      <c r="B159" s="37" t="s">
        <v>262</v>
      </c>
      <c r="C159" s="38" t="s">
        <v>263</v>
      </c>
      <c r="D159" s="39" t="s">
        <v>37</v>
      </c>
      <c r="E159" s="62">
        <v>15.4</v>
      </c>
      <c r="F159" s="41">
        <v>0</v>
      </c>
      <c r="G159" s="42">
        <f>E159*F159</f>
        <v>0</v>
      </c>
      <c r="H159" s="43">
        <v>0</v>
      </c>
      <c r="I159" s="42">
        <f>E159*H159</f>
        <v>0</v>
      </c>
      <c r="J159" s="40">
        <v>0.00864</v>
      </c>
      <c r="K159" s="44">
        <f>E159*J159</f>
        <v>0.133056</v>
      </c>
    </row>
    <row r="160" spans="1:11" s="1" customFormat="1" ht="9.75">
      <c r="A160" s="35">
        <f>A159+1</f>
        <v>119</v>
      </c>
      <c r="B160" s="37" t="s">
        <v>264</v>
      </c>
      <c r="C160" s="38" t="s">
        <v>265</v>
      </c>
      <c r="D160" s="39" t="s">
        <v>171</v>
      </c>
      <c r="E160" s="62">
        <v>0.539</v>
      </c>
      <c r="F160" s="41">
        <v>0</v>
      </c>
      <c r="G160" s="42">
        <f>E160*F160</f>
        <v>0</v>
      </c>
      <c r="H160" s="43">
        <v>0</v>
      </c>
      <c r="I160" s="42">
        <f>E160*H160</f>
        <v>0</v>
      </c>
      <c r="J160" s="40">
        <v>0</v>
      </c>
      <c r="K160" s="44">
        <f>E160*J160</f>
        <v>0</v>
      </c>
    </row>
    <row r="161" spans="1:11" s="17" customFormat="1" ht="11.25" customHeight="1">
      <c r="A161" s="53"/>
      <c r="B161" s="54">
        <v>775</v>
      </c>
      <c r="C161" s="55" t="s">
        <v>266</v>
      </c>
      <c r="D161" s="56"/>
      <c r="E161" s="56"/>
      <c r="F161" s="57"/>
      <c r="G161" s="58">
        <f>SUM(G156:G160)</f>
        <v>0</v>
      </c>
      <c r="H161" s="59"/>
      <c r="I161" s="60">
        <f>SUM(I156:I160)</f>
        <v>0</v>
      </c>
      <c r="J161" s="59"/>
      <c r="K161" s="61">
        <f>SUM(K156:K160)</f>
        <v>0.538884</v>
      </c>
    </row>
    <row r="162" spans="1:11" s="17" customFormat="1" ht="11.25" customHeight="1">
      <c r="A162" s="28"/>
      <c r="B162" s="29" t="s">
        <v>267</v>
      </c>
      <c r="C162" s="30" t="s">
        <v>268</v>
      </c>
      <c r="D162" s="27"/>
      <c r="E162" s="27"/>
      <c r="F162" s="31"/>
      <c r="G162" s="32"/>
      <c r="H162" s="33"/>
      <c r="I162" s="26"/>
      <c r="J162" s="33"/>
      <c r="K162" s="34"/>
    </row>
    <row r="163" spans="1:11" s="1" customFormat="1" ht="9.75">
      <c r="A163" s="35">
        <f>A160+1</f>
        <v>120</v>
      </c>
      <c r="B163" s="37" t="s">
        <v>269</v>
      </c>
      <c r="C163" s="38" t="s">
        <v>270</v>
      </c>
      <c r="D163" s="39" t="s">
        <v>37</v>
      </c>
      <c r="E163" s="62">
        <v>15.4</v>
      </c>
      <c r="F163" s="41">
        <v>0</v>
      </c>
      <c r="G163" s="42">
        <f>E163*F163</f>
        <v>0</v>
      </c>
      <c r="H163" s="43">
        <v>0</v>
      </c>
      <c r="I163" s="42">
        <f>E163*H163</f>
        <v>0</v>
      </c>
      <c r="J163" s="40">
        <v>0.0019</v>
      </c>
      <c r="K163" s="44">
        <f>E163*J163</f>
        <v>0.02926</v>
      </c>
    </row>
    <row r="164" spans="1:11" s="17" customFormat="1" ht="11.25" customHeight="1">
      <c r="A164" s="53"/>
      <c r="B164" s="54">
        <v>777</v>
      </c>
      <c r="C164" s="55" t="s">
        <v>271</v>
      </c>
      <c r="D164" s="56"/>
      <c r="E164" s="56"/>
      <c r="F164" s="57"/>
      <c r="G164" s="58">
        <f>SUM(G163:G163)</f>
        <v>0</v>
      </c>
      <c r="H164" s="59"/>
      <c r="I164" s="60">
        <f>SUM(I163:I163)</f>
        <v>0</v>
      </c>
      <c r="J164" s="59"/>
      <c r="K164" s="61">
        <f>SUM(K163:K163)</f>
        <v>0.02926</v>
      </c>
    </row>
    <row r="165" spans="1:11" s="17" customFormat="1" ht="11.25" customHeight="1">
      <c r="A165" s="28"/>
      <c r="B165" s="29" t="s">
        <v>272</v>
      </c>
      <c r="C165" s="30" t="s">
        <v>273</v>
      </c>
      <c r="D165" s="27"/>
      <c r="E165" s="27"/>
      <c r="F165" s="31"/>
      <c r="G165" s="32"/>
      <c r="H165" s="33"/>
      <c r="I165" s="26"/>
      <c r="J165" s="33"/>
      <c r="K165" s="34"/>
    </row>
    <row r="166" spans="1:11" s="1" customFormat="1" ht="9.75">
      <c r="A166" s="35">
        <f>A163+1</f>
        <v>121</v>
      </c>
      <c r="B166" s="37" t="s">
        <v>274</v>
      </c>
      <c r="C166" s="38" t="s">
        <v>275</v>
      </c>
      <c r="D166" s="39" t="s">
        <v>33</v>
      </c>
      <c r="E166" s="62">
        <v>12</v>
      </c>
      <c r="F166" s="41">
        <v>0</v>
      </c>
      <c r="G166" s="42">
        <f aca="true" t="shared" si="24" ref="G166:G173">E166*F166</f>
        <v>0</v>
      </c>
      <c r="H166" s="43">
        <v>0</v>
      </c>
      <c r="I166" s="42">
        <f aca="true" t="shared" si="25" ref="I166:I173">E166*H166</f>
        <v>0</v>
      </c>
      <c r="J166" s="40">
        <v>0.00734307</v>
      </c>
      <c r="K166" s="44">
        <f aca="true" t="shared" si="26" ref="K166:K173">E166*J166</f>
        <v>0.08811684</v>
      </c>
    </row>
    <row r="167" spans="1:11" s="1" customFormat="1" ht="9.75">
      <c r="A167" s="35">
        <f aca="true" t="shared" si="27" ref="A167:A173">A166+1</f>
        <v>122</v>
      </c>
      <c r="B167" s="37" t="s">
        <v>276</v>
      </c>
      <c r="C167" s="38" t="s">
        <v>277</v>
      </c>
      <c r="D167" s="39" t="s">
        <v>33</v>
      </c>
      <c r="E167" s="62">
        <v>9</v>
      </c>
      <c r="F167" s="41">
        <v>0</v>
      </c>
      <c r="G167" s="42">
        <f t="shared" si="24"/>
        <v>0</v>
      </c>
      <c r="H167" s="43">
        <v>0</v>
      </c>
      <c r="I167" s="42">
        <f t="shared" si="25"/>
        <v>0</v>
      </c>
      <c r="J167" s="40">
        <v>6.012E-05</v>
      </c>
      <c r="K167" s="44">
        <f t="shared" si="26"/>
        <v>0.00054108</v>
      </c>
    </row>
    <row r="168" spans="1:11" s="1" customFormat="1" ht="9.75">
      <c r="A168" s="35">
        <f t="shared" si="27"/>
        <v>123</v>
      </c>
      <c r="B168" s="37" t="s">
        <v>278</v>
      </c>
      <c r="C168" s="38" t="s">
        <v>279</v>
      </c>
      <c r="D168" s="39" t="s">
        <v>37</v>
      </c>
      <c r="E168" s="62">
        <v>14.86</v>
      </c>
      <c r="F168" s="41">
        <v>0</v>
      </c>
      <c r="G168" s="42">
        <f t="shared" si="24"/>
        <v>0</v>
      </c>
      <c r="H168" s="43">
        <v>0</v>
      </c>
      <c r="I168" s="42">
        <f t="shared" si="25"/>
        <v>0</v>
      </c>
      <c r="J168" s="40">
        <v>0.000125</v>
      </c>
      <c r="K168" s="44">
        <f t="shared" si="26"/>
        <v>0.0018575</v>
      </c>
    </row>
    <row r="169" spans="1:11" s="1" customFormat="1" ht="9.75">
      <c r="A169" s="35">
        <f t="shared" si="27"/>
        <v>124</v>
      </c>
      <c r="B169" s="37" t="s">
        <v>982</v>
      </c>
      <c r="C169" s="38" t="s">
        <v>280</v>
      </c>
      <c r="D169" s="39" t="s">
        <v>37</v>
      </c>
      <c r="E169" s="62">
        <v>14.86</v>
      </c>
      <c r="F169" s="41">
        <v>0</v>
      </c>
      <c r="G169" s="42">
        <f t="shared" si="24"/>
        <v>0</v>
      </c>
      <c r="H169" s="43">
        <v>0</v>
      </c>
      <c r="I169" s="42">
        <f t="shared" si="25"/>
        <v>0</v>
      </c>
      <c r="J169" s="40">
        <v>0.001675432</v>
      </c>
      <c r="K169" s="44">
        <f t="shared" si="26"/>
        <v>0.024896919519999998</v>
      </c>
    </row>
    <row r="170" spans="1:11" s="1" customFormat="1" ht="9.75">
      <c r="A170" s="35">
        <f t="shared" si="27"/>
        <v>125</v>
      </c>
      <c r="B170" s="37" t="s">
        <v>281</v>
      </c>
      <c r="C170" s="38" t="s">
        <v>282</v>
      </c>
      <c r="D170" s="39" t="s">
        <v>37</v>
      </c>
      <c r="E170" s="62">
        <v>10</v>
      </c>
      <c r="F170" s="41">
        <v>0</v>
      </c>
      <c r="G170" s="42">
        <f t="shared" si="24"/>
        <v>0</v>
      </c>
      <c r="H170" s="43">
        <v>0</v>
      </c>
      <c r="I170" s="42">
        <f t="shared" si="25"/>
        <v>0</v>
      </c>
      <c r="J170" s="40">
        <v>0.005</v>
      </c>
      <c r="K170" s="44">
        <f t="shared" si="26"/>
        <v>0.05</v>
      </c>
    </row>
    <row r="171" spans="1:11" s="1" customFormat="1" ht="9.75">
      <c r="A171" s="35">
        <f t="shared" si="27"/>
        <v>126</v>
      </c>
      <c r="B171" s="37" t="s">
        <v>283</v>
      </c>
      <c r="C171" s="38" t="s">
        <v>981</v>
      </c>
      <c r="D171" s="39" t="s">
        <v>37</v>
      </c>
      <c r="E171" s="62">
        <v>5</v>
      </c>
      <c r="F171" s="41">
        <v>0</v>
      </c>
      <c r="G171" s="42">
        <f t="shared" si="24"/>
        <v>0</v>
      </c>
      <c r="H171" s="43">
        <v>0</v>
      </c>
      <c r="I171" s="42">
        <f t="shared" si="25"/>
        <v>0</v>
      </c>
      <c r="J171" s="40">
        <v>0</v>
      </c>
      <c r="K171" s="44">
        <f t="shared" si="26"/>
        <v>0</v>
      </c>
    </row>
    <row r="172" spans="1:11" s="1" customFormat="1" ht="9.75">
      <c r="A172" s="35">
        <f t="shared" si="27"/>
        <v>127</v>
      </c>
      <c r="B172" s="37" t="s">
        <v>284</v>
      </c>
      <c r="C172" s="38" t="s">
        <v>285</v>
      </c>
      <c r="D172" s="39" t="s">
        <v>37</v>
      </c>
      <c r="E172" s="62">
        <v>16</v>
      </c>
      <c r="F172" s="41">
        <v>0</v>
      </c>
      <c r="G172" s="42">
        <f t="shared" si="24"/>
        <v>0</v>
      </c>
      <c r="H172" s="43">
        <v>0</v>
      </c>
      <c r="I172" s="42">
        <f t="shared" si="25"/>
        <v>0</v>
      </c>
      <c r="J172" s="40">
        <v>0.019</v>
      </c>
      <c r="K172" s="44">
        <f t="shared" si="26"/>
        <v>0.304</v>
      </c>
    </row>
    <row r="173" spans="1:11" s="1" customFormat="1" ht="9.75">
      <c r="A173" s="35">
        <f t="shared" si="27"/>
        <v>128</v>
      </c>
      <c r="B173" s="37" t="s">
        <v>286</v>
      </c>
      <c r="C173" s="38" t="s">
        <v>287</v>
      </c>
      <c r="D173" s="39" t="s">
        <v>171</v>
      </c>
      <c r="E173" s="62">
        <v>0.469</v>
      </c>
      <c r="F173" s="41">
        <v>0</v>
      </c>
      <c r="G173" s="42">
        <f t="shared" si="24"/>
        <v>0</v>
      </c>
      <c r="H173" s="43">
        <v>0</v>
      </c>
      <c r="I173" s="42">
        <f t="shared" si="25"/>
        <v>0</v>
      </c>
      <c r="J173" s="40">
        <v>0</v>
      </c>
      <c r="K173" s="44">
        <f t="shared" si="26"/>
        <v>0</v>
      </c>
    </row>
    <row r="174" spans="1:11" s="17" customFormat="1" ht="11.25" customHeight="1">
      <c r="A174" s="53"/>
      <c r="B174" s="54">
        <v>781</v>
      </c>
      <c r="C174" s="55" t="s">
        <v>288</v>
      </c>
      <c r="D174" s="56"/>
      <c r="E174" s="56"/>
      <c r="F174" s="57"/>
      <c r="G174" s="58">
        <f>SUM(G166:G173)</f>
        <v>0</v>
      </c>
      <c r="H174" s="59"/>
      <c r="I174" s="60">
        <f>SUM(I166:I173)</f>
        <v>0</v>
      </c>
      <c r="J174" s="59"/>
      <c r="K174" s="61">
        <f>SUM(K166:K173)</f>
        <v>0.46941233952</v>
      </c>
    </row>
    <row r="175" spans="1:11" s="17" customFormat="1" ht="11.25" customHeight="1">
      <c r="A175" s="28"/>
      <c r="B175" s="29" t="s">
        <v>289</v>
      </c>
      <c r="C175" s="30" t="s">
        <v>290</v>
      </c>
      <c r="D175" s="27"/>
      <c r="E175" s="27"/>
      <c r="F175" s="31"/>
      <c r="G175" s="32"/>
      <c r="H175" s="33"/>
      <c r="I175" s="26"/>
      <c r="J175" s="33"/>
      <c r="K175" s="34"/>
    </row>
    <row r="176" spans="1:11" s="1" customFormat="1" ht="9.75">
      <c r="A176" s="35">
        <f>A173+1</f>
        <v>129</v>
      </c>
      <c r="B176" s="37" t="s">
        <v>291</v>
      </c>
      <c r="C176" s="38" t="s">
        <v>292</v>
      </c>
      <c r="D176" s="39" t="s">
        <v>37</v>
      </c>
      <c r="E176" s="62">
        <v>3.52</v>
      </c>
      <c r="F176" s="41">
        <v>0</v>
      </c>
      <c r="G176" s="42">
        <f aca="true" t="shared" si="28" ref="G176:G182">E176*F176</f>
        <v>0</v>
      </c>
      <c r="H176" s="43">
        <v>0</v>
      </c>
      <c r="I176" s="42">
        <f aca="true" t="shared" si="29" ref="I176:I182">E176*H176</f>
        <v>0</v>
      </c>
      <c r="J176" s="40">
        <v>0.000299611</v>
      </c>
      <c r="K176" s="44">
        <f aca="true" t="shared" si="30" ref="K176:K182">E176*J176</f>
        <v>0.00105463072</v>
      </c>
    </row>
    <row r="177" spans="1:11" s="1" customFormat="1" ht="9.75">
      <c r="A177" s="35">
        <f aca="true" t="shared" si="31" ref="A177:A182">A176+1</f>
        <v>130</v>
      </c>
      <c r="B177" s="37" t="s">
        <v>293</v>
      </c>
      <c r="C177" s="38" t="s">
        <v>294</v>
      </c>
      <c r="D177" s="39" t="s">
        <v>37</v>
      </c>
      <c r="E177" s="62">
        <v>6</v>
      </c>
      <c r="F177" s="41">
        <v>0</v>
      </c>
      <c r="G177" s="42">
        <f t="shared" si="28"/>
        <v>0</v>
      </c>
      <c r="H177" s="43">
        <v>0</v>
      </c>
      <c r="I177" s="42">
        <f t="shared" si="29"/>
        <v>0</v>
      </c>
      <c r="J177" s="40">
        <v>0.000262169</v>
      </c>
      <c r="K177" s="44">
        <f t="shared" si="30"/>
        <v>0.0015730139999999997</v>
      </c>
    </row>
    <row r="178" spans="1:11" s="1" customFormat="1" ht="9.75">
      <c r="A178" s="35">
        <f t="shared" si="31"/>
        <v>131</v>
      </c>
      <c r="B178" s="37" t="s">
        <v>295</v>
      </c>
      <c r="C178" s="38" t="s">
        <v>296</v>
      </c>
      <c r="D178" s="39" t="s">
        <v>37</v>
      </c>
      <c r="E178" s="62">
        <v>4</v>
      </c>
      <c r="F178" s="41">
        <v>0</v>
      </c>
      <c r="G178" s="42">
        <f t="shared" si="28"/>
        <v>0</v>
      </c>
      <c r="H178" s="43">
        <v>0</v>
      </c>
      <c r="I178" s="42">
        <f t="shared" si="29"/>
        <v>0</v>
      </c>
      <c r="J178" s="40">
        <v>0.000279357</v>
      </c>
      <c r="K178" s="44">
        <f t="shared" si="30"/>
        <v>0.001117428</v>
      </c>
    </row>
    <row r="179" spans="1:11" s="1" customFormat="1" ht="9.75">
      <c r="A179" s="35">
        <f t="shared" si="31"/>
        <v>132</v>
      </c>
      <c r="B179" s="37" t="s">
        <v>297</v>
      </c>
      <c r="C179" s="38" t="s">
        <v>298</v>
      </c>
      <c r="D179" s="39" t="s">
        <v>33</v>
      </c>
      <c r="E179" s="62">
        <v>12</v>
      </c>
      <c r="F179" s="41">
        <v>0</v>
      </c>
      <c r="G179" s="42">
        <f t="shared" si="28"/>
        <v>0</v>
      </c>
      <c r="H179" s="43">
        <v>0</v>
      </c>
      <c r="I179" s="42">
        <f t="shared" si="29"/>
        <v>0</v>
      </c>
      <c r="J179" s="40">
        <v>9.945E-05</v>
      </c>
      <c r="K179" s="44">
        <f t="shared" si="30"/>
        <v>0.0011934</v>
      </c>
    </row>
    <row r="180" spans="1:11" s="1" customFormat="1" ht="9.75">
      <c r="A180" s="35">
        <f t="shared" si="31"/>
        <v>133</v>
      </c>
      <c r="B180" s="37" t="s">
        <v>299</v>
      </c>
      <c r="C180" s="38" t="s">
        <v>300</v>
      </c>
      <c r="D180" s="39" t="s">
        <v>37</v>
      </c>
      <c r="E180" s="62">
        <v>3.52</v>
      </c>
      <c r="F180" s="41">
        <v>0</v>
      </c>
      <c r="G180" s="42">
        <f t="shared" si="28"/>
        <v>0</v>
      </c>
      <c r="H180" s="43">
        <v>0</v>
      </c>
      <c r="I180" s="42">
        <f t="shared" si="29"/>
        <v>0</v>
      </c>
      <c r="J180" s="40">
        <v>0.00030469</v>
      </c>
      <c r="K180" s="44">
        <f t="shared" si="30"/>
        <v>0.0010725087999999999</v>
      </c>
    </row>
    <row r="181" spans="1:11" s="1" customFormat="1" ht="9.75">
      <c r="A181" s="35">
        <f t="shared" si="31"/>
        <v>134</v>
      </c>
      <c r="B181" s="37" t="s">
        <v>301</v>
      </c>
      <c r="C181" s="38" t="s">
        <v>302</v>
      </c>
      <c r="D181" s="39" t="s">
        <v>37</v>
      </c>
      <c r="E181" s="62">
        <v>3.52</v>
      </c>
      <c r="F181" s="41">
        <v>0</v>
      </c>
      <c r="G181" s="42">
        <f t="shared" si="28"/>
        <v>0</v>
      </c>
      <c r="H181" s="43">
        <v>0</v>
      </c>
      <c r="I181" s="42">
        <f t="shared" si="29"/>
        <v>0</v>
      </c>
      <c r="J181" s="40">
        <v>3.69E-06</v>
      </c>
      <c r="K181" s="44">
        <f t="shared" si="30"/>
        <v>1.29888E-05</v>
      </c>
    </row>
    <row r="182" spans="1:11" s="1" customFormat="1" ht="9.75">
      <c r="A182" s="35">
        <f t="shared" si="31"/>
        <v>135</v>
      </c>
      <c r="B182" s="37" t="s">
        <v>303</v>
      </c>
      <c r="C182" s="38" t="s">
        <v>304</v>
      </c>
      <c r="D182" s="39" t="s">
        <v>37</v>
      </c>
      <c r="E182" s="62">
        <v>0.12</v>
      </c>
      <c r="F182" s="41">
        <v>0</v>
      </c>
      <c r="G182" s="42">
        <f t="shared" si="28"/>
        <v>0</v>
      </c>
      <c r="H182" s="43">
        <v>0</v>
      </c>
      <c r="I182" s="42">
        <f t="shared" si="29"/>
        <v>0</v>
      </c>
      <c r="J182" s="40">
        <v>0</v>
      </c>
      <c r="K182" s="44">
        <f t="shared" si="30"/>
        <v>0</v>
      </c>
    </row>
    <row r="183" spans="1:11" s="17" customFormat="1" ht="11.25" customHeight="1">
      <c r="A183" s="53"/>
      <c r="B183" s="54">
        <v>783</v>
      </c>
      <c r="C183" s="55" t="s">
        <v>305</v>
      </c>
      <c r="D183" s="56"/>
      <c r="E183" s="56"/>
      <c r="F183" s="57"/>
      <c r="G183" s="58">
        <f>SUM(G176:G182)</f>
        <v>0</v>
      </c>
      <c r="H183" s="59"/>
      <c r="I183" s="60">
        <f>SUM(I176:I182)</f>
        <v>0</v>
      </c>
      <c r="J183" s="59"/>
      <c r="K183" s="61">
        <f>SUM(K176:K182)</f>
        <v>0.00602397032</v>
      </c>
    </row>
    <row r="184" spans="1:11" s="17" customFormat="1" ht="11.25" customHeight="1">
      <c r="A184" s="28"/>
      <c r="B184" s="29" t="s">
        <v>306</v>
      </c>
      <c r="C184" s="30" t="s">
        <v>307</v>
      </c>
      <c r="D184" s="27"/>
      <c r="E184" s="27"/>
      <c r="F184" s="31"/>
      <c r="G184" s="32"/>
      <c r="H184" s="33"/>
      <c r="I184" s="26"/>
      <c r="J184" s="33"/>
      <c r="K184" s="34"/>
    </row>
    <row r="185" spans="1:11" s="1" customFormat="1" ht="9.75">
      <c r="A185" s="35">
        <f>A182+1</f>
        <v>136</v>
      </c>
      <c r="B185" s="37" t="s">
        <v>308</v>
      </c>
      <c r="C185" s="38" t="s">
        <v>309</v>
      </c>
      <c r="D185" s="39" t="s">
        <v>37</v>
      </c>
      <c r="E185" s="62">
        <v>96.46</v>
      </c>
      <c r="F185" s="41">
        <v>0</v>
      </c>
      <c r="G185" s="42">
        <f aca="true" t="shared" si="32" ref="G185:G195">E185*F185</f>
        <v>0</v>
      </c>
      <c r="H185" s="43">
        <v>0</v>
      </c>
      <c r="I185" s="42">
        <f aca="true" t="shared" si="33" ref="I185:I195">E185*H185</f>
        <v>0</v>
      </c>
      <c r="J185" s="40">
        <v>2.5E-05</v>
      </c>
      <c r="K185" s="44">
        <f aca="true" t="shared" si="34" ref="K185:K195">E185*J185</f>
        <v>0.0024115</v>
      </c>
    </row>
    <row r="186" spans="1:11" s="1" customFormat="1" ht="9.75">
      <c r="A186" s="35">
        <f aca="true" t="shared" si="35" ref="A186:A195">A185+1</f>
        <v>137</v>
      </c>
      <c r="B186" s="37" t="s">
        <v>310</v>
      </c>
      <c r="C186" s="38" t="s">
        <v>311</v>
      </c>
      <c r="D186" s="39" t="s">
        <v>37</v>
      </c>
      <c r="E186" s="62">
        <v>96.46</v>
      </c>
      <c r="F186" s="41">
        <v>0</v>
      </c>
      <c r="G186" s="42">
        <f t="shared" si="32"/>
        <v>0</v>
      </c>
      <c r="H186" s="43">
        <v>0</v>
      </c>
      <c r="I186" s="42">
        <f t="shared" si="33"/>
        <v>0</v>
      </c>
      <c r="J186" s="40">
        <v>0.00028225</v>
      </c>
      <c r="K186" s="44">
        <f t="shared" si="34"/>
        <v>0.027225834999999997</v>
      </c>
    </row>
    <row r="187" spans="1:11" s="1" customFormat="1" ht="9.75">
      <c r="A187" s="35">
        <f t="shared" si="35"/>
        <v>138</v>
      </c>
      <c r="B187" s="37" t="s">
        <v>312</v>
      </c>
      <c r="C187" s="38" t="s">
        <v>313</v>
      </c>
      <c r="D187" s="39" t="s">
        <v>37</v>
      </c>
      <c r="E187" s="62">
        <v>71.13</v>
      </c>
      <c r="F187" s="41">
        <v>0</v>
      </c>
      <c r="G187" s="42">
        <f t="shared" si="32"/>
        <v>0</v>
      </c>
      <c r="H187" s="43">
        <v>0</v>
      </c>
      <c r="I187" s="42">
        <f t="shared" si="33"/>
        <v>0</v>
      </c>
      <c r="J187" s="40">
        <v>0.00030365</v>
      </c>
      <c r="K187" s="44">
        <f t="shared" si="34"/>
        <v>0.021598624499999997</v>
      </c>
    </row>
    <row r="188" spans="1:11" s="1" customFormat="1" ht="9.75">
      <c r="A188" s="35">
        <f t="shared" si="35"/>
        <v>139</v>
      </c>
      <c r="B188" s="37" t="s">
        <v>314</v>
      </c>
      <c r="C188" s="38" t="s">
        <v>315</v>
      </c>
      <c r="D188" s="39" t="s">
        <v>37</v>
      </c>
      <c r="E188" s="62">
        <v>25.33</v>
      </c>
      <c r="F188" s="41">
        <v>0</v>
      </c>
      <c r="G188" s="42">
        <f t="shared" si="32"/>
        <v>0</v>
      </c>
      <c r="H188" s="43">
        <v>0</v>
      </c>
      <c r="I188" s="42">
        <f t="shared" si="33"/>
        <v>0</v>
      </c>
      <c r="J188" s="40">
        <v>0.00030365</v>
      </c>
      <c r="K188" s="44">
        <f t="shared" si="34"/>
        <v>0.007691454499999999</v>
      </c>
    </row>
    <row r="189" spans="1:11" s="1" customFormat="1" ht="9.75">
      <c r="A189" s="35">
        <f t="shared" si="35"/>
        <v>140</v>
      </c>
      <c r="B189" s="37" t="s">
        <v>316</v>
      </c>
      <c r="C189" s="38" t="s">
        <v>317</v>
      </c>
      <c r="D189" s="39" t="s">
        <v>37</v>
      </c>
      <c r="E189" s="62">
        <v>96.46</v>
      </c>
      <c r="F189" s="41">
        <v>0</v>
      </c>
      <c r="G189" s="42">
        <f t="shared" si="32"/>
        <v>0</v>
      </c>
      <c r="H189" s="43">
        <v>0</v>
      </c>
      <c r="I189" s="42">
        <f t="shared" si="33"/>
        <v>0</v>
      </c>
      <c r="J189" s="40">
        <v>0.000143</v>
      </c>
      <c r="K189" s="44">
        <f t="shared" si="34"/>
        <v>0.01379378</v>
      </c>
    </row>
    <row r="190" spans="1:11" s="1" customFormat="1" ht="9.75">
      <c r="A190" s="35">
        <f t="shared" si="35"/>
        <v>141</v>
      </c>
      <c r="B190" s="37" t="s">
        <v>318</v>
      </c>
      <c r="C190" s="38" t="s">
        <v>319</v>
      </c>
      <c r="D190" s="39" t="s">
        <v>37</v>
      </c>
      <c r="E190" s="62">
        <v>15</v>
      </c>
      <c r="F190" s="41">
        <v>0</v>
      </c>
      <c r="G190" s="42">
        <f t="shared" si="32"/>
        <v>0</v>
      </c>
      <c r="H190" s="43">
        <v>0</v>
      </c>
      <c r="I190" s="42">
        <f t="shared" si="33"/>
        <v>0</v>
      </c>
      <c r="J190" s="40">
        <v>1.65E-06</v>
      </c>
      <c r="K190" s="44">
        <f t="shared" si="34"/>
        <v>2.4750000000000002E-05</v>
      </c>
    </row>
    <row r="191" spans="1:11" s="1" customFormat="1" ht="9.75">
      <c r="A191" s="35">
        <f t="shared" si="35"/>
        <v>142</v>
      </c>
      <c r="B191" s="37" t="s">
        <v>320</v>
      </c>
      <c r="C191" s="38" t="s">
        <v>321</v>
      </c>
      <c r="D191" s="39" t="s">
        <v>37</v>
      </c>
      <c r="E191" s="62">
        <v>96.46</v>
      </c>
      <c r="F191" s="41">
        <v>0</v>
      </c>
      <c r="G191" s="42">
        <f t="shared" si="32"/>
        <v>0</v>
      </c>
      <c r="H191" s="43">
        <v>0</v>
      </c>
      <c r="I191" s="42">
        <f t="shared" si="33"/>
        <v>0</v>
      </c>
      <c r="J191" s="40">
        <v>1.65E-06</v>
      </c>
      <c r="K191" s="44">
        <f t="shared" si="34"/>
        <v>0.000159159</v>
      </c>
    </row>
    <row r="192" spans="1:11" s="1" customFormat="1" ht="9.75">
      <c r="A192" s="35">
        <f t="shared" si="35"/>
        <v>143</v>
      </c>
      <c r="B192" s="37" t="s">
        <v>322</v>
      </c>
      <c r="C192" s="38" t="s">
        <v>323</v>
      </c>
      <c r="D192" s="39" t="s">
        <v>33</v>
      </c>
      <c r="E192" s="62">
        <v>20</v>
      </c>
      <c r="F192" s="41">
        <v>0</v>
      </c>
      <c r="G192" s="42">
        <f t="shared" si="32"/>
        <v>0</v>
      </c>
      <c r="H192" s="43">
        <v>0</v>
      </c>
      <c r="I192" s="42">
        <f t="shared" si="33"/>
        <v>0</v>
      </c>
      <c r="J192" s="40">
        <v>0.00070085</v>
      </c>
      <c r="K192" s="44">
        <f t="shared" si="34"/>
        <v>0.014017000000000002</v>
      </c>
    </row>
    <row r="193" spans="1:11" s="1" customFormat="1" ht="9.75">
      <c r="A193" s="35">
        <f t="shared" si="35"/>
        <v>144</v>
      </c>
      <c r="B193" s="37" t="s">
        <v>324</v>
      </c>
      <c r="C193" s="38" t="s">
        <v>325</v>
      </c>
      <c r="D193" s="39" t="s">
        <v>33</v>
      </c>
      <c r="E193" s="62">
        <v>4</v>
      </c>
      <c r="F193" s="41">
        <v>0</v>
      </c>
      <c r="G193" s="42">
        <f t="shared" si="32"/>
        <v>0</v>
      </c>
      <c r="H193" s="43">
        <v>0</v>
      </c>
      <c r="I193" s="42">
        <f t="shared" si="33"/>
        <v>0</v>
      </c>
      <c r="J193" s="40">
        <v>0.00034845</v>
      </c>
      <c r="K193" s="44">
        <f t="shared" si="34"/>
        <v>0.0013938</v>
      </c>
    </row>
    <row r="194" spans="1:11" s="1" customFormat="1" ht="9.75">
      <c r="A194" s="35">
        <f t="shared" si="35"/>
        <v>145</v>
      </c>
      <c r="B194" s="37" t="s">
        <v>326</v>
      </c>
      <c r="C194" s="38" t="s">
        <v>327</v>
      </c>
      <c r="D194" s="39" t="s">
        <v>33</v>
      </c>
      <c r="E194" s="62">
        <v>6</v>
      </c>
      <c r="F194" s="41">
        <v>0</v>
      </c>
      <c r="G194" s="42">
        <f t="shared" si="32"/>
        <v>0</v>
      </c>
      <c r="H194" s="43">
        <v>0</v>
      </c>
      <c r="I194" s="42">
        <f t="shared" si="33"/>
        <v>0</v>
      </c>
      <c r="J194" s="40">
        <v>0.00063785</v>
      </c>
      <c r="K194" s="44">
        <f t="shared" si="34"/>
        <v>0.0038271</v>
      </c>
    </row>
    <row r="195" spans="1:11" s="1" customFormat="1" ht="9.75">
      <c r="A195" s="35">
        <f t="shared" si="35"/>
        <v>146</v>
      </c>
      <c r="B195" s="37" t="s">
        <v>328</v>
      </c>
      <c r="C195" s="38" t="s">
        <v>329</v>
      </c>
      <c r="D195" s="39" t="s">
        <v>37</v>
      </c>
      <c r="E195" s="62">
        <v>50</v>
      </c>
      <c r="F195" s="41">
        <v>0</v>
      </c>
      <c r="G195" s="42">
        <f t="shared" si="32"/>
        <v>0</v>
      </c>
      <c r="H195" s="43">
        <v>0</v>
      </c>
      <c r="I195" s="42">
        <f t="shared" si="33"/>
        <v>0</v>
      </c>
      <c r="J195" s="40">
        <v>0.0009385</v>
      </c>
      <c r="K195" s="44">
        <f t="shared" si="34"/>
        <v>0.046925</v>
      </c>
    </row>
    <row r="196" spans="1:11" s="17" customFormat="1" ht="11.25" customHeight="1" thickBot="1">
      <c r="A196" s="45"/>
      <c r="B196" s="47">
        <v>784</v>
      </c>
      <c r="C196" s="48" t="s">
        <v>330</v>
      </c>
      <c r="D196" s="46"/>
      <c r="E196" s="46"/>
      <c r="F196" s="49"/>
      <c r="G196" s="51">
        <f>SUM(G185:G195)</f>
        <v>0</v>
      </c>
      <c r="H196" s="50"/>
      <c r="I196" s="63">
        <f>SUM(I185:I195)</f>
        <v>0</v>
      </c>
      <c r="J196" s="50"/>
      <c r="K196" s="52">
        <f>SUM(K185:K195)</f>
        <v>0.13906800300000002</v>
      </c>
    </row>
    <row r="197" spans="1:11" ht="13.5" thickBo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</row>
    <row r="198" spans="1:11" s="1" customFormat="1" ht="10.5" customHeight="1" thickTop="1">
      <c r="A198" s="4" t="s">
        <v>2</v>
      </c>
      <c r="B198" s="338" t="s">
        <v>6</v>
      </c>
      <c r="C198" s="338" t="s">
        <v>8</v>
      </c>
      <c r="D198" s="338" t="s">
        <v>10</v>
      </c>
      <c r="E198" s="338" t="s">
        <v>12</v>
      </c>
      <c r="F198" s="339" t="s">
        <v>14</v>
      </c>
      <c r="G198" s="340"/>
      <c r="H198" s="340"/>
      <c r="I198" s="340"/>
      <c r="J198" s="343" t="s">
        <v>23</v>
      </c>
      <c r="K198" s="344"/>
    </row>
    <row r="199" spans="1:11" s="1" customFormat="1" ht="9.75" customHeight="1">
      <c r="A199" s="5" t="s">
        <v>3</v>
      </c>
      <c r="B199" s="322"/>
      <c r="C199" s="322"/>
      <c r="D199" s="322"/>
      <c r="E199" s="322"/>
      <c r="F199" s="341" t="s">
        <v>15</v>
      </c>
      <c r="G199" s="292"/>
      <c r="H199" s="342" t="s">
        <v>20</v>
      </c>
      <c r="I199" s="292"/>
      <c r="J199" s="322"/>
      <c r="K199" s="345"/>
    </row>
    <row r="200" spans="1:11" s="1" customFormat="1" ht="9.75" customHeight="1">
      <c r="A200" s="5" t="s">
        <v>4</v>
      </c>
      <c r="B200" s="322"/>
      <c r="C200" s="322"/>
      <c r="D200" s="322"/>
      <c r="E200" s="322"/>
      <c r="F200" s="8" t="s">
        <v>16</v>
      </c>
      <c r="G200" s="10" t="s">
        <v>18</v>
      </c>
      <c r="H200" s="12" t="s">
        <v>16</v>
      </c>
      <c r="I200" s="10" t="s">
        <v>18</v>
      </c>
      <c r="J200" s="12" t="s">
        <v>16</v>
      </c>
      <c r="K200" s="14" t="s">
        <v>18</v>
      </c>
    </row>
    <row r="201" spans="1:11" s="1" customFormat="1" ht="10.5" customHeight="1" thickBot="1">
      <c r="A201" s="6" t="s">
        <v>5</v>
      </c>
      <c r="B201" s="7" t="s">
        <v>7</v>
      </c>
      <c r="C201" s="7" t="s">
        <v>9</v>
      </c>
      <c r="D201" s="7" t="s">
        <v>11</v>
      </c>
      <c r="E201" s="7" t="s">
        <v>13</v>
      </c>
      <c r="F201" s="9" t="s">
        <v>17</v>
      </c>
      <c r="G201" s="11" t="s">
        <v>19</v>
      </c>
      <c r="H201" s="13" t="s">
        <v>21</v>
      </c>
      <c r="I201" s="11" t="s">
        <v>22</v>
      </c>
      <c r="J201" s="13" t="s">
        <v>24</v>
      </c>
      <c r="K201" s="15" t="s">
        <v>25</v>
      </c>
    </row>
    <row r="202" spans="1:11" s="17" customFormat="1" ht="12" customHeight="1" thickTop="1">
      <c r="A202" s="19"/>
      <c r="B202" s="18"/>
      <c r="C202" s="20" t="s">
        <v>331</v>
      </c>
      <c r="D202" s="18"/>
      <c r="E202" s="18"/>
      <c r="F202" s="21"/>
      <c r="G202" s="22"/>
      <c r="H202" s="23"/>
      <c r="J202" s="23"/>
      <c r="K202" s="24"/>
    </row>
    <row r="203" spans="1:11" s="17" customFormat="1" ht="11.25" customHeight="1">
      <c r="A203" s="28"/>
      <c r="B203" s="29" t="s">
        <v>332</v>
      </c>
      <c r="C203" s="30" t="s">
        <v>333</v>
      </c>
      <c r="D203" s="27"/>
      <c r="E203" s="27"/>
      <c r="F203" s="31"/>
      <c r="G203" s="32"/>
      <c r="H203" s="33"/>
      <c r="I203" s="26"/>
      <c r="J203" s="33"/>
      <c r="K203" s="34"/>
    </row>
    <row r="204" spans="1:11" s="1" customFormat="1" ht="9.75">
      <c r="A204" s="35">
        <f>A195+1</f>
        <v>147</v>
      </c>
      <c r="B204" s="37" t="s">
        <v>776</v>
      </c>
      <c r="C204" s="38" t="s">
        <v>984</v>
      </c>
      <c r="D204" s="39" t="s">
        <v>775</v>
      </c>
      <c r="E204" s="254">
        <v>1</v>
      </c>
      <c r="F204" s="41">
        <v>0</v>
      </c>
      <c r="G204" s="42">
        <f>E204*F204</f>
        <v>0</v>
      </c>
      <c r="H204" s="43">
        <v>0</v>
      </c>
      <c r="I204" s="42">
        <f>ZTI!G14</f>
        <v>0</v>
      </c>
      <c r="J204" s="40">
        <v>0</v>
      </c>
      <c r="K204" s="44">
        <f>E204*J204</f>
        <v>0</v>
      </c>
    </row>
    <row r="205" spans="1:11" s="17" customFormat="1" ht="11.25" customHeight="1">
      <c r="A205" s="53"/>
      <c r="B205" s="54">
        <v>721</v>
      </c>
      <c r="C205" s="55" t="s">
        <v>334</v>
      </c>
      <c r="D205" s="56"/>
      <c r="E205" s="56"/>
      <c r="F205" s="57"/>
      <c r="G205" s="58">
        <f>SUM(G204:G204)</f>
        <v>0</v>
      </c>
      <c r="H205" s="59"/>
      <c r="I205" s="60">
        <f>SUM(I204:I204)</f>
        <v>0</v>
      </c>
      <c r="J205" s="59"/>
      <c r="K205" s="61">
        <f>SUM(K204:K204)</f>
        <v>0</v>
      </c>
    </row>
    <row r="206" spans="1:11" s="17" customFormat="1" ht="11.25" customHeight="1">
      <c r="A206" s="28"/>
      <c r="B206" s="29" t="s">
        <v>335</v>
      </c>
      <c r="C206" s="30" t="s">
        <v>336</v>
      </c>
      <c r="D206" s="27"/>
      <c r="E206" s="27"/>
      <c r="F206" s="31"/>
      <c r="G206" s="32"/>
      <c r="H206" s="33"/>
      <c r="I206" s="26"/>
      <c r="J206" s="33"/>
      <c r="K206" s="34"/>
    </row>
    <row r="207" spans="1:11" s="1" customFormat="1" ht="9.75">
      <c r="A207" s="35">
        <f>A204+1</f>
        <v>148</v>
      </c>
      <c r="B207" s="37" t="s">
        <v>779</v>
      </c>
      <c r="C207" s="38" t="s">
        <v>985</v>
      </c>
      <c r="D207" s="39" t="s">
        <v>775</v>
      </c>
      <c r="E207" s="254">
        <v>1</v>
      </c>
      <c r="F207" s="41">
        <v>0</v>
      </c>
      <c r="G207" s="42">
        <f>E207*F207</f>
        <v>0</v>
      </c>
      <c r="H207" s="43">
        <v>0</v>
      </c>
      <c r="I207" s="42">
        <f>ZTI!G30</f>
        <v>0</v>
      </c>
      <c r="J207" s="40">
        <v>0</v>
      </c>
      <c r="K207" s="44">
        <f>E207*J207</f>
        <v>0</v>
      </c>
    </row>
    <row r="208" spans="1:11" s="1" customFormat="1" ht="9.75">
      <c r="A208" s="35">
        <f>A207+1</f>
        <v>149</v>
      </c>
      <c r="B208" s="37"/>
      <c r="C208" s="38"/>
      <c r="D208" s="39"/>
      <c r="E208" s="36"/>
      <c r="F208" s="41">
        <v>0</v>
      </c>
      <c r="G208" s="42">
        <f>E208*F208</f>
        <v>0</v>
      </c>
      <c r="H208" s="43">
        <v>0</v>
      </c>
      <c r="I208" s="42">
        <f>E208*H208</f>
        <v>0</v>
      </c>
      <c r="J208" s="40">
        <v>0</v>
      </c>
      <c r="K208" s="44">
        <f>E208*J208</f>
        <v>0</v>
      </c>
    </row>
    <row r="209" spans="1:11" s="17" customFormat="1" ht="11.25" customHeight="1">
      <c r="A209" s="53"/>
      <c r="B209" s="54">
        <v>722</v>
      </c>
      <c r="C209" s="55" t="s">
        <v>337</v>
      </c>
      <c r="D209" s="56"/>
      <c r="E209" s="56"/>
      <c r="F209" s="57"/>
      <c r="G209" s="58">
        <f>SUM(G207:G208)</f>
        <v>0</v>
      </c>
      <c r="H209" s="59"/>
      <c r="I209" s="60">
        <f>SUM(I207:I208)</f>
        <v>0</v>
      </c>
      <c r="J209" s="59"/>
      <c r="K209" s="61">
        <f>SUM(K207:K208)</f>
        <v>0</v>
      </c>
    </row>
    <row r="210" spans="1:11" s="17" customFormat="1" ht="11.25" customHeight="1">
      <c r="A210" s="28"/>
      <c r="B210" s="29" t="s">
        <v>338</v>
      </c>
      <c r="C210" s="30" t="s">
        <v>339</v>
      </c>
      <c r="D210" s="27"/>
      <c r="E210" s="27"/>
      <c r="F210" s="31"/>
      <c r="G210" s="32"/>
      <c r="H210" s="33"/>
      <c r="I210" s="26"/>
      <c r="J210" s="33"/>
      <c r="K210" s="34"/>
    </row>
    <row r="211" spans="1:11" s="1" customFormat="1" ht="9.75">
      <c r="A211" s="35">
        <f>A208+1</f>
        <v>150</v>
      </c>
      <c r="B211" s="37" t="s">
        <v>778</v>
      </c>
      <c r="C211" s="38" t="s">
        <v>986</v>
      </c>
      <c r="D211" s="39" t="s">
        <v>775</v>
      </c>
      <c r="E211" s="254">
        <v>1</v>
      </c>
      <c r="F211" s="41">
        <v>0</v>
      </c>
      <c r="G211" s="42">
        <f>E211*F211</f>
        <v>0</v>
      </c>
      <c r="H211" s="43">
        <v>0</v>
      </c>
      <c r="I211" s="42">
        <f>Plyn!G13</f>
        <v>0</v>
      </c>
      <c r="J211" s="40">
        <v>0</v>
      </c>
      <c r="K211" s="44">
        <f>E211*J211</f>
        <v>0</v>
      </c>
    </row>
    <row r="212" spans="1:11" s="17" customFormat="1" ht="11.25" customHeight="1">
      <c r="A212" s="53"/>
      <c r="B212" s="54">
        <v>723</v>
      </c>
      <c r="C212" s="55" t="s">
        <v>340</v>
      </c>
      <c r="D212" s="56"/>
      <c r="E212" s="56"/>
      <c r="F212" s="57"/>
      <c r="G212" s="58">
        <f>SUM(G211:G211)</f>
        <v>0</v>
      </c>
      <c r="H212" s="59"/>
      <c r="I212" s="60">
        <f>SUM(I211:I211)</f>
        <v>0</v>
      </c>
      <c r="J212" s="59"/>
      <c r="K212" s="61">
        <f>SUM(K211:K211)</f>
        <v>0</v>
      </c>
    </row>
    <row r="213" spans="1:11" s="17" customFormat="1" ht="11.25" customHeight="1">
      <c r="A213" s="28"/>
      <c r="B213" s="29" t="s">
        <v>341</v>
      </c>
      <c r="C213" s="30" t="s">
        <v>342</v>
      </c>
      <c r="D213" s="27"/>
      <c r="E213" s="27"/>
      <c r="F213" s="31"/>
      <c r="G213" s="32"/>
      <c r="H213" s="33"/>
      <c r="I213" s="26"/>
      <c r="J213" s="33"/>
      <c r="K213" s="34"/>
    </row>
    <row r="214" spans="1:11" s="1" customFormat="1" ht="9.75">
      <c r="A214" s="35">
        <f>A211+1</f>
        <v>151</v>
      </c>
      <c r="B214" s="37" t="s">
        <v>777</v>
      </c>
      <c r="C214" s="38" t="s">
        <v>987</v>
      </c>
      <c r="D214" s="39" t="s">
        <v>775</v>
      </c>
      <c r="E214" s="254">
        <v>1</v>
      </c>
      <c r="F214" s="41">
        <v>0</v>
      </c>
      <c r="G214" s="42">
        <f>E214*F214</f>
        <v>0</v>
      </c>
      <c r="H214" s="43">
        <v>0</v>
      </c>
      <c r="I214" s="42">
        <f>ZTI!G53</f>
        <v>0</v>
      </c>
      <c r="J214" s="40">
        <v>0</v>
      </c>
      <c r="K214" s="44">
        <f>E214*J214</f>
        <v>0</v>
      </c>
    </row>
    <row r="215" spans="1:11" s="17" customFormat="1" ht="11.25" customHeight="1">
      <c r="A215" s="53"/>
      <c r="B215" s="54">
        <v>725</v>
      </c>
      <c r="C215" s="55" t="s">
        <v>343</v>
      </c>
      <c r="D215" s="56"/>
      <c r="E215" s="56"/>
      <c r="F215" s="57"/>
      <c r="G215" s="58">
        <f>SUM(G214:G214)</f>
        <v>0</v>
      </c>
      <c r="H215" s="59"/>
      <c r="I215" s="60">
        <f>SUM(I214:I214)</f>
        <v>0</v>
      </c>
      <c r="J215" s="59"/>
      <c r="K215" s="61">
        <f>SUM(K214:K214)</f>
        <v>0</v>
      </c>
    </row>
    <row r="216" spans="1:11" s="17" customFormat="1" ht="11.25" customHeight="1">
      <c r="A216" s="28"/>
      <c r="B216" s="29" t="s">
        <v>344</v>
      </c>
      <c r="C216" s="30" t="s">
        <v>345</v>
      </c>
      <c r="D216" s="27"/>
      <c r="E216" s="27"/>
      <c r="F216" s="31"/>
      <c r="G216" s="32"/>
      <c r="H216" s="33"/>
      <c r="I216" s="26"/>
      <c r="J216" s="33"/>
      <c r="K216" s="34"/>
    </row>
    <row r="217" spans="1:11" s="1" customFormat="1" ht="9.75">
      <c r="A217" s="35">
        <f>A214+1</f>
        <v>152</v>
      </c>
      <c r="B217" s="37" t="s">
        <v>780</v>
      </c>
      <c r="C217" s="38" t="s">
        <v>988</v>
      </c>
      <c r="D217" s="39" t="s">
        <v>775</v>
      </c>
      <c r="E217" s="254">
        <v>1</v>
      </c>
      <c r="F217" s="41">
        <v>0</v>
      </c>
      <c r="G217" s="42">
        <f>E217*F217</f>
        <v>0</v>
      </c>
      <c r="H217" s="43">
        <v>0</v>
      </c>
      <c r="I217" s="42">
        <f>ÚT!G14</f>
        <v>0</v>
      </c>
      <c r="J217" s="40">
        <v>0</v>
      </c>
      <c r="K217" s="44">
        <f>E217*J217</f>
        <v>0</v>
      </c>
    </row>
    <row r="218" spans="1:11" s="17" customFormat="1" ht="11.25" customHeight="1">
      <c r="A218" s="53"/>
      <c r="B218" s="54">
        <v>731</v>
      </c>
      <c r="C218" s="55" t="s">
        <v>346</v>
      </c>
      <c r="D218" s="56"/>
      <c r="E218" s="56"/>
      <c r="F218" s="57"/>
      <c r="G218" s="58">
        <f>SUM(G217:G217)</f>
        <v>0</v>
      </c>
      <c r="H218" s="59"/>
      <c r="I218" s="60">
        <f>SUM(I217:I217)</f>
        <v>0</v>
      </c>
      <c r="J218" s="59"/>
      <c r="K218" s="61">
        <f>SUM(K217:K217)</f>
        <v>0</v>
      </c>
    </row>
    <row r="219" spans="1:11" s="17" customFormat="1" ht="11.25" customHeight="1">
      <c r="A219" s="28"/>
      <c r="B219" s="29" t="s">
        <v>347</v>
      </c>
      <c r="C219" s="30" t="s">
        <v>348</v>
      </c>
      <c r="D219" s="27"/>
      <c r="E219" s="27"/>
      <c r="F219" s="31"/>
      <c r="G219" s="32"/>
      <c r="H219" s="33"/>
      <c r="I219" s="26"/>
      <c r="J219" s="33"/>
      <c r="K219" s="34"/>
    </row>
    <row r="220" spans="1:11" s="1" customFormat="1" ht="9.75">
      <c r="A220" s="35">
        <f>A217+1</f>
        <v>153</v>
      </c>
      <c r="B220" s="37" t="s">
        <v>783</v>
      </c>
      <c r="C220" s="38" t="s">
        <v>989</v>
      </c>
      <c r="D220" s="39" t="s">
        <v>775</v>
      </c>
      <c r="E220" s="254">
        <v>1</v>
      </c>
      <c r="F220" s="41">
        <v>0</v>
      </c>
      <c r="G220" s="42">
        <f>E220*F220</f>
        <v>0</v>
      </c>
      <c r="H220" s="43">
        <v>0</v>
      </c>
      <c r="I220" s="42">
        <f>ÚT!G24</f>
        <v>0</v>
      </c>
      <c r="J220" s="40">
        <v>0</v>
      </c>
      <c r="K220" s="44">
        <f>E220*J220</f>
        <v>0</v>
      </c>
    </row>
    <row r="221" spans="1:11" s="17" customFormat="1" ht="11.25" customHeight="1">
      <c r="A221" s="53"/>
      <c r="B221" s="54">
        <v>733</v>
      </c>
      <c r="C221" s="55" t="s">
        <v>349</v>
      </c>
      <c r="D221" s="56"/>
      <c r="E221" s="56"/>
      <c r="F221" s="57"/>
      <c r="G221" s="58">
        <f>SUM(G220:G220)</f>
        <v>0</v>
      </c>
      <c r="H221" s="59"/>
      <c r="I221" s="60">
        <f>SUM(I220:I220)</f>
        <v>0</v>
      </c>
      <c r="J221" s="59"/>
      <c r="K221" s="61">
        <f>SUM(K220:K220)</f>
        <v>0</v>
      </c>
    </row>
    <row r="222" spans="1:11" s="17" customFormat="1" ht="11.25" customHeight="1">
      <c r="A222" s="28"/>
      <c r="B222" s="29" t="s">
        <v>350</v>
      </c>
      <c r="C222" s="30" t="s">
        <v>351</v>
      </c>
      <c r="D222" s="27"/>
      <c r="E222" s="27"/>
      <c r="F222" s="31"/>
      <c r="G222" s="32"/>
      <c r="H222" s="33"/>
      <c r="I222" s="26"/>
      <c r="J222" s="33"/>
      <c r="K222" s="34"/>
    </row>
    <row r="223" spans="1:11" s="1" customFormat="1" ht="9.75">
      <c r="A223" s="35">
        <f>A220+1</f>
        <v>154</v>
      </c>
      <c r="B223" s="37" t="s">
        <v>782</v>
      </c>
      <c r="C223" s="38" t="s">
        <v>990</v>
      </c>
      <c r="D223" s="39" t="s">
        <v>775</v>
      </c>
      <c r="E223" s="254">
        <v>1</v>
      </c>
      <c r="F223" s="41">
        <v>0</v>
      </c>
      <c r="G223" s="42">
        <f>E223*F223</f>
        <v>0</v>
      </c>
      <c r="H223" s="43">
        <v>0</v>
      </c>
      <c r="I223" s="42">
        <f>ÚT!G41</f>
        <v>0</v>
      </c>
      <c r="J223" s="40">
        <v>0</v>
      </c>
      <c r="K223" s="44">
        <f>E223*J223</f>
        <v>0</v>
      </c>
    </row>
    <row r="224" spans="1:11" s="17" customFormat="1" ht="11.25" customHeight="1">
      <c r="A224" s="53"/>
      <c r="B224" s="54">
        <v>734</v>
      </c>
      <c r="C224" s="55" t="s">
        <v>352</v>
      </c>
      <c r="D224" s="56"/>
      <c r="E224" s="56"/>
      <c r="F224" s="57"/>
      <c r="G224" s="58">
        <f>SUM(G223:G223)</f>
        <v>0</v>
      </c>
      <c r="H224" s="59"/>
      <c r="I224" s="60">
        <f>SUM(I223:I223)</f>
        <v>0</v>
      </c>
      <c r="J224" s="59"/>
      <c r="K224" s="61">
        <f>SUM(K223:K223)</f>
        <v>0</v>
      </c>
    </row>
    <row r="225" spans="1:11" s="17" customFormat="1" ht="11.25" customHeight="1">
      <c r="A225" s="28"/>
      <c r="B225" s="29" t="s">
        <v>353</v>
      </c>
      <c r="C225" s="30" t="s">
        <v>354</v>
      </c>
      <c r="D225" s="27"/>
      <c r="E225" s="27"/>
      <c r="F225" s="31"/>
      <c r="G225" s="32"/>
      <c r="H225" s="33"/>
      <c r="I225" s="26"/>
      <c r="J225" s="33"/>
      <c r="K225" s="34"/>
    </row>
    <row r="226" spans="1:11" s="1" customFormat="1" ht="9.75">
      <c r="A226" s="35">
        <f>A223+1</f>
        <v>155</v>
      </c>
      <c r="B226" s="37" t="s">
        <v>781</v>
      </c>
      <c r="C226" s="38" t="s">
        <v>991</v>
      </c>
      <c r="D226" s="39" t="s">
        <v>775</v>
      </c>
      <c r="E226" s="254">
        <v>1</v>
      </c>
      <c r="F226" s="41">
        <v>0</v>
      </c>
      <c r="G226" s="42">
        <f>E226*F226</f>
        <v>0</v>
      </c>
      <c r="H226" s="43">
        <v>0</v>
      </c>
      <c r="I226" s="42">
        <f>ÚT!G54</f>
        <v>0</v>
      </c>
      <c r="J226" s="40">
        <v>0</v>
      </c>
      <c r="K226" s="44">
        <f>E226*J226</f>
        <v>0</v>
      </c>
    </row>
    <row r="227" spans="1:11" s="17" customFormat="1" ht="11.25" customHeight="1" thickBot="1">
      <c r="A227" s="45"/>
      <c r="B227" s="47">
        <v>735</v>
      </c>
      <c r="C227" s="48" t="s">
        <v>355</v>
      </c>
      <c r="D227" s="46"/>
      <c r="E227" s="46"/>
      <c r="F227" s="49"/>
      <c r="G227" s="51">
        <f>SUM(G226:G226)</f>
        <v>0</v>
      </c>
      <c r="H227" s="50"/>
      <c r="I227" s="63">
        <f>SUM(I226:I226)</f>
        <v>0</v>
      </c>
      <c r="J227" s="50"/>
      <c r="K227" s="52">
        <f>SUM(K226:K226)</f>
        <v>0</v>
      </c>
    </row>
    <row r="228" spans="1:11" ht="13.5" thickBo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</row>
    <row r="229" spans="1:11" s="1" customFormat="1" ht="10.5" customHeight="1" thickTop="1">
      <c r="A229" s="4" t="s">
        <v>2</v>
      </c>
      <c r="B229" s="338" t="s">
        <v>6</v>
      </c>
      <c r="C229" s="338" t="s">
        <v>8</v>
      </c>
      <c r="D229" s="338" t="s">
        <v>10</v>
      </c>
      <c r="E229" s="338" t="s">
        <v>12</v>
      </c>
      <c r="F229" s="339" t="s">
        <v>14</v>
      </c>
      <c r="G229" s="340"/>
      <c r="H229" s="340"/>
      <c r="I229" s="340"/>
      <c r="J229" s="343" t="s">
        <v>23</v>
      </c>
      <c r="K229" s="344"/>
    </row>
    <row r="230" spans="1:11" s="1" customFormat="1" ht="9.75" customHeight="1">
      <c r="A230" s="5" t="s">
        <v>3</v>
      </c>
      <c r="B230" s="322"/>
      <c r="C230" s="322"/>
      <c r="D230" s="322"/>
      <c r="E230" s="322"/>
      <c r="F230" s="341" t="s">
        <v>15</v>
      </c>
      <c r="G230" s="292"/>
      <c r="H230" s="342" t="s">
        <v>20</v>
      </c>
      <c r="I230" s="292"/>
      <c r="J230" s="322"/>
      <c r="K230" s="345"/>
    </row>
    <row r="231" spans="1:11" s="1" customFormat="1" ht="9.75" customHeight="1">
      <c r="A231" s="5" t="s">
        <v>4</v>
      </c>
      <c r="B231" s="322"/>
      <c r="C231" s="322"/>
      <c r="D231" s="322"/>
      <c r="E231" s="322"/>
      <c r="F231" s="8" t="s">
        <v>16</v>
      </c>
      <c r="G231" s="10" t="s">
        <v>18</v>
      </c>
      <c r="H231" s="12" t="s">
        <v>16</v>
      </c>
      <c r="I231" s="10" t="s">
        <v>18</v>
      </c>
      <c r="J231" s="12" t="s">
        <v>16</v>
      </c>
      <c r="K231" s="14" t="s">
        <v>18</v>
      </c>
    </row>
    <row r="232" spans="1:11" s="1" customFormat="1" ht="10.5" customHeight="1" thickBot="1">
      <c r="A232" s="6" t="s">
        <v>5</v>
      </c>
      <c r="B232" s="7" t="s">
        <v>7</v>
      </c>
      <c r="C232" s="7" t="s">
        <v>9</v>
      </c>
      <c r="D232" s="7" t="s">
        <v>11</v>
      </c>
      <c r="E232" s="7" t="s">
        <v>13</v>
      </c>
      <c r="F232" s="9" t="s">
        <v>17</v>
      </c>
      <c r="G232" s="11" t="s">
        <v>19</v>
      </c>
      <c r="H232" s="13" t="s">
        <v>21</v>
      </c>
      <c r="I232" s="11" t="s">
        <v>22</v>
      </c>
      <c r="J232" s="13" t="s">
        <v>24</v>
      </c>
      <c r="K232" s="15" t="s">
        <v>25</v>
      </c>
    </row>
    <row r="233" spans="1:11" s="17" customFormat="1" ht="12" customHeight="1" thickTop="1">
      <c r="A233" s="19"/>
      <c r="B233" s="18"/>
      <c r="C233" s="20" t="s">
        <v>356</v>
      </c>
      <c r="D233" s="18"/>
      <c r="E233" s="18"/>
      <c r="F233" s="21"/>
      <c r="G233" s="22"/>
      <c r="H233" s="23"/>
      <c r="J233" s="23"/>
      <c r="K233" s="24"/>
    </row>
    <row r="234" spans="1:11" s="17" customFormat="1" ht="11.25" customHeight="1">
      <c r="A234" s="28"/>
      <c r="B234" s="29" t="s">
        <v>357</v>
      </c>
      <c r="C234" s="30" t="s">
        <v>358</v>
      </c>
      <c r="D234" s="27"/>
      <c r="E234" s="27"/>
      <c r="F234" s="31"/>
      <c r="G234" s="32"/>
      <c r="H234" s="33"/>
      <c r="I234" s="26"/>
      <c r="J234" s="33"/>
      <c r="K234" s="34"/>
    </row>
    <row r="235" spans="1:11" s="1" customFormat="1" ht="9.75">
      <c r="A235" s="35">
        <f>A226+1</f>
        <v>156</v>
      </c>
      <c r="B235" s="37" t="s">
        <v>784</v>
      </c>
      <c r="C235" s="38" t="s">
        <v>983</v>
      </c>
      <c r="D235" s="39" t="s">
        <v>775</v>
      </c>
      <c r="E235" s="254">
        <v>1</v>
      </c>
      <c r="F235" s="41">
        <v>0</v>
      </c>
      <c r="G235" s="42">
        <f>E235*F235</f>
        <v>0</v>
      </c>
      <c r="H235" s="43">
        <v>0</v>
      </c>
      <c r="I235" s="42">
        <f>EL_silnopr!H70</f>
        <v>0</v>
      </c>
      <c r="J235" s="40">
        <v>0</v>
      </c>
      <c r="K235" s="44">
        <f>E235*J235</f>
        <v>0</v>
      </c>
    </row>
    <row r="236" spans="1:11" s="17" customFormat="1" ht="11.25" customHeight="1">
      <c r="A236" s="53"/>
      <c r="B236" s="54" t="s">
        <v>359</v>
      </c>
      <c r="C236" s="55" t="s">
        <v>360</v>
      </c>
      <c r="D236" s="56"/>
      <c r="E236" s="56"/>
      <c r="F236" s="57"/>
      <c r="G236" s="58">
        <f>SUM(G235:G235)</f>
        <v>0</v>
      </c>
      <c r="H236" s="59"/>
      <c r="I236" s="60">
        <f>SUM(I235:I235)</f>
        <v>0</v>
      </c>
      <c r="J236" s="59"/>
      <c r="K236" s="61">
        <f>SUM(K235:K235)</f>
        <v>0</v>
      </c>
    </row>
    <row r="237" spans="1:11" s="17" customFormat="1" ht="11.25" customHeight="1">
      <c r="A237" s="28"/>
      <c r="B237" s="29" t="s">
        <v>361</v>
      </c>
      <c r="C237" s="30" t="s">
        <v>362</v>
      </c>
      <c r="D237" s="27"/>
      <c r="E237" s="27"/>
      <c r="F237" s="31"/>
      <c r="G237" s="32"/>
      <c r="H237" s="33"/>
      <c r="I237" s="26"/>
      <c r="J237" s="33"/>
      <c r="K237" s="34"/>
    </row>
    <row r="238" spans="1:11" s="1" customFormat="1" ht="9.75">
      <c r="A238" s="35">
        <f>A235+1</f>
        <v>157</v>
      </c>
      <c r="B238" s="37" t="s">
        <v>785</v>
      </c>
      <c r="C238" s="38" t="s">
        <v>398</v>
      </c>
      <c r="D238" s="39" t="s">
        <v>775</v>
      </c>
      <c r="E238" s="254">
        <v>1</v>
      </c>
      <c r="F238" s="41">
        <v>0</v>
      </c>
      <c r="G238" s="42">
        <f>E238*F238</f>
        <v>0</v>
      </c>
      <c r="H238" s="43">
        <v>0</v>
      </c>
      <c r="I238" s="42">
        <f>E238*H238</f>
        <v>0</v>
      </c>
      <c r="J238" s="40">
        <v>0</v>
      </c>
      <c r="K238" s="44">
        <f>E238*J238</f>
        <v>0</v>
      </c>
    </row>
    <row r="239" spans="1:11" s="17" customFormat="1" ht="11.25" customHeight="1">
      <c r="A239" s="53"/>
      <c r="B239" s="54" t="s">
        <v>363</v>
      </c>
      <c r="C239" s="55" t="s">
        <v>364</v>
      </c>
      <c r="D239" s="56"/>
      <c r="E239" s="56"/>
      <c r="F239" s="57"/>
      <c r="G239" s="58">
        <f>SUM(G238:G238)</f>
        <v>0</v>
      </c>
      <c r="H239" s="59"/>
      <c r="I239" s="60">
        <f>SUM(I238:I238)</f>
        <v>0</v>
      </c>
      <c r="J239" s="59"/>
      <c r="K239" s="61">
        <f>SUM(K238:K238)</f>
        <v>0</v>
      </c>
    </row>
    <row r="240" spans="1:11" s="17" customFormat="1" ht="11.25" customHeight="1">
      <c r="A240" s="28"/>
      <c r="B240" s="29" t="s">
        <v>365</v>
      </c>
      <c r="C240" s="30" t="s">
        <v>366</v>
      </c>
      <c r="D240" s="27"/>
      <c r="E240" s="27"/>
      <c r="F240" s="31"/>
      <c r="G240" s="32"/>
      <c r="H240" s="33"/>
      <c r="I240" s="26"/>
      <c r="J240" s="33"/>
      <c r="K240" s="34"/>
    </row>
    <row r="241" spans="1:11" s="1" customFormat="1" ht="9.75">
      <c r="A241" s="35">
        <f>A238+1</f>
        <v>158</v>
      </c>
      <c r="B241" s="37" t="s">
        <v>786</v>
      </c>
      <c r="C241" s="38" t="s">
        <v>399</v>
      </c>
      <c r="D241" s="39" t="s">
        <v>775</v>
      </c>
      <c r="E241" s="254">
        <v>1</v>
      </c>
      <c r="F241" s="41">
        <v>0</v>
      </c>
      <c r="G241" s="42">
        <f>E241*F241</f>
        <v>0</v>
      </c>
      <c r="H241" s="43">
        <v>0</v>
      </c>
      <c r="I241" s="42">
        <f>E241*H241</f>
        <v>0</v>
      </c>
      <c r="J241" s="40">
        <v>0</v>
      </c>
      <c r="K241" s="44">
        <f>E241*J241</f>
        <v>0</v>
      </c>
    </row>
    <row r="242" spans="1:11" s="17" customFormat="1" ht="11.25" customHeight="1" thickBot="1">
      <c r="A242" s="45"/>
      <c r="B242" s="47" t="s">
        <v>367</v>
      </c>
      <c r="C242" s="48" t="s">
        <v>368</v>
      </c>
      <c r="D242" s="46"/>
      <c r="E242" s="46"/>
      <c r="F242" s="49"/>
      <c r="G242" s="51">
        <f>SUM(G241:G241)</f>
        <v>0</v>
      </c>
      <c r="H242" s="50"/>
      <c r="I242" s="63">
        <f>SUM(I241:I241)</f>
        <v>0</v>
      </c>
      <c r="J242" s="50"/>
      <c r="K242" s="52">
        <f>SUM(K241:K241)</f>
        <v>0</v>
      </c>
    </row>
    <row r="243" spans="1:11" ht="13.5" thickBo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</row>
    <row r="244" spans="1:11" ht="13.5" thickBot="1">
      <c r="A244" s="73"/>
      <c r="B244" s="74"/>
      <c r="C244" s="76" t="s">
        <v>369</v>
      </c>
      <c r="D244" s="75"/>
      <c r="E244" s="75"/>
      <c r="F244" s="75"/>
      <c r="G244" s="75"/>
      <c r="H244" s="75"/>
      <c r="I244" s="75"/>
      <c r="J244" s="346">
        <f>'KRYCÍ LIST'!C22</f>
        <v>0</v>
      </c>
      <c r="K244" s="305"/>
    </row>
  </sheetData>
  <mergeCells count="34">
    <mergeCell ref="J244:K244"/>
    <mergeCell ref="F229:I229"/>
    <mergeCell ref="F230:G230"/>
    <mergeCell ref="H230:I230"/>
    <mergeCell ref="J229:K230"/>
    <mergeCell ref="B229:B231"/>
    <mergeCell ref="C229:C231"/>
    <mergeCell ref="D229:D231"/>
    <mergeCell ref="E229:E231"/>
    <mergeCell ref="F198:I198"/>
    <mergeCell ref="F199:G199"/>
    <mergeCell ref="H199:I199"/>
    <mergeCell ref="J198:K199"/>
    <mergeCell ref="B198:B200"/>
    <mergeCell ref="C198:C200"/>
    <mergeCell ref="D198:D200"/>
    <mergeCell ref="E198:E200"/>
    <mergeCell ref="F113:I113"/>
    <mergeCell ref="F114:G114"/>
    <mergeCell ref="H114:I114"/>
    <mergeCell ref="J113:K114"/>
    <mergeCell ref="B113:B115"/>
    <mergeCell ref="C113:C115"/>
    <mergeCell ref="D113:D115"/>
    <mergeCell ref="E113:E115"/>
    <mergeCell ref="A4:K4"/>
    <mergeCell ref="B6:B8"/>
    <mergeCell ref="C6:C8"/>
    <mergeCell ref="D6:D8"/>
    <mergeCell ref="E6:E8"/>
    <mergeCell ref="F6:I6"/>
    <mergeCell ref="F7:G7"/>
    <mergeCell ref="H7:I7"/>
    <mergeCell ref="J6:K7"/>
  </mergeCells>
  <printOptions horizontalCentered="1"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workbookViewId="0" topLeftCell="A1">
      <selection activeCell="C84" sqref="C84:H84"/>
    </sheetView>
  </sheetViews>
  <sheetFormatPr defaultColWidth="9.140625" defaultRowHeight="12" customHeight="1"/>
  <cols>
    <col min="1" max="1" width="3.28125" style="168" customWidth="1"/>
    <col min="2" max="2" width="10.28125" style="169" customWidth="1"/>
    <col min="3" max="3" width="42.7109375" style="169" customWidth="1"/>
    <col min="4" max="4" width="4.7109375" style="169" customWidth="1"/>
    <col min="5" max="5" width="9.7109375" style="170" customWidth="1"/>
    <col min="6" max="6" width="11.421875" style="171" customWidth="1"/>
    <col min="7" max="7" width="15.28125" style="171" customWidth="1"/>
    <col min="8" max="8" width="11.421875" style="170" customWidth="1"/>
    <col min="9" max="16384" width="9.00390625" style="172" customWidth="1"/>
  </cols>
  <sheetData>
    <row r="1" spans="1:8" s="135" customFormat="1" ht="27.75" customHeight="1">
      <c r="A1" s="347" t="s">
        <v>605</v>
      </c>
      <c r="B1" s="347"/>
      <c r="C1" s="347"/>
      <c r="D1" s="347"/>
      <c r="E1" s="347"/>
      <c r="F1" s="347"/>
      <c r="G1" s="347"/>
      <c r="H1" s="347"/>
    </row>
    <row r="2" spans="1:8" s="135" customFormat="1" ht="12.75" customHeight="1">
      <c r="A2" s="136" t="s">
        <v>606</v>
      </c>
      <c r="B2" s="136"/>
      <c r="C2" s="136"/>
      <c r="D2" s="136"/>
      <c r="E2" s="136"/>
      <c r="F2" s="136"/>
      <c r="G2" s="136"/>
      <c r="H2" s="136"/>
    </row>
    <row r="3" spans="1:8" s="135" customFormat="1" ht="12.75" customHeight="1">
      <c r="A3" s="136" t="s">
        <v>607</v>
      </c>
      <c r="B3" s="136"/>
      <c r="C3" s="136"/>
      <c r="D3" s="136"/>
      <c r="E3" s="136"/>
      <c r="F3" s="136"/>
      <c r="G3" s="136"/>
      <c r="H3" s="136"/>
    </row>
    <row r="4" spans="1:8" s="135" customFormat="1" ht="13.5" customHeight="1">
      <c r="A4" s="137"/>
      <c r="B4" s="136"/>
      <c r="C4" s="137"/>
      <c r="D4" s="136"/>
      <c r="E4" s="136"/>
      <c r="F4" s="136"/>
      <c r="G4" s="136"/>
      <c r="H4" s="136"/>
    </row>
    <row r="5" spans="1:8" s="135" customFormat="1" ht="6.75" customHeight="1">
      <c r="A5" s="138"/>
      <c r="B5" s="139"/>
      <c r="C5" s="140"/>
      <c r="D5" s="139"/>
      <c r="E5" s="141"/>
      <c r="F5" s="142"/>
      <c r="G5" s="142"/>
      <c r="H5" s="143"/>
    </row>
    <row r="6" spans="1:8" s="135" customFormat="1" ht="12.75" customHeight="1">
      <c r="A6" s="144" t="s">
        <v>608</v>
      </c>
      <c r="B6" s="144"/>
      <c r="C6" s="144"/>
      <c r="D6" s="144"/>
      <c r="E6" s="144"/>
      <c r="F6" s="144"/>
      <c r="G6" s="144"/>
      <c r="H6" s="144"/>
    </row>
    <row r="7" spans="1:8" s="135" customFormat="1" ht="12.75" customHeight="1">
      <c r="A7" s="144" t="s">
        <v>609</v>
      </c>
      <c r="B7" s="144"/>
      <c r="C7" s="144"/>
      <c r="D7" s="144"/>
      <c r="E7" s="144"/>
      <c r="F7" s="144"/>
      <c r="G7" s="144" t="s">
        <v>610</v>
      </c>
      <c r="H7" s="144"/>
    </row>
    <row r="8" spans="1:8" s="135" customFormat="1" ht="12.75" customHeight="1">
      <c r="A8" s="144" t="s">
        <v>611</v>
      </c>
      <c r="B8" s="145"/>
      <c r="C8" s="145"/>
      <c r="D8" s="145"/>
      <c r="E8" s="146"/>
      <c r="F8" s="147"/>
      <c r="G8" s="144" t="s">
        <v>612</v>
      </c>
      <c r="H8" s="146"/>
    </row>
    <row r="9" spans="1:8" s="135" customFormat="1" ht="6.75" customHeight="1">
      <c r="A9" s="148"/>
      <c r="B9" s="148"/>
      <c r="C9" s="148"/>
      <c r="D9" s="148"/>
      <c r="E9" s="148"/>
      <c r="F9" s="148"/>
      <c r="G9" s="148"/>
      <c r="H9" s="148"/>
    </row>
    <row r="10" spans="1:8" s="135" customFormat="1" ht="28.5" customHeight="1">
      <c r="A10" s="149" t="s">
        <v>613</v>
      </c>
      <c r="B10" s="149" t="s">
        <v>6</v>
      </c>
      <c r="C10" s="149" t="s">
        <v>614</v>
      </c>
      <c r="D10" s="149" t="s">
        <v>470</v>
      </c>
      <c r="E10" s="149" t="s">
        <v>615</v>
      </c>
      <c r="F10" s="149" t="s">
        <v>616</v>
      </c>
      <c r="G10" s="149" t="s">
        <v>471</v>
      </c>
      <c r="H10" s="149" t="s">
        <v>617</v>
      </c>
    </row>
    <row r="11" spans="1:8" s="135" customFormat="1" ht="12.75" customHeight="1" hidden="1">
      <c r="A11" s="149" t="s">
        <v>618</v>
      </c>
      <c r="B11" s="149" t="s">
        <v>619</v>
      </c>
      <c r="C11" s="149" t="s">
        <v>620</v>
      </c>
      <c r="D11" s="149" t="s">
        <v>621</v>
      </c>
      <c r="E11" s="149" t="s">
        <v>622</v>
      </c>
      <c r="F11" s="149" t="s">
        <v>623</v>
      </c>
      <c r="G11" s="149" t="s">
        <v>624</v>
      </c>
      <c r="H11" s="149" t="s">
        <v>625</v>
      </c>
    </row>
    <row r="12" spans="1:8" s="135" customFormat="1" ht="5.25" customHeight="1">
      <c r="A12" s="148"/>
      <c r="B12" s="148"/>
      <c r="C12" s="148"/>
      <c r="D12" s="148"/>
      <c r="E12" s="148"/>
      <c r="F12" s="148"/>
      <c r="G12" s="148"/>
      <c r="H12" s="148"/>
    </row>
    <row r="13" spans="1:8" s="135" customFormat="1" ht="30.75" customHeight="1">
      <c r="A13" s="150"/>
      <c r="B13" s="151" t="s">
        <v>627</v>
      </c>
      <c r="C13" s="151" t="s">
        <v>628</v>
      </c>
      <c r="D13" s="151"/>
      <c r="E13" s="152"/>
      <c r="F13" s="153"/>
      <c r="G13" s="153">
        <f>G14+G30+G53</f>
        <v>0</v>
      </c>
      <c r="H13" s="152">
        <v>0.3107774164</v>
      </c>
    </row>
    <row r="14" spans="1:8" s="135" customFormat="1" ht="28.5" customHeight="1">
      <c r="A14" s="154"/>
      <c r="B14" s="155" t="s">
        <v>644</v>
      </c>
      <c r="C14" s="155" t="s">
        <v>645</v>
      </c>
      <c r="D14" s="155"/>
      <c r="E14" s="156"/>
      <c r="F14" s="157"/>
      <c r="G14" s="157">
        <f>SUM(G15:G29)</f>
        <v>0</v>
      </c>
      <c r="H14" s="156">
        <v>0.094025</v>
      </c>
    </row>
    <row r="15" spans="1:8" s="135" customFormat="1" ht="13.5" customHeight="1">
      <c r="A15" s="158">
        <v>9</v>
      </c>
      <c r="B15" s="159" t="s">
        <v>646</v>
      </c>
      <c r="C15" s="159" t="s">
        <v>647</v>
      </c>
      <c r="D15" s="159" t="s">
        <v>550</v>
      </c>
      <c r="E15" s="160">
        <v>2</v>
      </c>
      <c r="F15" s="265">
        <v>0</v>
      </c>
      <c r="G15" s="161">
        <v>0</v>
      </c>
      <c r="H15" s="160">
        <v>0</v>
      </c>
    </row>
    <row r="16" spans="1:8" s="135" customFormat="1" ht="13.5" customHeight="1">
      <c r="A16" s="158">
        <v>10</v>
      </c>
      <c r="B16" s="159" t="s">
        <v>648</v>
      </c>
      <c r="C16" s="159" t="s">
        <v>649</v>
      </c>
      <c r="D16" s="159" t="s">
        <v>477</v>
      </c>
      <c r="E16" s="160">
        <v>1</v>
      </c>
      <c r="F16" s="265">
        <v>0</v>
      </c>
      <c r="G16" s="161">
        <v>0</v>
      </c>
      <c r="H16" s="160">
        <v>0.00202</v>
      </c>
    </row>
    <row r="17" spans="1:8" s="135" customFormat="1" ht="13.5" customHeight="1">
      <c r="A17" s="158">
        <v>11</v>
      </c>
      <c r="B17" s="159" t="s">
        <v>650</v>
      </c>
      <c r="C17" s="159" t="s">
        <v>651</v>
      </c>
      <c r="D17" s="159" t="s">
        <v>550</v>
      </c>
      <c r="E17" s="160">
        <v>6</v>
      </c>
      <c r="F17" s="265">
        <v>0</v>
      </c>
      <c r="G17" s="161">
        <v>0</v>
      </c>
      <c r="H17" s="160">
        <v>0</v>
      </c>
    </row>
    <row r="18" spans="1:8" s="135" customFormat="1" ht="13.5" customHeight="1">
      <c r="A18" s="158">
        <v>12</v>
      </c>
      <c r="B18" s="159" t="s">
        <v>652</v>
      </c>
      <c r="C18" s="159" t="s">
        <v>653</v>
      </c>
      <c r="D18" s="159" t="s">
        <v>550</v>
      </c>
      <c r="E18" s="160">
        <v>6</v>
      </c>
      <c r="F18" s="265">
        <v>0</v>
      </c>
      <c r="G18" s="161">
        <v>0</v>
      </c>
      <c r="H18" s="160">
        <v>0</v>
      </c>
    </row>
    <row r="19" spans="1:8" s="135" customFormat="1" ht="13.5" customHeight="1">
      <c r="A19" s="158">
        <v>13</v>
      </c>
      <c r="B19" s="159" t="s">
        <v>654</v>
      </c>
      <c r="C19" s="159" t="s">
        <v>655</v>
      </c>
      <c r="D19" s="159" t="s">
        <v>550</v>
      </c>
      <c r="E19" s="160">
        <v>1</v>
      </c>
      <c r="F19" s="265">
        <v>0</v>
      </c>
      <c r="G19" s="161">
        <v>0</v>
      </c>
      <c r="H19" s="160">
        <v>0</v>
      </c>
    </row>
    <row r="20" spans="1:8" s="135" customFormat="1" ht="13.5" customHeight="1">
      <c r="A20" s="158">
        <v>14</v>
      </c>
      <c r="B20" s="159" t="s">
        <v>656</v>
      </c>
      <c r="C20" s="159" t="s">
        <v>657</v>
      </c>
      <c r="D20" s="159" t="s">
        <v>477</v>
      </c>
      <c r="E20" s="160">
        <v>1</v>
      </c>
      <c r="F20" s="265">
        <v>0</v>
      </c>
      <c r="G20" s="161">
        <v>0</v>
      </c>
      <c r="H20" s="160">
        <v>0.00101</v>
      </c>
    </row>
    <row r="21" spans="1:8" s="135" customFormat="1" ht="13.5" customHeight="1">
      <c r="A21" s="158">
        <v>15</v>
      </c>
      <c r="B21" s="159" t="s">
        <v>658</v>
      </c>
      <c r="C21" s="159" t="s">
        <v>659</v>
      </c>
      <c r="D21" s="159" t="s">
        <v>550</v>
      </c>
      <c r="E21" s="160">
        <v>6.5</v>
      </c>
      <c r="F21" s="265">
        <v>0</v>
      </c>
      <c r="G21" s="161">
        <v>0</v>
      </c>
      <c r="H21" s="160">
        <v>0.083265</v>
      </c>
    </row>
    <row r="22" spans="1:8" s="135" customFormat="1" ht="13.5" customHeight="1">
      <c r="A22" s="158">
        <v>16</v>
      </c>
      <c r="B22" s="159" t="s">
        <v>660</v>
      </c>
      <c r="C22" s="159" t="s">
        <v>661</v>
      </c>
      <c r="D22" s="159" t="s">
        <v>550</v>
      </c>
      <c r="E22" s="160">
        <v>1.5</v>
      </c>
      <c r="F22" s="265">
        <v>0</v>
      </c>
      <c r="G22" s="161">
        <v>0</v>
      </c>
      <c r="H22" s="160">
        <v>0.00123</v>
      </c>
    </row>
    <row r="23" spans="1:8" s="135" customFormat="1" ht="13.5" customHeight="1">
      <c r="A23" s="158">
        <v>17</v>
      </c>
      <c r="B23" s="159" t="s">
        <v>662</v>
      </c>
      <c r="C23" s="159" t="s">
        <v>663</v>
      </c>
      <c r="D23" s="159" t="s">
        <v>550</v>
      </c>
      <c r="E23" s="160">
        <v>6.5</v>
      </c>
      <c r="F23" s="265">
        <v>0</v>
      </c>
      <c r="G23" s="161">
        <v>0</v>
      </c>
      <c r="H23" s="160">
        <v>0.0065</v>
      </c>
    </row>
    <row r="24" spans="1:8" s="135" customFormat="1" ht="13.5" customHeight="1">
      <c r="A24" s="158">
        <v>18</v>
      </c>
      <c r="B24" s="159" t="s">
        <v>664</v>
      </c>
      <c r="C24" s="159" t="s">
        <v>665</v>
      </c>
      <c r="D24" s="159" t="s">
        <v>477</v>
      </c>
      <c r="E24" s="160">
        <v>2</v>
      </c>
      <c r="F24" s="265">
        <v>0</v>
      </c>
      <c r="G24" s="161">
        <v>0</v>
      </c>
      <c r="H24" s="160">
        <v>0</v>
      </c>
    </row>
    <row r="25" spans="1:8" s="135" customFormat="1" ht="13.5" customHeight="1">
      <c r="A25" s="158">
        <v>19</v>
      </c>
      <c r="B25" s="159" t="s">
        <v>666</v>
      </c>
      <c r="C25" s="159" t="s">
        <v>667</v>
      </c>
      <c r="D25" s="159" t="s">
        <v>477</v>
      </c>
      <c r="E25" s="160">
        <v>3</v>
      </c>
      <c r="F25" s="265">
        <v>0</v>
      </c>
      <c r="G25" s="161">
        <v>0</v>
      </c>
      <c r="H25" s="160">
        <v>0</v>
      </c>
    </row>
    <row r="26" spans="1:8" s="135" customFormat="1" ht="13.5" customHeight="1">
      <c r="A26" s="158">
        <v>20</v>
      </c>
      <c r="B26" s="159" t="s">
        <v>668</v>
      </c>
      <c r="C26" s="159" t="s">
        <v>669</v>
      </c>
      <c r="D26" s="159" t="s">
        <v>477</v>
      </c>
      <c r="E26" s="160">
        <v>1</v>
      </c>
      <c r="F26" s="265">
        <v>0</v>
      </c>
      <c r="G26" s="161">
        <v>0</v>
      </c>
      <c r="H26" s="160">
        <v>0</v>
      </c>
    </row>
    <row r="27" spans="1:8" s="135" customFormat="1" ht="13.5" customHeight="1">
      <c r="A27" s="158">
        <v>21</v>
      </c>
      <c r="B27" s="159" t="s">
        <v>670</v>
      </c>
      <c r="C27" s="159" t="s">
        <v>671</v>
      </c>
      <c r="D27" s="159" t="s">
        <v>550</v>
      </c>
      <c r="E27" s="160">
        <v>14.5</v>
      </c>
      <c r="F27" s="265">
        <v>0</v>
      </c>
      <c r="G27" s="161">
        <v>0</v>
      </c>
      <c r="H27" s="160">
        <v>0</v>
      </c>
    </row>
    <row r="28" spans="1:8" s="135" customFormat="1" ht="24" customHeight="1">
      <c r="A28" s="158">
        <v>22</v>
      </c>
      <c r="B28" s="159" t="s">
        <v>672</v>
      </c>
      <c r="C28" s="159" t="s">
        <v>673</v>
      </c>
      <c r="D28" s="159" t="s">
        <v>674</v>
      </c>
      <c r="E28" s="160">
        <v>0.085</v>
      </c>
      <c r="F28" s="265">
        <v>0</v>
      </c>
      <c r="G28" s="161">
        <v>0</v>
      </c>
      <c r="H28" s="160">
        <v>0</v>
      </c>
    </row>
    <row r="29" spans="1:8" s="135" customFormat="1" ht="24" customHeight="1">
      <c r="A29" s="158">
        <v>23</v>
      </c>
      <c r="B29" s="159" t="s">
        <v>675</v>
      </c>
      <c r="C29" s="159" t="s">
        <v>676</v>
      </c>
      <c r="D29" s="159" t="s">
        <v>643</v>
      </c>
      <c r="E29" s="160">
        <v>74.541</v>
      </c>
      <c r="F29" s="265">
        <v>0</v>
      </c>
      <c r="G29" s="161">
        <v>0</v>
      </c>
      <c r="H29" s="160">
        <v>0</v>
      </c>
    </row>
    <row r="30" spans="1:8" s="135" customFormat="1" ht="28.5" customHeight="1">
      <c r="A30" s="154"/>
      <c r="B30" s="155" t="s">
        <v>677</v>
      </c>
      <c r="C30" s="155" t="s">
        <v>678</v>
      </c>
      <c r="D30" s="155"/>
      <c r="E30" s="156"/>
      <c r="F30" s="157"/>
      <c r="G30" s="157">
        <f>SUM(G31:G52)</f>
        <v>0</v>
      </c>
      <c r="H30" s="156">
        <v>0.136</v>
      </c>
    </row>
    <row r="31" spans="1:8" s="135" customFormat="1" ht="13.5" customHeight="1">
      <c r="A31" s="158">
        <v>24</v>
      </c>
      <c r="B31" s="159" t="s">
        <v>679</v>
      </c>
      <c r="C31" s="159" t="s">
        <v>680</v>
      </c>
      <c r="D31" s="159" t="s">
        <v>550</v>
      </c>
      <c r="E31" s="160">
        <v>15</v>
      </c>
      <c r="F31" s="265">
        <v>0</v>
      </c>
      <c r="G31" s="161">
        <v>0</v>
      </c>
      <c r="H31" s="160">
        <v>0</v>
      </c>
    </row>
    <row r="32" spans="1:8" s="135" customFormat="1" ht="24" customHeight="1">
      <c r="A32" s="158">
        <v>25</v>
      </c>
      <c r="B32" s="159" t="s">
        <v>681</v>
      </c>
      <c r="C32" s="159" t="s">
        <v>682</v>
      </c>
      <c r="D32" s="159" t="s">
        <v>477</v>
      </c>
      <c r="E32" s="160">
        <v>10</v>
      </c>
      <c r="F32" s="265">
        <v>0</v>
      </c>
      <c r="G32" s="161">
        <v>0</v>
      </c>
      <c r="H32" s="160">
        <v>0</v>
      </c>
    </row>
    <row r="33" spans="1:8" s="135" customFormat="1" ht="13.5" customHeight="1">
      <c r="A33" s="158">
        <v>26</v>
      </c>
      <c r="B33" s="159" t="s">
        <v>683</v>
      </c>
      <c r="C33" s="159" t="s">
        <v>684</v>
      </c>
      <c r="D33" s="159" t="s">
        <v>477</v>
      </c>
      <c r="E33" s="160">
        <v>1</v>
      </c>
      <c r="F33" s="265">
        <v>0</v>
      </c>
      <c r="G33" s="161">
        <v>0</v>
      </c>
      <c r="H33" s="160">
        <v>0.00043</v>
      </c>
    </row>
    <row r="34" spans="1:8" s="135" customFormat="1" ht="24" customHeight="1">
      <c r="A34" s="158">
        <v>27</v>
      </c>
      <c r="B34" s="159" t="s">
        <v>685</v>
      </c>
      <c r="C34" s="159" t="s">
        <v>686</v>
      </c>
      <c r="D34" s="159" t="s">
        <v>550</v>
      </c>
      <c r="E34" s="160">
        <v>1.5</v>
      </c>
      <c r="F34" s="265">
        <v>0</v>
      </c>
      <c r="G34" s="161">
        <v>0</v>
      </c>
      <c r="H34" s="160">
        <v>0.000555</v>
      </c>
    </row>
    <row r="35" spans="1:8" s="135" customFormat="1" ht="13.5" customHeight="1">
      <c r="A35" s="158">
        <v>28</v>
      </c>
      <c r="B35" s="159" t="s">
        <v>687</v>
      </c>
      <c r="C35" s="159" t="s">
        <v>688</v>
      </c>
      <c r="D35" s="159" t="s">
        <v>477</v>
      </c>
      <c r="E35" s="160">
        <v>2</v>
      </c>
      <c r="F35" s="265">
        <v>0</v>
      </c>
      <c r="G35" s="161">
        <v>0</v>
      </c>
      <c r="H35" s="160">
        <v>8E-05</v>
      </c>
    </row>
    <row r="36" spans="1:8" s="135" customFormat="1" ht="24" customHeight="1">
      <c r="A36" s="158">
        <v>29</v>
      </c>
      <c r="B36" s="159" t="s">
        <v>689</v>
      </c>
      <c r="C36" s="159" t="s">
        <v>690</v>
      </c>
      <c r="D36" s="159" t="s">
        <v>550</v>
      </c>
      <c r="E36" s="160">
        <v>10</v>
      </c>
      <c r="F36" s="265">
        <v>0</v>
      </c>
      <c r="G36" s="161">
        <v>0</v>
      </c>
      <c r="H36" s="160">
        <v>0.0396</v>
      </c>
    </row>
    <row r="37" spans="1:8" s="135" customFormat="1" ht="24" customHeight="1">
      <c r="A37" s="158">
        <v>30</v>
      </c>
      <c r="B37" s="159" t="s">
        <v>691</v>
      </c>
      <c r="C37" s="159" t="s">
        <v>692</v>
      </c>
      <c r="D37" s="159" t="s">
        <v>550</v>
      </c>
      <c r="E37" s="160">
        <v>7</v>
      </c>
      <c r="F37" s="265">
        <v>0</v>
      </c>
      <c r="G37" s="161">
        <v>0</v>
      </c>
      <c r="H37" s="160">
        <v>0.08988</v>
      </c>
    </row>
    <row r="38" spans="1:8" s="135" customFormat="1" ht="24" customHeight="1">
      <c r="A38" s="158">
        <v>31</v>
      </c>
      <c r="B38" s="159" t="s">
        <v>693</v>
      </c>
      <c r="C38" s="159" t="s">
        <v>694</v>
      </c>
      <c r="D38" s="159" t="s">
        <v>695</v>
      </c>
      <c r="E38" s="160">
        <v>1</v>
      </c>
      <c r="F38" s="265">
        <v>0</v>
      </c>
      <c r="G38" s="161">
        <v>0</v>
      </c>
      <c r="H38" s="160">
        <v>0</v>
      </c>
    </row>
    <row r="39" spans="1:8" s="135" customFormat="1" ht="13.5" customHeight="1">
      <c r="A39" s="158">
        <v>32</v>
      </c>
      <c r="B39" s="159" t="s">
        <v>696</v>
      </c>
      <c r="C39" s="159" t="s">
        <v>697</v>
      </c>
      <c r="D39" s="159" t="s">
        <v>477</v>
      </c>
      <c r="E39" s="160">
        <v>11</v>
      </c>
      <c r="F39" s="265">
        <v>0</v>
      </c>
      <c r="G39" s="161">
        <v>0</v>
      </c>
      <c r="H39" s="160">
        <v>0</v>
      </c>
    </row>
    <row r="40" spans="1:8" s="135" customFormat="1" ht="13.5" customHeight="1">
      <c r="A40" s="158">
        <v>33</v>
      </c>
      <c r="B40" s="159" t="s">
        <v>698</v>
      </c>
      <c r="C40" s="159" t="s">
        <v>699</v>
      </c>
      <c r="D40" s="159" t="s">
        <v>477</v>
      </c>
      <c r="E40" s="160">
        <v>1</v>
      </c>
      <c r="F40" s="265">
        <v>0</v>
      </c>
      <c r="G40" s="161">
        <v>0</v>
      </c>
      <c r="H40" s="160">
        <v>0</v>
      </c>
    </row>
    <row r="41" spans="1:8" s="135" customFormat="1" ht="13.5" customHeight="1">
      <c r="A41" s="158">
        <v>34</v>
      </c>
      <c r="B41" s="159" t="s">
        <v>700</v>
      </c>
      <c r="C41" s="159" t="s">
        <v>701</v>
      </c>
      <c r="D41" s="159" t="s">
        <v>477</v>
      </c>
      <c r="E41" s="160">
        <v>1</v>
      </c>
      <c r="F41" s="265">
        <v>0</v>
      </c>
      <c r="G41" s="161">
        <v>0</v>
      </c>
      <c r="H41" s="160">
        <v>0.00035</v>
      </c>
    </row>
    <row r="42" spans="1:8" s="135" customFormat="1" ht="13.5" customHeight="1">
      <c r="A42" s="158">
        <v>35</v>
      </c>
      <c r="B42" s="159" t="s">
        <v>702</v>
      </c>
      <c r="C42" s="159" t="s">
        <v>703</v>
      </c>
      <c r="D42" s="159" t="s">
        <v>550</v>
      </c>
      <c r="E42" s="160">
        <v>18.5</v>
      </c>
      <c r="F42" s="265">
        <v>0</v>
      </c>
      <c r="G42" s="161">
        <v>0</v>
      </c>
      <c r="H42" s="160">
        <v>0.0034893664</v>
      </c>
    </row>
    <row r="43" spans="1:8" s="135" customFormat="1" ht="13.5" customHeight="1">
      <c r="A43" s="158">
        <v>36</v>
      </c>
      <c r="B43" s="159" t="s">
        <v>704</v>
      </c>
      <c r="C43" s="159" t="s">
        <v>705</v>
      </c>
      <c r="D43" s="159" t="s">
        <v>550</v>
      </c>
      <c r="E43" s="160">
        <v>18.5</v>
      </c>
      <c r="F43" s="265">
        <v>0</v>
      </c>
      <c r="G43" s="161">
        <v>0</v>
      </c>
      <c r="H43" s="160">
        <v>0.000185</v>
      </c>
    </row>
    <row r="44" spans="1:8" s="135" customFormat="1" ht="13.5" customHeight="1">
      <c r="A44" s="158">
        <v>37</v>
      </c>
      <c r="B44" s="159" t="s">
        <v>706</v>
      </c>
      <c r="C44" s="159" t="s">
        <v>707</v>
      </c>
      <c r="D44" s="159" t="s">
        <v>674</v>
      </c>
      <c r="E44" s="160">
        <v>0.032</v>
      </c>
      <c r="F44" s="265">
        <v>0</v>
      </c>
      <c r="G44" s="161">
        <v>0</v>
      </c>
      <c r="H44" s="160">
        <v>0</v>
      </c>
    </row>
    <row r="45" spans="1:8" s="135" customFormat="1" ht="22.5">
      <c r="A45" s="158">
        <v>38</v>
      </c>
      <c r="B45" s="159" t="s">
        <v>708</v>
      </c>
      <c r="C45" s="159" t="s">
        <v>709</v>
      </c>
      <c r="D45" s="159" t="s">
        <v>643</v>
      </c>
      <c r="E45" s="160">
        <v>87.687</v>
      </c>
      <c r="F45" s="265">
        <v>0</v>
      </c>
      <c r="G45" s="161">
        <v>0</v>
      </c>
      <c r="H45" s="160">
        <v>0</v>
      </c>
    </row>
    <row r="46" spans="1:8" s="135" customFormat="1" ht="22.5">
      <c r="A46" s="158">
        <v>2</v>
      </c>
      <c r="B46" s="159" t="s">
        <v>629</v>
      </c>
      <c r="C46" s="159" t="s">
        <v>630</v>
      </c>
      <c r="D46" s="159" t="s">
        <v>550</v>
      </c>
      <c r="E46" s="160">
        <v>17</v>
      </c>
      <c r="F46" s="265">
        <v>0</v>
      </c>
      <c r="G46" s="161">
        <v>0</v>
      </c>
      <c r="H46" s="160">
        <v>0</v>
      </c>
    </row>
    <row r="47" spans="1:8" s="135" customFormat="1" ht="13.5" customHeight="1">
      <c r="A47" s="162">
        <v>3</v>
      </c>
      <c r="B47" s="163" t="s">
        <v>631</v>
      </c>
      <c r="C47" s="163" t="s">
        <v>632</v>
      </c>
      <c r="D47" s="163" t="s">
        <v>550</v>
      </c>
      <c r="E47" s="164">
        <v>5</v>
      </c>
      <c r="F47" s="266">
        <v>0</v>
      </c>
      <c r="G47" s="165">
        <v>0</v>
      </c>
      <c r="H47" s="164">
        <v>8E-05</v>
      </c>
    </row>
    <row r="48" spans="1:8" s="135" customFormat="1" ht="13.5" customHeight="1">
      <c r="A48" s="162">
        <v>4</v>
      </c>
      <c r="B48" s="163" t="s">
        <v>633</v>
      </c>
      <c r="C48" s="163" t="s">
        <v>634</v>
      </c>
      <c r="D48" s="163" t="s">
        <v>550</v>
      </c>
      <c r="E48" s="164">
        <v>5</v>
      </c>
      <c r="F48" s="266">
        <v>0</v>
      </c>
      <c r="G48" s="165">
        <v>0</v>
      </c>
      <c r="H48" s="164">
        <v>0.000215</v>
      </c>
    </row>
    <row r="49" spans="1:8" s="135" customFormat="1" ht="13.5" customHeight="1">
      <c r="A49" s="162">
        <v>5</v>
      </c>
      <c r="B49" s="163" t="s">
        <v>635</v>
      </c>
      <c r="C49" s="163" t="s">
        <v>636</v>
      </c>
      <c r="D49" s="163" t="s">
        <v>550</v>
      </c>
      <c r="E49" s="164">
        <v>5</v>
      </c>
      <c r="F49" s="266">
        <v>0</v>
      </c>
      <c r="G49" s="165">
        <v>0</v>
      </c>
      <c r="H49" s="164">
        <v>9.5E-05</v>
      </c>
    </row>
    <row r="50" spans="1:8" s="135" customFormat="1" ht="13.5" customHeight="1">
      <c r="A50" s="162">
        <v>6</v>
      </c>
      <c r="B50" s="163" t="s">
        <v>637</v>
      </c>
      <c r="C50" s="163" t="s">
        <v>638</v>
      </c>
      <c r="D50" s="163" t="s">
        <v>550</v>
      </c>
      <c r="E50" s="164">
        <v>2</v>
      </c>
      <c r="F50" s="266">
        <v>0</v>
      </c>
      <c r="G50" s="165">
        <v>0</v>
      </c>
      <c r="H50" s="164">
        <v>0.0001</v>
      </c>
    </row>
    <row r="51" spans="1:8" s="135" customFormat="1" ht="13.5" customHeight="1">
      <c r="A51" s="162">
        <v>7</v>
      </c>
      <c r="B51" s="163" t="s">
        <v>639</v>
      </c>
      <c r="C51" s="163" t="s">
        <v>640</v>
      </c>
      <c r="D51" s="163" t="s">
        <v>477</v>
      </c>
      <c r="E51" s="164">
        <v>1</v>
      </c>
      <c r="F51" s="266">
        <v>0</v>
      </c>
      <c r="G51" s="165">
        <v>0</v>
      </c>
      <c r="H51" s="164">
        <v>0.0004</v>
      </c>
    </row>
    <row r="52" spans="1:8" s="135" customFormat="1" ht="13.5" customHeight="1">
      <c r="A52" s="158">
        <v>8</v>
      </c>
      <c r="B52" s="159" t="s">
        <v>641</v>
      </c>
      <c r="C52" s="159" t="s">
        <v>642</v>
      </c>
      <c r="D52" s="159" t="s">
        <v>643</v>
      </c>
      <c r="E52" s="160">
        <v>4.42</v>
      </c>
      <c r="F52" s="265">
        <v>0</v>
      </c>
      <c r="G52" s="161">
        <v>0</v>
      </c>
      <c r="H52" s="160">
        <v>0</v>
      </c>
    </row>
    <row r="53" spans="1:8" s="135" customFormat="1" ht="28.5" customHeight="1">
      <c r="A53" s="154"/>
      <c r="B53" s="155" t="s">
        <v>710</v>
      </c>
      <c r="C53" s="155" t="s">
        <v>711</v>
      </c>
      <c r="D53" s="155"/>
      <c r="E53" s="156"/>
      <c r="F53" s="157"/>
      <c r="G53" s="157">
        <f>SUM(G54:G83)</f>
        <v>0</v>
      </c>
      <c r="H53" s="156">
        <v>0.08129305</v>
      </c>
    </row>
    <row r="54" spans="1:8" s="135" customFormat="1" ht="24" customHeight="1">
      <c r="A54" s="158">
        <v>39</v>
      </c>
      <c r="B54" s="159" t="s">
        <v>712</v>
      </c>
      <c r="C54" s="159" t="s">
        <v>713</v>
      </c>
      <c r="D54" s="159" t="s">
        <v>695</v>
      </c>
      <c r="E54" s="160">
        <v>1</v>
      </c>
      <c r="F54" s="265">
        <v>0</v>
      </c>
      <c r="G54" s="161">
        <v>0</v>
      </c>
      <c r="H54" s="160">
        <v>0</v>
      </c>
    </row>
    <row r="55" spans="1:8" s="135" customFormat="1" ht="24" customHeight="1">
      <c r="A55" s="158">
        <v>40</v>
      </c>
      <c r="B55" s="159" t="s">
        <v>714</v>
      </c>
      <c r="C55" s="159" t="s">
        <v>715</v>
      </c>
      <c r="D55" s="159" t="s">
        <v>695</v>
      </c>
      <c r="E55" s="160">
        <v>1</v>
      </c>
      <c r="F55" s="265">
        <v>0</v>
      </c>
      <c r="G55" s="161">
        <v>0</v>
      </c>
      <c r="H55" s="160">
        <v>0.02407</v>
      </c>
    </row>
    <row r="56" spans="1:8" s="135" customFormat="1" ht="13.5" customHeight="1">
      <c r="A56" s="162">
        <v>41</v>
      </c>
      <c r="B56" s="163" t="s">
        <v>716</v>
      </c>
      <c r="C56" s="163" t="s">
        <v>717</v>
      </c>
      <c r="D56" s="163" t="s">
        <v>477</v>
      </c>
      <c r="E56" s="164">
        <v>1</v>
      </c>
      <c r="F56" s="266">
        <v>0</v>
      </c>
      <c r="G56" s="165">
        <v>0</v>
      </c>
      <c r="H56" s="164">
        <v>0.0013</v>
      </c>
    </row>
    <row r="57" spans="1:8" s="135" customFormat="1" ht="24" customHeight="1">
      <c r="A57" s="158">
        <v>42</v>
      </c>
      <c r="B57" s="159" t="s">
        <v>718</v>
      </c>
      <c r="C57" s="159" t="s">
        <v>719</v>
      </c>
      <c r="D57" s="159" t="s">
        <v>695</v>
      </c>
      <c r="E57" s="160">
        <v>1</v>
      </c>
      <c r="F57" s="265">
        <v>0</v>
      </c>
      <c r="G57" s="161">
        <v>0</v>
      </c>
      <c r="H57" s="160">
        <v>0</v>
      </c>
    </row>
    <row r="58" spans="1:8" s="135" customFormat="1" ht="24" customHeight="1">
      <c r="A58" s="158">
        <v>43</v>
      </c>
      <c r="B58" s="159" t="s">
        <v>720</v>
      </c>
      <c r="C58" s="159" t="s">
        <v>721</v>
      </c>
      <c r="D58" s="159" t="s">
        <v>695</v>
      </c>
      <c r="E58" s="160">
        <v>1</v>
      </c>
      <c r="F58" s="265">
        <v>0</v>
      </c>
      <c r="G58" s="161">
        <v>0</v>
      </c>
      <c r="H58" s="160">
        <v>0.01458</v>
      </c>
    </row>
    <row r="59" spans="1:8" s="135" customFormat="1" ht="13.5" customHeight="1">
      <c r="A59" s="162">
        <v>44</v>
      </c>
      <c r="B59" s="163" t="s">
        <v>722</v>
      </c>
      <c r="C59" s="163" t="s">
        <v>723</v>
      </c>
      <c r="D59" s="163" t="s">
        <v>477</v>
      </c>
      <c r="E59" s="164">
        <v>1</v>
      </c>
      <c r="F59" s="266">
        <v>0</v>
      </c>
      <c r="G59" s="165">
        <v>0</v>
      </c>
      <c r="H59" s="164">
        <v>0.006</v>
      </c>
    </row>
    <row r="60" spans="1:8" s="135" customFormat="1" ht="24" customHeight="1">
      <c r="A60" s="158">
        <v>45</v>
      </c>
      <c r="B60" s="159" t="s">
        <v>724</v>
      </c>
      <c r="C60" s="159" t="s">
        <v>725</v>
      </c>
      <c r="D60" s="159" t="s">
        <v>695</v>
      </c>
      <c r="E60" s="160">
        <v>1</v>
      </c>
      <c r="F60" s="265">
        <v>0</v>
      </c>
      <c r="G60" s="161">
        <v>0</v>
      </c>
      <c r="H60" s="160">
        <v>0</v>
      </c>
    </row>
    <row r="61" spans="1:8" s="135" customFormat="1" ht="24" customHeight="1">
      <c r="A61" s="158">
        <v>46</v>
      </c>
      <c r="B61" s="159" t="s">
        <v>726</v>
      </c>
      <c r="C61" s="159" t="s">
        <v>727</v>
      </c>
      <c r="D61" s="159" t="s">
        <v>695</v>
      </c>
      <c r="E61" s="160">
        <v>1</v>
      </c>
      <c r="F61" s="265">
        <v>0</v>
      </c>
      <c r="G61" s="161">
        <v>0</v>
      </c>
      <c r="H61" s="160">
        <v>0.01188</v>
      </c>
    </row>
    <row r="62" spans="1:8" s="135" customFormat="1" ht="24" customHeight="1">
      <c r="A62" s="158">
        <v>47</v>
      </c>
      <c r="B62" s="159" t="s">
        <v>728</v>
      </c>
      <c r="C62" s="159" t="s">
        <v>729</v>
      </c>
      <c r="D62" s="159" t="s">
        <v>695</v>
      </c>
      <c r="E62" s="160">
        <v>1</v>
      </c>
      <c r="F62" s="265">
        <v>0</v>
      </c>
      <c r="G62" s="161">
        <v>0</v>
      </c>
      <c r="H62" s="160">
        <v>0.01034</v>
      </c>
    </row>
    <row r="63" spans="1:8" s="135" customFormat="1" ht="24" customHeight="1">
      <c r="A63" s="158">
        <v>48</v>
      </c>
      <c r="B63" s="159" t="s">
        <v>730</v>
      </c>
      <c r="C63" s="159" t="s">
        <v>731</v>
      </c>
      <c r="D63" s="159" t="s">
        <v>695</v>
      </c>
      <c r="E63" s="160">
        <v>1</v>
      </c>
      <c r="F63" s="265">
        <v>0</v>
      </c>
      <c r="G63" s="161">
        <v>0</v>
      </c>
      <c r="H63" s="160">
        <v>0.00059</v>
      </c>
    </row>
    <row r="64" spans="1:8" s="135" customFormat="1" ht="24" customHeight="1">
      <c r="A64" s="158">
        <v>49</v>
      </c>
      <c r="B64" s="159" t="s">
        <v>732</v>
      </c>
      <c r="C64" s="159" t="s">
        <v>733</v>
      </c>
      <c r="D64" s="159" t="s">
        <v>674</v>
      </c>
      <c r="E64" s="160">
        <v>0.094</v>
      </c>
      <c r="F64" s="265">
        <v>0</v>
      </c>
      <c r="G64" s="161">
        <v>0</v>
      </c>
      <c r="H64" s="160">
        <v>0</v>
      </c>
    </row>
    <row r="65" spans="1:8" s="135" customFormat="1" ht="13.5" customHeight="1">
      <c r="A65" s="158">
        <v>50</v>
      </c>
      <c r="B65" s="159" t="s">
        <v>734</v>
      </c>
      <c r="C65" s="159" t="s">
        <v>735</v>
      </c>
      <c r="D65" s="159" t="s">
        <v>477</v>
      </c>
      <c r="E65" s="160">
        <v>3</v>
      </c>
      <c r="F65" s="265">
        <v>0</v>
      </c>
      <c r="G65" s="161">
        <v>0</v>
      </c>
      <c r="H65" s="160">
        <v>0</v>
      </c>
    </row>
    <row r="66" spans="1:8" s="135" customFormat="1" ht="24" customHeight="1">
      <c r="A66" s="158">
        <v>51</v>
      </c>
      <c r="B66" s="159" t="s">
        <v>736</v>
      </c>
      <c r="C66" s="159" t="s">
        <v>737</v>
      </c>
      <c r="D66" s="159" t="s">
        <v>695</v>
      </c>
      <c r="E66" s="160">
        <v>2</v>
      </c>
      <c r="F66" s="265">
        <v>0</v>
      </c>
      <c r="G66" s="161">
        <v>0</v>
      </c>
      <c r="H66" s="160">
        <v>0.00018</v>
      </c>
    </row>
    <row r="67" spans="1:8" s="135" customFormat="1" ht="13.5" customHeight="1">
      <c r="A67" s="162">
        <v>52</v>
      </c>
      <c r="B67" s="163" t="s">
        <v>738</v>
      </c>
      <c r="C67" s="163" t="s">
        <v>739</v>
      </c>
      <c r="D67" s="163" t="s">
        <v>477</v>
      </c>
      <c r="E67" s="164">
        <v>2</v>
      </c>
      <c r="F67" s="266">
        <v>0</v>
      </c>
      <c r="G67" s="165">
        <v>0</v>
      </c>
      <c r="H67" s="164">
        <v>0.002</v>
      </c>
    </row>
    <row r="68" spans="1:8" s="135" customFormat="1" ht="24" customHeight="1">
      <c r="A68" s="158">
        <v>53</v>
      </c>
      <c r="B68" s="159" t="s">
        <v>740</v>
      </c>
      <c r="C68" s="159" t="s">
        <v>741</v>
      </c>
      <c r="D68" s="159" t="s">
        <v>695</v>
      </c>
      <c r="E68" s="160">
        <v>5</v>
      </c>
      <c r="F68" s="265">
        <v>0</v>
      </c>
      <c r="G68" s="161">
        <v>0</v>
      </c>
      <c r="H68" s="160">
        <v>0.00045</v>
      </c>
    </row>
    <row r="69" spans="1:8" s="135" customFormat="1" ht="13.5" customHeight="1">
      <c r="A69" s="162">
        <v>54</v>
      </c>
      <c r="B69" s="163" t="s">
        <v>742</v>
      </c>
      <c r="C69" s="163" t="s">
        <v>743</v>
      </c>
      <c r="D69" s="163" t="s">
        <v>477</v>
      </c>
      <c r="E69" s="164">
        <v>5</v>
      </c>
      <c r="F69" s="266">
        <v>0</v>
      </c>
      <c r="G69" s="165">
        <v>0</v>
      </c>
      <c r="H69" s="164">
        <v>0.00105</v>
      </c>
    </row>
    <row r="70" spans="1:8" s="135" customFormat="1" ht="24" customHeight="1">
      <c r="A70" s="158">
        <v>55</v>
      </c>
      <c r="B70" s="159" t="s">
        <v>744</v>
      </c>
      <c r="C70" s="159" t="s">
        <v>745</v>
      </c>
      <c r="D70" s="159" t="s">
        <v>695</v>
      </c>
      <c r="E70" s="160">
        <v>2</v>
      </c>
      <c r="F70" s="265">
        <v>0</v>
      </c>
      <c r="G70" s="161">
        <v>0</v>
      </c>
      <c r="H70" s="160">
        <v>0</v>
      </c>
    </row>
    <row r="71" spans="1:8" s="135" customFormat="1" ht="24" customHeight="1">
      <c r="A71" s="158">
        <v>56</v>
      </c>
      <c r="B71" s="159" t="s">
        <v>746</v>
      </c>
      <c r="C71" s="159" t="s">
        <v>747</v>
      </c>
      <c r="D71" s="159" t="s">
        <v>695</v>
      </c>
      <c r="E71" s="160">
        <v>1</v>
      </c>
      <c r="F71" s="265">
        <v>0</v>
      </c>
      <c r="G71" s="161">
        <v>0</v>
      </c>
      <c r="H71" s="160">
        <v>0</v>
      </c>
    </row>
    <row r="72" spans="1:8" s="135" customFormat="1" ht="24" customHeight="1">
      <c r="A72" s="158">
        <v>57</v>
      </c>
      <c r="B72" s="159" t="s">
        <v>748</v>
      </c>
      <c r="C72" s="159" t="s">
        <v>749</v>
      </c>
      <c r="D72" s="159" t="s">
        <v>695</v>
      </c>
      <c r="E72" s="160">
        <v>1</v>
      </c>
      <c r="F72" s="265">
        <v>0</v>
      </c>
      <c r="G72" s="161">
        <v>0</v>
      </c>
      <c r="H72" s="160">
        <v>0.0018</v>
      </c>
    </row>
    <row r="73" spans="1:8" s="135" customFormat="1" ht="24" customHeight="1">
      <c r="A73" s="158">
        <v>58</v>
      </c>
      <c r="B73" s="159" t="s">
        <v>750</v>
      </c>
      <c r="C73" s="159" t="s">
        <v>751</v>
      </c>
      <c r="D73" s="159" t="s">
        <v>695</v>
      </c>
      <c r="E73" s="160">
        <v>1</v>
      </c>
      <c r="F73" s="265">
        <v>0</v>
      </c>
      <c r="G73" s="161">
        <v>0</v>
      </c>
      <c r="H73" s="160">
        <v>0.0018</v>
      </c>
    </row>
    <row r="74" spans="1:8" s="135" customFormat="1" ht="24" customHeight="1">
      <c r="A74" s="158">
        <v>59</v>
      </c>
      <c r="B74" s="159" t="s">
        <v>752</v>
      </c>
      <c r="C74" s="159" t="s">
        <v>753</v>
      </c>
      <c r="D74" s="159" t="s">
        <v>695</v>
      </c>
      <c r="E74" s="160">
        <v>1</v>
      </c>
      <c r="F74" s="265">
        <v>0</v>
      </c>
      <c r="G74" s="161">
        <v>0</v>
      </c>
      <c r="H74" s="160">
        <v>0.00184</v>
      </c>
    </row>
    <row r="75" spans="1:8" s="135" customFormat="1" ht="13.5" customHeight="1">
      <c r="A75" s="158">
        <v>60</v>
      </c>
      <c r="B75" s="159" t="s">
        <v>754</v>
      </c>
      <c r="C75" s="159" t="s">
        <v>755</v>
      </c>
      <c r="D75" s="159" t="s">
        <v>477</v>
      </c>
      <c r="E75" s="160">
        <v>2</v>
      </c>
      <c r="F75" s="265">
        <v>0</v>
      </c>
      <c r="G75" s="161">
        <v>0</v>
      </c>
      <c r="H75" s="160">
        <v>0</v>
      </c>
    </row>
    <row r="76" spans="1:8" s="135" customFormat="1" ht="13.5" customHeight="1">
      <c r="A76" s="158">
        <v>61</v>
      </c>
      <c r="B76" s="159" t="s">
        <v>756</v>
      </c>
      <c r="C76" s="159" t="s">
        <v>757</v>
      </c>
      <c r="D76" s="159" t="s">
        <v>477</v>
      </c>
      <c r="E76" s="160">
        <v>1</v>
      </c>
      <c r="F76" s="265">
        <v>0</v>
      </c>
      <c r="G76" s="161">
        <v>0</v>
      </c>
      <c r="H76" s="160">
        <v>0.00023</v>
      </c>
    </row>
    <row r="77" spans="1:8" s="135" customFormat="1" ht="24" customHeight="1">
      <c r="A77" s="158">
        <v>62</v>
      </c>
      <c r="B77" s="159" t="s">
        <v>758</v>
      </c>
      <c r="C77" s="159" t="s">
        <v>759</v>
      </c>
      <c r="D77" s="159" t="s">
        <v>477</v>
      </c>
      <c r="E77" s="160">
        <v>1</v>
      </c>
      <c r="F77" s="265">
        <v>0</v>
      </c>
      <c r="G77" s="161">
        <v>0</v>
      </c>
      <c r="H77" s="160">
        <v>0.00047</v>
      </c>
    </row>
    <row r="78" spans="1:8" s="135" customFormat="1" ht="24" customHeight="1">
      <c r="A78" s="158">
        <v>63</v>
      </c>
      <c r="B78" s="159" t="s">
        <v>760</v>
      </c>
      <c r="C78" s="159" t="s">
        <v>761</v>
      </c>
      <c r="D78" s="159" t="s">
        <v>477</v>
      </c>
      <c r="E78" s="160">
        <v>1</v>
      </c>
      <c r="F78" s="265">
        <v>0</v>
      </c>
      <c r="G78" s="161">
        <v>0</v>
      </c>
      <c r="H78" s="160">
        <v>0.00075</v>
      </c>
    </row>
    <row r="79" spans="1:8" s="135" customFormat="1" ht="13.5" customHeight="1">
      <c r="A79" s="158">
        <v>64</v>
      </c>
      <c r="B79" s="159" t="s">
        <v>762</v>
      </c>
      <c r="C79" s="159" t="s">
        <v>763</v>
      </c>
      <c r="D79" s="159" t="s">
        <v>477</v>
      </c>
      <c r="E79" s="160">
        <v>2</v>
      </c>
      <c r="F79" s="265">
        <v>0</v>
      </c>
      <c r="G79" s="161">
        <v>0</v>
      </c>
      <c r="H79" s="160">
        <v>0.00041305</v>
      </c>
    </row>
    <row r="80" spans="1:8" s="135" customFormat="1" ht="24" customHeight="1">
      <c r="A80" s="162">
        <v>65</v>
      </c>
      <c r="B80" s="163" t="s">
        <v>764</v>
      </c>
      <c r="C80" s="163" t="s">
        <v>765</v>
      </c>
      <c r="D80" s="163" t="s">
        <v>766</v>
      </c>
      <c r="E80" s="164">
        <v>1</v>
      </c>
      <c r="F80" s="266">
        <v>0</v>
      </c>
      <c r="G80" s="165">
        <v>0</v>
      </c>
      <c r="H80" s="164">
        <v>0.00028</v>
      </c>
    </row>
    <row r="81" spans="1:8" s="135" customFormat="1" ht="24" customHeight="1">
      <c r="A81" s="162">
        <v>66</v>
      </c>
      <c r="B81" s="163" t="s">
        <v>767</v>
      </c>
      <c r="C81" s="163" t="s">
        <v>768</v>
      </c>
      <c r="D81" s="163" t="s">
        <v>766</v>
      </c>
      <c r="E81" s="164">
        <v>1</v>
      </c>
      <c r="F81" s="266">
        <v>0</v>
      </c>
      <c r="G81" s="165">
        <v>0</v>
      </c>
      <c r="H81" s="164">
        <v>0.00096</v>
      </c>
    </row>
    <row r="82" spans="1:8" s="135" customFormat="1" ht="13.5" customHeight="1">
      <c r="A82" s="158">
        <v>67</v>
      </c>
      <c r="B82" s="159" t="s">
        <v>769</v>
      </c>
      <c r="C82" s="159" t="s">
        <v>770</v>
      </c>
      <c r="D82" s="159" t="s">
        <v>477</v>
      </c>
      <c r="E82" s="160">
        <v>1</v>
      </c>
      <c r="F82" s="265">
        <v>0</v>
      </c>
      <c r="G82" s="161">
        <v>0</v>
      </c>
      <c r="H82" s="160">
        <v>0.00031</v>
      </c>
    </row>
    <row r="83" spans="1:8" s="135" customFormat="1" ht="24" customHeight="1">
      <c r="A83" s="158">
        <v>68</v>
      </c>
      <c r="B83" s="159" t="s">
        <v>771</v>
      </c>
      <c r="C83" s="159" t="s">
        <v>772</v>
      </c>
      <c r="D83" s="159" t="s">
        <v>643</v>
      </c>
      <c r="E83" s="160">
        <v>381.299</v>
      </c>
      <c r="F83" s="265">
        <v>0</v>
      </c>
      <c r="G83" s="161">
        <v>0</v>
      </c>
      <c r="H83" s="160">
        <v>0</v>
      </c>
    </row>
    <row r="84" spans="1:8" s="135" customFormat="1" ht="30.75" customHeight="1">
      <c r="A84" s="166"/>
      <c r="B84" s="167"/>
      <c r="C84" s="267" t="s">
        <v>773</v>
      </c>
      <c r="D84" s="267"/>
      <c r="E84" s="268"/>
      <c r="F84" s="269"/>
      <c r="G84" s="269">
        <f>G13</f>
        <v>0</v>
      </c>
      <c r="H84" s="268">
        <v>0.3107774164</v>
      </c>
    </row>
  </sheetData>
  <mergeCells count="1">
    <mergeCell ref="A1:H1"/>
  </mergeCells>
  <printOptions/>
  <pageMargins left="0.39375001192092896" right="0.39375001192092896" top="0.7875000238418579" bottom="0.7875000238418579" header="0" footer="0"/>
  <pageSetup blackAndWhite="1" fitToHeight="100" fitToWidth="1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workbookViewId="0" topLeftCell="A1">
      <selection activeCell="F40" sqref="F40"/>
    </sheetView>
  </sheetViews>
  <sheetFormatPr defaultColWidth="9.140625" defaultRowHeight="12" customHeight="1"/>
  <cols>
    <col min="1" max="1" width="3.28125" style="208" customWidth="1"/>
    <col min="2" max="2" width="10.28125" style="209" customWidth="1"/>
    <col min="3" max="3" width="42.7109375" style="209" customWidth="1"/>
    <col min="4" max="4" width="4.7109375" style="209" customWidth="1"/>
    <col min="5" max="5" width="9.7109375" style="210" customWidth="1"/>
    <col min="6" max="6" width="11.421875" style="211" customWidth="1"/>
    <col min="7" max="7" width="15.28125" style="211" customWidth="1"/>
    <col min="8" max="8" width="11.421875" style="210" customWidth="1"/>
    <col min="9" max="16384" width="9.00390625" style="212" customWidth="1"/>
  </cols>
  <sheetData>
    <row r="1" spans="1:8" s="173" customFormat="1" ht="27.75" customHeight="1">
      <c r="A1" s="348" t="s">
        <v>605</v>
      </c>
      <c r="B1" s="348"/>
      <c r="C1" s="348"/>
      <c r="D1" s="348"/>
      <c r="E1" s="348"/>
      <c r="F1" s="348"/>
      <c r="G1" s="348"/>
      <c r="H1" s="348"/>
    </row>
    <row r="2" spans="1:8" s="173" customFormat="1" ht="12.75" customHeight="1">
      <c r="A2" s="174" t="s">
        <v>606</v>
      </c>
      <c r="B2" s="174"/>
      <c r="C2" s="174"/>
      <c r="D2" s="174"/>
      <c r="E2" s="174"/>
      <c r="F2" s="174"/>
      <c r="G2" s="174"/>
      <c r="H2" s="174"/>
    </row>
    <row r="3" spans="1:8" s="173" customFormat="1" ht="12.75" customHeight="1">
      <c r="A3" s="174" t="s">
        <v>787</v>
      </c>
      <c r="B3" s="174"/>
      <c r="C3" s="174"/>
      <c r="D3" s="174"/>
      <c r="E3" s="174"/>
      <c r="F3" s="174"/>
      <c r="G3" s="174"/>
      <c r="H3" s="174"/>
    </row>
    <row r="4" spans="1:8" s="173" customFormat="1" ht="13.5" customHeight="1">
      <c r="A4" s="175"/>
      <c r="B4" s="174"/>
      <c r="C4" s="175"/>
      <c r="D4" s="174"/>
      <c r="E4" s="174"/>
      <c r="F4" s="174"/>
      <c r="G4" s="174"/>
      <c r="H4" s="174"/>
    </row>
    <row r="5" spans="1:8" s="173" customFormat="1" ht="6.75" customHeight="1">
      <c r="A5" s="176"/>
      <c r="B5" s="177"/>
      <c r="C5" s="178"/>
      <c r="D5" s="177"/>
      <c r="E5" s="179"/>
      <c r="F5" s="180"/>
      <c r="G5" s="180"/>
      <c r="H5" s="181"/>
    </row>
    <row r="6" spans="1:8" s="173" customFormat="1" ht="12.75" customHeight="1">
      <c r="A6" s="182" t="s">
        <v>608</v>
      </c>
      <c r="B6" s="182"/>
      <c r="C6" s="182"/>
      <c r="D6" s="182"/>
      <c r="E6" s="182"/>
      <c r="F6" s="182"/>
      <c r="G6" s="182"/>
      <c r="H6" s="182"/>
    </row>
    <row r="7" spans="1:8" s="173" customFormat="1" ht="12.75" customHeight="1">
      <c r="A7" s="182" t="s">
        <v>609</v>
      </c>
      <c r="B7" s="182"/>
      <c r="C7" s="182"/>
      <c r="D7" s="182"/>
      <c r="E7" s="182"/>
      <c r="F7" s="182"/>
      <c r="G7" s="182" t="s">
        <v>610</v>
      </c>
      <c r="H7" s="182"/>
    </row>
    <row r="8" spans="1:8" s="173" customFormat="1" ht="12.75" customHeight="1">
      <c r="A8" s="182" t="s">
        <v>611</v>
      </c>
      <c r="B8" s="183"/>
      <c r="C8" s="183"/>
      <c r="D8" s="183"/>
      <c r="E8" s="184"/>
      <c r="F8" s="185"/>
      <c r="G8" s="182" t="s">
        <v>612</v>
      </c>
      <c r="H8" s="184"/>
    </row>
    <row r="9" spans="1:8" s="173" customFormat="1" ht="6.75" customHeight="1">
      <c r="A9" s="186"/>
      <c r="B9" s="186"/>
      <c r="C9" s="186"/>
      <c r="D9" s="186"/>
      <c r="E9" s="186"/>
      <c r="F9" s="186"/>
      <c r="G9" s="186"/>
      <c r="H9" s="186"/>
    </row>
    <row r="10" spans="1:8" s="173" customFormat="1" ht="28.5" customHeight="1">
      <c r="A10" s="187" t="s">
        <v>613</v>
      </c>
      <c r="B10" s="187" t="s">
        <v>6</v>
      </c>
      <c r="C10" s="187" t="s">
        <v>614</v>
      </c>
      <c r="D10" s="187" t="s">
        <v>470</v>
      </c>
      <c r="E10" s="187" t="s">
        <v>615</v>
      </c>
      <c r="F10" s="187" t="s">
        <v>616</v>
      </c>
      <c r="G10" s="187" t="s">
        <v>471</v>
      </c>
      <c r="H10" s="187" t="s">
        <v>617</v>
      </c>
    </row>
    <row r="11" spans="1:8" s="173" customFormat="1" ht="12.75" customHeight="1" hidden="1">
      <c r="A11" s="187" t="s">
        <v>618</v>
      </c>
      <c r="B11" s="187" t="s">
        <v>619</v>
      </c>
      <c r="C11" s="187" t="s">
        <v>620</v>
      </c>
      <c r="D11" s="187" t="s">
        <v>621</v>
      </c>
      <c r="E11" s="187" t="s">
        <v>622</v>
      </c>
      <c r="F11" s="187" t="s">
        <v>623</v>
      </c>
      <c r="G11" s="187" t="s">
        <v>624</v>
      </c>
      <c r="H11" s="187" t="s">
        <v>625</v>
      </c>
    </row>
    <row r="12" spans="1:8" s="173" customFormat="1" ht="5.25" customHeight="1">
      <c r="A12" s="186"/>
      <c r="B12" s="186"/>
      <c r="C12" s="186"/>
      <c r="D12" s="186"/>
      <c r="E12" s="186"/>
      <c r="F12" s="186"/>
      <c r="G12" s="186"/>
      <c r="H12" s="186"/>
    </row>
    <row r="13" spans="1:8" s="173" customFormat="1" ht="30.75" customHeight="1">
      <c r="A13" s="188"/>
      <c r="B13" s="189" t="s">
        <v>627</v>
      </c>
      <c r="C13" s="189" t="s">
        <v>628</v>
      </c>
      <c r="D13" s="189"/>
      <c r="E13" s="190"/>
      <c r="F13" s="191"/>
      <c r="G13" s="191">
        <f>G14+G35+G39</f>
        <v>0</v>
      </c>
      <c r="H13" s="190">
        <v>0.01656</v>
      </c>
    </row>
    <row r="14" spans="1:8" s="173" customFormat="1" ht="28.5" customHeight="1">
      <c r="A14" s="192"/>
      <c r="B14" s="193" t="s">
        <v>788</v>
      </c>
      <c r="C14" s="193" t="s">
        <v>789</v>
      </c>
      <c r="D14" s="193"/>
      <c r="E14" s="194"/>
      <c r="F14" s="195"/>
      <c r="G14" s="195">
        <f>SUM(G15:G34)</f>
        <v>0</v>
      </c>
      <c r="H14" s="194">
        <v>0.01649</v>
      </c>
    </row>
    <row r="15" spans="1:8" s="173" customFormat="1" ht="13.5" customHeight="1">
      <c r="A15" s="196">
        <v>4</v>
      </c>
      <c r="B15" s="197" t="s">
        <v>681</v>
      </c>
      <c r="C15" s="197" t="s">
        <v>790</v>
      </c>
      <c r="D15" s="197" t="s">
        <v>477</v>
      </c>
      <c r="E15" s="198">
        <v>12</v>
      </c>
      <c r="F15" s="263">
        <v>0</v>
      </c>
      <c r="G15" s="199">
        <v>0</v>
      </c>
      <c r="H15" s="198">
        <v>0</v>
      </c>
    </row>
    <row r="16" spans="1:8" s="173" customFormat="1" ht="13.5" customHeight="1">
      <c r="A16" s="196">
        <v>5</v>
      </c>
      <c r="B16" s="197" t="s">
        <v>791</v>
      </c>
      <c r="C16" s="197" t="s">
        <v>792</v>
      </c>
      <c r="D16" s="197" t="s">
        <v>477</v>
      </c>
      <c r="E16" s="198">
        <v>1</v>
      </c>
      <c r="F16" s="263">
        <v>0</v>
      </c>
      <c r="G16" s="199">
        <v>0</v>
      </c>
      <c r="H16" s="198">
        <v>0</v>
      </c>
    </row>
    <row r="17" spans="1:8" s="173" customFormat="1" ht="13.5" customHeight="1">
      <c r="A17" s="196">
        <v>6</v>
      </c>
      <c r="B17" s="197" t="s">
        <v>698</v>
      </c>
      <c r="C17" s="197" t="s">
        <v>699</v>
      </c>
      <c r="D17" s="197" t="s">
        <v>477</v>
      </c>
      <c r="E17" s="198">
        <v>3</v>
      </c>
      <c r="F17" s="263">
        <v>0</v>
      </c>
      <c r="G17" s="199">
        <v>0</v>
      </c>
      <c r="H17" s="198">
        <v>0</v>
      </c>
    </row>
    <row r="18" spans="1:8" s="173" customFormat="1" ht="13.5" customHeight="1">
      <c r="A18" s="196">
        <v>7</v>
      </c>
      <c r="B18" s="197" t="s">
        <v>793</v>
      </c>
      <c r="C18" s="197" t="s">
        <v>794</v>
      </c>
      <c r="D18" s="197" t="s">
        <v>477</v>
      </c>
      <c r="E18" s="198">
        <v>1</v>
      </c>
      <c r="F18" s="263">
        <v>0</v>
      </c>
      <c r="G18" s="199">
        <v>0</v>
      </c>
      <c r="H18" s="198">
        <v>0</v>
      </c>
    </row>
    <row r="19" spans="1:8" s="173" customFormat="1" ht="24" customHeight="1">
      <c r="A19" s="196">
        <v>8</v>
      </c>
      <c r="B19" s="197" t="s">
        <v>795</v>
      </c>
      <c r="C19" s="197" t="s">
        <v>796</v>
      </c>
      <c r="D19" s="197" t="s">
        <v>550</v>
      </c>
      <c r="E19" s="198">
        <v>1</v>
      </c>
      <c r="F19" s="263">
        <v>0</v>
      </c>
      <c r="G19" s="199">
        <v>0</v>
      </c>
      <c r="H19" s="198">
        <v>0.00268</v>
      </c>
    </row>
    <row r="20" spans="1:8" s="173" customFormat="1" ht="13.5" customHeight="1">
      <c r="A20" s="196">
        <v>9</v>
      </c>
      <c r="B20" s="197" t="s">
        <v>797</v>
      </c>
      <c r="C20" s="197" t="s">
        <v>798</v>
      </c>
      <c r="D20" s="197" t="s">
        <v>550</v>
      </c>
      <c r="E20" s="198">
        <v>19</v>
      </c>
      <c r="F20" s="263">
        <v>0</v>
      </c>
      <c r="G20" s="199">
        <v>0</v>
      </c>
      <c r="H20" s="198">
        <v>0.00209</v>
      </c>
    </row>
    <row r="21" spans="1:8" s="173" customFormat="1" ht="13.5" customHeight="1">
      <c r="A21" s="196">
        <v>10</v>
      </c>
      <c r="B21" s="197" t="s">
        <v>799</v>
      </c>
      <c r="C21" s="197" t="s">
        <v>800</v>
      </c>
      <c r="D21" s="197" t="s">
        <v>550</v>
      </c>
      <c r="E21" s="198">
        <v>0.5</v>
      </c>
      <c r="F21" s="263">
        <v>0</v>
      </c>
      <c r="G21" s="199">
        <v>0</v>
      </c>
      <c r="H21" s="198">
        <v>0.00128</v>
      </c>
    </row>
    <row r="22" spans="1:8" s="173" customFormat="1" ht="24" customHeight="1">
      <c r="A22" s="196">
        <v>11</v>
      </c>
      <c r="B22" s="197" t="s">
        <v>801</v>
      </c>
      <c r="C22" s="197" t="s">
        <v>802</v>
      </c>
      <c r="D22" s="197" t="s">
        <v>695</v>
      </c>
      <c r="E22" s="198">
        <v>1</v>
      </c>
      <c r="F22" s="263">
        <v>0</v>
      </c>
      <c r="G22" s="199">
        <v>0</v>
      </c>
      <c r="H22" s="198">
        <v>0.00338</v>
      </c>
    </row>
    <row r="23" spans="1:8" s="173" customFormat="1" ht="24" customHeight="1">
      <c r="A23" s="196">
        <v>12</v>
      </c>
      <c r="B23" s="197" t="s">
        <v>803</v>
      </c>
      <c r="C23" s="197" t="s">
        <v>804</v>
      </c>
      <c r="D23" s="197" t="s">
        <v>695</v>
      </c>
      <c r="E23" s="198">
        <v>1</v>
      </c>
      <c r="F23" s="263">
        <v>0</v>
      </c>
      <c r="G23" s="199">
        <v>0</v>
      </c>
      <c r="H23" s="198">
        <v>0.00022</v>
      </c>
    </row>
    <row r="24" spans="1:8" s="173" customFormat="1" ht="13.5" customHeight="1">
      <c r="A24" s="196">
        <v>13</v>
      </c>
      <c r="B24" s="197" t="s">
        <v>805</v>
      </c>
      <c r="C24" s="197" t="s">
        <v>806</v>
      </c>
      <c r="D24" s="197" t="s">
        <v>550</v>
      </c>
      <c r="E24" s="198">
        <v>7</v>
      </c>
      <c r="F24" s="263">
        <v>0</v>
      </c>
      <c r="G24" s="199">
        <v>0</v>
      </c>
      <c r="H24" s="198">
        <v>0.00469</v>
      </c>
    </row>
    <row r="25" spans="1:8" s="173" customFormat="1" ht="13.5" customHeight="1">
      <c r="A25" s="200">
        <v>14</v>
      </c>
      <c r="B25" s="201" t="s">
        <v>807</v>
      </c>
      <c r="C25" s="201" t="s">
        <v>808</v>
      </c>
      <c r="D25" s="201" t="s">
        <v>477</v>
      </c>
      <c r="E25" s="202">
        <v>1</v>
      </c>
      <c r="F25" s="264">
        <v>0</v>
      </c>
      <c r="G25" s="203">
        <v>0</v>
      </c>
      <c r="H25" s="202">
        <v>9E-05</v>
      </c>
    </row>
    <row r="26" spans="1:8" s="173" customFormat="1" ht="13.5" customHeight="1">
      <c r="A26" s="196">
        <v>15</v>
      </c>
      <c r="B26" s="197" t="s">
        <v>809</v>
      </c>
      <c r="C26" s="197" t="s">
        <v>810</v>
      </c>
      <c r="D26" s="197" t="s">
        <v>477</v>
      </c>
      <c r="E26" s="198">
        <v>1</v>
      </c>
      <c r="F26" s="263">
        <v>0</v>
      </c>
      <c r="G26" s="199">
        <v>0</v>
      </c>
      <c r="H26" s="198">
        <v>0.00022</v>
      </c>
    </row>
    <row r="27" spans="1:8" s="173" customFormat="1" ht="13.5" customHeight="1">
      <c r="A27" s="196">
        <v>16</v>
      </c>
      <c r="B27" s="197" t="s">
        <v>811</v>
      </c>
      <c r="C27" s="197" t="s">
        <v>812</v>
      </c>
      <c r="D27" s="197" t="s">
        <v>477</v>
      </c>
      <c r="E27" s="198">
        <v>1</v>
      </c>
      <c r="F27" s="263">
        <v>0</v>
      </c>
      <c r="G27" s="199">
        <v>0</v>
      </c>
      <c r="H27" s="198">
        <v>0</v>
      </c>
    </row>
    <row r="28" spans="1:8" s="173" customFormat="1" ht="13.5" customHeight="1">
      <c r="A28" s="196">
        <v>17</v>
      </c>
      <c r="B28" s="197" t="s">
        <v>813</v>
      </c>
      <c r="C28" s="197" t="s">
        <v>814</v>
      </c>
      <c r="D28" s="197" t="s">
        <v>550</v>
      </c>
      <c r="E28" s="198">
        <v>8.5</v>
      </c>
      <c r="F28" s="263">
        <v>0</v>
      </c>
      <c r="G28" s="199">
        <v>0</v>
      </c>
      <c r="H28" s="198">
        <v>0</v>
      </c>
    </row>
    <row r="29" spans="1:8" s="173" customFormat="1" ht="13.5" customHeight="1">
      <c r="A29" s="196">
        <v>18</v>
      </c>
      <c r="B29" s="197" t="s">
        <v>815</v>
      </c>
      <c r="C29" s="197" t="s">
        <v>816</v>
      </c>
      <c r="D29" s="197" t="s">
        <v>477</v>
      </c>
      <c r="E29" s="198">
        <v>1</v>
      </c>
      <c r="F29" s="263">
        <v>0</v>
      </c>
      <c r="G29" s="199">
        <v>0</v>
      </c>
      <c r="H29" s="198">
        <v>0</v>
      </c>
    </row>
    <row r="30" spans="1:8" s="173" customFormat="1" ht="13.5" customHeight="1">
      <c r="A30" s="196">
        <v>19</v>
      </c>
      <c r="B30" s="197" t="s">
        <v>817</v>
      </c>
      <c r="C30" s="197" t="s">
        <v>818</v>
      </c>
      <c r="D30" s="197" t="s">
        <v>477</v>
      </c>
      <c r="E30" s="198">
        <v>1</v>
      </c>
      <c r="F30" s="263">
        <v>0</v>
      </c>
      <c r="G30" s="199">
        <v>0</v>
      </c>
      <c r="H30" s="198">
        <v>0.00025</v>
      </c>
    </row>
    <row r="31" spans="1:8" s="173" customFormat="1" ht="24" customHeight="1">
      <c r="A31" s="196">
        <v>20</v>
      </c>
      <c r="B31" s="197" t="s">
        <v>819</v>
      </c>
      <c r="C31" s="197" t="s">
        <v>820</v>
      </c>
      <c r="D31" s="197" t="s">
        <v>477</v>
      </c>
      <c r="E31" s="198">
        <v>1</v>
      </c>
      <c r="F31" s="263">
        <v>0</v>
      </c>
      <c r="G31" s="199">
        <v>0</v>
      </c>
      <c r="H31" s="198">
        <v>0.00037</v>
      </c>
    </row>
    <row r="32" spans="1:8" s="173" customFormat="1" ht="13.5" customHeight="1">
      <c r="A32" s="196">
        <v>21</v>
      </c>
      <c r="B32" s="197" t="s">
        <v>821</v>
      </c>
      <c r="C32" s="197" t="s">
        <v>822</v>
      </c>
      <c r="D32" s="197" t="s">
        <v>477</v>
      </c>
      <c r="E32" s="198">
        <v>2</v>
      </c>
      <c r="F32" s="263">
        <v>0</v>
      </c>
      <c r="G32" s="199">
        <v>0</v>
      </c>
      <c r="H32" s="198">
        <v>0.00122</v>
      </c>
    </row>
    <row r="33" spans="1:8" s="173" customFormat="1" ht="24" customHeight="1">
      <c r="A33" s="196">
        <v>22</v>
      </c>
      <c r="B33" s="197" t="s">
        <v>823</v>
      </c>
      <c r="C33" s="197" t="s">
        <v>824</v>
      </c>
      <c r="D33" s="197" t="s">
        <v>674</v>
      </c>
      <c r="E33" s="198">
        <v>0.044</v>
      </c>
      <c r="F33" s="263">
        <v>0</v>
      </c>
      <c r="G33" s="199">
        <v>0</v>
      </c>
      <c r="H33" s="198">
        <v>0</v>
      </c>
    </row>
    <row r="34" spans="1:8" s="173" customFormat="1" ht="24" customHeight="1">
      <c r="A34" s="196">
        <v>23</v>
      </c>
      <c r="B34" s="197" t="s">
        <v>825</v>
      </c>
      <c r="C34" s="197" t="s">
        <v>826</v>
      </c>
      <c r="D34" s="197" t="s">
        <v>643</v>
      </c>
      <c r="E34" s="198">
        <v>86.478</v>
      </c>
      <c r="F34" s="263">
        <v>0</v>
      </c>
      <c r="G34" s="199">
        <v>0</v>
      </c>
      <c r="H34" s="198">
        <v>0</v>
      </c>
    </row>
    <row r="35" spans="1:8" s="173" customFormat="1" ht="28.5" customHeight="1">
      <c r="A35" s="192"/>
      <c r="B35" s="193" t="s">
        <v>710</v>
      </c>
      <c r="C35" s="193" t="s">
        <v>711</v>
      </c>
      <c r="D35" s="193"/>
      <c r="E35" s="194"/>
      <c r="F35" s="195"/>
      <c r="G35" s="195">
        <f>SUM(G36:G38)</f>
        <v>0</v>
      </c>
      <c r="H35" s="194">
        <v>0</v>
      </c>
    </row>
    <row r="36" spans="1:8" s="173" customFormat="1" ht="24" customHeight="1">
      <c r="A36" s="196">
        <v>24</v>
      </c>
      <c r="B36" s="197" t="s">
        <v>827</v>
      </c>
      <c r="C36" s="197" t="s">
        <v>828</v>
      </c>
      <c r="D36" s="197" t="s">
        <v>695</v>
      </c>
      <c r="E36" s="198">
        <v>1</v>
      </c>
      <c r="F36" s="263">
        <v>0</v>
      </c>
      <c r="G36" s="199">
        <v>0</v>
      </c>
      <c r="H36" s="198">
        <v>0</v>
      </c>
    </row>
    <row r="37" spans="1:8" s="173" customFormat="1" ht="24" customHeight="1">
      <c r="A37" s="196">
        <v>25</v>
      </c>
      <c r="B37" s="197" t="s">
        <v>732</v>
      </c>
      <c r="C37" s="197" t="s">
        <v>733</v>
      </c>
      <c r="D37" s="197" t="s">
        <v>674</v>
      </c>
      <c r="E37" s="198">
        <v>0.066</v>
      </c>
      <c r="F37" s="263">
        <v>0</v>
      </c>
      <c r="G37" s="199">
        <v>0</v>
      </c>
      <c r="H37" s="198">
        <v>0</v>
      </c>
    </row>
    <row r="38" spans="1:8" s="173" customFormat="1" ht="13.5" customHeight="1">
      <c r="A38" s="196">
        <v>26</v>
      </c>
      <c r="B38" s="197" t="s">
        <v>829</v>
      </c>
      <c r="C38" s="197" t="s">
        <v>830</v>
      </c>
      <c r="D38" s="197" t="s">
        <v>477</v>
      </c>
      <c r="E38" s="198">
        <v>1</v>
      </c>
      <c r="F38" s="263">
        <v>0</v>
      </c>
      <c r="G38" s="199">
        <v>0</v>
      </c>
      <c r="H38" s="198">
        <v>0</v>
      </c>
    </row>
    <row r="39" spans="1:8" s="173" customFormat="1" ht="28.5" customHeight="1">
      <c r="A39" s="192"/>
      <c r="B39" s="193" t="s">
        <v>831</v>
      </c>
      <c r="C39" s="193" t="s">
        <v>832</v>
      </c>
      <c r="D39" s="193"/>
      <c r="E39" s="194"/>
      <c r="F39" s="195"/>
      <c r="G39" s="195">
        <f>G40</f>
        <v>0</v>
      </c>
      <c r="H39" s="194">
        <v>7E-05</v>
      </c>
    </row>
    <row r="40" spans="1:8" s="173" customFormat="1" ht="24" customHeight="1">
      <c r="A40" s="196">
        <v>27</v>
      </c>
      <c r="B40" s="197" t="s">
        <v>833</v>
      </c>
      <c r="C40" s="197" t="s">
        <v>834</v>
      </c>
      <c r="D40" s="197" t="s">
        <v>550</v>
      </c>
      <c r="E40" s="198">
        <v>1</v>
      </c>
      <c r="F40" s="263">
        <v>0</v>
      </c>
      <c r="G40" s="199">
        <v>0</v>
      </c>
      <c r="H40" s="198">
        <v>7E-05</v>
      </c>
    </row>
    <row r="41" spans="1:8" s="173" customFormat="1" ht="30.75" customHeight="1">
      <c r="A41" s="204"/>
      <c r="B41" s="205"/>
      <c r="C41" s="205" t="s">
        <v>773</v>
      </c>
      <c r="D41" s="205"/>
      <c r="E41" s="206"/>
      <c r="F41" s="207"/>
      <c r="G41" s="207">
        <f>G13</f>
        <v>0</v>
      </c>
      <c r="H41" s="206">
        <v>0.01656</v>
      </c>
    </row>
  </sheetData>
  <mergeCells count="1">
    <mergeCell ref="A1:H1"/>
  </mergeCells>
  <printOptions/>
  <pageMargins left="0.39375001192092896" right="0.39375001192092896" top="0.7875000238418579" bottom="0.7875000238418579" header="0" footer="0"/>
  <pageSetup blackAndWhite="1" fitToHeight="10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3"/>
  <sheetViews>
    <sheetView showGridLines="0" workbookViewId="0" topLeftCell="A1">
      <selection activeCell="O50" sqref="O50"/>
    </sheetView>
  </sheetViews>
  <sheetFormatPr defaultColWidth="9.140625" defaultRowHeight="12" customHeight="1"/>
  <cols>
    <col min="1" max="1" width="3.28125" style="246" customWidth="1"/>
    <col min="2" max="2" width="10.28125" style="247" customWidth="1"/>
    <col min="3" max="3" width="42.7109375" style="247" customWidth="1"/>
    <col min="4" max="4" width="4.7109375" style="247" customWidth="1"/>
    <col min="5" max="5" width="9.7109375" style="248" customWidth="1"/>
    <col min="6" max="6" width="11.421875" style="249" customWidth="1"/>
    <col min="7" max="7" width="15.28125" style="249" customWidth="1"/>
    <col min="8" max="8" width="11.421875" style="248" customWidth="1"/>
    <col min="9" max="16384" width="9.00390625" style="250" customWidth="1"/>
  </cols>
  <sheetData>
    <row r="1" spans="1:8" s="213" customFormat="1" ht="27.75" customHeight="1">
      <c r="A1" s="349" t="s">
        <v>605</v>
      </c>
      <c r="B1" s="349"/>
      <c r="C1" s="349"/>
      <c r="D1" s="349"/>
      <c r="E1" s="349"/>
      <c r="F1" s="349"/>
      <c r="G1" s="349"/>
      <c r="H1" s="349"/>
    </row>
    <row r="2" spans="1:8" s="213" customFormat="1" ht="12.75" customHeight="1">
      <c r="A2" s="214" t="s">
        <v>606</v>
      </c>
      <c r="B2" s="214"/>
      <c r="C2" s="214"/>
      <c r="D2" s="214"/>
      <c r="E2" s="214"/>
      <c r="F2" s="214"/>
      <c r="G2" s="214"/>
      <c r="H2" s="214"/>
    </row>
    <row r="3" spans="1:8" s="213" customFormat="1" ht="12.75" customHeight="1">
      <c r="A3" s="214" t="s">
        <v>835</v>
      </c>
      <c r="B3" s="214"/>
      <c r="C3" s="214"/>
      <c r="D3" s="214"/>
      <c r="E3" s="214"/>
      <c r="F3" s="214"/>
      <c r="G3" s="214"/>
      <c r="H3" s="214"/>
    </row>
    <row r="4" spans="1:8" s="213" customFormat="1" ht="13.5" customHeight="1">
      <c r="A4" s="215"/>
      <c r="B4" s="214"/>
      <c r="C4" s="215"/>
      <c r="D4" s="214"/>
      <c r="E4" s="214"/>
      <c r="F4" s="214"/>
      <c r="G4" s="214"/>
      <c r="H4" s="214"/>
    </row>
    <row r="5" spans="1:8" s="213" customFormat="1" ht="6.75" customHeight="1">
      <c r="A5" s="216"/>
      <c r="B5" s="217"/>
      <c r="C5" s="218"/>
      <c r="D5" s="217"/>
      <c r="E5" s="219"/>
      <c r="F5" s="220"/>
      <c r="G5" s="220"/>
      <c r="H5" s="221"/>
    </row>
    <row r="6" spans="1:8" s="213" customFormat="1" ht="12.75" customHeight="1">
      <c r="A6" s="222" t="s">
        <v>608</v>
      </c>
      <c r="B6" s="222"/>
      <c r="C6" s="222"/>
      <c r="D6" s="222"/>
      <c r="E6" s="222"/>
      <c r="F6" s="222"/>
      <c r="G6" s="222"/>
      <c r="H6" s="222"/>
    </row>
    <row r="7" spans="1:8" s="213" customFormat="1" ht="12.75" customHeight="1">
      <c r="A7" s="222" t="s">
        <v>609</v>
      </c>
      <c r="B7" s="222"/>
      <c r="C7" s="222"/>
      <c r="D7" s="222"/>
      <c r="E7" s="222"/>
      <c r="F7" s="222"/>
      <c r="G7" s="222" t="s">
        <v>610</v>
      </c>
      <c r="H7" s="222"/>
    </row>
    <row r="8" spans="1:8" s="213" customFormat="1" ht="12.75" customHeight="1">
      <c r="A8" s="222" t="s">
        <v>611</v>
      </c>
      <c r="B8" s="223"/>
      <c r="C8" s="223"/>
      <c r="D8" s="223"/>
      <c r="E8" s="224"/>
      <c r="F8" s="225"/>
      <c r="G8" s="222" t="s">
        <v>612</v>
      </c>
      <c r="H8" s="224"/>
    </row>
    <row r="9" spans="1:8" s="213" customFormat="1" ht="6.75" customHeight="1">
      <c r="A9" s="226"/>
      <c r="B9" s="226"/>
      <c r="C9" s="226"/>
      <c r="D9" s="226"/>
      <c r="E9" s="226"/>
      <c r="F9" s="226"/>
      <c r="G9" s="226"/>
      <c r="H9" s="226"/>
    </row>
    <row r="10" spans="1:8" s="213" customFormat="1" ht="28.5" customHeight="1">
      <c r="A10" s="227" t="s">
        <v>613</v>
      </c>
      <c r="B10" s="227" t="s">
        <v>6</v>
      </c>
      <c r="C10" s="227" t="s">
        <v>614</v>
      </c>
      <c r="D10" s="227" t="s">
        <v>470</v>
      </c>
      <c r="E10" s="227" t="s">
        <v>615</v>
      </c>
      <c r="F10" s="227" t="s">
        <v>616</v>
      </c>
      <c r="G10" s="227" t="s">
        <v>471</v>
      </c>
      <c r="H10" s="227" t="s">
        <v>617</v>
      </c>
    </row>
    <row r="11" spans="1:8" s="213" customFormat="1" ht="12.75" customHeight="1" hidden="1">
      <c r="A11" s="227" t="s">
        <v>618</v>
      </c>
      <c r="B11" s="227" t="s">
        <v>619</v>
      </c>
      <c r="C11" s="227" t="s">
        <v>620</v>
      </c>
      <c r="D11" s="227" t="s">
        <v>621</v>
      </c>
      <c r="E11" s="227" t="s">
        <v>622</v>
      </c>
      <c r="F11" s="227" t="s">
        <v>623</v>
      </c>
      <c r="G11" s="227" t="s">
        <v>624</v>
      </c>
      <c r="H11" s="227" t="s">
        <v>625</v>
      </c>
    </row>
    <row r="12" spans="1:8" s="213" customFormat="1" ht="5.25" customHeight="1">
      <c r="A12" s="226"/>
      <c r="B12" s="226"/>
      <c r="C12" s="226"/>
      <c r="D12" s="226"/>
      <c r="E12" s="226"/>
      <c r="F12" s="226"/>
      <c r="G12" s="226"/>
      <c r="H12" s="226"/>
    </row>
    <row r="13" spans="1:8" s="213" customFormat="1" ht="30.75" customHeight="1">
      <c r="A13" s="228"/>
      <c r="B13" s="229" t="s">
        <v>627</v>
      </c>
      <c r="C13" s="229" t="s">
        <v>628</v>
      </c>
      <c r="D13" s="229"/>
      <c r="E13" s="230"/>
      <c r="F13" s="231"/>
      <c r="G13" s="231">
        <f>G63</f>
        <v>0</v>
      </c>
      <c r="H13" s="230">
        <v>0.308756</v>
      </c>
    </row>
    <row r="14" spans="1:10" s="213" customFormat="1" ht="28.5" customHeight="1">
      <c r="A14" s="232"/>
      <c r="B14" s="233" t="s">
        <v>852</v>
      </c>
      <c r="C14" s="233" t="s">
        <v>853</v>
      </c>
      <c r="D14" s="233"/>
      <c r="E14" s="234"/>
      <c r="F14" s="235"/>
      <c r="G14" s="235">
        <f>SUM(G15:G23)</f>
        <v>0</v>
      </c>
      <c r="H14" s="234">
        <v>0.04234</v>
      </c>
      <c r="J14" s="251"/>
    </row>
    <row r="15" spans="1:8" s="213" customFormat="1" ht="24" customHeight="1">
      <c r="A15" s="236">
        <v>11</v>
      </c>
      <c r="B15" s="237" t="s">
        <v>854</v>
      </c>
      <c r="C15" s="237" t="s">
        <v>855</v>
      </c>
      <c r="D15" s="237" t="s">
        <v>695</v>
      </c>
      <c r="E15" s="238">
        <v>1</v>
      </c>
      <c r="F15" s="258">
        <v>0</v>
      </c>
      <c r="G15" s="239">
        <v>0</v>
      </c>
      <c r="H15" s="238">
        <v>0.00255</v>
      </c>
    </row>
    <row r="16" spans="1:8" s="213" customFormat="1" ht="34.5" customHeight="1">
      <c r="A16" s="240">
        <v>12</v>
      </c>
      <c r="B16" s="241" t="s">
        <v>856</v>
      </c>
      <c r="C16" s="241" t="s">
        <v>857</v>
      </c>
      <c r="D16" s="241" t="s">
        <v>626</v>
      </c>
      <c r="E16" s="242">
        <v>1</v>
      </c>
      <c r="F16" s="259">
        <v>0</v>
      </c>
      <c r="G16" s="243">
        <v>0</v>
      </c>
      <c r="H16" s="242">
        <v>0.0382</v>
      </c>
    </row>
    <row r="17" spans="1:8" s="213" customFormat="1" ht="24" customHeight="1">
      <c r="A17" s="236">
        <v>13</v>
      </c>
      <c r="B17" s="237" t="s">
        <v>858</v>
      </c>
      <c r="C17" s="237" t="s">
        <v>859</v>
      </c>
      <c r="D17" s="237" t="s">
        <v>860</v>
      </c>
      <c r="E17" s="238">
        <v>1</v>
      </c>
      <c r="F17" s="258">
        <v>0</v>
      </c>
      <c r="G17" s="239">
        <v>0</v>
      </c>
      <c r="H17" s="238">
        <v>0.00059</v>
      </c>
    </row>
    <row r="18" spans="1:8" s="213" customFormat="1" ht="24" customHeight="1">
      <c r="A18" s="240">
        <v>14</v>
      </c>
      <c r="B18" s="241" t="s">
        <v>861</v>
      </c>
      <c r="C18" s="241" t="s">
        <v>862</v>
      </c>
      <c r="D18" s="241" t="s">
        <v>842</v>
      </c>
      <c r="E18" s="242">
        <v>1</v>
      </c>
      <c r="F18" s="259">
        <v>0</v>
      </c>
      <c r="G18" s="243">
        <v>0</v>
      </c>
      <c r="H18" s="242">
        <v>0.001</v>
      </c>
    </row>
    <row r="19" spans="1:8" s="213" customFormat="1" ht="13.5" customHeight="1">
      <c r="A19" s="236">
        <v>15</v>
      </c>
      <c r="B19" s="237" t="s">
        <v>863</v>
      </c>
      <c r="C19" s="237" t="s">
        <v>864</v>
      </c>
      <c r="D19" s="237" t="s">
        <v>643</v>
      </c>
      <c r="E19" s="238">
        <v>414.9</v>
      </c>
      <c r="F19" s="258">
        <v>0</v>
      </c>
      <c r="G19" s="239">
        <v>0</v>
      </c>
      <c r="H19" s="238">
        <v>0</v>
      </c>
    </row>
    <row r="20" spans="1:8" s="213" customFormat="1" ht="22.5">
      <c r="A20" s="236">
        <v>2</v>
      </c>
      <c r="B20" s="237" t="s">
        <v>836</v>
      </c>
      <c r="C20" s="237" t="s">
        <v>837</v>
      </c>
      <c r="D20" s="237" t="s">
        <v>626</v>
      </c>
      <c r="E20" s="238">
        <v>1</v>
      </c>
      <c r="F20" s="258">
        <v>0</v>
      </c>
      <c r="G20" s="239">
        <v>0</v>
      </c>
      <c r="H20" s="238">
        <v>0</v>
      </c>
    </row>
    <row r="21" spans="1:8" s="213" customFormat="1" ht="45">
      <c r="A21" s="240">
        <v>3</v>
      </c>
      <c r="B21" s="241" t="s">
        <v>838</v>
      </c>
      <c r="C21" s="241" t="s">
        <v>839</v>
      </c>
      <c r="D21" s="241" t="s">
        <v>626</v>
      </c>
      <c r="E21" s="242">
        <v>1</v>
      </c>
      <c r="F21" s="259">
        <v>0</v>
      </c>
      <c r="G21" s="243">
        <v>0</v>
      </c>
      <c r="H21" s="242">
        <v>0</v>
      </c>
    </row>
    <row r="22" spans="1:8" s="213" customFormat="1" ht="13.5" customHeight="1">
      <c r="A22" s="236">
        <v>4</v>
      </c>
      <c r="B22" s="237" t="s">
        <v>840</v>
      </c>
      <c r="C22" s="237" t="s">
        <v>841</v>
      </c>
      <c r="D22" s="237" t="s">
        <v>842</v>
      </c>
      <c r="E22" s="238">
        <v>1</v>
      </c>
      <c r="F22" s="258">
        <v>0</v>
      </c>
      <c r="G22" s="239">
        <v>0</v>
      </c>
      <c r="H22" s="238">
        <v>0</v>
      </c>
    </row>
    <row r="23" spans="1:11" s="213" customFormat="1" ht="13.5" customHeight="1">
      <c r="A23" s="236">
        <v>5</v>
      </c>
      <c r="B23" s="237" t="s">
        <v>843</v>
      </c>
      <c r="C23" s="237" t="s">
        <v>844</v>
      </c>
      <c r="D23" s="237" t="s">
        <v>626</v>
      </c>
      <c r="E23" s="238">
        <v>1</v>
      </c>
      <c r="F23" s="258">
        <v>0</v>
      </c>
      <c r="G23" s="239">
        <v>0</v>
      </c>
      <c r="H23" s="238">
        <v>0</v>
      </c>
      <c r="K23" s="251"/>
    </row>
    <row r="24" spans="1:10" s="213" customFormat="1" ht="28.5" customHeight="1">
      <c r="A24" s="232"/>
      <c r="B24" s="233" t="s">
        <v>865</v>
      </c>
      <c r="C24" s="233" t="s">
        <v>866</v>
      </c>
      <c r="D24" s="233"/>
      <c r="E24" s="234"/>
      <c r="F24" s="235"/>
      <c r="G24" s="235">
        <f>SUM(G25:G40)</f>
        <v>0</v>
      </c>
      <c r="H24" s="234">
        <v>0.0879</v>
      </c>
      <c r="J24" s="251"/>
    </row>
    <row r="25" spans="1:8" s="213" customFormat="1" ht="13.5" customHeight="1">
      <c r="A25" s="236">
        <v>16</v>
      </c>
      <c r="B25" s="237" t="s">
        <v>867</v>
      </c>
      <c r="C25" s="237" t="s">
        <v>868</v>
      </c>
      <c r="D25" s="237" t="s">
        <v>550</v>
      </c>
      <c r="E25" s="238">
        <v>10</v>
      </c>
      <c r="F25" s="258">
        <v>0</v>
      </c>
      <c r="G25" s="239">
        <v>0</v>
      </c>
      <c r="H25" s="238">
        <v>0.0067</v>
      </c>
    </row>
    <row r="26" spans="1:8" s="213" customFormat="1" ht="13.5" customHeight="1">
      <c r="A26" s="236">
        <v>17</v>
      </c>
      <c r="B26" s="237" t="s">
        <v>869</v>
      </c>
      <c r="C26" s="237" t="s">
        <v>870</v>
      </c>
      <c r="D26" s="237" t="s">
        <v>550</v>
      </c>
      <c r="E26" s="238">
        <v>20</v>
      </c>
      <c r="F26" s="258">
        <v>0</v>
      </c>
      <c r="G26" s="239">
        <v>0</v>
      </c>
      <c r="H26" s="238">
        <v>0.0114</v>
      </c>
    </row>
    <row r="27" spans="1:8" s="213" customFormat="1" ht="24" customHeight="1">
      <c r="A27" s="240">
        <v>18</v>
      </c>
      <c r="B27" s="241" t="s">
        <v>871</v>
      </c>
      <c r="C27" s="241" t="s">
        <v>872</v>
      </c>
      <c r="D27" s="241" t="s">
        <v>873</v>
      </c>
      <c r="E27" s="242">
        <v>1</v>
      </c>
      <c r="F27" s="259">
        <v>0</v>
      </c>
      <c r="G27" s="243">
        <v>0</v>
      </c>
      <c r="H27" s="242">
        <v>0.01</v>
      </c>
    </row>
    <row r="28" spans="1:8" s="213" customFormat="1" ht="13.5" customHeight="1">
      <c r="A28" s="240">
        <v>19</v>
      </c>
      <c r="B28" s="241" t="s">
        <v>874</v>
      </c>
      <c r="C28" s="241" t="s">
        <v>875</v>
      </c>
      <c r="D28" s="241" t="s">
        <v>766</v>
      </c>
      <c r="E28" s="242">
        <v>8</v>
      </c>
      <c r="F28" s="259">
        <v>0</v>
      </c>
      <c r="G28" s="243">
        <v>0</v>
      </c>
      <c r="H28" s="242">
        <v>0.0008</v>
      </c>
    </row>
    <row r="29" spans="1:8" s="213" customFormat="1" ht="24" customHeight="1">
      <c r="A29" s="240">
        <v>20</v>
      </c>
      <c r="B29" s="241" t="s">
        <v>876</v>
      </c>
      <c r="C29" s="241" t="s">
        <v>877</v>
      </c>
      <c r="D29" s="241" t="s">
        <v>766</v>
      </c>
      <c r="E29" s="242">
        <v>8</v>
      </c>
      <c r="F29" s="259">
        <v>0</v>
      </c>
      <c r="G29" s="243">
        <v>0</v>
      </c>
      <c r="H29" s="242">
        <v>0.0008</v>
      </c>
    </row>
    <row r="30" spans="1:8" s="213" customFormat="1" ht="13.5" customHeight="1">
      <c r="A30" s="240">
        <v>21</v>
      </c>
      <c r="B30" s="241" t="s">
        <v>878</v>
      </c>
      <c r="C30" s="241" t="s">
        <v>879</v>
      </c>
      <c r="D30" s="241" t="s">
        <v>626</v>
      </c>
      <c r="E30" s="242">
        <v>1</v>
      </c>
      <c r="F30" s="259">
        <v>0</v>
      </c>
      <c r="G30" s="243">
        <v>0</v>
      </c>
      <c r="H30" s="242">
        <v>0.00025</v>
      </c>
    </row>
    <row r="31" spans="1:8" s="213" customFormat="1" ht="13.5" customHeight="1">
      <c r="A31" s="240">
        <v>22</v>
      </c>
      <c r="B31" s="241" t="s">
        <v>880</v>
      </c>
      <c r="C31" s="241" t="s">
        <v>881</v>
      </c>
      <c r="D31" s="241" t="s">
        <v>626</v>
      </c>
      <c r="E31" s="242">
        <v>1</v>
      </c>
      <c r="F31" s="259">
        <v>0</v>
      </c>
      <c r="G31" s="243">
        <v>0</v>
      </c>
      <c r="H31" s="242">
        <v>0.00025</v>
      </c>
    </row>
    <row r="32" spans="1:8" s="213" customFormat="1" ht="24" customHeight="1">
      <c r="A32" s="236">
        <v>23</v>
      </c>
      <c r="B32" s="237" t="s">
        <v>882</v>
      </c>
      <c r="C32" s="237" t="s">
        <v>883</v>
      </c>
      <c r="D32" s="237" t="s">
        <v>477</v>
      </c>
      <c r="E32" s="238">
        <v>8</v>
      </c>
      <c r="F32" s="258">
        <v>0</v>
      </c>
      <c r="G32" s="239">
        <v>0</v>
      </c>
      <c r="H32" s="238">
        <v>8E-05</v>
      </c>
    </row>
    <row r="33" spans="1:8" s="213" customFormat="1" ht="24" customHeight="1">
      <c r="A33" s="236">
        <v>24</v>
      </c>
      <c r="B33" s="237" t="s">
        <v>884</v>
      </c>
      <c r="C33" s="237" t="s">
        <v>885</v>
      </c>
      <c r="D33" s="237" t="s">
        <v>477</v>
      </c>
      <c r="E33" s="238">
        <v>2</v>
      </c>
      <c r="F33" s="258">
        <v>0</v>
      </c>
      <c r="G33" s="239">
        <v>0</v>
      </c>
      <c r="H33" s="238">
        <v>2E-05</v>
      </c>
    </row>
    <row r="34" spans="1:8" s="213" customFormat="1" ht="13.5" customHeight="1">
      <c r="A34" s="236">
        <v>25</v>
      </c>
      <c r="B34" s="237" t="s">
        <v>886</v>
      </c>
      <c r="C34" s="237" t="s">
        <v>887</v>
      </c>
      <c r="D34" s="237" t="s">
        <v>550</v>
      </c>
      <c r="E34" s="238">
        <v>30</v>
      </c>
      <c r="F34" s="258">
        <v>0</v>
      </c>
      <c r="G34" s="239">
        <v>0</v>
      </c>
      <c r="H34" s="238">
        <v>0.0576</v>
      </c>
    </row>
    <row r="35" spans="1:8" s="213" customFormat="1" ht="24" customHeight="1">
      <c r="A35" s="236">
        <v>26</v>
      </c>
      <c r="B35" s="237" t="s">
        <v>888</v>
      </c>
      <c r="C35" s="237" t="s">
        <v>889</v>
      </c>
      <c r="D35" s="237" t="s">
        <v>643</v>
      </c>
      <c r="E35" s="238">
        <v>134.78</v>
      </c>
      <c r="F35" s="258">
        <v>0</v>
      </c>
      <c r="G35" s="239">
        <v>0</v>
      </c>
      <c r="H35" s="238">
        <v>0</v>
      </c>
    </row>
    <row r="36" spans="1:8" s="213" customFormat="1" ht="24" customHeight="1">
      <c r="A36" s="236">
        <v>6</v>
      </c>
      <c r="B36" s="237" t="s">
        <v>845</v>
      </c>
      <c r="C36" s="237" t="s">
        <v>846</v>
      </c>
      <c r="D36" s="237" t="s">
        <v>550</v>
      </c>
      <c r="E36" s="238">
        <v>6</v>
      </c>
      <c r="F36" s="258">
        <v>0</v>
      </c>
      <c r="G36" s="239">
        <v>0</v>
      </c>
      <c r="H36" s="238">
        <v>0</v>
      </c>
    </row>
    <row r="37" spans="1:8" s="213" customFormat="1" ht="24" customHeight="1">
      <c r="A37" s="240">
        <v>7</v>
      </c>
      <c r="B37" s="241" t="s">
        <v>847</v>
      </c>
      <c r="C37" s="241" t="s">
        <v>848</v>
      </c>
      <c r="D37" s="241" t="s">
        <v>550</v>
      </c>
      <c r="E37" s="242">
        <v>3</v>
      </c>
      <c r="F37" s="259">
        <v>0</v>
      </c>
      <c r="G37" s="243">
        <v>0</v>
      </c>
      <c r="H37" s="242">
        <v>0.000102</v>
      </c>
    </row>
    <row r="38" spans="1:8" s="213" customFormat="1" ht="24" customHeight="1">
      <c r="A38" s="240">
        <v>8</v>
      </c>
      <c r="B38" s="241" t="s">
        <v>849</v>
      </c>
      <c r="C38" s="241" t="s">
        <v>850</v>
      </c>
      <c r="D38" s="241" t="s">
        <v>550</v>
      </c>
      <c r="E38" s="242">
        <v>3</v>
      </c>
      <c r="F38" s="259">
        <v>0</v>
      </c>
      <c r="G38" s="243">
        <v>0</v>
      </c>
      <c r="H38" s="242">
        <v>0.000114</v>
      </c>
    </row>
    <row r="39" spans="1:8" s="213" customFormat="1" ht="24" customHeight="1">
      <c r="A39" s="240">
        <v>9</v>
      </c>
      <c r="B39" s="241" t="s">
        <v>639</v>
      </c>
      <c r="C39" s="241" t="s">
        <v>851</v>
      </c>
      <c r="D39" s="241" t="s">
        <v>477</v>
      </c>
      <c r="E39" s="242">
        <v>0.5</v>
      </c>
      <c r="F39" s="259">
        <v>0</v>
      </c>
      <c r="G39" s="243">
        <v>0</v>
      </c>
      <c r="H39" s="242">
        <v>0.0002</v>
      </c>
    </row>
    <row r="40" spans="1:8" s="213" customFormat="1" ht="24" customHeight="1">
      <c r="A40" s="236">
        <v>10</v>
      </c>
      <c r="B40" s="237" t="s">
        <v>641</v>
      </c>
      <c r="C40" s="237" t="s">
        <v>642</v>
      </c>
      <c r="D40" s="237" t="s">
        <v>643</v>
      </c>
      <c r="E40" s="238">
        <v>2.998</v>
      </c>
      <c r="F40" s="258">
        <v>0</v>
      </c>
      <c r="G40" s="239">
        <v>0</v>
      </c>
      <c r="H40" s="238">
        <v>0</v>
      </c>
    </row>
    <row r="41" spans="1:10" s="213" customFormat="1" ht="28.5" customHeight="1">
      <c r="A41" s="232"/>
      <c r="B41" s="233" t="s">
        <v>890</v>
      </c>
      <c r="C41" s="233" t="s">
        <v>891</v>
      </c>
      <c r="D41" s="233"/>
      <c r="E41" s="234"/>
      <c r="F41" s="235"/>
      <c r="G41" s="235">
        <f>SUM(G42:G53)</f>
        <v>0</v>
      </c>
      <c r="H41" s="234">
        <v>0.00356</v>
      </c>
      <c r="J41" s="251"/>
    </row>
    <row r="42" spans="1:8" s="213" customFormat="1" ht="13.5" customHeight="1">
      <c r="A42" s="236">
        <v>27</v>
      </c>
      <c r="B42" s="237" t="s">
        <v>892</v>
      </c>
      <c r="C42" s="237" t="s">
        <v>893</v>
      </c>
      <c r="D42" s="237" t="s">
        <v>477</v>
      </c>
      <c r="E42" s="238">
        <v>4</v>
      </c>
      <c r="F42" s="258">
        <v>0</v>
      </c>
      <c r="G42" s="239">
        <v>0</v>
      </c>
      <c r="H42" s="238">
        <v>0.00012</v>
      </c>
    </row>
    <row r="43" spans="1:8" s="213" customFormat="1" ht="13.5" customHeight="1">
      <c r="A43" s="236">
        <v>28</v>
      </c>
      <c r="B43" s="237" t="s">
        <v>894</v>
      </c>
      <c r="C43" s="237" t="s">
        <v>895</v>
      </c>
      <c r="D43" s="237" t="s">
        <v>477</v>
      </c>
      <c r="E43" s="238">
        <v>8</v>
      </c>
      <c r="F43" s="258">
        <v>0</v>
      </c>
      <c r="G43" s="239">
        <v>0</v>
      </c>
      <c r="H43" s="238">
        <v>0.00024</v>
      </c>
    </row>
    <row r="44" spans="1:8" s="213" customFormat="1" ht="24" customHeight="1">
      <c r="A44" s="240">
        <v>29</v>
      </c>
      <c r="B44" s="241" t="s">
        <v>896</v>
      </c>
      <c r="C44" s="241" t="s">
        <v>897</v>
      </c>
      <c r="D44" s="241" t="s">
        <v>766</v>
      </c>
      <c r="E44" s="242">
        <v>3</v>
      </c>
      <c r="F44" s="259">
        <v>0</v>
      </c>
      <c r="G44" s="243">
        <v>0</v>
      </c>
      <c r="H44" s="242">
        <v>0.00075</v>
      </c>
    </row>
    <row r="45" spans="1:8" s="213" customFormat="1" ht="13.5" customHeight="1">
      <c r="A45" s="240">
        <v>30</v>
      </c>
      <c r="B45" s="241" t="s">
        <v>898</v>
      </c>
      <c r="C45" s="241" t="s">
        <v>899</v>
      </c>
      <c r="D45" s="241" t="s">
        <v>766</v>
      </c>
      <c r="E45" s="242">
        <v>3</v>
      </c>
      <c r="F45" s="259">
        <v>0</v>
      </c>
      <c r="G45" s="243">
        <v>0</v>
      </c>
      <c r="H45" s="242">
        <v>0.00015</v>
      </c>
    </row>
    <row r="46" spans="1:8" s="213" customFormat="1" ht="24" customHeight="1">
      <c r="A46" s="240">
        <v>31</v>
      </c>
      <c r="B46" s="241" t="s">
        <v>900</v>
      </c>
      <c r="C46" s="241" t="s">
        <v>901</v>
      </c>
      <c r="D46" s="241" t="s">
        <v>766</v>
      </c>
      <c r="E46" s="242">
        <v>1</v>
      </c>
      <c r="F46" s="259">
        <v>0</v>
      </c>
      <c r="G46" s="243">
        <v>0</v>
      </c>
      <c r="H46" s="242">
        <v>0.0005</v>
      </c>
    </row>
    <row r="47" spans="1:8" s="213" customFormat="1" ht="13.5" customHeight="1">
      <c r="A47" s="240">
        <v>32</v>
      </c>
      <c r="B47" s="241" t="s">
        <v>902</v>
      </c>
      <c r="C47" s="241" t="s">
        <v>903</v>
      </c>
      <c r="D47" s="241" t="s">
        <v>766</v>
      </c>
      <c r="E47" s="242">
        <v>1</v>
      </c>
      <c r="F47" s="259">
        <v>0</v>
      </c>
      <c r="G47" s="243">
        <v>0</v>
      </c>
      <c r="H47" s="242">
        <v>5E-05</v>
      </c>
    </row>
    <row r="48" spans="1:8" s="213" customFormat="1" ht="13.5" customHeight="1">
      <c r="A48" s="240">
        <v>33</v>
      </c>
      <c r="B48" s="241" t="s">
        <v>904</v>
      </c>
      <c r="C48" s="241" t="s">
        <v>905</v>
      </c>
      <c r="D48" s="241" t="s">
        <v>766</v>
      </c>
      <c r="E48" s="242">
        <v>2</v>
      </c>
      <c r="F48" s="259">
        <v>0</v>
      </c>
      <c r="G48" s="243">
        <v>0</v>
      </c>
      <c r="H48" s="242">
        <v>0.0002</v>
      </c>
    </row>
    <row r="49" spans="1:8" s="213" customFormat="1" ht="13.5" customHeight="1">
      <c r="A49" s="240">
        <v>34</v>
      </c>
      <c r="B49" s="241" t="s">
        <v>906</v>
      </c>
      <c r="C49" s="241" t="s">
        <v>907</v>
      </c>
      <c r="D49" s="241" t="s">
        <v>766</v>
      </c>
      <c r="E49" s="242">
        <v>1</v>
      </c>
      <c r="F49" s="259">
        <v>0</v>
      </c>
      <c r="G49" s="243">
        <v>0</v>
      </c>
      <c r="H49" s="242">
        <v>0.0001</v>
      </c>
    </row>
    <row r="50" spans="1:8" s="213" customFormat="1" ht="13.5" customHeight="1">
      <c r="A50" s="236">
        <v>35</v>
      </c>
      <c r="B50" s="237" t="s">
        <v>908</v>
      </c>
      <c r="C50" s="237" t="s">
        <v>909</v>
      </c>
      <c r="D50" s="237" t="s">
        <v>477</v>
      </c>
      <c r="E50" s="238">
        <v>2</v>
      </c>
      <c r="F50" s="258">
        <v>0</v>
      </c>
      <c r="G50" s="239">
        <v>0</v>
      </c>
      <c r="H50" s="238">
        <v>0.00044</v>
      </c>
    </row>
    <row r="51" spans="1:8" s="213" customFormat="1" ht="13.5" customHeight="1">
      <c r="A51" s="236">
        <v>36</v>
      </c>
      <c r="B51" s="237" t="s">
        <v>910</v>
      </c>
      <c r="C51" s="237" t="s">
        <v>911</v>
      </c>
      <c r="D51" s="237" t="s">
        <v>477</v>
      </c>
      <c r="E51" s="238">
        <v>1</v>
      </c>
      <c r="F51" s="258">
        <v>0</v>
      </c>
      <c r="G51" s="239">
        <v>0</v>
      </c>
      <c r="H51" s="238">
        <v>0.00033</v>
      </c>
    </row>
    <row r="52" spans="1:8" s="213" customFormat="1" ht="13.5" customHeight="1">
      <c r="A52" s="236">
        <v>37</v>
      </c>
      <c r="B52" s="237" t="s">
        <v>912</v>
      </c>
      <c r="C52" s="237" t="s">
        <v>913</v>
      </c>
      <c r="D52" s="237" t="s">
        <v>477</v>
      </c>
      <c r="E52" s="238">
        <v>2</v>
      </c>
      <c r="F52" s="258">
        <v>0</v>
      </c>
      <c r="G52" s="239">
        <v>0</v>
      </c>
      <c r="H52" s="238">
        <v>0.00068</v>
      </c>
    </row>
    <row r="53" spans="1:8" s="213" customFormat="1" ht="13.5" customHeight="1">
      <c r="A53" s="236">
        <v>38</v>
      </c>
      <c r="B53" s="237" t="s">
        <v>914</v>
      </c>
      <c r="C53" s="237" t="s">
        <v>915</v>
      </c>
      <c r="D53" s="237" t="s">
        <v>643</v>
      </c>
      <c r="E53" s="238">
        <v>45.386</v>
      </c>
      <c r="F53" s="258">
        <v>0</v>
      </c>
      <c r="G53" s="239">
        <v>0</v>
      </c>
      <c r="H53" s="238">
        <v>0</v>
      </c>
    </row>
    <row r="54" spans="1:10" s="213" customFormat="1" ht="28.5" customHeight="1">
      <c r="A54" s="232"/>
      <c r="B54" s="233" t="s">
        <v>916</v>
      </c>
      <c r="C54" s="233" t="s">
        <v>917</v>
      </c>
      <c r="D54" s="233"/>
      <c r="E54" s="234"/>
      <c r="F54" s="235"/>
      <c r="G54" s="235">
        <f>SUM(G55:G62)</f>
        <v>0</v>
      </c>
      <c r="H54" s="234">
        <v>0.17454</v>
      </c>
      <c r="J54" s="251"/>
    </row>
    <row r="55" spans="1:8" s="213" customFormat="1" ht="13.5" customHeight="1">
      <c r="A55" s="236">
        <v>39</v>
      </c>
      <c r="B55" s="237" t="s">
        <v>918</v>
      </c>
      <c r="C55" s="237" t="s">
        <v>919</v>
      </c>
      <c r="D55" s="237" t="s">
        <v>477</v>
      </c>
      <c r="E55" s="238">
        <v>4</v>
      </c>
      <c r="F55" s="258">
        <v>0</v>
      </c>
      <c r="G55" s="239">
        <v>0</v>
      </c>
      <c r="H55" s="238">
        <v>0</v>
      </c>
    </row>
    <row r="56" spans="1:10" s="213" customFormat="1" ht="24" customHeight="1">
      <c r="A56" s="236">
        <v>40</v>
      </c>
      <c r="B56" s="237" t="s">
        <v>920</v>
      </c>
      <c r="C56" s="237" t="s">
        <v>921</v>
      </c>
      <c r="D56" s="237" t="s">
        <v>477</v>
      </c>
      <c r="E56" s="238">
        <v>1</v>
      </c>
      <c r="F56" s="258">
        <v>0</v>
      </c>
      <c r="G56" s="239">
        <v>0</v>
      </c>
      <c r="H56" s="238">
        <v>0.0227</v>
      </c>
      <c r="J56" s="251"/>
    </row>
    <row r="57" spans="1:8" s="213" customFormat="1" ht="24" customHeight="1">
      <c r="A57" s="236">
        <v>41</v>
      </c>
      <c r="B57" s="237" t="s">
        <v>922</v>
      </c>
      <c r="C57" s="237" t="s">
        <v>923</v>
      </c>
      <c r="D57" s="237" t="s">
        <v>477</v>
      </c>
      <c r="E57" s="238">
        <v>2</v>
      </c>
      <c r="F57" s="258">
        <v>0</v>
      </c>
      <c r="G57" s="239">
        <v>0</v>
      </c>
      <c r="H57" s="238">
        <v>0.08264</v>
      </c>
    </row>
    <row r="58" spans="1:8" s="213" customFormat="1" ht="24" customHeight="1">
      <c r="A58" s="236">
        <v>42</v>
      </c>
      <c r="B58" s="237" t="s">
        <v>924</v>
      </c>
      <c r="C58" s="237" t="s">
        <v>925</v>
      </c>
      <c r="D58" s="237" t="s">
        <v>477</v>
      </c>
      <c r="E58" s="238">
        <v>1</v>
      </c>
      <c r="F58" s="258">
        <v>0</v>
      </c>
      <c r="G58" s="239">
        <v>0</v>
      </c>
      <c r="H58" s="238">
        <v>0</v>
      </c>
    </row>
    <row r="59" spans="1:8" s="213" customFormat="1" ht="13.5" customHeight="1">
      <c r="A59" s="240">
        <v>43</v>
      </c>
      <c r="B59" s="241" t="s">
        <v>926</v>
      </c>
      <c r="C59" s="241" t="s">
        <v>927</v>
      </c>
      <c r="D59" s="241" t="s">
        <v>766</v>
      </c>
      <c r="E59" s="242">
        <v>1</v>
      </c>
      <c r="F59" s="259">
        <v>0</v>
      </c>
      <c r="G59" s="243">
        <v>0</v>
      </c>
      <c r="H59" s="242">
        <v>0.0346</v>
      </c>
    </row>
    <row r="60" spans="1:8" s="213" customFormat="1" ht="24" customHeight="1">
      <c r="A60" s="240">
        <v>44</v>
      </c>
      <c r="B60" s="241" t="s">
        <v>928</v>
      </c>
      <c r="C60" s="241" t="s">
        <v>929</v>
      </c>
      <c r="D60" s="241" t="s">
        <v>766</v>
      </c>
      <c r="E60" s="242">
        <v>1</v>
      </c>
      <c r="F60" s="259">
        <v>0</v>
      </c>
      <c r="G60" s="243">
        <v>0</v>
      </c>
      <c r="H60" s="242">
        <v>0.0346</v>
      </c>
    </row>
    <row r="61" spans="1:8" s="213" customFormat="1" ht="13.5" customHeight="1">
      <c r="A61" s="236">
        <v>45</v>
      </c>
      <c r="B61" s="237" t="s">
        <v>930</v>
      </c>
      <c r="C61" s="237" t="s">
        <v>931</v>
      </c>
      <c r="D61" s="237" t="s">
        <v>477</v>
      </c>
      <c r="E61" s="238">
        <v>4</v>
      </c>
      <c r="F61" s="258">
        <v>0</v>
      </c>
      <c r="G61" s="239">
        <v>0</v>
      </c>
      <c r="H61" s="238">
        <v>0</v>
      </c>
    </row>
    <row r="62" spans="1:8" s="213" customFormat="1" ht="24" customHeight="1">
      <c r="A62" s="236">
        <v>46</v>
      </c>
      <c r="B62" s="237" t="s">
        <v>932</v>
      </c>
      <c r="C62" s="237" t="s">
        <v>933</v>
      </c>
      <c r="D62" s="237" t="s">
        <v>643</v>
      </c>
      <c r="E62" s="238">
        <v>194.102</v>
      </c>
      <c r="F62" s="239">
        <v>0</v>
      </c>
      <c r="G62" s="239">
        <v>0</v>
      </c>
      <c r="H62" s="238">
        <v>0</v>
      </c>
    </row>
    <row r="63" spans="1:8" s="213" customFormat="1" ht="30.75" customHeight="1">
      <c r="A63" s="244"/>
      <c r="B63" s="245"/>
      <c r="C63" s="260" t="s">
        <v>773</v>
      </c>
      <c r="D63" s="260"/>
      <c r="E63" s="261"/>
      <c r="F63" s="262"/>
      <c r="G63" s="262">
        <v>0</v>
      </c>
      <c r="H63" s="261">
        <v>0.308756</v>
      </c>
    </row>
  </sheetData>
  <mergeCells count="1">
    <mergeCell ref="A1:H1"/>
  </mergeCells>
  <printOptions/>
  <pageMargins left="0.39375001192092896" right="0.39375001192092896" top="0.7875000238418579" bottom="0.7875000238418579" header="0" footer="0"/>
  <pageSetup blackAndWhite="1" fitToHeight="100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D83" sqref="D83"/>
    </sheetView>
  </sheetViews>
  <sheetFormatPr defaultColWidth="9.140625" defaultRowHeight="12.75"/>
  <cols>
    <col min="3" max="3" width="12.7109375" style="0" customWidth="1"/>
    <col min="4" max="4" width="50.7109375" style="0" customWidth="1"/>
    <col min="7" max="7" width="11.7109375" style="0" customWidth="1"/>
    <col min="8" max="8" width="20.7109375" style="0" customWidth="1"/>
  </cols>
  <sheetData>
    <row r="1" spans="1:4" ht="12.75">
      <c r="A1" s="120" t="s">
        <v>458</v>
      </c>
      <c r="B1" s="121" t="s">
        <v>459</v>
      </c>
      <c r="C1" s="122"/>
      <c r="D1" s="122" t="s">
        <v>460</v>
      </c>
    </row>
    <row r="2" spans="1:4" ht="12.75">
      <c r="A2" s="120" t="s">
        <v>461</v>
      </c>
      <c r="B2" s="121" t="s">
        <v>462</v>
      </c>
      <c r="C2" s="122"/>
      <c r="D2" s="122" t="s">
        <v>463</v>
      </c>
    </row>
    <row r="3" spans="1:4" ht="12.75">
      <c r="A3" s="120" t="s">
        <v>464</v>
      </c>
      <c r="B3" s="121"/>
      <c r="C3" s="122"/>
      <c r="D3" s="122" t="s">
        <v>465</v>
      </c>
    </row>
    <row r="4" spans="1:4" ht="12.75">
      <c r="A4" s="120" t="s">
        <v>466</v>
      </c>
      <c r="B4" s="121"/>
      <c r="C4" s="122"/>
      <c r="D4" s="122"/>
    </row>
    <row r="6" spans="1:8" ht="12.75">
      <c r="A6" s="123" t="s">
        <v>467</v>
      </c>
      <c r="B6" s="123" t="s">
        <v>468</v>
      </c>
      <c r="C6" s="123" t="s">
        <v>6</v>
      </c>
      <c r="D6" s="123" t="s">
        <v>469</v>
      </c>
      <c r="E6" s="123" t="s">
        <v>470</v>
      </c>
      <c r="F6" s="124" t="s">
        <v>12</v>
      </c>
      <c r="G6" s="125" t="s">
        <v>936</v>
      </c>
      <c r="H6" s="126" t="s">
        <v>471</v>
      </c>
    </row>
    <row r="7" spans="1:8" ht="12.75">
      <c r="A7" s="127" t="s">
        <v>33</v>
      </c>
      <c r="B7" s="128" t="s">
        <v>408</v>
      </c>
      <c r="C7" s="129" t="s">
        <v>472</v>
      </c>
      <c r="D7" s="130" t="s">
        <v>473</v>
      </c>
      <c r="E7" s="129" t="s">
        <v>408</v>
      </c>
      <c r="F7" s="131">
        <v>0</v>
      </c>
      <c r="G7" s="132">
        <v>0</v>
      </c>
      <c r="H7" s="133">
        <f>ROUND(F7*G7,2)</f>
        <v>0</v>
      </c>
    </row>
    <row r="8" spans="1:8" ht="25.5">
      <c r="A8" s="127" t="s">
        <v>33</v>
      </c>
      <c r="B8" s="128" t="s">
        <v>474</v>
      </c>
      <c r="C8" s="129" t="s">
        <v>475</v>
      </c>
      <c r="D8" s="252" t="s">
        <v>476</v>
      </c>
      <c r="E8" s="128" t="s">
        <v>477</v>
      </c>
      <c r="F8" s="131">
        <v>21</v>
      </c>
      <c r="G8" s="134">
        <v>0</v>
      </c>
      <c r="H8" s="133">
        <f aca="true" t="shared" si="0" ref="H8:H68">ROUND(F8*G8,2)</f>
        <v>0</v>
      </c>
    </row>
    <row r="9" spans="1:8" ht="12.75">
      <c r="A9" s="127" t="s">
        <v>33</v>
      </c>
      <c r="B9" s="128" t="s">
        <v>478</v>
      </c>
      <c r="C9" s="129" t="s">
        <v>479</v>
      </c>
      <c r="D9" s="252" t="s">
        <v>480</v>
      </c>
      <c r="E9" s="128" t="s">
        <v>477</v>
      </c>
      <c r="F9" s="131">
        <v>21</v>
      </c>
      <c r="G9" s="134">
        <v>0</v>
      </c>
      <c r="H9" s="133">
        <f t="shared" si="0"/>
        <v>0</v>
      </c>
    </row>
    <row r="10" spans="1:8" ht="25.5">
      <c r="A10" s="127" t="s">
        <v>33</v>
      </c>
      <c r="B10" s="128" t="s">
        <v>474</v>
      </c>
      <c r="C10" s="129" t="s">
        <v>481</v>
      </c>
      <c r="D10" s="252" t="s">
        <v>482</v>
      </c>
      <c r="E10" s="128" t="s">
        <v>477</v>
      </c>
      <c r="F10" s="131">
        <v>7</v>
      </c>
      <c r="G10" s="134">
        <v>0</v>
      </c>
      <c r="H10" s="133">
        <f t="shared" si="0"/>
        <v>0</v>
      </c>
    </row>
    <row r="11" spans="1:8" ht="12.75">
      <c r="A11" s="127" t="s">
        <v>33</v>
      </c>
      <c r="B11" s="128" t="s">
        <v>478</v>
      </c>
      <c r="C11" s="129" t="s">
        <v>483</v>
      </c>
      <c r="D11" s="252" t="s">
        <v>484</v>
      </c>
      <c r="E11" s="128" t="s">
        <v>477</v>
      </c>
      <c r="F11" s="131">
        <v>7</v>
      </c>
      <c r="G11" s="134">
        <v>0</v>
      </c>
      <c r="H11" s="133">
        <f t="shared" si="0"/>
        <v>0</v>
      </c>
    </row>
    <row r="12" spans="1:8" ht="25.5">
      <c r="A12" s="127" t="s">
        <v>33</v>
      </c>
      <c r="B12" s="128" t="s">
        <v>474</v>
      </c>
      <c r="C12" s="129" t="s">
        <v>485</v>
      </c>
      <c r="D12" s="252" t="s">
        <v>486</v>
      </c>
      <c r="E12" s="128" t="s">
        <v>477</v>
      </c>
      <c r="F12" s="131">
        <v>2</v>
      </c>
      <c r="G12" s="134">
        <v>0</v>
      </c>
      <c r="H12" s="133">
        <f t="shared" si="0"/>
        <v>0</v>
      </c>
    </row>
    <row r="13" spans="1:8" ht="25.5">
      <c r="A13" s="127" t="s">
        <v>33</v>
      </c>
      <c r="B13" s="128" t="s">
        <v>474</v>
      </c>
      <c r="C13" s="129" t="s">
        <v>487</v>
      </c>
      <c r="D13" s="252" t="s">
        <v>488</v>
      </c>
      <c r="E13" s="128" t="s">
        <v>477</v>
      </c>
      <c r="F13" s="131">
        <v>8</v>
      </c>
      <c r="G13" s="134">
        <v>0</v>
      </c>
      <c r="H13" s="133">
        <f t="shared" si="0"/>
        <v>0</v>
      </c>
    </row>
    <row r="14" spans="1:8" ht="25.5">
      <c r="A14" s="127" t="s">
        <v>33</v>
      </c>
      <c r="B14" s="128" t="s">
        <v>474</v>
      </c>
      <c r="C14" s="129" t="s">
        <v>489</v>
      </c>
      <c r="D14" s="252" t="s">
        <v>490</v>
      </c>
      <c r="E14" s="128" t="s">
        <v>477</v>
      </c>
      <c r="F14" s="131">
        <v>2</v>
      </c>
      <c r="G14" s="134">
        <v>0</v>
      </c>
      <c r="H14" s="133">
        <f t="shared" si="0"/>
        <v>0</v>
      </c>
    </row>
    <row r="15" spans="1:8" ht="25.5">
      <c r="A15" s="127" t="s">
        <v>33</v>
      </c>
      <c r="B15" s="128" t="s">
        <v>474</v>
      </c>
      <c r="C15" s="129" t="s">
        <v>491</v>
      </c>
      <c r="D15" s="252" t="s">
        <v>492</v>
      </c>
      <c r="E15" s="128" t="s">
        <v>477</v>
      </c>
      <c r="F15" s="131">
        <v>1</v>
      </c>
      <c r="G15" s="134">
        <v>0</v>
      </c>
      <c r="H15" s="133">
        <f t="shared" si="0"/>
        <v>0</v>
      </c>
    </row>
    <row r="16" spans="1:8" ht="12.75">
      <c r="A16" s="127" t="s">
        <v>33</v>
      </c>
      <c r="B16" s="128" t="s">
        <v>478</v>
      </c>
      <c r="C16" s="129" t="s">
        <v>493</v>
      </c>
      <c r="D16" s="252" t="s">
        <v>494</v>
      </c>
      <c r="E16" s="128" t="s">
        <v>477</v>
      </c>
      <c r="F16" s="131">
        <v>1</v>
      </c>
      <c r="G16" s="134">
        <v>0</v>
      </c>
      <c r="H16" s="133">
        <f t="shared" si="0"/>
        <v>0</v>
      </c>
    </row>
    <row r="17" spans="1:8" ht="25.5">
      <c r="A17" s="127" t="s">
        <v>33</v>
      </c>
      <c r="B17" s="128" t="s">
        <v>474</v>
      </c>
      <c r="C17" s="129" t="s">
        <v>495</v>
      </c>
      <c r="D17" s="252" t="s">
        <v>496</v>
      </c>
      <c r="E17" s="128" t="s">
        <v>477</v>
      </c>
      <c r="F17" s="131">
        <v>1</v>
      </c>
      <c r="G17" s="134">
        <v>0</v>
      </c>
      <c r="H17" s="133">
        <f t="shared" si="0"/>
        <v>0</v>
      </c>
    </row>
    <row r="18" spans="1:8" ht="12.75">
      <c r="A18" s="127" t="s">
        <v>33</v>
      </c>
      <c r="B18" s="128" t="s">
        <v>478</v>
      </c>
      <c r="C18" s="129" t="s">
        <v>497</v>
      </c>
      <c r="D18" s="252" t="s">
        <v>498</v>
      </c>
      <c r="E18" s="128" t="s">
        <v>477</v>
      </c>
      <c r="F18" s="131">
        <v>1</v>
      </c>
      <c r="G18" s="134">
        <v>0</v>
      </c>
      <c r="H18" s="133">
        <f t="shared" si="0"/>
        <v>0</v>
      </c>
    </row>
    <row r="19" spans="1:8" ht="25.5">
      <c r="A19" s="127" t="s">
        <v>33</v>
      </c>
      <c r="B19" s="128" t="s">
        <v>474</v>
      </c>
      <c r="C19" s="129" t="s">
        <v>499</v>
      </c>
      <c r="D19" s="252" t="s">
        <v>500</v>
      </c>
      <c r="E19" s="128" t="s">
        <v>477</v>
      </c>
      <c r="F19" s="131">
        <v>2</v>
      </c>
      <c r="G19" s="134">
        <v>0</v>
      </c>
      <c r="H19" s="133">
        <f t="shared" si="0"/>
        <v>0</v>
      </c>
    </row>
    <row r="20" spans="1:8" ht="12.75">
      <c r="A20" s="127" t="s">
        <v>33</v>
      </c>
      <c r="B20" s="128" t="s">
        <v>478</v>
      </c>
      <c r="C20" s="129" t="s">
        <v>501</v>
      </c>
      <c r="D20" s="252" t="s">
        <v>502</v>
      </c>
      <c r="E20" s="128" t="s">
        <v>477</v>
      </c>
      <c r="F20" s="131">
        <v>2</v>
      </c>
      <c r="G20" s="134">
        <v>0</v>
      </c>
      <c r="H20" s="133">
        <f t="shared" si="0"/>
        <v>0</v>
      </c>
    </row>
    <row r="21" spans="1:8" ht="25.5">
      <c r="A21" s="127" t="s">
        <v>33</v>
      </c>
      <c r="B21" s="128" t="s">
        <v>474</v>
      </c>
      <c r="C21" s="129" t="s">
        <v>503</v>
      </c>
      <c r="D21" s="252" t="s">
        <v>504</v>
      </c>
      <c r="E21" s="128" t="s">
        <v>477</v>
      </c>
      <c r="F21" s="131">
        <v>2</v>
      </c>
      <c r="G21" s="134">
        <v>0</v>
      </c>
      <c r="H21" s="133">
        <f t="shared" si="0"/>
        <v>0</v>
      </c>
    </row>
    <row r="22" spans="1:8" ht="12.75">
      <c r="A22" s="127" t="s">
        <v>33</v>
      </c>
      <c r="B22" s="128" t="s">
        <v>478</v>
      </c>
      <c r="C22" s="129" t="s">
        <v>505</v>
      </c>
      <c r="D22" s="252" t="s">
        <v>506</v>
      </c>
      <c r="E22" s="128" t="s">
        <v>477</v>
      </c>
      <c r="F22" s="131">
        <v>2</v>
      </c>
      <c r="G22" s="134">
        <v>0</v>
      </c>
      <c r="H22" s="133">
        <f t="shared" si="0"/>
        <v>0</v>
      </c>
    </row>
    <row r="23" spans="1:8" ht="25.5">
      <c r="A23" s="127" t="s">
        <v>33</v>
      </c>
      <c r="B23" s="128" t="s">
        <v>474</v>
      </c>
      <c r="C23" s="129" t="s">
        <v>507</v>
      </c>
      <c r="D23" s="252" t="s">
        <v>508</v>
      </c>
      <c r="E23" s="128" t="s">
        <v>477</v>
      </c>
      <c r="F23" s="131">
        <v>1</v>
      </c>
      <c r="G23" s="134">
        <v>0</v>
      </c>
      <c r="H23" s="133">
        <f t="shared" si="0"/>
        <v>0</v>
      </c>
    </row>
    <row r="24" spans="1:8" ht="12.75">
      <c r="A24" s="127" t="s">
        <v>33</v>
      </c>
      <c r="B24" s="128" t="s">
        <v>478</v>
      </c>
      <c r="C24" s="129" t="s">
        <v>509</v>
      </c>
      <c r="D24" s="252" t="s">
        <v>510</v>
      </c>
      <c r="E24" s="128" t="s">
        <v>477</v>
      </c>
      <c r="F24" s="131">
        <v>1</v>
      </c>
      <c r="G24" s="134">
        <v>0</v>
      </c>
      <c r="H24" s="133">
        <f t="shared" si="0"/>
        <v>0</v>
      </c>
    </row>
    <row r="25" spans="1:8" ht="25.5">
      <c r="A25" s="127" t="s">
        <v>33</v>
      </c>
      <c r="B25" s="128" t="s">
        <v>474</v>
      </c>
      <c r="C25" s="129" t="s">
        <v>511</v>
      </c>
      <c r="D25" s="252" t="s">
        <v>512</v>
      </c>
      <c r="E25" s="128" t="s">
        <v>477</v>
      </c>
      <c r="F25" s="131">
        <v>12</v>
      </c>
      <c r="G25" s="134">
        <v>0</v>
      </c>
      <c r="H25" s="133">
        <f t="shared" si="0"/>
        <v>0</v>
      </c>
    </row>
    <row r="26" spans="1:8" ht="12.75">
      <c r="A26" s="127" t="s">
        <v>33</v>
      </c>
      <c r="B26" s="128" t="s">
        <v>478</v>
      </c>
      <c r="C26" s="129" t="s">
        <v>513</v>
      </c>
      <c r="D26" s="252" t="s">
        <v>514</v>
      </c>
      <c r="E26" s="128" t="s">
        <v>477</v>
      </c>
      <c r="F26" s="131">
        <v>7</v>
      </c>
      <c r="G26" s="134">
        <v>0</v>
      </c>
      <c r="H26" s="133">
        <f t="shared" si="0"/>
        <v>0</v>
      </c>
    </row>
    <row r="27" spans="1:8" ht="12.75">
      <c r="A27" s="127" t="s">
        <v>33</v>
      </c>
      <c r="B27" s="128" t="s">
        <v>478</v>
      </c>
      <c r="C27" s="129" t="s">
        <v>515</v>
      </c>
      <c r="D27" s="252" t="s">
        <v>516</v>
      </c>
      <c r="E27" s="128" t="s">
        <v>477</v>
      </c>
      <c r="F27" s="131">
        <v>5</v>
      </c>
      <c r="G27" s="134">
        <v>0</v>
      </c>
      <c r="H27" s="133">
        <f t="shared" si="0"/>
        <v>0</v>
      </c>
    </row>
    <row r="28" spans="1:8" ht="25.5">
      <c r="A28" s="127" t="s">
        <v>33</v>
      </c>
      <c r="B28" s="128" t="s">
        <v>474</v>
      </c>
      <c r="C28" s="129" t="s">
        <v>517</v>
      </c>
      <c r="D28" s="252" t="s">
        <v>518</v>
      </c>
      <c r="E28" s="128" t="s">
        <v>477</v>
      </c>
      <c r="F28" s="131">
        <v>3</v>
      </c>
      <c r="G28" s="134">
        <v>0</v>
      </c>
      <c r="H28" s="133">
        <f t="shared" si="0"/>
        <v>0</v>
      </c>
    </row>
    <row r="29" spans="1:8" ht="12.75">
      <c r="A29" s="127" t="s">
        <v>33</v>
      </c>
      <c r="B29" s="128" t="s">
        <v>478</v>
      </c>
      <c r="C29" s="129" t="s">
        <v>519</v>
      </c>
      <c r="D29" s="252" t="s">
        <v>520</v>
      </c>
      <c r="E29" s="128" t="s">
        <v>477</v>
      </c>
      <c r="F29" s="131">
        <v>1</v>
      </c>
      <c r="G29" s="134">
        <v>0</v>
      </c>
      <c r="H29" s="133">
        <f t="shared" si="0"/>
        <v>0</v>
      </c>
    </row>
    <row r="30" spans="1:8" ht="25.5">
      <c r="A30" s="127" t="s">
        <v>33</v>
      </c>
      <c r="B30" s="128" t="s">
        <v>478</v>
      </c>
      <c r="C30" s="129" t="s">
        <v>521</v>
      </c>
      <c r="D30" s="252" t="s">
        <v>522</v>
      </c>
      <c r="E30" s="128" t="s">
        <v>477</v>
      </c>
      <c r="F30" s="131">
        <v>2</v>
      </c>
      <c r="G30" s="134">
        <v>0</v>
      </c>
      <c r="H30" s="133">
        <f t="shared" si="0"/>
        <v>0</v>
      </c>
    </row>
    <row r="31" spans="1:8" ht="25.5">
      <c r="A31" s="127" t="s">
        <v>33</v>
      </c>
      <c r="B31" s="128" t="s">
        <v>474</v>
      </c>
      <c r="C31" s="129" t="s">
        <v>523</v>
      </c>
      <c r="D31" s="252" t="s">
        <v>524</v>
      </c>
      <c r="E31" s="128" t="s">
        <v>477</v>
      </c>
      <c r="F31" s="131">
        <v>1</v>
      </c>
      <c r="G31" s="134">
        <v>0</v>
      </c>
      <c r="H31" s="133">
        <f t="shared" si="0"/>
        <v>0</v>
      </c>
    </row>
    <row r="32" spans="1:8" ht="12.75">
      <c r="A32" s="127" t="s">
        <v>525</v>
      </c>
      <c r="B32" s="128" t="s">
        <v>478</v>
      </c>
      <c r="C32" s="129" t="s">
        <v>526</v>
      </c>
      <c r="D32" s="252" t="s">
        <v>527</v>
      </c>
      <c r="E32" s="128" t="s">
        <v>477</v>
      </c>
      <c r="F32" s="131">
        <v>1</v>
      </c>
      <c r="G32" s="134">
        <v>0</v>
      </c>
      <c r="H32" s="133">
        <f t="shared" si="0"/>
        <v>0</v>
      </c>
    </row>
    <row r="33" spans="1:8" ht="25.5">
      <c r="A33" s="127" t="s">
        <v>33</v>
      </c>
      <c r="B33" s="128" t="s">
        <v>474</v>
      </c>
      <c r="C33" s="129" t="s">
        <v>528</v>
      </c>
      <c r="D33" s="252" t="s">
        <v>529</v>
      </c>
      <c r="E33" s="128" t="s">
        <v>477</v>
      </c>
      <c r="F33" s="131">
        <v>2</v>
      </c>
      <c r="G33" s="134">
        <v>0</v>
      </c>
      <c r="H33" s="133">
        <f t="shared" si="0"/>
        <v>0</v>
      </c>
    </row>
    <row r="34" spans="1:8" ht="25.5">
      <c r="A34" s="127" t="s">
        <v>33</v>
      </c>
      <c r="B34" s="128" t="s">
        <v>478</v>
      </c>
      <c r="C34" s="129" t="s">
        <v>530</v>
      </c>
      <c r="D34" s="252" t="s">
        <v>531</v>
      </c>
      <c r="E34" s="128" t="s">
        <v>477</v>
      </c>
      <c r="F34" s="131">
        <v>1</v>
      </c>
      <c r="G34" s="134">
        <v>0</v>
      </c>
      <c r="H34" s="133">
        <f t="shared" si="0"/>
        <v>0</v>
      </c>
    </row>
    <row r="35" spans="1:8" ht="25.5">
      <c r="A35" s="127" t="s">
        <v>33</v>
      </c>
      <c r="B35" s="128" t="s">
        <v>478</v>
      </c>
      <c r="C35" s="129" t="s">
        <v>532</v>
      </c>
      <c r="D35" s="252" t="s">
        <v>533</v>
      </c>
      <c r="E35" s="128" t="s">
        <v>477</v>
      </c>
      <c r="F35" s="131">
        <v>1</v>
      </c>
      <c r="G35" s="134">
        <v>0</v>
      </c>
      <c r="H35" s="133">
        <f t="shared" si="0"/>
        <v>0</v>
      </c>
    </row>
    <row r="36" spans="1:8" ht="25.5">
      <c r="A36" s="127" t="s">
        <v>33</v>
      </c>
      <c r="B36" s="128" t="s">
        <v>474</v>
      </c>
      <c r="C36" s="129" t="s">
        <v>534</v>
      </c>
      <c r="D36" s="252" t="s">
        <v>535</v>
      </c>
      <c r="E36" s="128" t="s">
        <v>477</v>
      </c>
      <c r="F36" s="131">
        <v>2</v>
      </c>
      <c r="G36" s="134">
        <v>0</v>
      </c>
      <c r="H36" s="133">
        <f t="shared" si="0"/>
        <v>0</v>
      </c>
    </row>
    <row r="37" spans="1:8" ht="25.5">
      <c r="A37" s="127" t="s">
        <v>33</v>
      </c>
      <c r="B37" s="128" t="s">
        <v>478</v>
      </c>
      <c r="C37" s="129" t="s">
        <v>536</v>
      </c>
      <c r="D37" s="252" t="s">
        <v>537</v>
      </c>
      <c r="E37" s="128" t="s">
        <v>477</v>
      </c>
      <c r="F37" s="131">
        <v>1</v>
      </c>
      <c r="G37" s="134">
        <v>0</v>
      </c>
      <c r="H37" s="133">
        <f t="shared" si="0"/>
        <v>0</v>
      </c>
    </row>
    <row r="38" spans="1:8" ht="12.75">
      <c r="A38" s="127" t="s">
        <v>33</v>
      </c>
      <c r="B38" s="128" t="s">
        <v>478</v>
      </c>
      <c r="C38" s="129" t="s">
        <v>538</v>
      </c>
      <c r="D38" s="252" t="s">
        <v>539</v>
      </c>
      <c r="E38" s="128" t="s">
        <v>477</v>
      </c>
      <c r="F38" s="131">
        <v>1</v>
      </c>
      <c r="G38" s="134">
        <v>0</v>
      </c>
      <c r="H38" s="133">
        <f t="shared" si="0"/>
        <v>0</v>
      </c>
    </row>
    <row r="39" spans="1:8" ht="25.5">
      <c r="A39" s="127" t="s">
        <v>33</v>
      </c>
      <c r="B39" s="128" t="s">
        <v>474</v>
      </c>
      <c r="C39" s="129" t="s">
        <v>540</v>
      </c>
      <c r="D39" s="252" t="s">
        <v>541</v>
      </c>
      <c r="E39" s="128" t="s">
        <v>477</v>
      </c>
      <c r="F39" s="131">
        <v>1</v>
      </c>
      <c r="G39" s="134">
        <v>0</v>
      </c>
      <c r="H39" s="133">
        <f t="shared" si="0"/>
        <v>0</v>
      </c>
    </row>
    <row r="40" spans="1:8" ht="25.5">
      <c r="A40" s="127" t="s">
        <v>33</v>
      </c>
      <c r="B40" s="128" t="s">
        <v>478</v>
      </c>
      <c r="C40" s="129" t="s">
        <v>542</v>
      </c>
      <c r="D40" s="252" t="s">
        <v>543</v>
      </c>
      <c r="E40" s="128" t="s">
        <v>477</v>
      </c>
      <c r="F40" s="131">
        <v>1</v>
      </c>
      <c r="G40" s="134">
        <v>0</v>
      </c>
      <c r="H40" s="133">
        <f t="shared" si="0"/>
        <v>0</v>
      </c>
    </row>
    <row r="41" spans="1:8" ht="25.5">
      <c r="A41" s="127" t="s">
        <v>33</v>
      </c>
      <c r="B41" s="128" t="s">
        <v>474</v>
      </c>
      <c r="C41" s="129" t="s">
        <v>544</v>
      </c>
      <c r="D41" s="252" t="s">
        <v>545</v>
      </c>
      <c r="E41" s="128" t="s">
        <v>477</v>
      </c>
      <c r="F41" s="131">
        <v>5</v>
      </c>
      <c r="G41" s="134">
        <v>0</v>
      </c>
      <c r="H41" s="133">
        <f t="shared" si="0"/>
        <v>0</v>
      </c>
    </row>
    <row r="42" spans="1:8" ht="12.75">
      <c r="A42" s="127" t="s">
        <v>33</v>
      </c>
      <c r="B42" s="128" t="s">
        <v>478</v>
      </c>
      <c r="C42" s="129" t="s">
        <v>546</v>
      </c>
      <c r="D42" s="252" t="s">
        <v>547</v>
      </c>
      <c r="E42" s="128" t="s">
        <v>477</v>
      </c>
      <c r="F42" s="131">
        <v>5</v>
      </c>
      <c r="G42" s="134">
        <v>0</v>
      </c>
      <c r="H42" s="133">
        <f t="shared" si="0"/>
        <v>0</v>
      </c>
    </row>
    <row r="43" spans="1:8" ht="25.5">
      <c r="A43" s="127" t="s">
        <v>33</v>
      </c>
      <c r="B43" s="128" t="s">
        <v>474</v>
      </c>
      <c r="C43" s="129" t="s">
        <v>548</v>
      </c>
      <c r="D43" s="252" t="s">
        <v>549</v>
      </c>
      <c r="E43" s="128" t="s">
        <v>550</v>
      </c>
      <c r="F43" s="131">
        <v>15</v>
      </c>
      <c r="G43" s="134">
        <v>0</v>
      </c>
      <c r="H43" s="133">
        <f t="shared" si="0"/>
        <v>0</v>
      </c>
    </row>
    <row r="44" spans="1:8" ht="12.75">
      <c r="A44" s="127" t="s">
        <v>33</v>
      </c>
      <c r="B44" s="128" t="s">
        <v>478</v>
      </c>
      <c r="C44" s="129" t="s">
        <v>551</v>
      </c>
      <c r="D44" s="252" t="s">
        <v>552</v>
      </c>
      <c r="E44" s="128" t="s">
        <v>550</v>
      </c>
      <c r="F44" s="131">
        <v>15</v>
      </c>
      <c r="G44" s="134">
        <v>0</v>
      </c>
      <c r="H44" s="133">
        <f t="shared" si="0"/>
        <v>0</v>
      </c>
    </row>
    <row r="45" spans="1:8" ht="25.5">
      <c r="A45" s="127" t="s">
        <v>33</v>
      </c>
      <c r="B45" s="128" t="s">
        <v>474</v>
      </c>
      <c r="C45" s="129" t="s">
        <v>553</v>
      </c>
      <c r="D45" s="252" t="s">
        <v>554</v>
      </c>
      <c r="E45" s="128" t="s">
        <v>550</v>
      </c>
      <c r="F45" s="131">
        <v>4</v>
      </c>
      <c r="G45" s="134">
        <v>0</v>
      </c>
      <c r="H45" s="133">
        <f t="shared" si="0"/>
        <v>0</v>
      </c>
    </row>
    <row r="46" spans="1:8" ht="12.75">
      <c r="A46" s="127" t="s">
        <v>33</v>
      </c>
      <c r="B46" s="128" t="s">
        <v>478</v>
      </c>
      <c r="C46" s="129" t="s">
        <v>555</v>
      </c>
      <c r="D46" s="252" t="s">
        <v>556</v>
      </c>
      <c r="E46" s="128" t="s">
        <v>550</v>
      </c>
      <c r="F46" s="131">
        <v>4</v>
      </c>
      <c r="G46" s="134">
        <v>0</v>
      </c>
      <c r="H46" s="133">
        <f t="shared" si="0"/>
        <v>0</v>
      </c>
    </row>
    <row r="47" spans="1:8" ht="25.5">
      <c r="A47" s="127" t="s">
        <v>33</v>
      </c>
      <c r="B47" s="128" t="s">
        <v>474</v>
      </c>
      <c r="C47" s="129" t="s">
        <v>557</v>
      </c>
      <c r="D47" s="252" t="s">
        <v>558</v>
      </c>
      <c r="E47" s="128" t="s">
        <v>550</v>
      </c>
      <c r="F47" s="131">
        <v>50</v>
      </c>
      <c r="G47" s="134">
        <v>0</v>
      </c>
      <c r="H47" s="133">
        <f t="shared" si="0"/>
        <v>0</v>
      </c>
    </row>
    <row r="48" spans="1:8" ht="12.75">
      <c r="A48" s="127" t="s">
        <v>33</v>
      </c>
      <c r="B48" s="128" t="s">
        <v>478</v>
      </c>
      <c r="C48" s="129" t="s">
        <v>559</v>
      </c>
      <c r="D48" s="252" t="s">
        <v>560</v>
      </c>
      <c r="E48" s="128" t="s">
        <v>550</v>
      </c>
      <c r="F48" s="131">
        <v>50</v>
      </c>
      <c r="G48" s="134">
        <v>0</v>
      </c>
      <c r="H48" s="133">
        <f t="shared" si="0"/>
        <v>0</v>
      </c>
    </row>
    <row r="49" spans="1:8" ht="25.5">
      <c r="A49" s="127" t="s">
        <v>33</v>
      </c>
      <c r="B49" s="128" t="s">
        <v>474</v>
      </c>
      <c r="C49" s="129" t="s">
        <v>561</v>
      </c>
      <c r="D49" s="252" t="s">
        <v>562</v>
      </c>
      <c r="E49" s="128" t="s">
        <v>550</v>
      </c>
      <c r="F49" s="131">
        <v>90</v>
      </c>
      <c r="G49" s="134">
        <v>0</v>
      </c>
      <c r="H49" s="133">
        <f t="shared" si="0"/>
        <v>0</v>
      </c>
    </row>
    <row r="50" spans="1:8" ht="12.75">
      <c r="A50" s="127" t="s">
        <v>33</v>
      </c>
      <c r="B50" s="128" t="s">
        <v>478</v>
      </c>
      <c r="C50" s="129" t="s">
        <v>563</v>
      </c>
      <c r="D50" s="252" t="s">
        <v>564</v>
      </c>
      <c r="E50" s="128" t="s">
        <v>550</v>
      </c>
      <c r="F50" s="131">
        <v>90</v>
      </c>
      <c r="G50" s="134">
        <v>0</v>
      </c>
      <c r="H50" s="133">
        <f t="shared" si="0"/>
        <v>0</v>
      </c>
    </row>
    <row r="51" spans="1:8" ht="25.5">
      <c r="A51" s="127" t="s">
        <v>33</v>
      </c>
      <c r="B51" s="128" t="s">
        <v>474</v>
      </c>
      <c r="C51" s="129" t="s">
        <v>565</v>
      </c>
      <c r="D51" s="252" t="s">
        <v>566</v>
      </c>
      <c r="E51" s="128" t="s">
        <v>550</v>
      </c>
      <c r="F51" s="131">
        <v>4</v>
      </c>
      <c r="G51" s="134">
        <v>0</v>
      </c>
      <c r="H51" s="133">
        <f t="shared" si="0"/>
        <v>0</v>
      </c>
    </row>
    <row r="52" spans="1:8" ht="12.75">
      <c r="A52" s="127" t="s">
        <v>33</v>
      </c>
      <c r="B52" s="128" t="s">
        <v>478</v>
      </c>
      <c r="C52" s="129" t="s">
        <v>567</v>
      </c>
      <c r="D52" s="252" t="s">
        <v>568</v>
      </c>
      <c r="E52" s="128" t="s">
        <v>550</v>
      </c>
      <c r="F52" s="131">
        <v>4</v>
      </c>
      <c r="G52" s="134">
        <v>0</v>
      </c>
      <c r="H52" s="133">
        <f t="shared" si="0"/>
        <v>0</v>
      </c>
    </row>
    <row r="53" spans="1:8" ht="25.5">
      <c r="A53" s="127" t="s">
        <v>33</v>
      </c>
      <c r="B53" s="128" t="s">
        <v>474</v>
      </c>
      <c r="C53" s="129" t="s">
        <v>569</v>
      </c>
      <c r="D53" s="252" t="s">
        <v>570</v>
      </c>
      <c r="E53" s="128" t="s">
        <v>550</v>
      </c>
      <c r="F53" s="131">
        <v>3</v>
      </c>
      <c r="G53" s="134">
        <v>0</v>
      </c>
      <c r="H53" s="133">
        <f t="shared" si="0"/>
        <v>0</v>
      </c>
    </row>
    <row r="54" spans="1:8" ht="12.75">
      <c r="A54" s="127" t="s">
        <v>33</v>
      </c>
      <c r="B54" s="128" t="s">
        <v>478</v>
      </c>
      <c r="C54" s="129" t="s">
        <v>571</v>
      </c>
      <c r="D54" s="252" t="s">
        <v>572</v>
      </c>
      <c r="E54" s="128" t="s">
        <v>550</v>
      </c>
      <c r="F54" s="131">
        <v>3</v>
      </c>
      <c r="G54" s="134">
        <v>0</v>
      </c>
      <c r="H54" s="133">
        <f t="shared" si="0"/>
        <v>0</v>
      </c>
    </row>
    <row r="55" spans="1:8" ht="12.75">
      <c r="A55" s="127" t="s">
        <v>33</v>
      </c>
      <c r="B55" s="128" t="s">
        <v>408</v>
      </c>
      <c r="C55" s="129" t="s">
        <v>573</v>
      </c>
      <c r="D55" s="253" t="s">
        <v>574</v>
      </c>
      <c r="E55" s="128" t="s">
        <v>408</v>
      </c>
      <c r="F55" s="131">
        <v>0</v>
      </c>
      <c r="G55" s="132">
        <v>0</v>
      </c>
      <c r="H55" s="133">
        <f t="shared" si="0"/>
        <v>0</v>
      </c>
    </row>
    <row r="56" spans="1:8" ht="25.5">
      <c r="A56" s="127" t="s">
        <v>33</v>
      </c>
      <c r="B56" s="128" t="s">
        <v>575</v>
      </c>
      <c r="C56" s="129" t="s">
        <v>576</v>
      </c>
      <c r="D56" s="252" t="s">
        <v>577</v>
      </c>
      <c r="E56" s="128" t="s">
        <v>477</v>
      </c>
      <c r="F56" s="131">
        <v>7</v>
      </c>
      <c r="G56" s="134">
        <v>0</v>
      </c>
      <c r="H56" s="133">
        <f t="shared" si="0"/>
        <v>0</v>
      </c>
    </row>
    <row r="57" spans="1:8" ht="25.5">
      <c r="A57" s="127" t="s">
        <v>33</v>
      </c>
      <c r="B57" s="128" t="s">
        <v>575</v>
      </c>
      <c r="C57" s="129" t="s">
        <v>578</v>
      </c>
      <c r="D57" s="252" t="s">
        <v>579</v>
      </c>
      <c r="E57" s="128" t="s">
        <v>550</v>
      </c>
      <c r="F57" s="131">
        <v>3</v>
      </c>
      <c r="G57" s="134">
        <v>0</v>
      </c>
      <c r="H57" s="133">
        <f t="shared" si="0"/>
        <v>0</v>
      </c>
    </row>
    <row r="58" spans="1:8" ht="25.5">
      <c r="A58" s="127" t="s">
        <v>33</v>
      </c>
      <c r="B58" s="128" t="s">
        <v>575</v>
      </c>
      <c r="C58" s="129" t="s">
        <v>580</v>
      </c>
      <c r="D58" s="252" t="s">
        <v>581</v>
      </c>
      <c r="E58" s="128" t="s">
        <v>477</v>
      </c>
      <c r="F58" s="131">
        <v>2</v>
      </c>
      <c r="G58" s="134">
        <v>0</v>
      </c>
      <c r="H58" s="133">
        <f t="shared" si="0"/>
        <v>0</v>
      </c>
    </row>
    <row r="59" spans="1:8" ht="25.5">
      <c r="A59" s="127" t="s">
        <v>33</v>
      </c>
      <c r="B59" s="128" t="s">
        <v>575</v>
      </c>
      <c r="C59" s="129" t="s">
        <v>582</v>
      </c>
      <c r="D59" s="252" t="s">
        <v>583</v>
      </c>
      <c r="E59" s="128" t="s">
        <v>477</v>
      </c>
      <c r="F59" s="131">
        <v>7</v>
      </c>
      <c r="G59" s="134">
        <v>0</v>
      </c>
      <c r="H59" s="133">
        <f t="shared" si="0"/>
        <v>0</v>
      </c>
    </row>
    <row r="60" spans="1:8" ht="12.75">
      <c r="A60" s="127" t="s">
        <v>33</v>
      </c>
      <c r="B60" s="128" t="s">
        <v>408</v>
      </c>
      <c r="C60" s="129" t="s">
        <v>584</v>
      </c>
      <c r="D60" s="130" t="s">
        <v>585</v>
      </c>
      <c r="E60" s="128" t="s">
        <v>408</v>
      </c>
      <c r="F60" s="131">
        <v>0</v>
      </c>
      <c r="G60" s="132">
        <v>0</v>
      </c>
      <c r="H60" s="133">
        <f t="shared" si="0"/>
        <v>0</v>
      </c>
    </row>
    <row r="61" spans="1:8" ht="12.75">
      <c r="A61" s="127" t="s">
        <v>584</v>
      </c>
      <c r="B61" s="128" t="s">
        <v>408</v>
      </c>
      <c r="C61" s="129" t="s">
        <v>586</v>
      </c>
      <c r="D61" s="129" t="s">
        <v>587</v>
      </c>
      <c r="E61" s="128" t="s">
        <v>588</v>
      </c>
      <c r="F61" s="131">
        <v>8</v>
      </c>
      <c r="G61" s="134">
        <v>0</v>
      </c>
      <c r="H61" s="133">
        <f t="shared" si="0"/>
        <v>0</v>
      </c>
    </row>
    <row r="62" spans="1:8" ht="12.75">
      <c r="A62" s="127" t="s">
        <v>584</v>
      </c>
      <c r="B62" s="128" t="s">
        <v>408</v>
      </c>
      <c r="C62" s="129" t="s">
        <v>589</v>
      </c>
      <c r="D62" s="129" t="s">
        <v>590</v>
      </c>
      <c r="E62" s="128" t="s">
        <v>588</v>
      </c>
      <c r="F62" s="131">
        <v>10</v>
      </c>
      <c r="G62" s="134">
        <v>0</v>
      </c>
      <c r="H62" s="133">
        <f t="shared" si="0"/>
        <v>0</v>
      </c>
    </row>
    <row r="63" spans="1:8" ht="12.75">
      <c r="A63" s="127" t="s">
        <v>591</v>
      </c>
      <c r="B63" s="128" t="s">
        <v>408</v>
      </c>
      <c r="C63" s="129" t="s">
        <v>592</v>
      </c>
      <c r="D63" s="130" t="s">
        <v>593</v>
      </c>
      <c r="E63" s="128" t="s">
        <v>408</v>
      </c>
      <c r="F63" s="131">
        <v>0</v>
      </c>
      <c r="G63" s="132">
        <v>0</v>
      </c>
      <c r="H63" s="133">
        <f t="shared" si="0"/>
        <v>0</v>
      </c>
    </row>
    <row r="64" spans="1:8" ht="12.75">
      <c r="A64" s="127" t="s">
        <v>594</v>
      </c>
      <c r="B64" s="128" t="s">
        <v>594</v>
      </c>
      <c r="C64" s="129" t="s">
        <v>595</v>
      </c>
      <c r="D64" s="129" t="s">
        <v>596</v>
      </c>
      <c r="E64" s="128" t="s">
        <v>454</v>
      </c>
      <c r="F64" s="131">
        <v>1</v>
      </c>
      <c r="G64" s="134">
        <v>0</v>
      </c>
      <c r="H64" s="133">
        <f t="shared" si="0"/>
        <v>0</v>
      </c>
    </row>
    <row r="65" spans="1:8" ht="12.75">
      <c r="A65" s="127" t="s">
        <v>591</v>
      </c>
      <c r="B65" s="128" t="s">
        <v>408</v>
      </c>
      <c r="C65" s="129" t="s">
        <v>594</v>
      </c>
      <c r="D65" s="130" t="s">
        <v>597</v>
      </c>
      <c r="E65" s="129" t="s">
        <v>408</v>
      </c>
      <c r="F65" s="131">
        <v>0</v>
      </c>
      <c r="G65" s="132">
        <v>0</v>
      </c>
      <c r="H65" s="133">
        <f t="shared" si="0"/>
        <v>0</v>
      </c>
    </row>
    <row r="66" spans="1:8" ht="12.75">
      <c r="A66" s="127" t="s">
        <v>594</v>
      </c>
      <c r="B66" s="128" t="s">
        <v>594</v>
      </c>
      <c r="C66" s="129" t="s">
        <v>598</v>
      </c>
      <c r="D66" s="129" t="s">
        <v>599</v>
      </c>
      <c r="E66" s="129" t="s">
        <v>408</v>
      </c>
      <c r="F66" s="131">
        <v>1</v>
      </c>
      <c r="G66" s="134">
        <v>0</v>
      </c>
      <c r="H66" s="133">
        <f t="shared" si="0"/>
        <v>0</v>
      </c>
    </row>
    <row r="67" spans="1:8" ht="12.75">
      <c r="A67" s="127" t="s">
        <v>594</v>
      </c>
      <c r="B67" s="128" t="s">
        <v>594</v>
      </c>
      <c r="C67" s="129" t="s">
        <v>600</v>
      </c>
      <c r="D67" s="129" t="s">
        <v>601</v>
      </c>
      <c r="E67" s="129" t="s">
        <v>408</v>
      </c>
      <c r="F67" s="131">
        <v>1</v>
      </c>
      <c r="G67" s="134">
        <v>0</v>
      </c>
      <c r="H67" s="133">
        <f t="shared" si="0"/>
        <v>0</v>
      </c>
    </row>
    <row r="68" spans="1:8" ht="12.75">
      <c r="A68" s="127" t="s">
        <v>594</v>
      </c>
      <c r="B68" s="128" t="s">
        <v>594</v>
      </c>
      <c r="C68" s="129" t="s">
        <v>602</v>
      </c>
      <c r="D68" s="129" t="s">
        <v>603</v>
      </c>
      <c r="E68" s="129" t="s">
        <v>408</v>
      </c>
      <c r="F68" s="131">
        <v>1</v>
      </c>
      <c r="G68" s="134">
        <v>0</v>
      </c>
      <c r="H68" s="133">
        <f t="shared" si="0"/>
        <v>0</v>
      </c>
    </row>
    <row r="70" spans="4:8" ht="12.75">
      <c r="D70" s="255" t="s">
        <v>604</v>
      </c>
      <c r="E70" s="256"/>
      <c r="F70" s="256"/>
      <c r="G70" s="256"/>
      <c r="H70" s="257">
        <f>SUM(H7:H68)</f>
        <v>0</v>
      </c>
    </row>
  </sheetData>
  <printOptions/>
  <pageMargins left="0.75" right="0.75" top="1" bottom="1" header="0.4921259845" footer="0.492125984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SNV</dc:creator>
  <cp:keywords/>
  <dc:description/>
  <cp:lastModifiedBy>HP Lada</cp:lastModifiedBy>
  <cp:lastPrinted>2016-04-10T19:52:16Z</cp:lastPrinted>
  <dcterms:created xsi:type="dcterms:W3CDTF">2016-04-08T11:35:29Z</dcterms:created>
  <dcterms:modified xsi:type="dcterms:W3CDTF">2017-11-30T07:34:02Z</dcterms:modified>
  <cp:category/>
  <cp:version/>
  <cp:contentType/>
  <cp:contentStatus/>
</cp:coreProperties>
</file>