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40" windowWidth="17895" windowHeight="13230" activeTab="0"/>
  </bookViews>
  <sheets>
    <sheet name="Rekapitulace stavby" sheetId="1" r:id="rId1"/>
    <sheet name="17905-ST - Zateplení čp.6..." sheetId="2" r:id="rId2"/>
    <sheet name="17905-ST1 - Zateplení čp...." sheetId="3" r:id="rId3"/>
    <sheet name="17905-ST2 - Zateplení čp...." sheetId="4" r:id="rId4"/>
    <sheet name="Pokyny pro vyplnění" sheetId="5" r:id="rId5"/>
  </sheets>
  <definedNames>
    <definedName name="_xlnm._FilterDatabase" localSheetId="1" hidden="1">'17905-ST - Zateplení čp.6...'!$C$91:$K$91</definedName>
    <definedName name="_xlnm._FilterDatabase" localSheetId="2" hidden="1">'17905-ST1 - Zateplení čp....'!$C$88:$K$88</definedName>
    <definedName name="_xlnm._FilterDatabase" localSheetId="3" hidden="1">'17905-ST2 - Zateplení čp....'!$C$86:$K$86</definedName>
    <definedName name="_xlnm.Print_Area" localSheetId="1">'17905-ST - Zateplení čp.6...'!$C$4:$J$36,'17905-ST - Zateplení čp.6...'!$C$42:$J$73,'17905-ST - Zateplení čp.6...'!$C$79:$K$419</definedName>
    <definedName name="_xlnm.Print_Area" localSheetId="2">'17905-ST1 - Zateplení čp....'!$C$4:$J$36,'17905-ST1 - Zateplení čp....'!$C$42:$J$70,'17905-ST1 - Zateplení čp....'!$C$76:$K$164</definedName>
    <definedName name="_xlnm.Print_Area" localSheetId="3">'17905-ST2 - Zateplení čp....'!$C$4:$J$36,'17905-ST2 - Zateplení čp....'!$C$42:$J$68,'17905-ST2 - Zateplení čp....'!$C$74:$K$156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'17905-ST - Zateplení čp.6...'!$91:$91</definedName>
    <definedName name="_xlnm.Print_Titles" localSheetId="2">'17905-ST1 - Zateplení čp....'!$88:$88</definedName>
    <definedName name="_xlnm.Print_Titles" localSheetId="3">'17905-ST2 - Zateplení čp....'!$86:$86</definedName>
  </definedNames>
  <calcPr calcId="125725"/>
</workbook>
</file>

<file path=xl/sharedStrings.xml><?xml version="1.0" encoding="utf-8"?>
<sst xmlns="http://schemas.openxmlformats.org/spreadsheetml/2006/main" count="5955" uniqueCount="1012">
  <si>
    <t>Export VZ</t>
  </si>
  <si>
    <t>List obsahuje:</t>
  </si>
  <si>
    <t>3.0</t>
  </si>
  <si>
    <t>ZAMOK</t>
  </si>
  <si>
    <t>False</t>
  </si>
  <si>
    <t>{9d978ed9-113f-49f3-8aff-d08a0ac3da4b}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</si>
  <si>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</si>
  <si>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</si>
  <si>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</si>
  <si>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</si>
  <si>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</si>
  <si>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</si>
  <si>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</si>
  <si>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</si>
  <si>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17905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</si>
  <si>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</si>
  <si>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</si>
  <si>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čp.652 Sedlecká - fasáda,půda, suteren</t>
  </si>
  <si>
    <t>0,1</t>
  </si>
  <si>
    <t>KSO:</t>
  </si>
  <si>
    <t/>
  </si>
  <si>
    <t>CC-CZ:</t>
  </si>
  <si>
    <t>1</t>
  </si>
  <si>
    <t>Místo:</t>
  </si>
  <si>
    <t>Kutná Hora</t>
  </si>
  <si>
    <t>Datum:</t>
  </si>
  <si>
    <t>2. 6. 2017</t>
  </si>
  <si>
    <t>10</t>
  </si>
  <si>
    <t>100</t>
  </si>
  <si>
    <t>Zadavatel:</t>
  </si>
  <si>
    <t>IČ:</t>
  </si>
  <si>
    <t>00236195</t>
  </si>
  <si>
    <t>Město Kutná Hora,Havlíčkovo nám.552,Kutná Hora</t>
  </si>
  <si>
    <t>DIČ:</t>
  </si>
  <si>
    <t>CZ00236195</t>
  </si>
  <si>
    <t>Uchazeč:</t>
  </si>
  <si>
    <t>Vyplň údaj</t>
  </si>
  <si>
    <t>Projektant:</t>
  </si>
  <si>
    <t>Projekce,ing.Hádková Zuzana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</si>
  <si>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</si>
  <si>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</si>
  <si>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</si>
  <si>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</si>
  <si>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</si>
  <si>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</si>
  <si>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</si>
  <si>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</si>
  <si>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</si>
  <si>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</si>
  <si>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</si>
  <si>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</si>
  <si>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</si>
  <si>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</si>
  <si>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</si>
  <si>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</si>
  <si>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</si>
  <si>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</si>
  <si>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</si>
  <si>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</si>
  <si>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</si>
  <si>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</si>
  <si>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</si>
  <si>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</si>
  <si>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</si>
  <si>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</si>
  <si>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</si>
  <si>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</si>
  <si>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</si>
  <si>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</si>
  <si>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</si>
  <si>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</si>
  <si>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</si>
  <si>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</si>
  <si>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</si>
  <si>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</si>
  <si>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</si>
  <si>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</si>
  <si>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</si>
  <si>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</si>
  <si>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</si>
  <si>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17905-ST</t>
  </si>
  <si>
    <t>Zateplení čp.652,Sedlecká --fasáda</t>
  </si>
  <si>
    <t>STA</t>
  </si>
  <si>
    <t>{420049cb-0715-400c-8f8d-c1b5eaaf1b97}</t>
  </si>
  <si>
    <t>17905-ST1</t>
  </si>
  <si>
    <t>Zateplení čp. 652-Sedlecká - půda, suterén</t>
  </si>
  <si>
    <t>{93fdebd6-18d5-4270-b04c-40a14c496f27}</t>
  </si>
  <si>
    <t>17905-ST2</t>
  </si>
  <si>
    <t>Zateplení čp. 652 Sedlecká - nosný rošt pro popínavou zeleň</t>
  </si>
  <si>
    <t>{7644a801-2423-42f5-a677-5f3ed676f6a6}</t>
  </si>
  <si>
    <t>Zpět na list:</t>
  </si>
  <si>
    <t>KRYCÍ LIST SOUPISU</t>
  </si>
  <si>
    <t>Objekt:</t>
  </si>
  <si>
    <t>17905-ST - Zateplení čp.652,Sedlecká --fasáda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</si>
  <si>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</si>
  <si>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</si>
  <si>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</si>
  <si>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</si>
  <si>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</si>
  <si>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</si>
  <si>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</si>
  <si>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</si>
  <si>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</si>
  <si>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</si>
  <si>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</si>
  <si>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</si>
  <si>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</si>
  <si>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731 - Ústřední vytápění</t>
  </si>
  <si>
    <t xml:space="preserve">    743 - Elektromontáže - hrubá montáž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</si>
  <si>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</si>
  <si>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</si>
  <si>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</si>
  <si>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</si>
  <si>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</si>
  <si>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</si>
  <si>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</si>
  <si>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</si>
  <si>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</si>
  <si>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</si>
  <si>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</si>
  <si>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</si>
  <si>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</si>
  <si>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</si>
  <si>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</si>
  <si>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</si>
  <si>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</si>
  <si>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</si>
  <si>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</si>
  <si>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</si>
  <si>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</si>
  <si>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</si>
  <si>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</si>
  <si>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</si>
  <si>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</si>
  <si>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</si>
  <si>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</si>
  <si>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</si>
  <si>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</si>
  <si>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2016 02</t>
  </si>
  <si>
    <t>4</t>
  </si>
  <si>
    <t>2</t>
  </si>
  <si>
    <t>1478666559</t>
  </si>
  <si>
    <t>VV</t>
  </si>
  <si>
    <t>0,45*0,3*0,55+0,92+0,34*0,55+1,05*0,4*0,55+0,62*0,5*0,55</t>
  </si>
  <si>
    <t>Součet</t>
  </si>
  <si>
    <t>6</t>
  </si>
  <si>
    <t>Úpravy povrchů, podlahy a osazování výplní</t>
  </si>
  <si>
    <t>612325223</t>
  </si>
  <si>
    <t>Vápenocementová nebo vápenná omítka jednotlivých malých ploch štuková na stěnách, plochy jednotlivě přes 0,25 do 1 m2</t>
  </si>
  <si>
    <t>kus</t>
  </si>
  <si>
    <t>1197684416</t>
  </si>
  <si>
    <t>5</t>
  </si>
  <si>
    <t>612325302</t>
  </si>
  <si>
    <t>Vápenocementová nebo vápenná omítka ostění nebo nadpraží štuková</t>
  </si>
  <si>
    <t>m2</t>
  </si>
  <si>
    <t>-415069132</t>
  </si>
  <si>
    <t>(2,1+2,1+1)*0,55</t>
  </si>
  <si>
    <t>621142001</t>
  </si>
  <si>
    <t>Potažení vnějších ploch pletivem v ploše nebo pruzích, na plném podkladu sklovláknitým vtlačením do tmelu podhledů</t>
  </si>
  <si>
    <t>1239531583</t>
  </si>
  <si>
    <t>0,4*19</t>
  </si>
  <si>
    <t>0,4*(4,6+10,5)+2,85*(0,2+0,2)</t>
  </si>
  <si>
    <t>0,35*9,3</t>
  </si>
  <si>
    <t>0,35*13,6</t>
  </si>
  <si>
    <t>621221011</t>
  </si>
  <si>
    <t>Montáž kontaktního zateplení z desek z minerální vlny s podélnou orientací vláken na vnější podhledy, tloušťky desek přes 40 do 80 mm</t>
  </si>
  <si>
    <t>-1850041309</t>
  </si>
  <si>
    <t>(5,12+3,155)/2*1,1*3+2*0,2*3</t>
  </si>
  <si>
    <t>M</t>
  </si>
  <si>
    <t>631515190</t>
  </si>
  <si>
    <t>deska izolační minerální kontaktních fasád podélné vlákno λ-0.036 tl. 50 mm</t>
  </si>
  <si>
    <t>8</t>
  </si>
  <si>
    <t>-1033535073</t>
  </si>
  <si>
    <t>14,854*1,02 'Přepočtené koeficientem množství</t>
  </si>
  <si>
    <t>7</t>
  </si>
  <si>
    <t>621221031</t>
  </si>
  <si>
    <t>Montáž kontaktního zateplení z desek z minerální vlny s podélnou orientací vláken na vnější podhledy, tloušťky desek přes 120 do 160 mm</t>
  </si>
  <si>
    <t>-2109111497</t>
  </si>
  <si>
    <t>1,4*1,4</t>
  </si>
  <si>
    <t>(0,685-0,16)*3,2</t>
  </si>
  <si>
    <t>631515380</t>
  </si>
  <si>
    <t>deska izolační minerální kontaktních fasád podélné vlákno λ-0.036 tl. 160 mm</t>
  </si>
  <si>
    <t>-1058503751</t>
  </si>
  <si>
    <t>3,64*1,02 'Přepočtené koeficientem množství</t>
  </si>
  <si>
    <t>9</t>
  </si>
  <si>
    <t>621221041</t>
  </si>
  <si>
    <t>Montáž kontaktního zateplení z desek z minerální vlny s podélnou orientací vláken na vnější podhledy, tloušťky desek přes 160 mm</t>
  </si>
  <si>
    <t>-617366984</t>
  </si>
  <si>
    <t>výměra STR1</t>
  </si>
  <si>
    <t>37,1</t>
  </si>
  <si>
    <t>631515470</t>
  </si>
  <si>
    <t>deska izolační minerální kontaktních fasád podélné vlákno λ-0.036 tl. 280 mm</t>
  </si>
  <si>
    <t>-299959470</t>
  </si>
  <si>
    <t>37,1*1,02 'Přepočtené koeficientem množství</t>
  </si>
  <si>
    <t>11</t>
  </si>
  <si>
    <t>621531011</t>
  </si>
  <si>
    <t>Omítka tenkovrstvá silikonová vnějších ploch probarvená, včetně penetrace podkladu zrnitá, tloušťky 1,5 mm podhledů</t>
  </si>
  <si>
    <t>-592931618</t>
  </si>
  <si>
    <t>4,1*1,1*3</t>
  </si>
  <si>
    <t>Mezisoučet</t>
  </si>
  <si>
    <t>19*0,4+(4,6+10,5)*0,4+2,85*0,4+0,35*13,6+9,3+0,35+0,98</t>
  </si>
  <si>
    <t>12</t>
  </si>
  <si>
    <t>622143004</t>
  </si>
  <si>
    <t xml:space="preserve">Montáž omítkových profilů plastových nebo pozinkovaných, upevněných vtlačením do podkladní vrstvy nebo přibitím začišťovacích samolepících </t>
  </si>
  <si>
    <t>m</t>
  </si>
  <si>
    <t>1817774611</t>
  </si>
  <si>
    <t>(1,78+1,05+1,78)*8+(1,78+0,75+1,78)+(2+2,47+2,47)+(2,77+1,94+1,94)</t>
  </si>
  <si>
    <t>(1,78+1,05+1,78)*7+(1,72+8,51+8,51)+(2,47+2+2,47)+(0,85+1,14+1,14)</t>
  </si>
  <si>
    <t>(1,17+1,65+1,65)*5+(0,51+1+1)*14+(0,51+1,25+1,25)*3+(0,6+1,6+1,6)*3</t>
  </si>
  <si>
    <t>(0,95+2,47+2,47)*3</t>
  </si>
  <si>
    <t>13</t>
  </si>
  <si>
    <t>590514766</t>
  </si>
  <si>
    <t>profil okenní začišťovací se sklovláknitou armovací tkaninou 9 mm/2,4 m</t>
  </si>
  <si>
    <t>-2093842618</t>
  </si>
  <si>
    <t>211,45*1,05 'Přepočtené koeficientem množství</t>
  </si>
  <si>
    <t>14</t>
  </si>
  <si>
    <t>622211011</t>
  </si>
  <si>
    <t>Montáž kontaktního zateplení z polystyrenových desek nebo z kombinovaných desek na vnější stěny, tloušťky desek přes 40 do 80 mm</t>
  </si>
  <si>
    <t>1058145842</t>
  </si>
  <si>
    <t>19,2+10,3*0,6+12,6+1,4+11+3,2+4,5+2,9+4,3+(4,1+3,15)*1,1</t>
  </si>
  <si>
    <t>283760160</t>
  </si>
  <si>
    <t>deska fasádní polystyrénová soklová  1250 x 600 x 80 mm</t>
  </si>
  <si>
    <t>1969811562</t>
  </si>
  <si>
    <t>73,255*1,02 'Přepočtené koeficientem množství</t>
  </si>
  <si>
    <t>16</t>
  </si>
  <si>
    <t>622212061</t>
  </si>
  <si>
    <t>Montáž kontaktního zateplení vnějšího ostění, nadpraží nebo parapetu z polystyrenových desek hloubky špalet přes 200 do 400 mm, tloušťky desek přes 40 do 80 mm</t>
  </si>
  <si>
    <t>2073292225</t>
  </si>
  <si>
    <t>1,05*8+0,75+2+1,1+3</t>
  </si>
  <si>
    <t>1,05*7+1,73+2+1+1</t>
  </si>
  <si>
    <t>1,17*5+0,51*17+0,6*3+0,8+1+1+0,84</t>
  </si>
  <si>
    <t>17</t>
  </si>
  <si>
    <t>283763660</t>
  </si>
  <si>
    <t>deska z polystyrénu XPS, hrana rovná, polo či pero drážka a hladký povrch 1250 x 600 x 50 mm</t>
  </si>
  <si>
    <t>1049711066</t>
  </si>
  <si>
    <t>48,29*0,3</t>
  </si>
  <si>
    <t>14,487*1,15 'Přepočtené koeficientem množství</t>
  </si>
  <si>
    <t>18</t>
  </si>
  <si>
    <t>622221031</t>
  </si>
  <si>
    <t>Montáž kontaktního zateplení z desek z minerální vlny s podélnou orientací vláken na vnější stěny, tloušťky desek přes 120 do 160 mm</t>
  </si>
  <si>
    <t>157297335</t>
  </si>
  <si>
    <t>76,3+64,42+39,6+3,1+57,6+3,6+36,2+123</t>
  </si>
  <si>
    <t>2,85*10,03</t>
  </si>
  <si>
    <t>19</t>
  </si>
  <si>
    <t>-512943317</t>
  </si>
  <si>
    <t>432,406*1,02 'Přepočtené koeficientem množství</t>
  </si>
  <si>
    <t>20</t>
  </si>
  <si>
    <t>622221101</t>
  </si>
  <si>
    <t>Montáž kontaktního zateplení z desek z minerální vlny s kolmou orientací vláken na vnější stěny, tloušťky desek do 40 mm</t>
  </si>
  <si>
    <t>26836959</t>
  </si>
  <si>
    <t>(2,14+1,05+2,14+1,05)*0,18*8</t>
  </si>
  <si>
    <t>(2,14+0,75+2,14+0,75)*0,18</t>
  </si>
  <si>
    <t>(2,14+1,05+2,14+1,05)*0,18*7</t>
  </si>
  <si>
    <t>631515050</t>
  </si>
  <si>
    <t>deska izolační minerální kontaktních fasád kolmé vlákno λ-0.041 tl. 20 mm</t>
  </si>
  <si>
    <t>722190590</t>
  </si>
  <si>
    <t>18,266*1,02 'Přepočtené koeficientem množství</t>
  </si>
  <si>
    <t>22</t>
  </si>
  <si>
    <t>622222011</t>
  </si>
  <si>
    <t>Montáž kontaktního zateplení vnějšího ostění, nadpraží nebo parapetu z desek z minerální vlny s podélnou nebo kolmou orientací vláken hloubky špalet do 200 mm, tloušťky desek přes 40 do 80 mm</t>
  </si>
  <si>
    <t>-1098784410</t>
  </si>
  <si>
    <t>23</t>
  </si>
  <si>
    <t>631515080</t>
  </si>
  <si>
    <t>deska izolační minerální kontaktních fasád kolmé vlákno λ-0.041 tl. 50 mm</t>
  </si>
  <si>
    <t>508773515</t>
  </si>
  <si>
    <t>193,78*0,2</t>
  </si>
  <si>
    <t>38,756*1,02 'Přepočtené koeficientem množství</t>
  </si>
  <si>
    <t>24</t>
  </si>
  <si>
    <t>622222061</t>
  </si>
  <si>
    <t>Montáž kontaktního zateplení vnějšího ostění, nadpraží nebo parapetu z desek z minerální vlny s podélnou nebo kolmou orientací vláken hloubky špalet přes 200 do 400 mm, tloušťky desek přes 40 do 80 mm</t>
  </si>
  <si>
    <t>-988816057</t>
  </si>
  <si>
    <t>25</t>
  </si>
  <si>
    <t>631515085</t>
  </si>
  <si>
    <t>-1114113928</t>
  </si>
  <si>
    <t>17,67*0,4</t>
  </si>
  <si>
    <t>7,068*1,02 'Přepočtené koeficientem množství</t>
  </si>
  <si>
    <t>26</t>
  </si>
  <si>
    <t>622252001</t>
  </si>
  <si>
    <t>Montáž lišt kontaktního zateplení zakládacích soklových připevněných hmoždinkami</t>
  </si>
  <si>
    <t>648680076</t>
  </si>
  <si>
    <t>6,6+6,9</t>
  </si>
  <si>
    <t>10,9+10,55+3,78+3,07+1,84+17,59+4,86+0,77+3,72+0,69+7,32+5,12+1,1+3,16+4,97</t>
  </si>
  <si>
    <t>-3,51-2,69-0,95-0,85-1,15</t>
  </si>
  <si>
    <t>27</t>
  </si>
  <si>
    <t>590516530</t>
  </si>
  <si>
    <t>lišta soklová Al s okapničkou, zakládací U 16 cm, 0,95/200 cm</t>
  </si>
  <si>
    <t>1165988483</t>
  </si>
  <si>
    <t>13,5*1,05 'Přepočtené koeficientem množství</t>
  </si>
  <si>
    <t>28</t>
  </si>
  <si>
    <t>590516450</t>
  </si>
  <si>
    <t>lišta soklová Al s okapničkou, zakládací U 08 cm, 0,7/200 cm</t>
  </si>
  <si>
    <t>-1539299389</t>
  </si>
  <si>
    <t>70,29</t>
  </si>
  <si>
    <t>70,29*1,05 'Přepočtené koeficientem množství</t>
  </si>
  <si>
    <t>29</t>
  </si>
  <si>
    <t>622252002</t>
  </si>
  <si>
    <t>Montáž lišt kontaktního zateplení ostatních stěnových, dilatačních apod. lepených do tmelu</t>
  </si>
  <si>
    <t>-1831692755</t>
  </si>
  <si>
    <t>3,74+3,74+9,67+0,3+9,67+0,6</t>
  </si>
  <si>
    <t>11+4+3,6+3+3+11+11+(0,5+1+0,5)*3+0,8+0,65+0,65</t>
  </si>
  <si>
    <t>(0,55+1+0,55)*2+(0,86+0,86)*2+(2,73-1,14)*2+(0,57+1,1+1,1)*3+1,38+1,38+7,7+4,3+3,8+1,4</t>
  </si>
  <si>
    <t>19+2,85+0,3+0,3+10,5+4,6</t>
  </si>
  <si>
    <t>30</t>
  </si>
  <si>
    <t>590514840</t>
  </si>
  <si>
    <t>lišta rohová PVC 10/10 cm s tkaninou bal. 2,5 m</t>
  </si>
  <si>
    <t>-1188404341</t>
  </si>
  <si>
    <t>370,51*1,05 'Přepočtené koeficientem množství</t>
  </si>
  <si>
    <t>31</t>
  </si>
  <si>
    <t>622511111</t>
  </si>
  <si>
    <t>Omítka tenkovrstvá akrylátová vnějších ploch probarvená, včetně penetrace podkladu mozaiková střednězrnná stěn</t>
  </si>
  <si>
    <t>1404546446</t>
  </si>
  <si>
    <t>19,2+(10,3*0,6)+12,6+1,4+11+3,2+4,5+2,9+4,3+(4,1+3,15)*1,1</t>
  </si>
  <si>
    <t>(0,6+1,1+0,6)*3*0,25+(0,55+1+0,55)*2*0,25+(0,5+0,5)*0,55+(0,86*4)*0,25+0,45*1,829*2</t>
  </si>
  <si>
    <t>(0,5+1+0,5)*2*0,25+(0,8+0,65+0,65)*0,25+(0,84+0,58+0,58)*0,25</t>
  </si>
  <si>
    <t>32</t>
  </si>
  <si>
    <t>622531001</t>
  </si>
  <si>
    <t>Omítka tenkovrstvá silikonová vnějších ploch probarvená, včetně penetrace podkladu zrnitá, tloušťky 1,0 mm stěn</t>
  </si>
  <si>
    <t>1215491996</t>
  </si>
  <si>
    <t>10,23+(1,78+1,05+1,78)*8*0,31+(1,78+0,75+1,78)*0,31</t>
  </si>
  <si>
    <t>6,5+47+1,1+(1,05+1,78+1,78)*7*0,31</t>
  </si>
  <si>
    <t>40,4+(0,51+1+0,51)*0,31*5+(0,6+1,6+1,6)*3*0,31</t>
  </si>
  <si>
    <t>29,1+(0,51+1+1)*0,31*3+(0,51+1,25+1,25)*3*0,31+(0,95+2,47+2,47)*3*0,45</t>
  </si>
  <si>
    <t>0,75*2,5+2</t>
  </si>
  <si>
    <t>33</t>
  </si>
  <si>
    <t>622531011</t>
  </si>
  <si>
    <t>Omítka tenkovrstvá silikonová vnějších ploch probarvená, včetně penetrace podkladu zrnitá, tloušťky 1,5 mm stěn</t>
  </si>
  <si>
    <t>-882733983</t>
  </si>
  <si>
    <t>76,3+(2,47+2+2,47)*0,31+(1,94+2,77+1,94)*0,31</t>
  </si>
  <si>
    <t>64,42+4,75+(2,45+2+2,47)*0,31</t>
  </si>
  <si>
    <t>57,6+3,6+(1,17+1,65+1,65)*0,31*2+(0,51+1+1)*0,31*3</t>
  </si>
  <si>
    <t>39,6+3,1+(1,17+1,65+1,65)*0,31*3+(0,51+1+1)*0,31*3</t>
  </si>
  <si>
    <t>36,2+123</t>
  </si>
  <si>
    <t>34</t>
  </si>
  <si>
    <t>625681012</t>
  </si>
  <si>
    <t>Ochrana proti holubům hrotový systém dvouřadý, účinná šíře 15 cm</t>
  </si>
  <si>
    <t>-328220451</t>
  </si>
  <si>
    <t>35</t>
  </si>
  <si>
    <t>629991001</t>
  </si>
  <si>
    <t>Zakrytí vnějších ploch před znečištěním včetně pozdějšího odkrytí ploch podélných rovných (např. chodníků) fólií položenou volně</t>
  </si>
  <si>
    <t>327997099</t>
  </si>
  <si>
    <t>(18+3+19+12+2+5+9,2)*1,5+37,1</t>
  </si>
  <si>
    <t>36</t>
  </si>
  <si>
    <t>629991011</t>
  </si>
  <si>
    <t>Zakrytí vnějších ploch před znečištěním včetně pozdějšího odkrytí výplní otvorů a svislých ploch fólií přilepenou lepící páskou</t>
  </si>
  <si>
    <t>885919075</t>
  </si>
  <si>
    <t>1,05*1,8*8*1,1+0,75*1,8*1,1+2,78*3,33*1,1+2*3,33*1,1+1,1*0,57*3*1,1</t>
  </si>
  <si>
    <t>1,05*1,8*7*1,1+1*0,55*2*1,1+2*3,33*1,1+1,73*8,52*1,1+1,15*2,45*1,1+0,85*2,73*1,1</t>
  </si>
  <si>
    <t>0,95*2,47*1,1*3+0,51*1,25*3*1,1+0,51*1*1,1*6+1,17*1,65*3*1,1+0,8*0,65*1,1</t>
  </si>
  <si>
    <t>1,17*1,65*2*1,1+0,51*1*8*1,1+0,6*1,6*3*1,1</t>
  </si>
  <si>
    <t>37</t>
  </si>
  <si>
    <t>629991014</t>
  </si>
  <si>
    <t xml:space="preserve">Zakrytí šikmých ploch střech geotextilií </t>
  </si>
  <si>
    <t>2004000177</t>
  </si>
  <si>
    <t>7*2*1,5</t>
  </si>
  <si>
    <t>38</t>
  </si>
  <si>
    <t>629995101</t>
  </si>
  <si>
    <t>Očištění vnějších ploch tlakovou vodou omytím</t>
  </si>
  <si>
    <t>-2143926633</t>
  </si>
  <si>
    <t>76,3+10,23+19,2+64,42+54,6+25+4,75+42,7+29,1+7,7+61,2+40,4+7,2+36,2+123+3,6+1,875*2</t>
  </si>
  <si>
    <t>39</t>
  </si>
  <si>
    <t>629999011</t>
  </si>
  <si>
    <t>Příplatky k cenám úprav vnějších povrchů za zvýšenou pracnost při provádění styku dvou struktur na fasádě</t>
  </si>
  <si>
    <t>-1712341317</t>
  </si>
  <si>
    <t>(1,41+2,14)*2*8+(1,11+2,14)*2</t>
  </si>
  <si>
    <t>(1,41+2,14)*2*7</t>
  </si>
  <si>
    <t>5,2+4,4</t>
  </si>
  <si>
    <t>40</t>
  </si>
  <si>
    <t>629999042</t>
  </si>
  <si>
    <t>Příplatky k cenám úprav vnějších povrchů za ztížené pracovní podmínky práce v nadstřešní části objektu</t>
  </si>
  <si>
    <t>641333971</t>
  </si>
  <si>
    <t>36,2</t>
  </si>
  <si>
    <t>Ostatní konstrukce a práce, bourání</t>
  </si>
  <si>
    <t>41</t>
  </si>
  <si>
    <t>941111131</t>
  </si>
  <si>
    <t>Montáž lešení řadového trubkového lehkého pracovního s podlahami s provozním zatížením tř. 3 do 200 kg/m2 šířky tř. W12 přes 1,2 do 1,5 m, výšky do 10 m</t>
  </si>
  <si>
    <t>-132316296</t>
  </si>
  <si>
    <t>(18,9+2)*8,6+20,4*8,2+6*6,5+5*2+(10,88+2)*11,7+(9,2+1,8+5)*11,5+13,5*4+7+2</t>
  </si>
  <si>
    <t>42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</si>
  <si>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</si>
  <si>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</si>
  <si>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-1231299947</t>
  </si>
  <si>
    <t>793,716*30*4</t>
  </si>
  <si>
    <t>43</t>
  </si>
  <si>
    <t>941111831</t>
  </si>
  <si>
    <t>Demontáž lešení řadového trubkového lehkého pracovního s podlahami s provozním zatížením tř. 3 do 200 kg/m2 šířky tř. W12 přes 1,2 do 1,5 m, výšky do 10 m</t>
  </si>
  <si>
    <t>1521457730</t>
  </si>
  <si>
    <t>793,716</t>
  </si>
  <si>
    <t>44</t>
  </si>
  <si>
    <t>944511111</t>
  </si>
  <si>
    <t>Montáž ochranné sítě zavěšené na konstrukci lešení z textilie z umělých vláken</t>
  </si>
  <si>
    <t>-1148449359</t>
  </si>
  <si>
    <t>45</t>
  </si>
  <si>
    <t>944511211</t>
  </si>
  <si>
    <t>Montáž ochranné sítě Příplatek za první a každý další den použití sítě k ceně -1111</t>
  </si>
  <si>
    <t>1005541511</t>
  </si>
  <si>
    <t>46</t>
  </si>
  <si>
    <t>944511811</t>
  </si>
  <si>
    <t>Demontáž ochranné sítě zavěšené na konstrukci lešení z textilie z umělých vláken</t>
  </si>
  <si>
    <t>-1881410566</t>
  </si>
  <si>
    <t>47</t>
  </si>
  <si>
    <t>944711113</t>
  </si>
  <si>
    <t>Montáž záchytné stříšky zřizované současně s lehkým nebo těžkým lešením, šířky přes 2,0 do 2,5 m</t>
  </si>
  <si>
    <t>-1361643691</t>
  </si>
  <si>
    <t>2+3+4</t>
  </si>
  <si>
    <t>48</t>
  </si>
  <si>
    <t>944711213</t>
  </si>
  <si>
    <t>Montáž záchytné stříšky Příplatek za první a každý další den použití záchytné stříšky k ceně -1113</t>
  </si>
  <si>
    <t>794826530</t>
  </si>
  <si>
    <t>9*90 'Přepočtené koeficientem množství</t>
  </si>
  <si>
    <t>49</t>
  </si>
  <si>
    <t>968062374</t>
  </si>
  <si>
    <t>Vybourání dřevěných rámů oken s křídly, dveřních zárubní, vrat, stěn, ostění nebo obkladů rámů oken s křídly zdvojených, plochy do 1 m2</t>
  </si>
  <si>
    <t>1456208380</t>
  </si>
  <si>
    <t>0,92*0,57+0,98*0,57</t>
  </si>
  <si>
    <t>50</t>
  </si>
  <si>
    <t>976073119R</t>
  </si>
  <si>
    <t>Demontáž a zpětná montáž reklam,tabulek, zvonkového tabla,přisaz. svítidel a pod</t>
  </si>
  <si>
    <t>kpl</t>
  </si>
  <si>
    <t>532883799</t>
  </si>
  <si>
    <t>51</t>
  </si>
  <si>
    <t>978015331</t>
  </si>
  <si>
    <t>Otlučení vápenných nebo vápenocementových omítek vnějších ploch s vyškrabáním spar a s očištěním zdiva stupně členitosti 1 a 2, v rozsahu přes 10 do 20 %</t>
  </si>
  <si>
    <t>-1347200691</t>
  </si>
  <si>
    <t>76,3+19,2+64,42+25+(54,6-8,04)+42,7+7,7+61,2+7,2+36,2</t>
  </si>
  <si>
    <t>52</t>
  </si>
  <si>
    <t>978015391</t>
  </si>
  <si>
    <t>Otlučení vápenných nebo vápenocementových omítek vnějších ploch s vyškrabáním spar a s očištěním zdiva stupně členitosti 1 a 2, v rozsahu přes 80 do 100 %</t>
  </si>
  <si>
    <t>280237716</t>
  </si>
  <si>
    <t>123+29,1+40,4+8,04+10,23+12,1</t>
  </si>
  <si>
    <t>53</t>
  </si>
  <si>
    <t>985312124</t>
  </si>
  <si>
    <t>Stěrka k vyrovnání ploch reprofilovaného betonu líce kleneb a podhledů, tloušťky do 5 mm - balkóny</t>
  </si>
  <si>
    <t>-1751137669</t>
  </si>
  <si>
    <t>(5,12+3,155)/2*1,1*2+2*0,15*2</t>
  </si>
  <si>
    <t>997</t>
  </si>
  <si>
    <t>Přesun sutě</t>
  </si>
  <si>
    <t>54</t>
  </si>
  <si>
    <t>997013153</t>
  </si>
  <si>
    <t>Vnitrostaveništní doprava suti a vybouraných hmot vodorovně do 50 m svisle s omezením mechanizace pro budovy a haly výšky přes 9 do 12 m</t>
  </si>
  <si>
    <t>t</t>
  </si>
  <si>
    <t>65599041</t>
  </si>
  <si>
    <t>55</t>
  </si>
  <si>
    <t>997013501</t>
  </si>
  <si>
    <t>Odvoz suti a vybouraných hmot na skládku nebo meziskládku se složením, na vzdálenost do 1 km</t>
  </si>
  <si>
    <t>-977060438</t>
  </si>
  <si>
    <t>56</t>
  </si>
  <si>
    <t>997013509</t>
  </si>
  <si>
    <t>Odvoz suti a vybouraných hmot na skládku nebo meziskládku se složením, na vzdálenost Příplatek k ceně za každý další i započatý 1 km přes 1 km</t>
  </si>
  <si>
    <t>-1622108132</t>
  </si>
  <si>
    <t>17,445*9 'Přepočtené koeficientem množství</t>
  </si>
  <si>
    <t>57</t>
  </si>
  <si>
    <t>997013805</t>
  </si>
  <si>
    <t>Poplatek za uložení stavebního odpadu na skládce (skládkovné) ze skla</t>
  </si>
  <si>
    <t>890949579</t>
  </si>
  <si>
    <t>998</t>
  </si>
  <si>
    <t>Přesun hmot</t>
  </si>
  <si>
    <t>58</t>
  </si>
  <si>
    <t>998017002</t>
  </si>
  <si>
    <t>Přesun hmot pro budovy občanské výstavby, bydlení, výrobu a služby s omezením mechanizace vodorovná dopravní vzdálenost do 100 m pro budovy s jakoukoliv nosnou konstrukcí výšky přes 6 do 12 m</t>
  </si>
  <si>
    <t>-669021306</t>
  </si>
  <si>
    <t>PSV</t>
  </si>
  <si>
    <t>Práce a dodávky PSV</t>
  </si>
  <si>
    <t>721</t>
  </si>
  <si>
    <t>Zdravotechnika - vnitřní kanalizace</t>
  </si>
  <si>
    <t>59</t>
  </si>
  <si>
    <t>721171909R</t>
  </si>
  <si>
    <t>Přeosazení-úprava napojení lapačů střešních splavenin</t>
  </si>
  <si>
    <t>1215160795</t>
  </si>
  <si>
    <t>60</t>
  </si>
  <si>
    <t>721242115</t>
  </si>
  <si>
    <t xml:space="preserve">Lapače střešních splavenin z polypropylenu (PP) DN 110 </t>
  </si>
  <si>
    <t>-1480711173</t>
  </si>
  <si>
    <t>1+3+1</t>
  </si>
  <si>
    <t>731</t>
  </si>
  <si>
    <t>Ústřední vytápění</t>
  </si>
  <si>
    <t>61</t>
  </si>
  <si>
    <t>731810119R</t>
  </si>
  <si>
    <t>Nucený odtah spalin od stávajících plynových topidel, 80/125 mm přes vnější stěnu zateplení</t>
  </si>
  <si>
    <t>soubor</t>
  </si>
  <si>
    <t>1343579377</t>
  </si>
  <si>
    <t>743</t>
  </si>
  <si>
    <t>Elektromontáže - hrubá montáž</t>
  </si>
  <si>
    <t>62</t>
  </si>
  <si>
    <t>743599999R</t>
  </si>
  <si>
    <t>Demontáž hromosvodného vedení - z důvodů zateplení fasády</t>
  </si>
  <si>
    <t>-566991949</t>
  </si>
  <si>
    <t>11,5+6,4+6,4+11+10,5+6,5+6,5+10</t>
  </si>
  <si>
    <t>63</t>
  </si>
  <si>
    <t>743621110</t>
  </si>
  <si>
    <t>Montáž hromosvodného vedení svodových drátů nebo lan s podpěrami, D do 10 mm</t>
  </si>
  <si>
    <t>CS ÚRS 2013 02</t>
  </si>
  <si>
    <t>-314950665</t>
  </si>
  <si>
    <t>68,8</t>
  </si>
  <si>
    <t>64</t>
  </si>
  <si>
    <t>354418650</t>
  </si>
  <si>
    <t>součásti pro hromosvody a uzemňování svorky FeZn SJ 2 k zemnící tyči</t>
  </si>
  <si>
    <t>-952503460</t>
  </si>
  <si>
    <t>65</t>
  </si>
  <si>
    <t>354418360</t>
  </si>
  <si>
    <t>držák ochranného úhelníku do zdiva, FeZn</t>
  </si>
  <si>
    <t>811121041</t>
  </si>
  <si>
    <t>66</t>
  </si>
  <si>
    <t>354414155</t>
  </si>
  <si>
    <t>podpěra vedení FeZn do zdiva 250 mm</t>
  </si>
  <si>
    <t>14571381</t>
  </si>
  <si>
    <t>67</t>
  </si>
  <si>
    <t>354419250</t>
  </si>
  <si>
    <t>součásti pro hromosvody a uzemňování svorky FeZn zkušební, ČSN  35 7634 SZ   pro lano      D 6-12 mm</t>
  </si>
  <si>
    <t>-1405556503</t>
  </si>
  <si>
    <t>68</t>
  </si>
  <si>
    <t>354420099</t>
  </si>
  <si>
    <t>součásti pro hromosvody a uzemňování svorky FeZn svorka na vodovodní potrubí a okapové trouby  FeZn ST 09  4"      - 115mm   FeZn</t>
  </si>
  <si>
    <t>-1973077136</t>
  </si>
  <si>
    <t>69</t>
  </si>
  <si>
    <t>743991100R</t>
  </si>
  <si>
    <t>Revize hromosvodného vedení</t>
  </si>
  <si>
    <t>1870516178</t>
  </si>
  <si>
    <t>764</t>
  </si>
  <si>
    <t>Konstrukce klempířské</t>
  </si>
  <si>
    <t>70</t>
  </si>
  <si>
    <t>764002841</t>
  </si>
  <si>
    <t>Demontáž klempířských konstrukcí oplechování horních ploch zdí a nadezdívek do suti</t>
  </si>
  <si>
    <t>-966170964</t>
  </si>
  <si>
    <t>2,85+3,9+6,4+6,4+6,5+6,5</t>
  </si>
  <si>
    <t>71</t>
  </si>
  <si>
    <t>764002851</t>
  </si>
  <si>
    <t>Demontáž klempířských konstrukcí oplechování parapetů do suti</t>
  </si>
  <si>
    <t>-1016878999</t>
  </si>
  <si>
    <t>1,05*8+0,75+2</t>
  </si>
  <si>
    <t>1,05*7+2+1,73</t>
  </si>
  <si>
    <t>1,17*5</t>
  </si>
  <si>
    <t>72</t>
  </si>
  <si>
    <t>764004863</t>
  </si>
  <si>
    <t>Demontáž klempířských konstrukcí svodu k dalšímu použití</t>
  </si>
  <si>
    <t>366614841</t>
  </si>
  <si>
    <t>8,5+8,5+8,5+8+7,5+11,5+11,5</t>
  </si>
  <si>
    <t>73</t>
  </si>
  <si>
    <t>764215605</t>
  </si>
  <si>
    <t>Oplechování horních ploch zdí a nadezdívek (atik) z pozinkovaného plechu s povrchovou úpravou celoplošně lepené rš 400 mm</t>
  </si>
  <si>
    <t>-1839583242</t>
  </si>
  <si>
    <t>6,4+6,4+6,5+6,5</t>
  </si>
  <si>
    <t>74</t>
  </si>
  <si>
    <t>764215606</t>
  </si>
  <si>
    <t>Oplechování horních ploch zdí a nadezdívek (atik) z pozinkovaného plechu s povrchovou úpravou celoplošně lepené rš 500 mm</t>
  </si>
  <si>
    <t>1886336660</t>
  </si>
  <si>
    <t>2,9</t>
  </si>
  <si>
    <t>75</t>
  </si>
  <si>
    <t>764215607</t>
  </si>
  <si>
    <t>Oplechování horních ploch zdí a nadezdívek (atik) z pozinkovaného plechu s povrchovou úpravou celoplošně lepené rš 670 mm</t>
  </si>
  <si>
    <t>-1811284898</t>
  </si>
  <si>
    <t>4,1</t>
  </si>
  <si>
    <t>76</t>
  </si>
  <si>
    <t>764216644</t>
  </si>
  <si>
    <t>Oplechování parapetů z pozinkovaného plechu s povrchovou úpravou rovných celoplošně lepené, bez rohů rš 330 mm</t>
  </si>
  <si>
    <t>307234756</t>
  </si>
  <si>
    <t>1+1+2+2+1,1+1,1+1,1+0,85+1+1+0,85</t>
  </si>
  <si>
    <t>77</t>
  </si>
  <si>
    <t>764216645</t>
  </si>
  <si>
    <t>Oplechování parapetů z pozinkovaného plechu s povrchovou úpravou rovných celoplošně lepené, bez rohů rš 400 mm</t>
  </si>
  <si>
    <t>-1148893702</t>
  </si>
  <si>
    <t>1,05*8+0,75+1,05*7+1,78+1,2*5+0,6*3+0,51*17</t>
  </si>
  <si>
    <t>78</t>
  </si>
  <si>
    <t>764508131</t>
  </si>
  <si>
    <t>Montáž svodu kruhového, průměru svodu</t>
  </si>
  <si>
    <t>1260339054</t>
  </si>
  <si>
    <t>79</t>
  </si>
  <si>
    <t>553501085</t>
  </si>
  <si>
    <t>roura svodová D100 mm - poplastovaný plech</t>
  </si>
  <si>
    <t>-670852349</t>
  </si>
  <si>
    <t>3*6</t>
  </si>
  <si>
    <t>80</t>
  </si>
  <si>
    <t>764508132</t>
  </si>
  <si>
    <t>Montáž svodu kruhového, průměru objímek</t>
  </si>
  <si>
    <t>701859834</t>
  </si>
  <si>
    <t>81</t>
  </si>
  <si>
    <t>553501930</t>
  </si>
  <si>
    <t>objímka roury k trnu průměr  100 mm</t>
  </si>
  <si>
    <t>-560250545</t>
  </si>
  <si>
    <t>5*3+4*3</t>
  </si>
  <si>
    <t>82</t>
  </si>
  <si>
    <t>764508134</t>
  </si>
  <si>
    <t>Montáž svodu kruhového, průměru kolen horních dvojitých</t>
  </si>
  <si>
    <t>-181795951</t>
  </si>
  <si>
    <t>2*6</t>
  </si>
  <si>
    <t>83</t>
  </si>
  <si>
    <t>764508136</t>
  </si>
  <si>
    <t>Montáž svodu kruhového, průměru odskoků</t>
  </si>
  <si>
    <t>-860997936</t>
  </si>
  <si>
    <t>84</t>
  </si>
  <si>
    <t>998764202</t>
  </si>
  <si>
    <t>Přesun hmot pro konstrukce klempířské stanovený procentní sazbou (%) z ceny vodorovná dopravní vzdálenost do 50 m v objektech výšky přes 6 do 12 m</t>
  </si>
  <si>
    <t>%</t>
  </si>
  <si>
    <t>-558771804</t>
  </si>
  <si>
    <t>766</t>
  </si>
  <si>
    <t>Konstrukce truhlářské</t>
  </si>
  <si>
    <t>85</t>
  </si>
  <si>
    <t>766621622</t>
  </si>
  <si>
    <t>Montáž oken dřevěných plochy do 1 m2 včetně montáže rámu na polyuretanovou pěnu otevíravých nebo sklápěcích do zdiva</t>
  </si>
  <si>
    <t>1429313982</t>
  </si>
  <si>
    <t>86</t>
  </si>
  <si>
    <t>611116015</t>
  </si>
  <si>
    <t>okno dřevěné EURO sklopné - klika nahoře 60x90 cm</t>
  </si>
  <si>
    <t>-433344986</t>
  </si>
  <si>
    <t>767</t>
  </si>
  <si>
    <t>Konstrukce zámečnické</t>
  </si>
  <si>
    <t>87</t>
  </si>
  <si>
    <t>767991919R</t>
  </si>
  <si>
    <t>Opravy zámečnických konstrukcí ostatní - repase a nátěr zábradlí balkónu</t>
  </si>
  <si>
    <t>-135211545</t>
  </si>
  <si>
    <t>2+2</t>
  </si>
  <si>
    <t>771</t>
  </si>
  <si>
    <t>Podlahy z dlaždic</t>
  </si>
  <si>
    <t>88</t>
  </si>
  <si>
    <t>771271815R</t>
  </si>
  <si>
    <t xml:space="preserve"> Otlučení , oprava a nové obložení schodů do provozovny M + D</t>
  </si>
  <si>
    <t>-1953333548</t>
  </si>
  <si>
    <t>VRN</t>
  </si>
  <si>
    <t>Vedlejší rozpočtové náklady</t>
  </si>
  <si>
    <t>VRN3</t>
  </si>
  <si>
    <t>Zařízení staveniště</t>
  </si>
  <si>
    <t>89</t>
  </si>
  <si>
    <t>032002000</t>
  </si>
  <si>
    <t xml:space="preserve"> Vybavení staveniště - osvětlení lešení</t>
  </si>
  <si>
    <t>1024</t>
  </si>
  <si>
    <t>-465793345</t>
  </si>
  <si>
    <t>90</t>
  </si>
  <si>
    <t>032002009</t>
  </si>
  <si>
    <t xml:space="preserve"> Dopravní značení</t>
  </si>
  <si>
    <t>kpl…</t>
  </si>
  <si>
    <t>-1793423446</t>
  </si>
  <si>
    <t>91</t>
  </si>
  <si>
    <t>034103000</t>
  </si>
  <si>
    <t>Zařízení staveniště zabezpečení staveniště energie pro zařízení staveniště</t>
  </si>
  <si>
    <t>-639943588</t>
  </si>
  <si>
    <t>92</t>
  </si>
  <si>
    <t>035002000</t>
  </si>
  <si>
    <t xml:space="preserve"> Pronájmy ploch, objektů - zábor</t>
  </si>
  <si>
    <t>941693372</t>
  </si>
  <si>
    <t>17905-ST1 - Zateplení čp. 652-Sedlecká - půda, suterén</t>
  </si>
  <si>
    <t xml:space="preserve">    713 - Izolace tepelné</t>
  </si>
  <si>
    <t xml:space="preserve">    762 - Konstrukce tesařské</t>
  </si>
  <si>
    <t xml:space="preserve">    775 - Podlahy skládané</t>
  </si>
  <si>
    <t xml:space="preserve">    783 - Dokončovací práce - nátěry</t>
  </si>
  <si>
    <t>642944121</t>
  </si>
  <si>
    <t>Osazení ocelových dveřních zárubní lisovaných nebo z úhelníků dodatečně s vybetonováním prahu, plochy do 2,5 m2</t>
  </si>
  <si>
    <t>-1332590478</t>
  </si>
  <si>
    <t>553312033</t>
  </si>
  <si>
    <t>zárubeň ocelová pro běžné zdění hranatý profil s drážko 110 900 L/P, EI30</t>
  </si>
  <si>
    <t>829748593</t>
  </si>
  <si>
    <t>968072455</t>
  </si>
  <si>
    <t>Vybourání kovových rámů oken s křídly, dveřních zárubní, vrat, stěn, ostění nebo obkladů dveřních zárubní, plochy do 2 m2</t>
  </si>
  <si>
    <t>-428755165</t>
  </si>
  <si>
    <t>0,9*2,05</t>
  </si>
  <si>
    <t>-1988963004</t>
  </si>
  <si>
    <t>1917474361</t>
  </si>
  <si>
    <t>1726959480</t>
  </si>
  <si>
    <t>0,14*9 'Přepočtené koeficientem množství</t>
  </si>
  <si>
    <t>-1960027914</t>
  </si>
  <si>
    <t>636182889</t>
  </si>
  <si>
    <t>713</t>
  </si>
  <si>
    <t>Izolace tepelné</t>
  </si>
  <si>
    <t>713111111</t>
  </si>
  <si>
    <t>Montáž tepelné izolace stropů rohožemi, pásy, dílci, deskami, bloky (izolační materiál ve specifikaci) vrchem bez překrytí lepenkou kladenými volně</t>
  </si>
  <si>
    <t>2093626734</t>
  </si>
  <si>
    <t>210,3*2</t>
  </si>
  <si>
    <t>631481050</t>
  </si>
  <si>
    <t>deska izolační minerální střešní λ-0.038 600x1200 mm tl. 120 mm</t>
  </si>
  <si>
    <t>1466335574</t>
  </si>
  <si>
    <t>420,6*1,02 'Přepočtené koeficientem množství</t>
  </si>
  <si>
    <t>713111127</t>
  </si>
  <si>
    <t>Montáž tepelné izolace stropů rohožemi, pásy, dílci, deskami, bloky (izolační materiál ve specifikaci) rovných spodem lepením celoplošně</t>
  </si>
  <si>
    <t>1165251534</t>
  </si>
  <si>
    <t>10,3+13,7+1,8+8,9+15+14,5+23+44,2+3,7+18,1+5,4</t>
  </si>
  <si>
    <t>631403610</t>
  </si>
  <si>
    <t>deska izolační minerální vinitřní stropy,podhledy, kolmé vlákno λ-0.037, 200x1000x120 mm</t>
  </si>
  <si>
    <t>1987651388</t>
  </si>
  <si>
    <t>158,6*1,02 'Přepočtené koeficientem množství</t>
  </si>
  <si>
    <t>585820019</t>
  </si>
  <si>
    <t>lepidlo cementové  na minerál.izolaci (bal. 25 kg)</t>
  </si>
  <si>
    <t>kg</t>
  </si>
  <si>
    <t>-1657062628</t>
  </si>
  <si>
    <t>985132319R</t>
  </si>
  <si>
    <t>Ruční dočištění ploch líce betonové stropní konstrukce ocelových kartáči</t>
  </si>
  <si>
    <t>-73074014</t>
  </si>
  <si>
    <t>153,2+5,4</t>
  </si>
  <si>
    <t>998713102</t>
  </si>
  <si>
    <t>Přesun hmot pro izolace tepelné stanovený z hmotnosti přesunovaného materiálu vodorovná dopravní vzdálenost do 50 m v objektech výšky přes 6 m do 12 m</t>
  </si>
  <si>
    <t>-729699899</t>
  </si>
  <si>
    <t>762</t>
  </si>
  <si>
    <t>Konstrukce tesařské</t>
  </si>
  <si>
    <t>762511267</t>
  </si>
  <si>
    <t>Podlahové konstrukce podkladové z dřevoštěpkových desek jednovrstvých šroubovaných na pero a drážku 25 mm nebroušených, tloušťky desky</t>
  </si>
  <si>
    <t>-2038354407</t>
  </si>
  <si>
    <t>210,3</t>
  </si>
  <si>
    <t>762526110</t>
  </si>
  <si>
    <t>Položení podlah položení polštářů pod podlahy osové vzdálenosti do 650 mm</t>
  </si>
  <si>
    <t>854436594</t>
  </si>
  <si>
    <t>762526130</t>
  </si>
  <si>
    <t>Položení podlah položení polštářů pod podlahy osové vzdálenosti přes 650 do 1000 mm</t>
  </si>
  <si>
    <t>-1435052915</t>
  </si>
  <si>
    <t>605121210</t>
  </si>
  <si>
    <t>řezivo jehličnaté hranol jakost I-II délka 4 - 5 m</t>
  </si>
  <si>
    <t>-1532599006</t>
  </si>
  <si>
    <t>(16*9+8*9,4+(12+13)*4+(6+17)*5,5+8*15,8-5*3,5)*0,12*0,06*1,08</t>
  </si>
  <si>
    <t>762595001</t>
  </si>
  <si>
    <t>Spojovací prostředky podlah a podkladových konstrukcí hřebíky, vruty</t>
  </si>
  <si>
    <t>-1863202160</t>
  </si>
  <si>
    <t>998762102</t>
  </si>
  <si>
    <t>Přesun hmot pro konstrukce tesařské stanovený z hmotnosti přesunovaného materiálu vodorovná dopravní vzdálenost do 50 m v objektech výšky přes 6 do 12 m</t>
  </si>
  <si>
    <t>-2082905817</t>
  </si>
  <si>
    <t>998762181</t>
  </si>
  <si>
    <t>Přesun hmot pro konstrukce tesařské stanovený z hmotnosti přesunovaného materiálu Příplatek k cenám za přesun prováděný bez použití mechanizace pro jakoukoliv výšku objektu</t>
  </si>
  <si>
    <t>-1835926213</t>
  </si>
  <si>
    <t>766660002</t>
  </si>
  <si>
    <t>Montáž dveřních křídel dřevěných nebo plastových otevíravých do ocelové zárubně povrchově upravených jednokřídlových, šířky přes 800 mm</t>
  </si>
  <si>
    <t>1030870477</t>
  </si>
  <si>
    <t>611656115</t>
  </si>
  <si>
    <t>dveře vnitřní požárně odolné, CPL fólie,odolnost EI (EW) 30 DP3, 1křídlové 90 x 197 cm</t>
  </si>
  <si>
    <t>-1343372486</t>
  </si>
  <si>
    <t>775</t>
  </si>
  <si>
    <t>Podlahy skládané</t>
  </si>
  <si>
    <t>775591198R</t>
  </si>
  <si>
    <t>Montáž parozábrany bez samolepicího proužku</t>
  </si>
  <si>
    <t>1218711665</t>
  </si>
  <si>
    <t>611553610</t>
  </si>
  <si>
    <t>podložka izolační z pěnového PE s parozábranou 2 mm na povrchu s LDPE folií 0,1 mm celková šíře 1,1 m</t>
  </si>
  <si>
    <t>-1971021853</t>
  </si>
  <si>
    <t>210,3*1,15 'Přepočtené koeficientem množství</t>
  </si>
  <si>
    <t>783</t>
  </si>
  <si>
    <t>Dokončovací práce - nátěry</t>
  </si>
  <si>
    <t>783213011</t>
  </si>
  <si>
    <t>Napouštěcí nátěr tesařských prvků proti dřevokazným houbám, hmyzu a plísním nezabudovaných do konstrukce jednonásobný syntetický</t>
  </si>
  <si>
    <t>2146232909</t>
  </si>
  <si>
    <t>554,6*0,36</t>
  </si>
  <si>
    <t>-1040872934</t>
  </si>
  <si>
    <t>17905-ST2 - Zateplení čp. 652 Sedlecká - nosný rošt pro popínavou zeleň</t>
  </si>
  <si>
    <t xml:space="preserve">    1 - Zemní práce</t>
  </si>
  <si>
    <t xml:space="preserve">    2 - Zakládání</t>
  </si>
  <si>
    <t>Zemní práce</t>
  </si>
  <si>
    <t>131203101</t>
  </si>
  <si>
    <t>Hloubení zapažených i nezapažených jam ručním nebo pneumatickým nářadím s urovnáním dna do předepsaného profilu a spádu v horninách tř. 3 soudržných</t>
  </si>
  <si>
    <t>1547814375</t>
  </si>
  <si>
    <t>0,5*0,5*1*1,1*5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</si>
  <si>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</si>
  <si>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</si>
  <si>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-541090171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</si>
  <si>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</si>
  <si>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</si>
  <si>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-826627135</t>
  </si>
  <si>
    <t>167101101</t>
  </si>
  <si>
    <t>Nakládání, skládání a překládání neulehlého výkopku nebo sypaniny nakládání, množství do 100 m3, z hornin tř. 1 až 4</t>
  </si>
  <si>
    <t>442658101</t>
  </si>
  <si>
    <t>171201211</t>
  </si>
  <si>
    <t>Uložení sypaniny poplatek za uložení sypaniny na skládce (skládkovné)</t>
  </si>
  <si>
    <t>-896552984</t>
  </si>
  <si>
    <t>1,375*1,65</t>
  </si>
  <si>
    <t>Zakládání</t>
  </si>
  <si>
    <t>275313511</t>
  </si>
  <si>
    <t>Základy z betonu prostého patky a bloky z betonu kamenem neprokládaného tř. C 12/15</t>
  </si>
  <si>
    <t>-282285271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</si>
  <si>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</si>
  <si>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</si>
  <si>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-245811583</t>
  </si>
  <si>
    <t>0,15*2,4*5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</si>
  <si>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</si>
  <si>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</si>
  <si>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-303023127</t>
  </si>
  <si>
    <t>953965135</t>
  </si>
  <si>
    <t>Kotvy chemické s vyvrtáním otvoru kotevní šrouby pro chemické kotvy, velikost M 16, délka 500 mm</t>
  </si>
  <si>
    <t>-1878784363</t>
  </si>
  <si>
    <t>-693847659</t>
  </si>
  <si>
    <t>762081410</t>
  </si>
  <si>
    <t>Práce společné pro tesařské konstrukce hoblování hraněného řeziva zabudovaného do konstrukce vícestranné hranoly</t>
  </si>
  <si>
    <t>1138425465</t>
  </si>
  <si>
    <t>(6,5*5+10,25*3)*0,44</t>
  </si>
  <si>
    <t>762085103</t>
  </si>
  <si>
    <t>Práce společné pro tesařské konstrukce montáž ocelových spojovacích prostředků (materiál ve specifikaci) kotevních želez příložek, patek, táhel</t>
  </si>
  <si>
    <t>-1375568226</t>
  </si>
  <si>
    <t>15*2</t>
  </si>
  <si>
    <t>548251140</t>
  </si>
  <si>
    <t>kování tesařské úhelník 90° typ1 100x100x100x3,0 mm</t>
  </si>
  <si>
    <t>1170371657</t>
  </si>
  <si>
    <t>130109100</t>
  </si>
  <si>
    <t>ocel profilová UE, v jakosti 11 375, h=100 mm</t>
  </si>
  <si>
    <t>-998455277</t>
  </si>
  <si>
    <t>1*10,6*2*5*1,08/1000</t>
  </si>
  <si>
    <t>311971050</t>
  </si>
  <si>
    <t>tyč závitová pozinkovaná 4.6 M16 x 1000 mm</t>
  </si>
  <si>
    <t>509318465</t>
  </si>
  <si>
    <t>762086113</t>
  </si>
  <si>
    <t>Práce společné pro tesařské konstrukce montáž kovových doplňkových konstrukcí (materiál ve specifikaci) hmotnosti prvku přes 10 do 15 kg</t>
  </si>
  <si>
    <t>2029810616</t>
  </si>
  <si>
    <t>10,6*2*5</t>
  </si>
  <si>
    <t>762713210</t>
  </si>
  <si>
    <t>Montáž prostorových vázaných konstrukcí z řeziva hraněného nebo polohraněného s použitím ocelových spojek (spojky ve specifikaci), průřezové plochy do 120 cm2</t>
  </si>
  <si>
    <t>-743292813</t>
  </si>
  <si>
    <t>6,5*5+10,25*3</t>
  </si>
  <si>
    <t>605121110</t>
  </si>
  <si>
    <t>řezivo jehličnaté hranol jakost I-II délka 2 - 3,5 m</t>
  </si>
  <si>
    <t>-1101584606</t>
  </si>
  <si>
    <t>10,25*3*0,12*0,12*1,08</t>
  </si>
  <si>
    <t>6,5*5*0,12*0,12*1,08</t>
  </si>
  <si>
    <t>762795000</t>
  </si>
  <si>
    <t>Spojovací prostředky prostorových vázaných konstrukcí hřebíky, svory, fixační prkna</t>
  </si>
  <si>
    <t>-210945045</t>
  </si>
  <si>
    <t>0,983</t>
  </si>
  <si>
    <t>998762202</t>
  </si>
  <si>
    <t>Přesun hmot pro konstrukce tesařské stanovený procentní sazbou (%) z ceny vodorovná dopravní vzdálenost do 50 m v objektech výšky přes 6 do 12 m</t>
  </si>
  <si>
    <t>1393388034</t>
  </si>
  <si>
    <t>767881153R</t>
  </si>
  <si>
    <t xml:space="preserve"> Montáž a dodávka napínacího systému nerezových lanek</t>
  </si>
  <si>
    <t>-238853776</t>
  </si>
  <si>
    <t>998767202</t>
  </si>
  <si>
    <t>Přesun hmot pro zámečnické konstrukce stanovený procentní sazbou (%) z ceny vodorovná dopravní vzdálenost do 50 m v objektech výšky přes 6 do 12 m</t>
  </si>
  <si>
    <t>283377174</t>
  </si>
  <si>
    <t>783213111</t>
  </si>
  <si>
    <t>Napouštěcí nátěr tesařských konstrukcí zabudovaných do konstrukce proti dřevokazným houbám, hmyzu a plísním jednonásobný syntetický</t>
  </si>
  <si>
    <t>368032636</t>
  </si>
  <si>
    <t>783218111</t>
  </si>
  <si>
    <t>Lazurovací nátěr tesařských konstrukcí dvojnásobný syntetický</t>
  </si>
  <si>
    <t>-901761324</t>
  </si>
  <si>
    <t>-509098259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</si>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</sst>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4" fillId="2" borderId="0" xfId="20" applyFill="1" applyAlignment="1" applyProtection="1">
      <alignment/>
      <protection/>
    </xf>
    <xf numFmtId="0" fontId="35" fillId="0" borderId="0" xfId="20" applyFont="1" applyAlignment="1" applyProtection="1">
      <alignment horizontal="center" vertical="center"/>
      <protection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2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6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7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3" xfId="21" applyFont="1" applyBorder="1" applyAlignment="1" applyProtection="1">
      <alignment horizontal="left" vertical="center"/>
      <protection locked="0"/>
    </xf>
    <xf numFmtId="0" fontId="26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7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6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6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6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03C9A.tmp" descr="C:\KrosData\System\Temp\rad03C9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7B08.tmp" descr="C:\KrosData\System\Temp\rad97B0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D17C.tmp" descr="C:\KrosData\System\Temp\rad2D17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F7BD.tmp" descr="C:\KrosData\System\Temp\rad4F7B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08" t="s">
        <v>0</v>
      </c>
      <c r="B1" s="309"/>
      <c r="C1" s="309"/>
      <c r="D1" s="310" t="s">
        <v>1</v>
      </c>
      <c r="E1" s="309"/>
      <c r="F1" s="309"/>
      <c r="G1" s="309"/>
      <c r="H1" s="309"/>
      <c r="I1" s="309"/>
      <c r="J1" s="309"/>
      <c r="K1" s="307" t="s">
        <v>822</v>
      </c>
      <c r="L1" s="307"/>
      <c r="M1" s="307"/>
      <c r="N1" s="307"/>
      <c r="O1" s="307"/>
      <c r="P1" s="307"/>
      <c r="Q1" s="307"/>
      <c r="R1" s="307"/>
      <c r="S1" s="307"/>
      <c r="T1" s="309"/>
      <c r="U1" s="309"/>
      <c r="V1" s="309"/>
      <c r="W1" s="307" t="s">
        <v>823</v>
      </c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64" t="s">
        <v>14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3"/>
      <c r="AQ5" s="25"/>
      <c r="BE5" s="260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66" t="s">
        <v>17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3"/>
      <c r="AQ6" s="25"/>
      <c r="BE6" s="261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61"/>
      <c r="BS7" s="18" t="s">
        <v>22</v>
      </c>
    </row>
    <row r="8" spans="2:71" ht="14.4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61"/>
      <c r="BS8" s="18" t="s">
        <v>27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61"/>
      <c r="BS9" s="18" t="s">
        <v>28</v>
      </c>
    </row>
    <row r="10" spans="2:71" ht="14.4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261"/>
      <c r="BS10" s="18" t="s">
        <v>18</v>
      </c>
    </row>
    <row r="11" spans="2:71" ht="18.4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34</v>
      </c>
      <c r="AO11" s="23"/>
      <c r="AP11" s="23"/>
      <c r="AQ11" s="25"/>
      <c r="BE11" s="261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61"/>
      <c r="BS12" s="18" t="s">
        <v>18</v>
      </c>
    </row>
    <row r="13" spans="2:71" ht="14.4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36</v>
      </c>
      <c r="AO13" s="23"/>
      <c r="AP13" s="23"/>
      <c r="AQ13" s="25"/>
      <c r="BE13" s="261"/>
      <c r="BS13" s="18" t="s">
        <v>18</v>
      </c>
    </row>
    <row r="14" spans="2:71" ht="13.5">
      <c r="B14" s="22"/>
      <c r="C14" s="23"/>
      <c r="D14" s="23"/>
      <c r="E14" s="267" t="s">
        <v>36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31" t="s">
        <v>33</v>
      </c>
      <c r="AL14" s="23"/>
      <c r="AM14" s="23"/>
      <c r="AN14" s="33" t="s">
        <v>36</v>
      </c>
      <c r="AO14" s="23"/>
      <c r="AP14" s="23"/>
      <c r="AQ14" s="25"/>
      <c r="BE14" s="261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61"/>
      <c r="BS15" s="18" t="s">
        <v>4</v>
      </c>
    </row>
    <row r="16" spans="2:71" ht="14.4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261"/>
      <c r="BS16" s="18" t="s">
        <v>4</v>
      </c>
    </row>
    <row r="17" spans="2:71" ht="18.4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20</v>
      </c>
      <c r="AO17" s="23"/>
      <c r="AP17" s="23"/>
      <c r="AQ17" s="25"/>
      <c r="BE17" s="261"/>
      <c r="BS17" s="18" t="s">
        <v>39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61"/>
      <c r="BS18" s="18" t="s">
        <v>6</v>
      </c>
    </row>
    <row r="19" spans="2:71" ht="14.45" customHeight="1">
      <c r="B19" s="22"/>
      <c r="C19" s="23"/>
      <c r="D19" s="31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61"/>
      <c r="BS19" s="18" t="s">
        <v>6</v>
      </c>
    </row>
    <row r="20" spans="2:71" ht="48.75" customHeight="1">
      <c r="B20" s="22"/>
      <c r="C20" s="23"/>
      <c r="D20" s="23"/>
      <c r="E20" s="268" t="s">
        <v>41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3"/>
      <c r="AP20" s="23"/>
      <c r="AQ20" s="25"/>
      <c r="BE20" s="261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61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61"/>
    </row>
    <row r="23" spans="2:57" s="1" customFormat="1" ht="25.9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69">
        <f>ROUND(AG51,2)</f>
        <v>0</v>
      </c>
      <c r="AL23" s="270"/>
      <c r="AM23" s="270"/>
      <c r="AN23" s="270"/>
      <c r="AO23" s="270"/>
      <c r="AP23" s="36"/>
      <c r="AQ23" s="39"/>
      <c r="BE23" s="262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62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71" t="s">
        <v>43</v>
      </c>
      <c r="M25" s="272"/>
      <c r="N25" s="272"/>
      <c r="O25" s="272"/>
      <c r="P25" s="36"/>
      <c r="Q25" s="36"/>
      <c r="R25" s="36"/>
      <c r="S25" s="36"/>
      <c r="T25" s="36"/>
      <c r="U25" s="36"/>
      <c r="V25" s="36"/>
      <c r="W25" s="271" t="s">
        <v>44</v>
      </c>
      <c r="X25" s="272"/>
      <c r="Y25" s="272"/>
      <c r="Z25" s="272"/>
      <c r="AA25" s="272"/>
      <c r="AB25" s="272"/>
      <c r="AC25" s="272"/>
      <c r="AD25" s="272"/>
      <c r="AE25" s="272"/>
      <c r="AF25" s="36"/>
      <c r="AG25" s="36"/>
      <c r="AH25" s="36"/>
      <c r="AI25" s="36"/>
      <c r="AJ25" s="36"/>
      <c r="AK25" s="271" t="s">
        <v>45</v>
      </c>
      <c r="AL25" s="272"/>
      <c r="AM25" s="272"/>
      <c r="AN25" s="272"/>
      <c r="AO25" s="272"/>
      <c r="AP25" s="36"/>
      <c r="AQ25" s="39"/>
      <c r="BE25" s="262"/>
    </row>
    <row r="26" spans="2:57" s="2" customFormat="1" ht="14.45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273">
        <v>0.21</v>
      </c>
      <c r="M26" s="274"/>
      <c r="N26" s="274"/>
      <c r="O26" s="274"/>
      <c r="P26" s="42"/>
      <c r="Q26" s="42"/>
      <c r="R26" s="42"/>
      <c r="S26" s="42"/>
      <c r="T26" s="42"/>
      <c r="U26" s="42"/>
      <c r="V26" s="42"/>
      <c r="W26" s="275">
        <f>ROUND(AZ51,2)</f>
        <v>0</v>
      </c>
      <c r="X26" s="274"/>
      <c r="Y26" s="274"/>
      <c r="Z26" s="274"/>
      <c r="AA26" s="274"/>
      <c r="AB26" s="274"/>
      <c r="AC26" s="274"/>
      <c r="AD26" s="274"/>
      <c r="AE26" s="274"/>
      <c r="AF26" s="42"/>
      <c r="AG26" s="42"/>
      <c r="AH26" s="42"/>
      <c r="AI26" s="42"/>
      <c r="AJ26" s="42"/>
      <c r="AK26" s="275">
        <f>ROUND(AV51,2)</f>
        <v>0</v>
      </c>
      <c r="AL26" s="274"/>
      <c r="AM26" s="274"/>
      <c r="AN26" s="274"/>
      <c r="AO26" s="274"/>
      <c r="AP26" s="42"/>
      <c r="AQ26" s="44"/>
      <c r="BE26" s="263"/>
    </row>
    <row r="27" spans="2:57" s="2" customFormat="1" ht="14.45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273">
        <v>0.15</v>
      </c>
      <c r="M27" s="274"/>
      <c r="N27" s="274"/>
      <c r="O27" s="274"/>
      <c r="P27" s="42"/>
      <c r="Q27" s="42"/>
      <c r="R27" s="42"/>
      <c r="S27" s="42"/>
      <c r="T27" s="42"/>
      <c r="U27" s="42"/>
      <c r="V27" s="42"/>
      <c r="W27" s="275">
        <f>ROUND(BA51,2)</f>
        <v>0</v>
      </c>
      <c r="X27" s="274"/>
      <c r="Y27" s="274"/>
      <c r="Z27" s="274"/>
      <c r="AA27" s="274"/>
      <c r="AB27" s="274"/>
      <c r="AC27" s="274"/>
      <c r="AD27" s="274"/>
      <c r="AE27" s="274"/>
      <c r="AF27" s="42"/>
      <c r="AG27" s="42"/>
      <c r="AH27" s="42"/>
      <c r="AI27" s="42"/>
      <c r="AJ27" s="42"/>
      <c r="AK27" s="275">
        <f>ROUND(AW51,2)</f>
        <v>0</v>
      </c>
      <c r="AL27" s="274"/>
      <c r="AM27" s="274"/>
      <c r="AN27" s="274"/>
      <c r="AO27" s="274"/>
      <c r="AP27" s="42"/>
      <c r="AQ27" s="44"/>
      <c r="BE27" s="263"/>
    </row>
    <row r="28" spans="2:57" s="2" customFormat="1" ht="14.45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273">
        <v>0.21</v>
      </c>
      <c r="M28" s="274"/>
      <c r="N28" s="274"/>
      <c r="O28" s="274"/>
      <c r="P28" s="42"/>
      <c r="Q28" s="42"/>
      <c r="R28" s="42"/>
      <c r="S28" s="42"/>
      <c r="T28" s="42"/>
      <c r="U28" s="42"/>
      <c r="V28" s="42"/>
      <c r="W28" s="275">
        <f>ROUND(BB51,2)</f>
        <v>0</v>
      </c>
      <c r="X28" s="274"/>
      <c r="Y28" s="274"/>
      <c r="Z28" s="274"/>
      <c r="AA28" s="274"/>
      <c r="AB28" s="274"/>
      <c r="AC28" s="274"/>
      <c r="AD28" s="274"/>
      <c r="AE28" s="274"/>
      <c r="AF28" s="42"/>
      <c r="AG28" s="42"/>
      <c r="AH28" s="42"/>
      <c r="AI28" s="42"/>
      <c r="AJ28" s="42"/>
      <c r="AK28" s="275">
        <v>0</v>
      </c>
      <c r="AL28" s="274"/>
      <c r="AM28" s="274"/>
      <c r="AN28" s="274"/>
      <c r="AO28" s="274"/>
      <c r="AP28" s="42"/>
      <c r="AQ28" s="44"/>
      <c r="BE28" s="263"/>
    </row>
    <row r="29" spans="2:57" s="2" customFormat="1" ht="14.45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273">
        <v>0.15</v>
      </c>
      <c r="M29" s="274"/>
      <c r="N29" s="274"/>
      <c r="O29" s="274"/>
      <c r="P29" s="42"/>
      <c r="Q29" s="42"/>
      <c r="R29" s="42"/>
      <c r="S29" s="42"/>
      <c r="T29" s="42"/>
      <c r="U29" s="42"/>
      <c r="V29" s="42"/>
      <c r="W29" s="275">
        <f>ROUND(BC51,2)</f>
        <v>0</v>
      </c>
      <c r="X29" s="274"/>
      <c r="Y29" s="274"/>
      <c r="Z29" s="274"/>
      <c r="AA29" s="274"/>
      <c r="AB29" s="274"/>
      <c r="AC29" s="274"/>
      <c r="AD29" s="274"/>
      <c r="AE29" s="274"/>
      <c r="AF29" s="42"/>
      <c r="AG29" s="42"/>
      <c r="AH29" s="42"/>
      <c r="AI29" s="42"/>
      <c r="AJ29" s="42"/>
      <c r="AK29" s="275">
        <v>0</v>
      </c>
      <c r="AL29" s="274"/>
      <c r="AM29" s="274"/>
      <c r="AN29" s="274"/>
      <c r="AO29" s="274"/>
      <c r="AP29" s="42"/>
      <c r="AQ29" s="44"/>
      <c r="BE29" s="263"/>
    </row>
    <row r="30" spans="2:57" s="2" customFormat="1" ht="14.45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273">
        <v>0</v>
      </c>
      <c r="M30" s="274"/>
      <c r="N30" s="274"/>
      <c r="O30" s="274"/>
      <c r="P30" s="42"/>
      <c r="Q30" s="42"/>
      <c r="R30" s="42"/>
      <c r="S30" s="42"/>
      <c r="T30" s="42"/>
      <c r="U30" s="42"/>
      <c r="V30" s="42"/>
      <c r="W30" s="275">
        <f>ROUND(BD51,2)</f>
        <v>0</v>
      </c>
      <c r="X30" s="274"/>
      <c r="Y30" s="274"/>
      <c r="Z30" s="274"/>
      <c r="AA30" s="274"/>
      <c r="AB30" s="274"/>
      <c r="AC30" s="274"/>
      <c r="AD30" s="274"/>
      <c r="AE30" s="274"/>
      <c r="AF30" s="42"/>
      <c r="AG30" s="42"/>
      <c r="AH30" s="42"/>
      <c r="AI30" s="42"/>
      <c r="AJ30" s="42"/>
      <c r="AK30" s="275">
        <v>0</v>
      </c>
      <c r="AL30" s="274"/>
      <c r="AM30" s="274"/>
      <c r="AN30" s="274"/>
      <c r="AO30" s="274"/>
      <c r="AP30" s="42"/>
      <c r="AQ30" s="44"/>
      <c r="BE30" s="263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62"/>
    </row>
    <row r="32" spans="2:57" s="1" customFormat="1" ht="25.9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276" t="s">
        <v>54</v>
      </c>
      <c r="Y32" s="277"/>
      <c r="Z32" s="277"/>
      <c r="AA32" s="277"/>
      <c r="AB32" s="277"/>
      <c r="AC32" s="47"/>
      <c r="AD32" s="47"/>
      <c r="AE32" s="47"/>
      <c r="AF32" s="47"/>
      <c r="AG32" s="47"/>
      <c r="AH32" s="47"/>
      <c r="AI32" s="47"/>
      <c r="AJ32" s="47"/>
      <c r="AK32" s="278">
        <f>SUM(AK23:AK30)</f>
        <v>0</v>
      </c>
      <c r="AL32" s="277"/>
      <c r="AM32" s="277"/>
      <c r="AN32" s="277"/>
      <c r="AO32" s="279"/>
      <c r="AP32" s="45"/>
      <c r="AQ32" s="49"/>
      <c r="BE32" s="262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17905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80" t="str">
        <f>K6</f>
        <v>Zateplení čp.652 Sedlecká - fasáda,půda, suteren</v>
      </c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3.5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Kutná Hora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82" t="str">
        <f>IF(AN8="","",AN8)</f>
        <v>2. 6. 2017</v>
      </c>
      <c r="AN44" s="283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5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Město Kutná Hora,Havlíčkovo nám.552,Kutná Hora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37</v>
      </c>
      <c r="AJ46" s="57"/>
      <c r="AK46" s="57"/>
      <c r="AL46" s="57"/>
      <c r="AM46" s="284" t="str">
        <f>IF(E17="","",E17)</f>
        <v>Projekce,ing.Hádková Zuzana</v>
      </c>
      <c r="AN46" s="283"/>
      <c r="AO46" s="283"/>
      <c r="AP46" s="283"/>
      <c r="AQ46" s="57"/>
      <c r="AR46" s="55"/>
      <c r="AS46" s="285" t="s">
        <v>56</v>
      </c>
      <c r="AT46" s="286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5">
      <c r="B47" s="35"/>
      <c r="C47" s="59" t="s">
        <v>35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287"/>
      <c r="AT47" s="288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289"/>
      <c r="AT48" s="272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290" t="s">
        <v>57</v>
      </c>
      <c r="D49" s="291"/>
      <c r="E49" s="291"/>
      <c r="F49" s="291"/>
      <c r="G49" s="291"/>
      <c r="H49" s="73"/>
      <c r="I49" s="292" t="s">
        <v>58</v>
      </c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3" t="s">
        <v>59</v>
      </c>
      <c r="AH49" s="291"/>
      <c r="AI49" s="291"/>
      <c r="AJ49" s="291"/>
      <c r="AK49" s="291"/>
      <c r="AL49" s="291"/>
      <c r="AM49" s="291"/>
      <c r="AN49" s="292" t="s">
        <v>60</v>
      </c>
      <c r="AO49" s="291"/>
      <c r="AP49" s="291"/>
      <c r="AQ49" s="74" t="s">
        <v>61</v>
      </c>
      <c r="AR49" s="55"/>
      <c r="AS49" s="75" t="s">
        <v>62</v>
      </c>
      <c r="AT49" s="76" t="s">
        <v>63</v>
      </c>
      <c r="AU49" s="76" t="s">
        <v>64</v>
      </c>
      <c r="AV49" s="76" t="s">
        <v>65</v>
      </c>
      <c r="AW49" s="76" t="s">
        <v>66</v>
      </c>
      <c r="AX49" s="76" t="s">
        <v>67</v>
      </c>
      <c r="AY49" s="76" t="s">
        <v>68</v>
      </c>
      <c r="AZ49" s="76" t="s">
        <v>69</v>
      </c>
      <c r="BA49" s="76" t="s">
        <v>70</v>
      </c>
      <c r="BB49" s="76" t="s">
        <v>71</v>
      </c>
      <c r="BC49" s="76" t="s">
        <v>72</v>
      </c>
      <c r="BD49" s="77" t="s">
        <v>73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74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297">
        <f>ROUND(SUM(AG52:AG54),2)</f>
        <v>0</v>
      </c>
      <c r="AH51" s="297"/>
      <c r="AI51" s="297"/>
      <c r="AJ51" s="297"/>
      <c r="AK51" s="297"/>
      <c r="AL51" s="297"/>
      <c r="AM51" s="297"/>
      <c r="AN51" s="298">
        <f>SUM(AG51,AT51)</f>
        <v>0</v>
      </c>
      <c r="AO51" s="298"/>
      <c r="AP51" s="298"/>
      <c r="AQ51" s="83" t="s">
        <v>20</v>
      </c>
      <c r="AR51" s="65"/>
      <c r="AS51" s="84">
        <f>ROUND(SUM(AS52:AS54),2)</f>
        <v>0</v>
      </c>
      <c r="AT51" s="85">
        <f>ROUND(SUM(AV51:AW51),2)</f>
        <v>0</v>
      </c>
      <c r="AU51" s="86">
        <f>ROUND(SUM(AU52:AU54),5)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ROUND(SUM(AZ52:AZ54),2)</f>
        <v>0</v>
      </c>
      <c r="BA51" s="85">
        <f>ROUND(SUM(BA52:BA54),2)</f>
        <v>0</v>
      </c>
      <c r="BB51" s="85">
        <f>ROUND(SUM(BB52:BB54),2)</f>
        <v>0</v>
      </c>
      <c r="BC51" s="85">
        <f>ROUND(SUM(BC52:BC54),2)</f>
        <v>0</v>
      </c>
      <c r="BD51" s="87">
        <f>ROUND(SUM(BD52:BD54),2)</f>
        <v>0</v>
      </c>
      <c r="BS51" s="88" t="s">
        <v>75</v>
      </c>
      <c r="BT51" s="88" t="s">
        <v>76</v>
      </c>
      <c r="BU51" s="89" t="s">
        <v>77</v>
      </c>
      <c r="BV51" s="88" t="s">
        <v>78</v>
      </c>
      <c r="BW51" s="88" t="s">
        <v>5</v>
      </c>
      <c r="BX51" s="88" t="s">
        <v>79</v>
      </c>
      <c r="CL51" s="88" t="s">
        <v>20</v>
      </c>
    </row>
    <row r="52" spans="1:91" s="5" customFormat="1" ht="37.5" customHeight="1">
      <c r="A52" s="304" t="s">
        <v>824</v>
      </c>
      <c r="B52" s="90"/>
      <c r="C52" s="91"/>
      <c r="D52" s="296" t="s">
        <v>80</v>
      </c>
      <c r="E52" s="295"/>
      <c r="F52" s="295"/>
      <c r="G52" s="295"/>
      <c r="H52" s="295"/>
      <c r="I52" s="92"/>
      <c r="J52" s="296" t="s">
        <v>81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4">
        <f>'17905-ST - Zateplení čp.6...'!J27</f>
        <v>0</v>
      </c>
      <c r="AH52" s="295"/>
      <c r="AI52" s="295"/>
      <c r="AJ52" s="295"/>
      <c r="AK52" s="295"/>
      <c r="AL52" s="295"/>
      <c r="AM52" s="295"/>
      <c r="AN52" s="294">
        <f>SUM(AG52,AT52)</f>
        <v>0</v>
      </c>
      <c r="AO52" s="295"/>
      <c r="AP52" s="295"/>
      <c r="AQ52" s="93" t="s">
        <v>82</v>
      </c>
      <c r="AR52" s="94"/>
      <c r="AS52" s="95">
        <v>0</v>
      </c>
      <c r="AT52" s="96">
        <f>ROUND(SUM(AV52:AW52),2)</f>
        <v>0</v>
      </c>
      <c r="AU52" s="97">
        <f>'17905-ST - Zateplení čp.6...'!P92</f>
        <v>0</v>
      </c>
      <c r="AV52" s="96">
        <f>'17905-ST - Zateplení čp.6...'!J30</f>
        <v>0</v>
      </c>
      <c r="AW52" s="96">
        <f>'17905-ST - Zateplení čp.6...'!J31</f>
        <v>0</v>
      </c>
      <c r="AX52" s="96">
        <f>'17905-ST - Zateplení čp.6...'!J32</f>
        <v>0</v>
      </c>
      <c r="AY52" s="96">
        <f>'17905-ST - Zateplení čp.6...'!J33</f>
        <v>0</v>
      </c>
      <c r="AZ52" s="96">
        <f>'17905-ST - Zateplení čp.6...'!F30</f>
        <v>0</v>
      </c>
      <c r="BA52" s="96">
        <f>'17905-ST - Zateplení čp.6...'!F31</f>
        <v>0</v>
      </c>
      <c r="BB52" s="96">
        <f>'17905-ST - Zateplení čp.6...'!F32</f>
        <v>0</v>
      </c>
      <c r="BC52" s="96">
        <f>'17905-ST - Zateplení čp.6...'!F33</f>
        <v>0</v>
      </c>
      <c r="BD52" s="98">
        <f>'17905-ST - Zateplení čp.6...'!F34</f>
        <v>0</v>
      </c>
      <c r="BT52" s="99" t="s">
        <v>22</v>
      </c>
      <c r="BV52" s="99" t="s">
        <v>78</v>
      </c>
      <c r="BW52" s="99" t="s">
        <v>83</v>
      </c>
      <c r="BX52" s="99" t="s">
        <v>5</v>
      </c>
      <c r="CL52" s="99" t="s">
        <v>20</v>
      </c>
      <c r="CM52" s="99" t="s">
        <v>22</v>
      </c>
    </row>
    <row r="53" spans="1:91" s="5" customFormat="1" ht="37.5" customHeight="1">
      <c r="A53" s="304" t="s">
        <v>824</v>
      </c>
      <c r="B53" s="90"/>
      <c r="C53" s="91"/>
      <c r="D53" s="296" t="s">
        <v>84</v>
      </c>
      <c r="E53" s="295"/>
      <c r="F53" s="295"/>
      <c r="G53" s="295"/>
      <c r="H53" s="295"/>
      <c r="I53" s="92"/>
      <c r="J53" s="296" t="s">
        <v>85</v>
      </c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4">
        <f>'17905-ST1 - Zateplení čp....'!J27</f>
        <v>0</v>
      </c>
      <c r="AH53" s="295"/>
      <c r="AI53" s="295"/>
      <c r="AJ53" s="295"/>
      <c r="AK53" s="295"/>
      <c r="AL53" s="295"/>
      <c r="AM53" s="295"/>
      <c r="AN53" s="294">
        <f>SUM(AG53,AT53)</f>
        <v>0</v>
      </c>
      <c r="AO53" s="295"/>
      <c r="AP53" s="295"/>
      <c r="AQ53" s="93" t="s">
        <v>82</v>
      </c>
      <c r="AR53" s="94"/>
      <c r="AS53" s="95">
        <v>0</v>
      </c>
      <c r="AT53" s="96">
        <f>ROUND(SUM(AV53:AW53),2)</f>
        <v>0</v>
      </c>
      <c r="AU53" s="97">
        <f>'17905-ST1 - Zateplení čp....'!P89</f>
        <v>0</v>
      </c>
      <c r="AV53" s="96">
        <f>'17905-ST1 - Zateplení čp....'!J30</f>
        <v>0</v>
      </c>
      <c r="AW53" s="96">
        <f>'17905-ST1 - Zateplení čp....'!J31</f>
        <v>0</v>
      </c>
      <c r="AX53" s="96">
        <f>'17905-ST1 - Zateplení čp....'!J32</f>
        <v>0</v>
      </c>
      <c r="AY53" s="96">
        <f>'17905-ST1 - Zateplení čp....'!J33</f>
        <v>0</v>
      </c>
      <c r="AZ53" s="96">
        <f>'17905-ST1 - Zateplení čp....'!F30</f>
        <v>0</v>
      </c>
      <c r="BA53" s="96">
        <f>'17905-ST1 - Zateplení čp....'!F31</f>
        <v>0</v>
      </c>
      <c r="BB53" s="96">
        <f>'17905-ST1 - Zateplení čp....'!F32</f>
        <v>0</v>
      </c>
      <c r="BC53" s="96">
        <f>'17905-ST1 - Zateplení čp....'!F33</f>
        <v>0</v>
      </c>
      <c r="BD53" s="98">
        <f>'17905-ST1 - Zateplení čp....'!F34</f>
        <v>0</v>
      </c>
      <c r="BT53" s="99" t="s">
        <v>22</v>
      </c>
      <c r="BV53" s="99" t="s">
        <v>78</v>
      </c>
      <c r="BW53" s="99" t="s">
        <v>86</v>
      </c>
      <c r="BX53" s="99" t="s">
        <v>5</v>
      </c>
      <c r="CL53" s="99" t="s">
        <v>20</v>
      </c>
      <c r="CM53" s="99" t="s">
        <v>22</v>
      </c>
    </row>
    <row r="54" spans="1:91" s="5" customFormat="1" ht="37.5" customHeight="1">
      <c r="A54" s="304" t="s">
        <v>824</v>
      </c>
      <c r="B54" s="90"/>
      <c r="C54" s="91"/>
      <c r="D54" s="296" t="s">
        <v>87</v>
      </c>
      <c r="E54" s="295"/>
      <c r="F54" s="295"/>
      <c r="G54" s="295"/>
      <c r="H54" s="295"/>
      <c r="I54" s="92"/>
      <c r="J54" s="296" t="s">
        <v>88</v>
      </c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4">
        <f>'17905-ST2 - Zateplení čp....'!J27</f>
        <v>0</v>
      </c>
      <c r="AH54" s="295"/>
      <c r="AI54" s="295"/>
      <c r="AJ54" s="295"/>
      <c r="AK54" s="295"/>
      <c r="AL54" s="295"/>
      <c r="AM54" s="295"/>
      <c r="AN54" s="294">
        <f>SUM(AG54,AT54)</f>
        <v>0</v>
      </c>
      <c r="AO54" s="295"/>
      <c r="AP54" s="295"/>
      <c r="AQ54" s="93" t="s">
        <v>82</v>
      </c>
      <c r="AR54" s="94"/>
      <c r="AS54" s="100">
        <v>0</v>
      </c>
      <c r="AT54" s="101">
        <f>ROUND(SUM(AV54:AW54),2)</f>
        <v>0</v>
      </c>
      <c r="AU54" s="102">
        <f>'17905-ST2 - Zateplení čp....'!P87</f>
        <v>0</v>
      </c>
      <c r="AV54" s="101">
        <f>'17905-ST2 - Zateplení čp....'!J30</f>
        <v>0</v>
      </c>
      <c r="AW54" s="101">
        <f>'17905-ST2 - Zateplení čp....'!J31</f>
        <v>0</v>
      </c>
      <c r="AX54" s="101">
        <f>'17905-ST2 - Zateplení čp....'!J32</f>
        <v>0</v>
      </c>
      <c r="AY54" s="101">
        <f>'17905-ST2 - Zateplení čp....'!J33</f>
        <v>0</v>
      </c>
      <c r="AZ54" s="101">
        <f>'17905-ST2 - Zateplení čp....'!F30</f>
        <v>0</v>
      </c>
      <c r="BA54" s="101">
        <f>'17905-ST2 - Zateplení čp....'!F31</f>
        <v>0</v>
      </c>
      <c r="BB54" s="101">
        <f>'17905-ST2 - Zateplení čp....'!F32</f>
        <v>0</v>
      </c>
      <c r="BC54" s="101">
        <f>'17905-ST2 - Zateplení čp....'!F33</f>
        <v>0</v>
      </c>
      <c r="BD54" s="103">
        <f>'17905-ST2 - Zateplení čp....'!F34</f>
        <v>0</v>
      </c>
      <c r="BT54" s="99" t="s">
        <v>22</v>
      </c>
      <c r="BV54" s="99" t="s">
        <v>78</v>
      </c>
      <c r="BW54" s="99" t="s">
        <v>89</v>
      </c>
      <c r="BX54" s="99" t="s">
        <v>5</v>
      </c>
      <c r="CL54" s="99" t="s">
        <v>20</v>
      </c>
      <c r="CM54" s="99" t="s">
        <v>22</v>
      </c>
    </row>
    <row r="55" spans="2:44" s="1" customFormat="1" ht="30" customHeight="1">
      <c r="B55" s="3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5"/>
    </row>
    <row r="56" spans="2:44" s="1" customFormat="1" ht="6.95" customHeight="1">
      <c r="B56" s="50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5"/>
    </row>
  </sheetData>
  <sheetProtection password="CC35" sheet="1" objects="1" scenarios="1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7905-ST - Zateplení čp.6...'!C2" tooltip="17905-ST - Zateplení čp.6..." display="/"/>
    <hyperlink ref="A53" location="'17905-ST1 - Zateplení čp....'!C2" tooltip="17905-ST1 - Zateplení čp...." display="/"/>
    <hyperlink ref="A54" location="'17905-ST2 - Zateplení čp....'!C2" tooltip="17905-ST2 - Zateplení čp.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06"/>
      <c r="C1" s="306"/>
      <c r="D1" s="305" t="s">
        <v>1</v>
      </c>
      <c r="E1" s="306"/>
      <c r="F1" s="307" t="s">
        <v>825</v>
      </c>
      <c r="G1" s="311" t="s">
        <v>826</v>
      </c>
      <c r="H1" s="311"/>
      <c r="I1" s="312"/>
      <c r="J1" s="307" t="s">
        <v>827</v>
      </c>
      <c r="K1" s="305" t="s">
        <v>90</v>
      </c>
      <c r="L1" s="307" t="s">
        <v>828</v>
      </c>
      <c r="M1" s="307"/>
      <c r="N1" s="307"/>
      <c r="O1" s="307"/>
      <c r="P1" s="307"/>
      <c r="Q1" s="307"/>
      <c r="R1" s="307"/>
      <c r="S1" s="307"/>
      <c r="T1" s="307"/>
      <c r="U1" s="303"/>
      <c r="V1" s="3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83</v>
      </c>
    </row>
    <row r="3" spans="2:46" ht="6.95" customHeight="1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22</v>
      </c>
    </row>
    <row r="4" spans="2:46" ht="36.95" customHeight="1">
      <c r="B4" s="22"/>
      <c r="C4" s="23"/>
      <c r="D4" s="24" t="s">
        <v>91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2:11" ht="22.5" customHeight="1">
      <c r="B7" s="22"/>
      <c r="C7" s="23"/>
      <c r="D7" s="23"/>
      <c r="E7" s="299" t="str">
        <f>'Rekapitulace stavby'!K6</f>
        <v>Zateplení čp.652 Sedlecká - fasáda,půda, suteren</v>
      </c>
      <c r="F7" s="265"/>
      <c r="G7" s="265"/>
      <c r="H7" s="265"/>
      <c r="I7" s="106"/>
      <c r="J7" s="23"/>
      <c r="K7" s="25"/>
    </row>
    <row r="8" spans="2:11" s="1" customFormat="1" ht="13.5">
      <c r="B8" s="35"/>
      <c r="C8" s="36"/>
      <c r="D8" s="31" t="s">
        <v>92</v>
      </c>
      <c r="E8" s="36"/>
      <c r="F8" s="36"/>
      <c r="G8" s="36"/>
      <c r="H8" s="36"/>
      <c r="I8" s="107"/>
      <c r="J8" s="36"/>
      <c r="K8" s="39"/>
    </row>
    <row r="9" spans="2:11" s="1" customFormat="1" ht="36.95" customHeight="1">
      <c r="B9" s="35"/>
      <c r="C9" s="36"/>
      <c r="D9" s="36"/>
      <c r="E9" s="300" t="s">
        <v>93</v>
      </c>
      <c r="F9" s="272"/>
      <c r="G9" s="272"/>
      <c r="H9" s="272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2. 6. 2017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08" t="s">
        <v>33</v>
      </c>
      <c r="J15" s="29" t="s">
        <v>34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08" t="s">
        <v>33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>
      <c r="B23" s="35"/>
      <c r="C23" s="36"/>
      <c r="D23" s="31" t="s">
        <v>40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>
      <c r="B24" s="110"/>
      <c r="C24" s="111"/>
      <c r="D24" s="111"/>
      <c r="E24" s="268" t="s">
        <v>20</v>
      </c>
      <c r="F24" s="301"/>
      <c r="G24" s="301"/>
      <c r="H24" s="301"/>
      <c r="I24" s="112"/>
      <c r="J24" s="111"/>
      <c r="K24" s="11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>
      <c r="B27" s="35"/>
      <c r="C27" s="36"/>
      <c r="D27" s="116" t="s">
        <v>42</v>
      </c>
      <c r="E27" s="36"/>
      <c r="F27" s="36"/>
      <c r="G27" s="36"/>
      <c r="H27" s="36"/>
      <c r="I27" s="107"/>
      <c r="J27" s="117">
        <f>ROUND(J92,2)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>
      <c r="B29" s="35"/>
      <c r="C29" s="36"/>
      <c r="D29" s="36"/>
      <c r="E29" s="36"/>
      <c r="F29" s="40" t="s">
        <v>44</v>
      </c>
      <c r="G29" s="36"/>
      <c r="H29" s="36"/>
      <c r="I29" s="118" t="s">
        <v>43</v>
      </c>
      <c r="J29" s="40" t="s">
        <v>45</v>
      </c>
      <c r="K29" s="39"/>
    </row>
    <row r="30" spans="2:11" s="1" customFormat="1" ht="14.45" customHeight="1">
      <c r="B30" s="35"/>
      <c r="C30" s="36"/>
      <c r="D30" s="43" t="s">
        <v>46</v>
      </c>
      <c r="E30" s="43" t="s">
        <v>47</v>
      </c>
      <c r="F30" s="119">
        <f>ROUND(SUM(BE92:BE419),2)</f>
        <v>0</v>
      </c>
      <c r="G30" s="36"/>
      <c r="H30" s="36"/>
      <c r="I30" s="120">
        <v>0.21</v>
      </c>
      <c r="J30" s="119">
        <f>ROUND(ROUND((SUM(BE92:BE419)),2)*I30,2)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48</v>
      </c>
      <c r="F31" s="119">
        <f>ROUND(SUM(BF92:BF419),2)</f>
        <v>0</v>
      </c>
      <c r="G31" s="36"/>
      <c r="H31" s="36"/>
      <c r="I31" s="120">
        <v>0.15</v>
      </c>
      <c r="J31" s="119">
        <f>ROUND(ROUND((SUM(BF92:BF419)),2)*I31,2)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49</v>
      </c>
      <c r="F32" s="119">
        <f>ROUND(SUM(BG92:BG419),2)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</v>
      </c>
      <c r="F33" s="119">
        <f>ROUND(SUM(BH92:BH419),2)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51</v>
      </c>
      <c r="F34" s="119">
        <f>ROUND(SUM(BI92:BI419),2)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>
      <c r="B36" s="35"/>
      <c r="C36" s="121"/>
      <c r="D36" s="122" t="s">
        <v>52</v>
      </c>
      <c r="E36" s="73"/>
      <c r="F36" s="73"/>
      <c r="G36" s="123" t="s">
        <v>53</v>
      </c>
      <c r="H36" s="124" t="s">
        <v>54</v>
      </c>
      <c r="I36" s="125"/>
      <c r="J36" s="126">
        <f>SUM(J27:J34)</f>
        <v>0</v>
      </c>
      <c r="K36" s="12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5"/>
      <c r="C42" s="24" t="s">
        <v>94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299" t="str">
        <f>E7</f>
        <v>Zateplení čp.652 Sedlecká - fasáda,půda, suteren</v>
      </c>
      <c r="F45" s="272"/>
      <c r="G45" s="272"/>
      <c r="H45" s="272"/>
      <c r="I45" s="107"/>
      <c r="J45" s="36"/>
      <c r="K45" s="39"/>
    </row>
    <row r="46" spans="2:11" s="1" customFormat="1" ht="14.45" customHeight="1">
      <c r="B46" s="35"/>
      <c r="C46" s="31" t="s">
        <v>92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00" t="str">
        <f>E9</f>
        <v>17905-ST - Zateplení čp.652,Sedlecká --fasáda</v>
      </c>
      <c r="F47" s="272"/>
      <c r="G47" s="272"/>
      <c r="H47" s="272"/>
      <c r="I47" s="10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Kutná Hora</v>
      </c>
      <c r="G49" s="36"/>
      <c r="H49" s="36"/>
      <c r="I49" s="108" t="s">
        <v>25</v>
      </c>
      <c r="J49" s="109" t="str">
        <f>IF(J12="","",J12)</f>
        <v>2. 6. 2017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Město Kutná Hora,Havlíčkovo nám.552,Kutná Hora</v>
      </c>
      <c r="G51" s="36"/>
      <c r="H51" s="36"/>
      <c r="I51" s="108" t="s">
        <v>37</v>
      </c>
      <c r="J51" s="29" t="str">
        <f>E21</f>
        <v>Projekce,ing.Hádková Zuzana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95</v>
      </c>
      <c r="D54" s="121"/>
      <c r="E54" s="121"/>
      <c r="F54" s="121"/>
      <c r="G54" s="121"/>
      <c r="H54" s="121"/>
      <c r="I54" s="134"/>
      <c r="J54" s="135" t="s">
        <v>96</v>
      </c>
      <c r="K54" s="13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97</v>
      </c>
      <c r="D56" s="36"/>
      <c r="E56" s="36"/>
      <c r="F56" s="36"/>
      <c r="G56" s="36"/>
      <c r="H56" s="36"/>
      <c r="I56" s="107"/>
      <c r="J56" s="117">
        <f>J92</f>
        <v>0</v>
      </c>
      <c r="K56" s="39"/>
      <c r="AU56" s="18" t="s">
        <v>98</v>
      </c>
    </row>
    <row r="57" spans="2:11" s="7" customFormat="1" ht="24.95" customHeight="1">
      <c r="B57" s="138"/>
      <c r="C57" s="139"/>
      <c r="D57" s="140" t="s">
        <v>99</v>
      </c>
      <c r="E57" s="141"/>
      <c r="F57" s="141"/>
      <c r="G57" s="141"/>
      <c r="H57" s="141"/>
      <c r="I57" s="142"/>
      <c r="J57" s="143">
        <f>J93</f>
        <v>0</v>
      </c>
      <c r="K57" s="144"/>
    </row>
    <row r="58" spans="2:11" s="8" customFormat="1" ht="19.9" customHeight="1">
      <c r="B58" s="145"/>
      <c r="C58" s="146"/>
      <c r="D58" s="147" t="s">
        <v>100</v>
      </c>
      <c r="E58" s="148"/>
      <c r="F58" s="148"/>
      <c r="G58" s="148"/>
      <c r="H58" s="148"/>
      <c r="I58" s="149"/>
      <c r="J58" s="150">
        <f>J94</f>
        <v>0</v>
      </c>
      <c r="K58" s="151"/>
    </row>
    <row r="59" spans="2:11" s="8" customFormat="1" ht="19.9" customHeight="1">
      <c r="B59" s="145"/>
      <c r="C59" s="146"/>
      <c r="D59" s="147" t="s">
        <v>101</v>
      </c>
      <c r="E59" s="148"/>
      <c r="F59" s="148"/>
      <c r="G59" s="148"/>
      <c r="H59" s="148"/>
      <c r="I59" s="149"/>
      <c r="J59" s="150">
        <f>J98</f>
        <v>0</v>
      </c>
      <c r="K59" s="151"/>
    </row>
    <row r="60" spans="2:11" s="8" customFormat="1" ht="19.9" customHeight="1">
      <c r="B60" s="145"/>
      <c r="C60" s="146"/>
      <c r="D60" s="147" t="s">
        <v>102</v>
      </c>
      <c r="E60" s="148"/>
      <c r="F60" s="148"/>
      <c r="G60" s="148"/>
      <c r="H60" s="148"/>
      <c r="I60" s="149"/>
      <c r="J60" s="150">
        <f>J265</f>
        <v>0</v>
      </c>
      <c r="K60" s="151"/>
    </row>
    <row r="61" spans="2:11" s="8" customFormat="1" ht="19.9" customHeight="1">
      <c r="B61" s="145"/>
      <c r="C61" s="146"/>
      <c r="D61" s="147" t="s">
        <v>103</v>
      </c>
      <c r="E61" s="148"/>
      <c r="F61" s="148"/>
      <c r="G61" s="148"/>
      <c r="H61" s="148"/>
      <c r="I61" s="149"/>
      <c r="J61" s="150">
        <f>J306</f>
        <v>0</v>
      </c>
      <c r="K61" s="151"/>
    </row>
    <row r="62" spans="2:11" s="8" customFormat="1" ht="19.9" customHeight="1">
      <c r="B62" s="145"/>
      <c r="C62" s="146"/>
      <c r="D62" s="147" t="s">
        <v>104</v>
      </c>
      <c r="E62" s="148"/>
      <c r="F62" s="148"/>
      <c r="G62" s="148"/>
      <c r="H62" s="148"/>
      <c r="I62" s="149"/>
      <c r="J62" s="150">
        <f>J312</f>
        <v>0</v>
      </c>
      <c r="K62" s="151"/>
    </row>
    <row r="63" spans="2:11" s="7" customFormat="1" ht="24.95" customHeight="1">
      <c r="B63" s="138"/>
      <c r="C63" s="139"/>
      <c r="D63" s="140" t="s">
        <v>105</v>
      </c>
      <c r="E63" s="141"/>
      <c r="F63" s="141"/>
      <c r="G63" s="141"/>
      <c r="H63" s="141"/>
      <c r="I63" s="142"/>
      <c r="J63" s="143">
        <f>J314</f>
        <v>0</v>
      </c>
      <c r="K63" s="144"/>
    </row>
    <row r="64" spans="2:11" s="8" customFormat="1" ht="19.9" customHeight="1">
      <c r="B64" s="145"/>
      <c r="C64" s="146"/>
      <c r="D64" s="147" t="s">
        <v>106</v>
      </c>
      <c r="E64" s="148"/>
      <c r="F64" s="148"/>
      <c r="G64" s="148"/>
      <c r="H64" s="148"/>
      <c r="I64" s="149"/>
      <c r="J64" s="150">
        <f>J315</f>
        <v>0</v>
      </c>
      <c r="K64" s="151"/>
    </row>
    <row r="65" spans="2:11" s="8" customFormat="1" ht="19.9" customHeight="1">
      <c r="B65" s="145"/>
      <c r="C65" s="146"/>
      <c r="D65" s="147" t="s">
        <v>107</v>
      </c>
      <c r="E65" s="148"/>
      <c r="F65" s="148"/>
      <c r="G65" s="148"/>
      <c r="H65" s="148"/>
      <c r="I65" s="149"/>
      <c r="J65" s="150">
        <f>J322</f>
        <v>0</v>
      </c>
      <c r="K65" s="151"/>
    </row>
    <row r="66" spans="2:11" s="8" customFormat="1" ht="19.9" customHeight="1">
      <c r="B66" s="145"/>
      <c r="C66" s="146"/>
      <c r="D66" s="147" t="s">
        <v>108</v>
      </c>
      <c r="E66" s="148"/>
      <c r="F66" s="148"/>
      <c r="G66" s="148"/>
      <c r="H66" s="148"/>
      <c r="I66" s="149"/>
      <c r="J66" s="150">
        <f>J326</f>
        <v>0</v>
      </c>
      <c r="K66" s="151"/>
    </row>
    <row r="67" spans="2:11" s="8" customFormat="1" ht="19.9" customHeight="1">
      <c r="B67" s="145"/>
      <c r="C67" s="146"/>
      <c r="D67" s="147" t="s">
        <v>109</v>
      </c>
      <c r="E67" s="148"/>
      <c r="F67" s="148"/>
      <c r="G67" s="148"/>
      <c r="H67" s="148"/>
      <c r="I67" s="149"/>
      <c r="J67" s="150">
        <f>J348</f>
        <v>0</v>
      </c>
      <c r="K67" s="151"/>
    </row>
    <row r="68" spans="2:11" s="8" customFormat="1" ht="19.9" customHeight="1">
      <c r="B68" s="145"/>
      <c r="C68" s="146"/>
      <c r="D68" s="147" t="s">
        <v>110</v>
      </c>
      <c r="E68" s="148"/>
      <c r="F68" s="148"/>
      <c r="G68" s="148"/>
      <c r="H68" s="148"/>
      <c r="I68" s="149"/>
      <c r="J68" s="150">
        <f>J393</f>
        <v>0</v>
      </c>
      <c r="K68" s="151"/>
    </row>
    <row r="69" spans="2:11" s="8" customFormat="1" ht="19.9" customHeight="1">
      <c r="B69" s="145"/>
      <c r="C69" s="146"/>
      <c r="D69" s="147" t="s">
        <v>111</v>
      </c>
      <c r="E69" s="148"/>
      <c r="F69" s="148"/>
      <c r="G69" s="148"/>
      <c r="H69" s="148"/>
      <c r="I69" s="149"/>
      <c r="J69" s="150">
        <f>J398</f>
        <v>0</v>
      </c>
      <c r="K69" s="151"/>
    </row>
    <row r="70" spans="2:11" s="8" customFormat="1" ht="19.9" customHeight="1">
      <c r="B70" s="145"/>
      <c r="C70" s="146"/>
      <c r="D70" s="147" t="s">
        <v>112</v>
      </c>
      <c r="E70" s="148"/>
      <c r="F70" s="148"/>
      <c r="G70" s="148"/>
      <c r="H70" s="148"/>
      <c r="I70" s="149"/>
      <c r="J70" s="150">
        <f>J402</f>
        <v>0</v>
      </c>
      <c r="K70" s="151"/>
    </row>
    <row r="71" spans="2:11" s="7" customFormat="1" ht="24.95" customHeight="1">
      <c r="B71" s="138"/>
      <c r="C71" s="139"/>
      <c r="D71" s="140" t="s">
        <v>113</v>
      </c>
      <c r="E71" s="141"/>
      <c r="F71" s="141"/>
      <c r="G71" s="141"/>
      <c r="H71" s="141"/>
      <c r="I71" s="142"/>
      <c r="J71" s="143">
        <f>J406</f>
        <v>0</v>
      </c>
      <c r="K71" s="144"/>
    </row>
    <row r="72" spans="2:11" s="8" customFormat="1" ht="19.9" customHeight="1">
      <c r="B72" s="145"/>
      <c r="C72" s="146"/>
      <c r="D72" s="147" t="s">
        <v>114</v>
      </c>
      <c r="E72" s="148"/>
      <c r="F72" s="148"/>
      <c r="G72" s="148"/>
      <c r="H72" s="148"/>
      <c r="I72" s="149"/>
      <c r="J72" s="150">
        <f>J407</f>
        <v>0</v>
      </c>
      <c r="K72" s="151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07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28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1"/>
      <c r="J78" s="54"/>
      <c r="K78" s="54"/>
      <c r="L78" s="55"/>
    </row>
    <row r="79" spans="2:12" s="1" customFormat="1" ht="36.95" customHeight="1">
      <c r="B79" s="35"/>
      <c r="C79" s="56" t="s">
        <v>115</v>
      </c>
      <c r="D79" s="57"/>
      <c r="E79" s="57"/>
      <c r="F79" s="57"/>
      <c r="G79" s="57"/>
      <c r="H79" s="57"/>
      <c r="I79" s="152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2"/>
      <c r="J80" s="57"/>
      <c r="K80" s="57"/>
      <c r="L80" s="55"/>
    </row>
    <row r="81" spans="2:12" s="1" customFormat="1" ht="14.45" customHeight="1">
      <c r="B81" s="35"/>
      <c r="C81" s="59" t="s">
        <v>16</v>
      </c>
      <c r="D81" s="57"/>
      <c r="E81" s="57"/>
      <c r="F81" s="57"/>
      <c r="G81" s="57"/>
      <c r="H81" s="57"/>
      <c r="I81" s="152"/>
      <c r="J81" s="57"/>
      <c r="K81" s="57"/>
      <c r="L81" s="55"/>
    </row>
    <row r="82" spans="2:12" s="1" customFormat="1" ht="22.5" customHeight="1">
      <c r="B82" s="35"/>
      <c r="C82" s="57"/>
      <c r="D82" s="57"/>
      <c r="E82" s="302" t="str">
        <f>E7</f>
        <v>Zateplení čp.652 Sedlecká - fasáda,půda, suteren</v>
      </c>
      <c r="F82" s="283"/>
      <c r="G82" s="283"/>
      <c r="H82" s="283"/>
      <c r="I82" s="152"/>
      <c r="J82" s="57"/>
      <c r="K82" s="57"/>
      <c r="L82" s="55"/>
    </row>
    <row r="83" spans="2:12" s="1" customFormat="1" ht="14.45" customHeight="1">
      <c r="B83" s="35"/>
      <c r="C83" s="59" t="s">
        <v>92</v>
      </c>
      <c r="D83" s="57"/>
      <c r="E83" s="57"/>
      <c r="F83" s="57"/>
      <c r="G83" s="57"/>
      <c r="H83" s="57"/>
      <c r="I83" s="152"/>
      <c r="J83" s="57"/>
      <c r="K83" s="57"/>
      <c r="L83" s="55"/>
    </row>
    <row r="84" spans="2:12" s="1" customFormat="1" ht="23.25" customHeight="1">
      <c r="B84" s="35"/>
      <c r="C84" s="57"/>
      <c r="D84" s="57"/>
      <c r="E84" s="280" t="str">
        <f>E9</f>
        <v>17905-ST - Zateplení čp.652,Sedlecká --fasáda</v>
      </c>
      <c r="F84" s="283"/>
      <c r="G84" s="283"/>
      <c r="H84" s="283"/>
      <c r="I84" s="152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2"/>
      <c r="J85" s="57"/>
      <c r="K85" s="57"/>
      <c r="L85" s="55"/>
    </row>
    <row r="86" spans="2:12" s="1" customFormat="1" ht="18" customHeight="1">
      <c r="B86" s="35"/>
      <c r="C86" s="59" t="s">
        <v>23</v>
      </c>
      <c r="D86" s="57"/>
      <c r="E86" s="57"/>
      <c r="F86" s="153" t="str">
        <f>F12</f>
        <v>Kutná Hora</v>
      </c>
      <c r="G86" s="57"/>
      <c r="H86" s="57"/>
      <c r="I86" s="154" t="s">
        <v>25</v>
      </c>
      <c r="J86" s="67" t="str">
        <f>IF(J12="","",J12)</f>
        <v>2. 6. 2017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2"/>
      <c r="J87" s="57"/>
      <c r="K87" s="57"/>
      <c r="L87" s="55"/>
    </row>
    <row r="88" spans="2:12" s="1" customFormat="1" ht="13.5">
      <c r="B88" s="35"/>
      <c r="C88" s="59" t="s">
        <v>29</v>
      </c>
      <c r="D88" s="57"/>
      <c r="E88" s="57"/>
      <c r="F88" s="153" t="str">
        <f>E15</f>
        <v>Město Kutná Hora,Havlíčkovo nám.552,Kutná Hora</v>
      </c>
      <c r="G88" s="57"/>
      <c r="H88" s="57"/>
      <c r="I88" s="154" t="s">
        <v>37</v>
      </c>
      <c r="J88" s="153" t="str">
        <f>E21</f>
        <v>Projekce,ing.Hádková Zuzana</v>
      </c>
      <c r="K88" s="57"/>
      <c r="L88" s="55"/>
    </row>
    <row r="89" spans="2:12" s="1" customFormat="1" ht="14.45" customHeight="1">
      <c r="B89" s="35"/>
      <c r="C89" s="59" t="s">
        <v>35</v>
      </c>
      <c r="D89" s="57"/>
      <c r="E89" s="57"/>
      <c r="F89" s="153" t="str">
        <f>IF(E18="","",E18)</f>
        <v/>
      </c>
      <c r="G89" s="57"/>
      <c r="H89" s="57"/>
      <c r="I89" s="152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2"/>
      <c r="J90" s="57"/>
      <c r="K90" s="57"/>
      <c r="L90" s="55"/>
    </row>
    <row r="91" spans="2:20" s="9" customFormat="1" ht="29.25" customHeight="1">
      <c r="B91" s="155"/>
      <c r="C91" s="156" t="s">
        <v>116</v>
      </c>
      <c r="D91" s="157" t="s">
        <v>61</v>
      </c>
      <c r="E91" s="157" t="s">
        <v>57</v>
      </c>
      <c r="F91" s="157" t="s">
        <v>117</v>
      </c>
      <c r="G91" s="157" t="s">
        <v>118</v>
      </c>
      <c r="H91" s="157" t="s">
        <v>119</v>
      </c>
      <c r="I91" s="158" t="s">
        <v>120</v>
      </c>
      <c r="J91" s="157" t="s">
        <v>96</v>
      </c>
      <c r="K91" s="159" t="s">
        <v>121</v>
      </c>
      <c r="L91" s="160"/>
      <c r="M91" s="75" t="s">
        <v>122</v>
      </c>
      <c r="N91" s="76" t="s">
        <v>46</v>
      </c>
      <c r="O91" s="76" t="s">
        <v>123</v>
      </c>
      <c r="P91" s="76" t="s">
        <v>124</v>
      </c>
      <c r="Q91" s="76" t="s">
        <v>125</v>
      </c>
      <c r="R91" s="76" t="s">
        <v>126</v>
      </c>
      <c r="S91" s="76" t="s">
        <v>127</v>
      </c>
      <c r="T91" s="77" t="s">
        <v>128</v>
      </c>
    </row>
    <row r="92" spans="2:63" s="1" customFormat="1" ht="29.25" customHeight="1">
      <c r="B92" s="35"/>
      <c r="C92" s="81" t="s">
        <v>97</v>
      </c>
      <c r="D92" s="57"/>
      <c r="E92" s="57"/>
      <c r="F92" s="57"/>
      <c r="G92" s="57"/>
      <c r="H92" s="57"/>
      <c r="I92" s="152"/>
      <c r="J92" s="161">
        <f>BK92</f>
        <v>0</v>
      </c>
      <c r="K92" s="57"/>
      <c r="L92" s="55"/>
      <c r="M92" s="78"/>
      <c r="N92" s="79"/>
      <c r="O92" s="79"/>
      <c r="P92" s="162">
        <f>P93+P314+P406</f>
        <v>0</v>
      </c>
      <c r="Q92" s="79"/>
      <c r="R92" s="162">
        <f>R93+R314+R406</f>
        <v>21.93123152</v>
      </c>
      <c r="S92" s="79"/>
      <c r="T92" s="163">
        <f>T93+T314+T406</f>
        <v>17.4448381</v>
      </c>
      <c r="AT92" s="18" t="s">
        <v>75</v>
      </c>
      <c r="AU92" s="18" t="s">
        <v>98</v>
      </c>
      <c r="BK92" s="164">
        <f>BK93+BK314+BK406</f>
        <v>0</v>
      </c>
    </row>
    <row r="93" spans="2:63" s="10" customFormat="1" ht="37.35" customHeight="1">
      <c r="B93" s="165"/>
      <c r="C93" s="166"/>
      <c r="D93" s="167" t="s">
        <v>75</v>
      </c>
      <c r="E93" s="168" t="s">
        <v>129</v>
      </c>
      <c r="F93" s="168" t="s">
        <v>130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P94+P98+P265+P306+P312</f>
        <v>0</v>
      </c>
      <c r="Q93" s="173"/>
      <c r="R93" s="174">
        <f>R94+R98+R265+R306+R312</f>
        <v>21.48434702</v>
      </c>
      <c r="S93" s="173"/>
      <c r="T93" s="175">
        <f>T94+T98+T265+T306+T312</f>
        <v>17.067114</v>
      </c>
      <c r="AR93" s="176" t="s">
        <v>22</v>
      </c>
      <c r="AT93" s="177" t="s">
        <v>75</v>
      </c>
      <c r="AU93" s="177" t="s">
        <v>76</v>
      </c>
      <c r="AY93" s="176" t="s">
        <v>131</v>
      </c>
      <c r="BK93" s="178">
        <f>BK94+BK98+BK265+BK306+BK312</f>
        <v>0</v>
      </c>
    </row>
    <row r="94" spans="2:63" s="10" customFormat="1" ht="19.9" customHeight="1">
      <c r="B94" s="165"/>
      <c r="C94" s="166"/>
      <c r="D94" s="179" t="s">
        <v>75</v>
      </c>
      <c r="E94" s="180" t="s">
        <v>132</v>
      </c>
      <c r="F94" s="180" t="s">
        <v>133</v>
      </c>
      <c r="G94" s="166"/>
      <c r="H94" s="166"/>
      <c r="I94" s="169"/>
      <c r="J94" s="181">
        <f>BK94</f>
        <v>0</v>
      </c>
      <c r="K94" s="166"/>
      <c r="L94" s="171"/>
      <c r="M94" s="172"/>
      <c r="N94" s="173"/>
      <c r="O94" s="173"/>
      <c r="P94" s="174">
        <f>SUM(P95:P97)</f>
        <v>0</v>
      </c>
      <c r="Q94" s="173"/>
      <c r="R94" s="174">
        <f>SUM(R95:R97)</f>
        <v>2.9720825</v>
      </c>
      <c r="S94" s="173"/>
      <c r="T94" s="175">
        <f>SUM(T95:T97)</f>
        <v>0</v>
      </c>
      <c r="AR94" s="176" t="s">
        <v>22</v>
      </c>
      <c r="AT94" s="177" t="s">
        <v>75</v>
      </c>
      <c r="AU94" s="177" t="s">
        <v>22</v>
      </c>
      <c r="AY94" s="176" t="s">
        <v>131</v>
      </c>
      <c r="BK94" s="178">
        <f>SUM(BK95:BK97)</f>
        <v>0</v>
      </c>
    </row>
    <row r="95" spans="2:65" s="1" customFormat="1" ht="31.5" customHeight="1">
      <c r="B95" s="35"/>
      <c r="C95" s="182" t="s">
        <v>22</v>
      </c>
      <c r="D95" s="182" t="s">
        <v>134</v>
      </c>
      <c r="E95" s="183" t="s">
        <v>135</v>
      </c>
      <c r="F95" s="184" t="s">
        <v>136</v>
      </c>
      <c r="G95" s="185" t="s">
        <v>137</v>
      </c>
      <c r="H95" s="186">
        <v>1.583</v>
      </c>
      <c r="I95" s="187"/>
      <c r="J95" s="188">
        <f>ROUND(I95*H95,2)</f>
        <v>0</v>
      </c>
      <c r="K95" s="184" t="s">
        <v>138</v>
      </c>
      <c r="L95" s="55"/>
      <c r="M95" s="189" t="s">
        <v>20</v>
      </c>
      <c r="N95" s="190" t="s">
        <v>48</v>
      </c>
      <c r="O95" s="36"/>
      <c r="P95" s="191">
        <f>O95*H95</f>
        <v>0</v>
      </c>
      <c r="Q95" s="191">
        <v>1.8775</v>
      </c>
      <c r="R95" s="191">
        <f>Q95*H95</f>
        <v>2.9720825</v>
      </c>
      <c r="S95" s="191">
        <v>0</v>
      </c>
      <c r="T95" s="192">
        <f>S95*H95</f>
        <v>0</v>
      </c>
      <c r="AR95" s="18" t="s">
        <v>139</v>
      </c>
      <c r="AT95" s="18" t="s">
        <v>134</v>
      </c>
      <c r="AU95" s="18" t="s">
        <v>140</v>
      </c>
      <c r="AY95" s="18" t="s">
        <v>131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140</v>
      </c>
      <c r="BK95" s="193">
        <f>ROUND(I95*H95,2)</f>
        <v>0</v>
      </c>
      <c r="BL95" s="18" t="s">
        <v>139</v>
      </c>
      <c r="BM95" s="18" t="s">
        <v>141</v>
      </c>
    </row>
    <row r="96" spans="2:51" s="11" customFormat="1" ht="13.5">
      <c r="B96" s="194"/>
      <c r="C96" s="195"/>
      <c r="D96" s="196" t="s">
        <v>142</v>
      </c>
      <c r="E96" s="197" t="s">
        <v>20</v>
      </c>
      <c r="F96" s="198" t="s">
        <v>143</v>
      </c>
      <c r="G96" s="195"/>
      <c r="H96" s="199">
        <v>1.583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142</v>
      </c>
      <c r="AU96" s="205" t="s">
        <v>140</v>
      </c>
      <c r="AV96" s="11" t="s">
        <v>140</v>
      </c>
      <c r="AW96" s="11" t="s">
        <v>39</v>
      </c>
      <c r="AX96" s="11" t="s">
        <v>76</v>
      </c>
      <c r="AY96" s="205" t="s">
        <v>131</v>
      </c>
    </row>
    <row r="97" spans="2:51" s="12" customFormat="1" ht="13.5">
      <c r="B97" s="206"/>
      <c r="C97" s="207"/>
      <c r="D97" s="196" t="s">
        <v>142</v>
      </c>
      <c r="E97" s="208" t="s">
        <v>20</v>
      </c>
      <c r="F97" s="209" t="s">
        <v>144</v>
      </c>
      <c r="G97" s="207"/>
      <c r="H97" s="210">
        <v>1.583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142</v>
      </c>
      <c r="AU97" s="216" t="s">
        <v>140</v>
      </c>
      <c r="AV97" s="12" t="s">
        <v>139</v>
      </c>
      <c r="AW97" s="12" t="s">
        <v>39</v>
      </c>
      <c r="AX97" s="12" t="s">
        <v>22</v>
      </c>
      <c r="AY97" s="216" t="s">
        <v>131</v>
      </c>
    </row>
    <row r="98" spans="2:63" s="10" customFormat="1" ht="29.85" customHeight="1">
      <c r="B98" s="165"/>
      <c r="C98" s="166"/>
      <c r="D98" s="179" t="s">
        <v>75</v>
      </c>
      <c r="E98" s="180" t="s">
        <v>145</v>
      </c>
      <c r="F98" s="180" t="s">
        <v>146</v>
      </c>
      <c r="G98" s="166"/>
      <c r="H98" s="166"/>
      <c r="I98" s="169"/>
      <c r="J98" s="181">
        <f>BK98</f>
        <v>0</v>
      </c>
      <c r="K98" s="166"/>
      <c r="L98" s="171"/>
      <c r="M98" s="172"/>
      <c r="N98" s="173"/>
      <c r="O98" s="173"/>
      <c r="P98" s="174">
        <f>SUM(P99:P264)</f>
        <v>0</v>
      </c>
      <c r="Q98" s="173"/>
      <c r="R98" s="174">
        <f>SUM(R99:R264)</f>
        <v>18.425907820000003</v>
      </c>
      <c r="S98" s="173"/>
      <c r="T98" s="175">
        <f>SUM(T99:T264)</f>
        <v>0</v>
      </c>
      <c r="AR98" s="176" t="s">
        <v>22</v>
      </c>
      <c r="AT98" s="177" t="s">
        <v>75</v>
      </c>
      <c r="AU98" s="177" t="s">
        <v>22</v>
      </c>
      <c r="AY98" s="176" t="s">
        <v>131</v>
      </c>
      <c r="BK98" s="178">
        <f>SUM(BK99:BK264)</f>
        <v>0</v>
      </c>
    </row>
    <row r="99" spans="2:65" s="1" customFormat="1" ht="31.5" customHeight="1">
      <c r="B99" s="35"/>
      <c r="C99" s="182" t="s">
        <v>140</v>
      </c>
      <c r="D99" s="182" t="s">
        <v>134</v>
      </c>
      <c r="E99" s="183" t="s">
        <v>147</v>
      </c>
      <c r="F99" s="184" t="s">
        <v>148</v>
      </c>
      <c r="G99" s="185" t="s">
        <v>149</v>
      </c>
      <c r="H99" s="186">
        <v>5</v>
      </c>
      <c r="I99" s="187"/>
      <c r="J99" s="188">
        <f>ROUND(I99*H99,2)</f>
        <v>0</v>
      </c>
      <c r="K99" s="184" t="s">
        <v>138</v>
      </c>
      <c r="L99" s="55"/>
      <c r="M99" s="189" t="s">
        <v>20</v>
      </c>
      <c r="N99" s="190" t="s">
        <v>48</v>
      </c>
      <c r="O99" s="36"/>
      <c r="P99" s="191">
        <f>O99*H99</f>
        <v>0</v>
      </c>
      <c r="Q99" s="191">
        <v>0.0415</v>
      </c>
      <c r="R99" s="191">
        <f>Q99*H99</f>
        <v>0.20750000000000002</v>
      </c>
      <c r="S99" s="191">
        <v>0</v>
      </c>
      <c r="T99" s="192">
        <f>S99*H99</f>
        <v>0</v>
      </c>
      <c r="AR99" s="18" t="s">
        <v>139</v>
      </c>
      <c r="AT99" s="18" t="s">
        <v>134</v>
      </c>
      <c r="AU99" s="18" t="s">
        <v>140</v>
      </c>
      <c r="AY99" s="18" t="s">
        <v>131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140</v>
      </c>
      <c r="BK99" s="193">
        <f>ROUND(I99*H99,2)</f>
        <v>0</v>
      </c>
      <c r="BL99" s="18" t="s">
        <v>139</v>
      </c>
      <c r="BM99" s="18" t="s">
        <v>150</v>
      </c>
    </row>
    <row r="100" spans="2:51" s="11" customFormat="1" ht="13.5">
      <c r="B100" s="194"/>
      <c r="C100" s="195"/>
      <c r="D100" s="196" t="s">
        <v>142</v>
      </c>
      <c r="E100" s="197" t="s">
        <v>20</v>
      </c>
      <c r="F100" s="198" t="s">
        <v>151</v>
      </c>
      <c r="G100" s="195"/>
      <c r="H100" s="199">
        <v>5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142</v>
      </c>
      <c r="AU100" s="205" t="s">
        <v>140</v>
      </c>
      <c r="AV100" s="11" t="s">
        <v>140</v>
      </c>
      <c r="AW100" s="11" t="s">
        <v>39</v>
      </c>
      <c r="AX100" s="11" t="s">
        <v>76</v>
      </c>
      <c r="AY100" s="205" t="s">
        <v>131</v>
      </c>
    </row>
    <row r="101" spans="2:51" s="12" customFormat="1" ht="13.5">
      <c r="B101" s="206"/>
      <c r="C101" s="207"/>
      <c r="D101" s="217" t="s">
        <v>142</v>
      </c>
      <c r="E101" s="218" t="s">
        <v>20</v>
      </c>
      <c r="F101" s="219" t="s">
        <v>144</v>
      </c>
      <c r="G101" s="207"/>
      <c r="H101" s="220">
        <v>5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142</v>
      </c>
      <c r="AU101" s="216" t="s">
        <v>140</v>
      </c>
      <c r="AV101" s="12" t="s">
        <v>139</v>
      </c>
      <c r="AW101" s="12" t="s">
        <v>39</v>
      </c>
      <c r="AX101" s="12" t="s">
        <v>22</v>
      </c>
      <c r="AY101" s="216" t="s">
        <v>131</v>
      </c>
    </row>
    <row r="102" spans="2:65" s="1" customFormat="1" ht="22.5" customHeight="1">
      <c r="B102" s="35"/>
      <c r="C102" s="182" t="s">
        <v>132</v>
      </c>
      <c r="D102" s="182" t="s">
        <v>134</v>
      </c>
      <c r="E102" s="183" t="s">
        <v>152</v>
      </c>
      <c r="F102" s="184" t="s">
        <v>153</v>
      </c>
      <c r="G102" s="185" t="s">
        <v>154</v>
      </c>
      <c r="H102" s="186">
        <v>2.86</v>
      </c>
      <c r="I102" s="187"/>
      <c r="J102" s="188">
        <f>ROUND(I102*H102,2)</f>
        <v>0</v>
      </c>
      <c r="K102" s="184" t="s">
        <v>138</v>
      </c>
      <c r="L102" s="55"/>
      <c r="M102" s="189" t="s">
        <v>20</v>
      </c>
      <c r="N102" s="190" t="s">
        <v>48</v>
      </c>
      <c r="O102" s="36"/>
      <c r="P102" s="191">
        <f>O102*H102</f>
        <v>0</v>
      </c>
      <c r="Q102" s="191">
        <v>0.03358</v>
      </c>
      <c r="R102" s="191">
        <f>Q102*H102</f>
        <v>0.0960388</v>
      </c>
      <c r="S102" s="191">
        <v>0</v>
      </c>
      <c r="T102" s="192">
        <f>S102*H102</f>
        <v>0</v>
      </c>
      <c r="AR102" s="18" t="s">
        <v>139</v>
      </c>
      <c r="AT102" s="18" t="s">
        <v>134</v>
      </c>
      <c r="AU102" s="18" t="s">
        <v>140</v>
      </c>
      <c r="AY102" s="18" t="s">
        <v>131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140</v>
      </c>
      <c r="BK102" s="193">
        <f>ROUND(I102*H102,2)</f>
        <v>0</v>
      </c>
      <c r="BL102" s="18" t="s">
        <v>139</v>
      </c>
      <c r="BM102" s="18" t="s">
        <v>155</v>
      </c>
    </row>
    <row r="103" spans="2:51" s="11" customFormat="1" ht="13.5">
      <c r="B103" s="194"/>
      <c r="C103" s="195"/>
      <c r="D103" s="196" t="s">
        <v>142</v>
      </c>
      <c r="E103" s="197" t="s">
        <v>20</v>
      </c>
      <c r="F103" s="198" t="s">
        <v>156</v>
      </c>
      <c r="G103" s="195"/>
      <c r="H103" s="199">
        <v>2.86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142</v>
      </c>
      <c r="AU103" s="205" t="s">
        <v>140</v>
      </c>
      <c r="AV103" s="11" t="s">
        <v>140</v>
      </c>
      <c r="AW103" s="11" t="s">
        <v>39</v>
      </c>
      <c r="AX103" s="11" t="s">
        <v>76</v>
      </c>
      <c r="AY103" s="205" t="s">
        <v>131</v>
      </c>
    </row>
    <row r="104" spans="2:51" s="12" customFormat="1" ht="13.5">
      <c r="B104" s="206"/>
      <c r="C104" s="207"/>
      <c r="D104" s="217" t="s">
        <v>142</v>
      </c>
      <c r="E104" s="218" t="s">
        <v>20</v>
      </c>
      <c r="F104" s="219" t="s">
        <v>144</v>
      </c>
      <c r="G104" s="207"/>
      <c r="H104" s="220">
        <v>2.86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142</v>
      </c>
      <c r="AU104" s="216" t="s">
        <v>140</v>
      </c>
      <c r="AV104" s="12" t="s">
        <v>139</v>
      </c>
      <c r="AW104" s="12" t="s">
        <v>39</v>
      </c>
      <c r="AX104" s="12" t="s">
        <v>22</v>
      </c>
      <c r="AY104" s="216" t="s">
        <v>131</v>
      </c>
    </row>
    <row r="105" spans="2:65" s="1" customFormat="1" ht="31.5" customHeight="1">
      <c r="B105" s="35"/>
      <c r="C105" s="182" t="s">
        <v>139</v>
      </c>
      <c r="D105" s="182" t="s">
        <v>134</v>
      </c>
      <c r="E105" s="183" t="s">
        <v>157</v>
      </c>
      <c r="F105" s="184" t="s">
        <v>158</v>
      </c>
      <c r="G105" s="185" t="s">
        <v>154</v>
      </c>
      <c r="H105" s="186">
        <v>22.795</v>
      </c>
      <c r="I105" s="187"/>
      <c r="J105" s="188">
        <f>ROUND(I105*H105,2)</f>
        <v>0</v>
      </c>
      <c r="K105" s="184" t="s">
        <v>138</v>
      </c>
      <c r="L105" s="55"/>
      <c r="M105" s="189" t="s">
        <v>20</v>
      </c>
      <c r="N105" s="190" t="s">
        <v>48</v>
      </c>
      <c r="O105" s="36"/>
      <c r="P105" s="191">
        <f>O105*H105</f>
        <v>0</v>
      </c>
      <c r="Q105" s="191">
        <v>0.00489</v>
      </c>
      <c r="R105" s="191">
        <f>Q105*H105</f>
        <v>0.11146755000000001</v>
      </c>
      <c r="S105" s="191">
        <v>0</v>
      </c>
      <c r="T105" s="192">
        <f>S105*H105</f>
        <v>0</v>
      </c>
      <c r="AR105" s="18" t="s">
        <v>139</v>
      </c>
      <c r="AT105" s="18" t="s">
        <v>134</v>
      </c>
      <c r="AU105" s="18" t="s">
        <v>140</v>
      </c>
      <c r="AY105" s="18" t="s">
        <v>131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140</v>
      </c>
      <c r="BK105" s="193">
        <f>ROUND(I105*H105,2)</f>
        <v>0</v>
      </c>
      <c r="BL105" s="18" t="s">
        <v>139</v>
      </c>
      <c r="BM105" s="18" t="s">
        <v>159</v>
      </c>
    </row>
    <row r="106" spans="2:51" s="11" customFormat="1" ht="13.5">
      <c r="B106" s="194"/>
      <c r="C106" s="195"/>
      <c r="D106" s="196" t="s">
        <v>142</v>
      </c>
      <c r="E106" s="197" t="s">
        <v>20</v>
      </c>
      <c r="F106" s="198" t="s">
        <v>160</v>
      </c>
      <c r="G106" s="195"/>
      <c r="H106" s="199">
        <v>7.6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142</v>
      </c>
      <c r="AU106" s="205" t="s">
        <v>140</v>
      </c>
      <c r="AV106" s="11" t="s">
        <v>140</v>
      </c>
      <c r="AW106" s="11" t="s">
        <v>39</v>
      </c>
      <c r="AX106" s="11" t="s">
        <v>76</v>
      </c>
      <c r="AY106" s="205" t="s">
        <v>131</v>
      </c>
    </row>
    <row r="107" spans="2:51" s="11" customFormat="1" ht="13.5">
      <c r="B107" s="194"/>
      <c r="C107" s="195"/>
      <c r="D107" s="196" t="s">
        <v>142</v>
      </c>
      <c r="E107" s="197" t="s">
        <v>20</v>
      </c>
      <c r="F107" s="198" t="s">
        <v>161</v>
      </c>
      <c r="G107" s="195"/>
      <c r="H107" s="199">
        <v>7.18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142</v>
      </c>
      <c r="AU107" s="205" t="s">
        <v>140</v>
      </c>
      <c r="AV107" s="11" t="s">
        <v>140</v>
      </c>
      <c r="AW107" s="11" t="s">
        <v>39</v>
      </c>
      <c r="AX107" s="11" t="s">
        <v>76</v>
      </c>
      <c r="AY107" s="205" t="s">
        <v>131</v>
      </c>
    </row>
    <row r="108" spans="2:51" s="11" customFormat="1" ht="13.5">
      <c r="B108" s="194"/>
      <c r="C108" s="195"/>
      <c r="D108" s="196" t="s">
        <v>142</v>
      </c>
      <c r="E108" s="197" t="s">
        <v>20</v>
      </c>
      <c r="F108" s="198" t="s">
        <v>162</v>
      </c>
      <c r="G108" s="195"/>
      <c r="H108" s="199">
        <v>3.255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142</v>
      </c>
      <c r="AU108" s="205" t="s">
        <v>140</v>
      </c>
      <c r="AV108" s="11" t="s">
        <v>140</v>
      </c>
      <c r="AW108" s="11" t="s">
        <v>39</v>
      </c>
      <c r="AX108" s="11" t="s">
        <v>76</v>
      </c>
      <c r="AY108" s="205" t="s">
        <v>131</v>
      </c>
    </row>
    <row r="109" spans="2:51" s="11" customFormat="1" ht="13.5">
      <c r="B109" s="194"/>
      <c r="C109" s="195"/>
      <c r="D109" s="196" t="s">
        <v>142</v>
      </c>
      <c r="E109" s="197" t="s">
        <v>20</v>
      </c>
      <c r="F109" s="198" t="s">
        <v>163</v>
      </c>
      <c r="G109" s="195"/>
      <c r="H109" s="199">
        <v>4.76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142</v>
      </c>
      <c r="AU109" s="205" t="s">
        <v>140</v>
      </c>
      <c r="AV109" s="11" t="s">
        <v>140</v>
      </c>
      <c r="AW109" s="11" t="s">
        <v>39</v>
      </c>
      <c r="AX109" s="11" t="s">
        <v>76</v>
      </c>
      <c r="AY109" s="205" t="s">
        <v>131</v>
      </c>
    </row>
    <row r="110" spans="2:51" s="12" customFormat="1" ht="13.5">
      <c r="B110" s="206"/>
      <c r="C110" s="207"/>
      <c r="D110" s="217" t="s">
        <v>142</v>
      </c>
      <c r="E110" s="218" t="s">
        <v>20</v>
      </c>
      <c r="F110" s="219" t="s">
        <v>144</v>
      </c>
      <c r="G110" s="207"/>
      <c r="H110" s="220">
        <v>22.795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142</v>
      </c>
      <c r="AU110" s="216" t="s">
        <v>140</v>
      </c>
      <c r="AV110" s="12" t="s">
        <v>139</v>
      </c>
      <c r="AW110" s="12" t="s">
        <v>39</v>
      </c>
      <c r="AX110" s="12" t="s">
        <v>22</v>
      </c>
      <c r="AY110" s="216" t="s">
        <v>131</v>
      </c>
    </row>
    <row r="111" spans="2:65" s="1" customFormat="1" ht="31.5" customHeight="1">
      <c r="B111" s="35"/>
      <c r="C111" s="182" t="s">
        <v>151</v>
      </c>
      <c r="D111" s="182" t="s">
        <v>134</v>
      </c>
      <c r="E111" s="183" t="s">
        <v>164</v>
      </c>
      <c r="F111" s="184" t="s">
        <v>165</v>
      </c>
      <c r="G111" s="185" t="s">
        <v>154</v>
      </c>
      <c r="H111" s="186">
        <v>14.854</v>
      </c>
      <c r="I111" s="187"/>
      <c r="J111" s="188">
        <f>ROUND(I111*H111,2)</f>
        <v>0</v>
      </c>
      <c r="K111" s="184" t="s">
        <v>138</v>
      </c>
      <c r="L111" s="55"/>
      <c r="M111" s="189" t="s">
        <v>20</v>
      </c>
      <c r="N111" s="190" t="s">
        <v>48</v>
      </c>
      <c r="O111" s="36"/>
      <c r="P111" s="191">
        <f>O111*H111</f>
        <v>0</v>
      </c>
      <c r="Q111" s="191">
        <v>0.00937</v>
      </c>
      <c r="R111" s="191">
        <f>Q111*H111</f>
        <v>0.13918197999999998</v>
      </c>
      <c r="S111" s="191">
        <v>0</v>
      </c>
      <c r="T111" s="192">
        <f>S111*H111</f>
        <v>0</v>
      </c>
      <c r="AR111" s="18" t="s">
        <v>139</v>
      </c>
      <c r="AT111" s="18" t="s">
        <v>134</v>
      </c>
      <c r="AU111" s="18" t="s">
        <v>140</v>
      </c>
      <c r="AY111" s="18" t="s">
        <v>131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140</v>
      </c>
      <c r="BK111" s="193">
        <f>ROUND(I111*H111,2)</f>
        <v>0</v>
      </c>
      <c r="BL111" s="18" t="s">
        <v>139</v>
      </c>
      <c r="BM111" s="18" t="s">
        <v>166</v>
      </c>
    </row>
    <row r="112" spans="2:51" s="11" customFormat="1" ht="13.5">
      <c r="B112" s="194"/>
      <c r="C112" s="195"/>
      <c r="D112" s="196" t="s">
        <v>142</v>
      </c>
      <c r="E112" s="197" t="s">
        <v>20</v>
      </c>
      <c r="F112" s="198" t="s">
        <v>167</v>
      </c>
      <c r="G112" s="195"/>
      <c r="H112" s="199">
        <v>14.854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142</v>
      </c>
      <c r="AU112" s="205" t="s">
        <v>140</v>
      </c>
      <c r="AV112" s="11" t="s">
        <v>140</v>
      </c>
      <c r="AW112" s="11" t="s">
        <v>39</v>
      </c>
      <c r="AX112" s="11" t="s">
        <v>76</v>
      </c>
      <c r="AY112" s="205" t="s">
        <v>131</v>
      </c>
    </row>
    <row r="113" spans="2:51" s="12" customFormat="1" ht="13.5">
      <c r="B113" s="206"/>
      <c r="C113" s="207"/>
      <c r="D113" s="217" t="s">
        <v>142</v>
      </c>
      <c r="E113" s="218" t="s">
        <v>20</v>
      </c>
      <c r="F113" s="219" t="s">
        <v>144</v>
      </c>
      <c r="G113" s="207"/>
      <c r="H113" s="220">
        <v>14.854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142</v>
      </c>
      <c r="AU113" s="216" t="s">
        <v>140</v>
      </c>
      <c r="AV113" s="12" t="s">
        <v>139</v>
      </c>
      <c r="AW113" s="12" t="s">
        <v>39</v>
      </c>
      <c r="AX113" s="12" t="s">
        <v>22</v>
      </c>
      <c r="AY113" s="216" t="s">
        <v>131</v>
      </c>
    </row>
    <row r="114" spans="2:65" s="1" customFormat="1" ht="22.5" customHeight="1">
      <c r="B114" s="35"/>
      <c r="C114" s="221" t="s">
        <v>145</v>
      </c>
      <c r="D114" s="221" t="s">
        <v>168</v>
      </c>
      <c r="E114" s="222" t="s">
        <v>169</v>
      </c>
      <c r="F114" s="223" t="s">
        <v>170</v>
      </c>
      <c r="G114" s="224" t="s">
        <v>154</v>
      </c>
      <c r="H114" s="225">
        <v>15.151</v>
      </c>
      <c r="I114" s="226"/>
      <c r="J114" s="227">
        <f>ROUND(I114*H114,2)</f>
        <v>0</v>
      </c>
      <c r="K114" s="223" t="s">
        <v>138</v>
      </c>
      <c r="L114" s="228"/>
      <c r="M114" s="229" t="s">
        <v>20</v>
      </c>
      <c r="N114" s="230" t="s">
        <v>48</v>
      </c>
      <c r="O114" s="36"/>
      <c r="P114" s="191">
        <f>O114*H114</f>
        <v>0</v>
      </c>
      <c r="Q114" s="191">
        <v>0.0075</v>
      </c>
      <c r="R114" s="191">
        <f>Q114*H114</f>
        <v>0.1136325</v>
      </c>
      <c r="S114" s="191">
        <v>0</v>
      </c>
      <c r="T114" s="192">
        <f>S114*H114</f>
        <v>0</v>
      </c>
      <c r="AR114" s="18" t="s">
        <v>171</v>
      </c>
      <c r="AT114" s="18" t="s">
        <v>168</v>
      </c>
      <c r="AU114" s="18" t="s">
        <v>140</v>
      </c>
      <c r="AY114" s="18" t="s">
        <v>131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140</v>
      </c>
      <c r="BK114" s="193">
        <f>ROUND(I114*H114,2)</f>
        <v>0</v>
      </c>
      <c r="BL114" s="18" t="s">
        <v>139</v>
      </c>
      <c r="BM114" s="18" t="s">
        <v>172</v>
      </c>
    </row>
    <row r="115" spans="2:51" s="11" customFormat="1" ht="13.5">
      <c r="B115" s="194"/>
      <c r="C115" s="195"/>
      <c r="D115" s="217" t="s">
        <v>142</v>
      </c>
      <c r="E115" s="195"/>
      <c r="F115" s="231" t="s">
        <v>173</v>
      </c>
      <c r="G115" s="195"/>
      <c r="H115" s="232">
        <v>15.151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142</v>
      </c>
      <c r="AU115" s="205" t="s">
        <v>140</v>
      </c>
      <c r="AV115" s="11" t="s">
        <v>140</v>
      </c>
      <c r="AW115" s="11" t="s">
        <v>4</v>
      </c>
      <c r="AX115" s="11" t="s">
        <v>22</v>
      </c>
      <c r="AY115" s="205" t="s">
        <v>131</v>
      </c>
    </row>
    <row r="116" spans="2:65" s="1" customFormat="1" ht="31.5" customHeight="1">
      <c r="B116" s="35"/>
      <c r="C116" s="182" t="s">
        <v>174</v>
      </c>
      <c r="D116" s="182" t="s">
        <v>134</v>
      </c>
      <c r="E116" s="183" t="s">
        <v>175</v>
      </c>
      <c r="F116" s="184" t="s">
        <v>176</v>
      </c>
      <c r="G116" s="185" t="s">
        <v>154</v>
      </c>
      <c r="H116" s="186">
        <v>3.64</v>
      </c>
      <c r="I116" s="187"/>
      <c r="J116" s="188">
        <f>ROUND(I116*H116,2)</f>
        <v>0</v>
      </c>
      <c r="K116" s="184" t="s">
        <v>138</v>
      </c>
      <c r="L116" s="55"/>
      <c r="M116" s="189" t="s">
        <v>20</v>
      </c>
      <c r="N116" s="190" t="s">
        <v>48</v>
      </c>
      <c r="O116" s="36"/>
      <c r="P116" s="191">
        <f>O116*H116</f>
        <v>0</v>
      </c>
      <c r="Q116" s="191">
        <v>0.00956</v>
      </c>
      <c r="R116" s="191">
        <f>Q116*H116</f>
        <v>0.03479840000000001</v>
      </c>
      <c r="S116" s="191">
        <v>0</v>
      </c>
      <c r="T116" s="192">
        <f>S116*H116</f>
        <v>0</v>
      </c>
      <c r="AR116" s="18" t="s">
        <v>139</v>
      </c>
      <c r="AT116" s="18" t="s">
        <v>134</v>
      </c>
      <c r="AU116" s="18" t="s">
        <v>140</v>
      </c>
      <c r="AY116" s="18" t="s">
        <v>131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140</v>
      </c>
      <c r="BK116" s="193">
        <f>ROUND(I116*H116,2)</f>
        <v>0</v>
      </c>
      <c r="BL116" s="18" t="s">
        <v>139</v>
      </c>
      <c r="BM116" s="18" t="s">
        <v>177</v>
      </c>
    </row>
    <row r="117" spans="2:51" s="11" customFormat="1" ht="13.5">
      <c r="B117" s="194"/>
      <c r="C117" s="195"/>
      <c r="D117" s="196" t="s">
        <v>142</v>
      </c>
      <c r="E117" s="197" t="s">
        <v>20</v>
      </c>
      <c r="F117" s="198" t="s">
        <v>178</v>
      </c>
      <c r="G117" s="195"/>
      <c r="H117" s="199">
        <v>1.96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142</v>
      </c>
      <c r="AU117" s="205" t="s">
        <v>140</v>
      </c>
      <c r="AV117" s="11" t="s">
        <v>140</v>
      </c>
      <c r="AW117" s="11" t="s">
        <v>39</v>
      </c>
      <c r="AX117" s="11" t="s">
        <v>76</v>
      </c>
      <c r="AY117" s="205" t="s">
        <v>131</v>
      </c>
    </row>
    <row r="118" spans="2:51" s="11" customFormat="1" ht="13.5">
      <c r="B118" s="194"/>
      <c r="C118" s="195"/>
      <c r="D118" s="196" t="s">
        <v>142</v>
      </c>
      <c r="E118" s="197" t="s">
        <v>20</v>
      </c>
      <c r="F118" s="198" t="s">
        <v>179</v>
      </c>
      <c r="G118" s="195"/>
      <c r="H118" s="199">
        <v>1.68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142</v>
      </c>
      <c r="AU118" s="205" t="s">
        <v>140</v>
      </c>
      <c r="AV118" s="11" t="s">
        <v>140</v>
      </c>
      <c r="AW118" s="11" t="s">
        <v>39</v>
      </c>
      <c r="AX118" s="11" t="s">
        <v>76</v>
      </c>
      <c r="AY118" s="205" t="s">
        <v>131</v>
      </c>
    </row>
    <row r="119" spans="2:51" s="12" customFormat="1" ht="13.5">
      <c r="B119" s="206"/>
      <c r="C119" s="207"/>
      <c r="D119" s="217" t="s">
        <v>142</v>
      </c>
      <c r="E119" s="218" t="s">
        <v>20</v>
      </c>
      <c r="F119" s="219" t="s">
        <v>144</v>
      </c>
      <c r="G119" s="207"/>
      <c r="H119" s="220">
        <v>3.64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142</v>
      </c>
      <c r="AU119" s="216" t="s">
        <v>140</v>
      </c>
      <c r="AV119" s="12" t="s">
        <v>139</v>
      </c>
      <c r="AW119" s="12" t="s">
        <v>39</v>
      </c>
      <c r="AX119" s="12" t="s">
        <v>22</v>
      </c>
      <c r="AY119" s="216" t="s">
        <v>131</v>
      </c>
    </row>
    <row r="120" spans="2:65" s="1" customFormat="1" ht="22.5" customHeight="1">
      <c r="B120" s="35"/>
      <c r="C120" s="221" t="s">
        <v>171</v>
      </c>
      <c r="D120" s="221" t="s">
        <v>168</v>
      </c>
      <c r="E120" s="222" t="s">
        <v>180</v>
      </c>
      <c r="F120" s="223" t="s">
        <v>181</v>
      </c>
      <c r="G120" s="224" t="s">
        <v>154</v>
      </c>
      <c r="H120" s="225">
        <v>3.713</v>
      </c>
      <c r="I120" s="226"/>
      <c r="J120" s="227">
        <f>ROUND(I120*H120,2)</f>
        <v>0</v>
      </c>
      <c r="K120" s="223" t="s">
        <v>138</v>
      </c>
      <c r="L120" s="228"/>
      <c r="M120" s="229" t="s">
        <v>20</v>
      </c>
      <c r="N120" s="230" t="s">
        <v>48</v>
      </c>
      <c r="O120" s="36"/>
      <c r="P120" s="191">
        <f>O120*H120</f>
        <v>0</v>
      </c>
      <c r="Q120" s="191">
        <v>0.018</v>
      </c>
      <c r="R120" s="191">
        <f>Q120*H120</f>
        <v>0.06683399999999999</v>
      </c>
      <c r="S120" s="191">
        <v>0</v>
      </c>
      <c r="T120" s="192">
        <f>S120*H120</f>
        <v>0</v>
      </c>
      <c r="AR120" s="18" t="s">
        <v>171</v>
      </c>
      <c r="AT120" s="18" t="s">
        <v>168</v>
      </c>
      <c r="AU120" s="18" t="s">
        <v>140</v>
      </c>
      <c r="AY120" s="18" t="s">
        <v>131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140</v>
      </c>
      <c r="BK120" s="193">
        <f>ROUND(I120*H120,2)</f>
        <v>0</v>
      </c>
      <c r="BL120" s="18" t="s">
        <v>139</v>
      </c>
      <c r="BM120" s="18" t="s">
        <v>182</v>
      </c>
    </row>
    <row r="121" spans="2:51" s="11" customFormat="1" ht="13.5">
      <c r="B121" s="194"/>
      <c r="C121" s="195"/>
      <c r="D121" s="217" t="s">
        <v>142</v>
      </c>
      <c r="E121" s="195"/>
      <c r="F121" s="231" t="s">
        <v>183</v>
      </c>
      <c r="G121" s="195"/>
      <c r="H121" s="232">
        <v>3.713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142</v>
      </c>
      <c r="AU121" s="205" t="s">
        <v>140</v>
      </c>
      <c r="AV121" s="11" t="s">
        <v>140</v>
      </c>
      <c r="AW121" s="11" t="s">
        <v>4</v>
      </c>
      <c r="AX121" s="11" t="s">
        <v>22</v>
      </c>
      <c r="AY121" s="205" t="s">
        <v>131</v>
      </c>
    </row>
    <row r="122" spans="2:65" s="1" customFormat="1" ht="31.5" customHeight="1">
      <c r="B122" s="35"/>
      <c r="C122" s="182" t="s">
        <v>184</v>
      </c>
      <c r="D122" s="182" t="s">
        <v>134</v>
      </c>
      <c r="E122" s="183" t="s">
        <v>185</v>
      </c>
      <c r="F122" s="184" t="s">
        <v>186</v>
      </c>
      <c r="G122" s="185" t="s">
        <v>154</v>
      </c>
      <c r="H122" s="186">
        <v>37.1</v>
      </c>
      <c r="I122" s="187"/>
      <c r="J122" s="188">
        <f>ROUND(I122*H122,2)</f>
        <v>0</v>
      </c>
      <c r="K122" s="184" t="s">
        <v>138</v>
      </c>
      <c r="L122" s="55"/>
      <c r="M122" s="189" t="s">
        <v>20</v>
      </c>
      <c r="N122" s="190" t="s">
        <v>48</v>
      </c>
      <c r="O122" s="36"/>
      <c r="P122" s="191">
        <f>O122*H122</f>
        <v>0</v>
      </c>
      <c r="Q122" s="191">
        <v>0.00965</v>
      </c>
      <c r="R122" s="191">
        <f>Q122*H122</f>
        <v>0.358015</v>
      </c>
      <c r="S122" s="191">
        <v>0</v>
      </c>
      <c r="T122" s="192">
        <f>S122*H122</f>
        <v>0</v>
      </c>
      <c r="AR122" s="18" t="s">
        <v>139</v>
      </c>
      <c r="AT122" s="18" t="s">
        <v>134</v>
      </c>
      <c r="AU122" s="18" t="s">
        <v>140</v>
      </c>
      <c r="AY122" s="18" t="s">
        <v>131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140</v>
      </c>
      <c r="BK122" s="193">
        <f>ROUND(I122*H122,2)</f>
        <v>0</v>
      </c>
      <c r="BL122" s="18" t="s">
        <v>139</v>
      </c>
      <c r="BM122" s="18" t="s">
        <v>187</v>
      </c>
    </row>
    <row r="123" spans="2:51" s="13" customFormat="1" ht="13.5">
      <c r="B123" s="233"/>
      <c r="C123" s="234"/>
      <c r="D123" s="196" t="s">
        <v>142</v>
      </c>
      <c r="E123" s="235" t="s">
        <v>20</v>
      </c>
      <c r="F123" s="236" t="s">
        <v>188</v>
      </c>
      <c r="G123" s="234"/>
      <c r="H123" s="237" t="s">
        <v>20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142</v>
      </c>
      <c r="AU123" s="243" t="s">
        <v>140</v>
      </c>
      <c r="AV123" s="13" t="s">
        <v>22</v>
      </c>
      <c r="AW123" s="13" t="s">
        <v>39</v>
      </c>
      <c r="AX123" s="13" t="s">
        <v>76</v>
      </c>
      <c r="AY123" s="243" t="s">
        <v>131</v>
      </c>
    </row>
    <row r="124" spans="2:51" s="11" customFormat="1" ht="13.5">
      <c r="B124" s="194"/>
      <c r="C124" s="195"/>
      <c r="D124" s="196" t="s">
        <v>142</v>
      </c>
      <c r="E124" s="197" t="s">
        <v>20</v>
      </c>
      <c r="F124" s="198" t="s">
        <v>189</v>
      </c>
      <c r="G124" s="195"/>
      <c r="H124" s="199">
        <v>37.1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142</v>
      </c>
      <c r="AU124" s="205" t="s">
        <v>140</v>
      </c>
      <c r="AV124" s="11" t="s">
        <v>140</v>
      </c>
      <c r="AW124" s="11" t="s">
        <v>39</v>
      </c>
      <c r="AX124" s="11" t="s">
        <v>76</v>
      </c>
      <c r="AY124" s="205" t="s">
        <v>131</v>
      </c>
    </row>
    <row r="125" spans="2:51" s="12" customFormat="1" ht="13.5">
      <c r="B125" s="206"/>
      <c r="C125" s="207"/>
      <c r="D125" s="217" t="s">
        <v>142</v>
      </c>
      <c r="E125" s="218" t="s">
        <v>20</v>
      </c>
      <c r="F125" s="219" t="s">
        <v>144</v>
      </c>
      <c r="G125" s="207"/>
      <c r="H125" s="220">
        <v>37.1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142</v>
      </c>
      <c r="AU125" s="216" t="s">
        <v>140</v>
      </c>
      <c r="AV125" s="12" t="s">
        <v>139</v>
      </c>
      <c r="AW125" s="12" t="s">
        <v>39</v>
      </c>
      <c r="AX125" s="12" t="s">
        <v>22</v>
      </c>
      <c r="AY125" s="216" t="s">
        <v>131</v>
      </c>
    </row>
    <row r="126" spans="2:65" s="1" customFormat="1" ht="22.5" customHeight="1">
      <c r="B126" s="35"/>
      <c r="C126" s="221" t="s">
        <v>27</v>
      </c>
      <c r="D126" s="221" t="s">
        <v>168</v>
      </c>
      <c r="E126" s="222" t="s">
        <v>190</v>
      </c>
      <c r="F126" s="223" t="s">
        <v>191</v>
      </c>
      <c r="G126" s="224" t="s">
        <v>154</v>
      </c>
      <c r="H126" s="225">
        <v>37.842</v>
      </c>
      <c r="I126" s="226"/>
      <c r="J126" s="227">
        <f>ROUND(I126*H126,2)</f>
        <v>0</v>
      </c>
      <c r="K126" s="223" t="s">
        <v>138</v>
      </c>
      <c r="L126" s="228"/>
      <c r="M126" s="229" t="s">
        <v>20</v>
      </c>
      <c r="N126" s="230" t="s">
        <v>48</v>
      </c>
      <c r="O126" s="36"/>
      <c r="P126" s="191">
        <f>O126*H126</f>
        <v>0</v>
      </c>
      <c r="Q126" s="191">
        <v>0.028</v>
      </c>
      <c r="R126" s="191">
        <f>Q126*H126</f>
        <v>1.059576</v>
      </c>
      <c r="S126" s="191">
        <v>0</v>
      </c>
      <c r="T126" s="192">
        <f>S126*H126</f>
        <v>0</v>
      </c>
      <c r="AR126" s="18" t="s">
        <v>171</v>
      </c>
      <c r="AT126" s="18" t="s">
        <v>168</v>
      </c>
      <c r="AU126" s="18" t="s">
        <v>140</v>
      </c>
      <c r="AY126" s="18" t="s">
        <v>131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140</v>
      </c>
      <c r="BK126" s="193">
        <f>ROUND(I126*H126,2)</f>
        <v>0</v>
      </c>
      <c r="BL126" s="18" t="s">
        <v>139</v>
      </c>
      <c r="BM126" s="18" t="s">
        <v>192</v>
      </c>
    </row>
    <row r="127" spans="2:51" s="11" customFormat="1" ht="13.5">
      <c r="B127" s="194"/>
      <c r="C127" s="195"/>
      <c r="D127" s="217" t="s">
        <v>142</v>
      </c>
      <c r="E127" s="195"/>
      <c r="F127" s="231" t="s">
        <v>193</v>
      </c>
      <c r="G127" s="195"/>
      <c r="H127" s="232">
        <v>37.842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142</v>
      </c>
      <c r="AU127" s="205" t="s">
        <v>140</v>
      </c>
      <c r="AV127" s="11" t="s">
        <v>140</v>
      </c>
      <c r="AW127" s="11" t="s">
        <v>4</v>
      </c>
      <c r="AX127" s="11" t="s">
        <v>22</v>
      </c>
      <c r="AY127" s="205" t="s">
        <v>131</v>
      </c>
    </row>
    <row r="128" spans="2:65" s="1" customFormat="1" ht="31.5" customHeight="1">
      <c r="B128" s="35"/>
      <c r="C128" s="182" t="s">
        <v>194</v>
      </c>
      <c r="D128" s="182" t="s">
        <v>134</v>
      </c>
      <c r="E128" s="183" t="s">
        <v>195</v>
      </c>
      <c r="F128" s="184" t="s">
        <v>196</v>
      </c>
      <c r="G128" s="185" t="s">
        <v>154</v>
      </c>
      <c r="H128" s="186">
        <v>80.8</v>
      </c>
      <c r="I128" s="187"/>
      <c r="J128" s="188">
        <f>ROUND(I128*H128,2)</f>
        <v>0</v>
      </c>
      <c r="K128" s="184" t="s">
        <v>138</v>
      </c>
      <c r="L128" s="55"/>
      <c r="M128" s="189" t="s">
        <v>20</v>
      </c>
      <c r="N128" s="190" t="s">
        <v>48</v>
      </c>
      <c r="O128" s="36"/>
      <c r="P128" s="191">
        <f>O128*H128</f>
        <v>0</v>
      </c>
      <c r="Q128" s="191">
        <v>0.00268</v>
      </c>
      <c r="R128" s="191">
        <f>Q128*H128</f>
        <v>0.216544</v>
      </c>
      <c r="S128" s="191">
        <v>0</v>
      </c>
      <c r="T128" s="192">
        <f>S128*H128</f>
        <v>0</v>
      </c>
      <c r="AR128" s="18" t="s">
        <v>139</v>
      </c>
      <c r="AT128" s="18" t="s">
        <v>134</v>
      </c>
      <c r="AU128" s="18" t="s">
        <v>140</v>
      </c>
      <c r="AY128" s="18" t="s">
        <v>131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140</v>
      </c>
      <c r="BK128" s="193">
        <f>ROUND(I128*H128,2)</f>
        <v>0</v>
      </c>
      <c r="BL128" s="18" t="s">
        <v>139</v>
      </c>
      <c r="BM128" s="18" t="s">
        <v>197</v>
      </c>
    </row>
    <row r="129" spans="2:51" s="11" customFormat="1" ht="13.5">
      <c r="B129" s="194"/>
      <c r="C129" s="195"/>
      <c r="D129" s="196" t="s">
        <v>142</v>
      </c>
      <c r="E129" s="197" t="s">
        <v>20</v>
      </c>
      <c r="F129" s="198" t="s">
        <v>198</v>
      </c>
      <c r="G129" s="195"/>
      <c r="H129" s="199">
        <v>13.53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142</v>
      </c>
      <c r="AU129" s="205" t="s">
        <v>140</v>
      </c>
      <c r="AV129" s="11" t="s">
        <v>140</v>
      </c>
      <c r="AW129" s="11" t="s">
        <v>39</v>
      </c>
      <c r="AX129" s="11" t="s">
        <v>76</v>
      </c>
      <c r="AY129" s="205" t="s">
        <v>131</v>
      </c>
    </row>
    <row r="130" spans="2:51" s="11" customFormat="1" ht="13.5">
      <c r="B130" s="194"/>
      <c r="C130" s="195"/>
      <c r="D130" s="196" t="s">
        <v>142</v>
      </c>
      <c r="E130" s="197" t="s">
        <v>20</v>
      </c>
      <c r="F130" s="198" t="s">
        <v>189</v>
      </c>
      <c r="G130" s="195"/>
      <c r="H130" s="199">
        <v>37.1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142</v>
      </c>
      <c r="AU130" s="205" t="s">
        <v>140</v>
      </c>
      <c r="AV130" s="11" t="s">
        <v>140</v>
      </c>
      <c r="AW130" s="11" t="s">
        <v>39</v>
      </c>
      <c r="AX130" s="11" t="s">
        <v>76</v>
      </c>
      <c r="AY130" s="205" t="s">
        <v>131</v>
      </c>
    </row>
    <row r="131" spans="2:51" s="14" customFormat="1" ht="13.5">
      <c r="B131" s="244"/>
      <c r="C131" s="245"/>
      <c r="D131" s="196" t="s">
        <v>142</v>
      </c>
      <c r="E131" s="246" t="s">
        <v>20</v>
      </c>
      <c r="F131" s="247" t="s">
        <v>199</v>
      </c>
      <c r="G131" s="245"/>
      <c r="H131" s="248">
        <v>50.63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142</v>
      </c>
      <c r="AU131" s="254" t="s">
        <v>140</v>
      </c>
      <c r="AV131" s="14" t="s">
        <v>132</v>
      </c>
      <c r="AW131" s="14" t="s">
        <v>39</v>
      </c>
      <c r="AX131" s="14" t="s">
        <v>76</v>
      </c>
      <c r="AY131" s="254" t="s">
        <v>131</v>
      </c>
    </row>
    <row r="132" spans="2:51" s="11" customFormat="1" ht="13.5">
      <c r="B132" s="194"/>
      <c r="C132" s="195"/>
      <c r="D132" s="196" t="s">
        <v>142</v>
      </c>
      <c r="E132" s="197" t="s">
        <v>20</v>
      </c>
      <c r="F132" s="198" t="s">
        <v>200</v>
      </c>
      <c r="G132" s="195"/>
      <c r="H132" s="199">
        <v>30.17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142</v>
      </c>
      <c r="AU132" s="205" t="s">
        <v>140</v>
      </c>
      <c r="AV132" s="11" t="s">
        <v>140</v>
      </c>
      <c r="AW132" s="11" t="s">
        <v>39</v>
      </c>
      <c r="AX132" s="11" t="s">
        <v>76</v>
      </c>
      <c r="AY132" s="205" t="s">
        <v>131</v>
      </c>
    </row>
    <row r="133" spans="2:51" s="14" customFormat="1" ht="13.5">
      <c r="B133" s="244"/>
      <c r="C133" s="245"/>
      <c r="D133" s="196" t="s">
        <v>142</v>
      </c>
      <c r="E133" s="246" t="s">
        <v>20</v>
      </c>
      <c r="F133" s="247" t="s">
        <v>199</v>
      </c>
      <c r="G133" s="245"/>
      <c r="H133" s="248">
        <v>30.17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142</v>
      </c>
      <c r="AU133" s="254" t="s">
        <v>140</v>
      </c>
      <c r="AV133" s="14" t="s">
        <v>132</v>
      </c>
      <c r="AW133" s="14" t="s">
        <v>39</v>
      </c>
      <c r="AX133" s="14" t="s">
        <v>76</v>
      </c>
      <c r="AY133" s="254" t="s">
        <v>131</v>
      </c>
    </row>
    <row r="134" spans="2:51" s="12" customFormat="1" ht="13.5">
      <c r="B134" s="206"/>
      <c r="C134" s="207"/>
      <c r="D134" s="217" t="s">
        <v>142</v>
      </c>
      <c r="E134" s="218" t="s">
        <v>20</v>
      </c>
      <c r="F134" s="219" t="s">
        <v>144</v>
      </c>
      <c r="G134" s="207"/>
      <c r="H134" s="220">
        <v>80.8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142</v>
      </c>
      <c r="AU134" s="216" t="s">
        <v>140</v>
      </c>
      <c r="AV134" s="12" t="s">
        <v>139</v>
      </c>
      <c r="AW134" s="12" t="s">
        <v>39</v>
      </c>
      <c r="AX134" s="12" t="s">
        <v>22</v>
      </c>
      <c r="AY134" s="216" t="s">
        <v>131</v>
      </c>
    </row>
    <row r="135" spans="2:65" s="1" customFormat="1" ht="31.5" customHeight="1">
      <c r="B135" s="35"/>
      <c r="C135" s="182" t="s">
        <v>201</v>
      </c>
      <c r="D135" s="182" t="s">
        <v>134</v>
      </c>
      <c r="E135" s="183" t="s">
        <v>202</v>
      </c>
      <c r="F135" s="184" t="s">
        <v>203</v>
      </c>
      <c r="G135" s="185" t="s">
        <v>204</v>
      </c>
      <c r="H135" s="186">
        <v>211.45</v>
      </c>
      <c r="I135" s="187"/>
      <c r="J135" s="188">
        <f>ROUND(I135*H135,2)</f>
        <v>0</v>
      </c>
      <c r="K135" s="184" t="s">
        <v>138</v>
      </c>
      <c r="L135" s="55"/>
      <c r="M135" s="189" t="s">
        <v>20</v>
      </c>
      <c r="N135" s="190" t="s">
        <v>48</v>
      </c>
      <c r="O135" s="36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139</v>
      </c>
      <c r="AT135" s="18" t="s">
        <v>134</v>
      </c>
      <c r="AU135" s="18" t="s">
        <v>140</v>
      </c>
      <c r="AY135" s="18" t="s">
        <v>131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140</v>
      </c>
      <c r="BK135" s="193">
        <f>ROUND(I135*H135,2)</f>
        <v>0</v>
      </c>
      <c r="BL135" s="18" t="s">
        <v>139</v>
      </c>
      <c r="BM135" s="18" t="s">
        <v>205</v>
      </c>
    </row>
    <row r="136" spans="2:51" s="11" customFormat="1" ht="13.5">
      <c r="B136" s="194"/>
      <c r="C136" s="195"/>
      <c r="D136" s="196" t="s">
        <v>142</v>
      </c>
      <c r="E136" s="197" t="s">
        <v>20</v>
      </c>
      <c r="F136" s="198" t="s">
        <v>206</v>
      </c>
      <c r="G136" s="195"/>
      <c r="H136" s="199">
        <v>54.78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142</v>
      </c>
      <c r="AU136" s="205" t="s">
        <v>140</v>
      </c>
      <c r="AV136" s="11" t="s">
        <v>140</v>
      </c>
      <c r="AW136" s="11" t="s">
        <v>39</v>
      </c>
      <c r="AX136" s="11" t="s">
        <v>76</v>
      </c>
      <c r="AY136" s="205" t="s">
        <v>131</v>
      </c>
    </row>
    <row r="137" spans="2:51" s="11" customFormat="1" ht="13.5">
      <c r="B137" s="194"/>
      <c r="C137" s="195"/>
      <c r="D137" s="196" t="s">
        <v>142</v>
      </c>
      <c r="E137" s="197" t="s">
        <v>20</v>
      </c>
      <c r="F137" s="198" t="s">
        <v>207</v>
      </c>
      <c r="G137" s="195"/>
      <c r="H137" s="199">
        <v>61.08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142</v>
      </c>
      <c r="AU137" s="205" t="s">
        <v>140</v>
      </c>
      <c r="AV137" s="11" t="s">
        <v>140</v>
      </c>
      <c r="AW137" s="11" t="s">
        <v>39</v>
      </c>
      <c r="AX137" s="11" t="s">
        <v>76</v>
      </c>
      <c r="AY137" s="205" t="s">
        <v>131</v>
      </c>
    </row>
    <row r="138" spans="2:51" s="11" customFormat="1" ht="13.5">
      <c r="B138" s="194"/>
      <c r="C138" s="195"/>
      <c r="D138" s="196" t="s">
        <v>142</v>
      </c>
      <c r="E138" s="197" t="s">
        <v>20</v>
      </c>
      <c r="F138" s="198" t="s">
        <v>208</v>
      </c>
      <c r="G138" s="195"/>
      <c r="H138" s="199">
        <v>77.92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142</v>
      </c>
      <c r="AU138" s="205" t="s">
        <v>140</v>
      </c>
      <c r="AV138" s="11" t="s">
        <v>140</v>
      </c>
      <c r="AW138" s="11" t="s">
        <v>39</v>
      </c>
      <c r="AX138" s="11" t="s">
        <v>76</v>
      </c>
      <c r="AY138" s="205" t="s">
        <v>131</v>
      </c>
    </row>
    <row r="139" spans="2:51" s="14" customFormat="1" ht="13.5">
      <c r="B139" s="244"/>
      <c r="C139" s="245"/>
      <c r="D139" s="196" t="s">
        <v>142</v>
      </c>
      <c r="E139" s="246" t="s">
        <v>20</v>
      </c>
      <c r="F139" s="247" t="s">
        <v>199</v>
      </c>
      <c r="G139" s="245"/>
      <c r="H139" s="248">
        <v>193.78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142</v>
      </c>
      <c r="AU139" s="254" t="s">
        <v>140</v>
      </c>
      <c r="AV139" s="14" t="s">
        <v>132</v>
      </c>
      <c r="AW139" s="14" t="s">
        <v>39</v>
      </c>
      <c r="AX139" s="14" t="s">
        <v>76</v>
      </c>
      <c r="AY139" s="254" t="s">
        <v>131</v>
      </c>
    </row>
    <row r="140" spans="2:51" s="11" customFormat="1" ht="13.5">
      <c r="B140" s="194"/>
      <c r="C140" s="195"/>
      <c r="D140" s="196" t="s">
        <v>142</v>
      </c>
      <c r="E140" s="197" t="s">
        <v>20</v>
      </c>
      <c r="F140" s="198" t="s">
        <v>209</v>
      </c>
      <c r="G140" s="195"/>
      <c r="H140" s="199">
        <v>17.67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142</v>
      </c>
      <c r="AU140" s="205" t="s">
        <v>140</v>
      </c>
      <c r="AV140" s="11" t="s">
        <v>140</v>
      </c>
      <c r="AW140" s="11" t="s">
        <v>39</v>
      </c>
      <c r="AX140" s="11" t="s">
        <v>76</v>
      </c>
      <c r="AY140" s="205" t="s">
        <v>131</v>
      </c>
    </row>
    <row r="141" spans="2:51" s="14" customFormat="1" ht="13.5">
      <c r="B141" s="244"/>
      <c r="C141" s="245"/>
      <c r="D141" s="196" t="s">
        <v>142</v>
      </c>
      <c r="E141" s="246" t="s">
        <v>20</v>
      </c>
      <c r="F141" s="247" t="s">
        <v>199</v>
      </c>
      <c r="G141" s="245"/>
      <c r="H141" s="248">
        <v>17.67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142</v>
      </c>
      <c r="AU141" s="254" t="s">
        <v>140</v>
      </c>
      <c r="AV141" s="14" t="s">
        <v>132</v>
      </c>
      <c r="AW141" s="14" t="s">
        <v>39</v>
      </c>
      <c r="AX141" s="14" t="s">
        <v>76</v>
      </c>
      <c r="AY141" s="254" t="s">
        <v>131</v>
      </c>
    </row>
    <row r="142" spans="2:51" s="12" customFormat="1" ht="13.5">
      <c r="B142" s="206"/>
      <c r="C142" s="207"/>
      <c r="D142" s="217" t="s">
        <v>142</v>
      </c>
      <c r="E142" s="218" t="s">
        <v>20</v>
      </c>
      <c r="F142" s="219" t="s">
        <v>144</v>
      </c>
      <c r="G142" s="207"/>
      <c r="H142" s="220">
        <v>211.45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140</v>
      </c>
      <c r="AV142" s="12" t="s">
        <v>139</v>
      </c>
      <c r="AW142" s="12" t="s">
        <v>39</v>
      </c>
      <c r="AX142" s="12" t="s">
        <v>22</v>
      </c>
      <c r="AY142" s="216" t="s">
        <v>131</v>
      </c>
    </row>
    <row r="143" spans="2:65" s="1" customFormat="1" ht="22.5" customHeight="1">
      <c r="B143" s="35"/>
      <c r="C143" s="221" t="s">
        <v>210</v>
      </c>
      <c r="D143" s="221" t="s">
        <v>168</v>
      </c>
      <c r="E143" s="222" t="s">
        <v>211</v>
      </c>
      <c r="F143" s="223" t="s">
        <v>212</v>
      </c>
      <c r="G143" s="224" t="s">
        <v>204</v>
      </c>
      <c r="H143" s="225">
        <v>222.023</v>
      </c>
      <c r="I143" s="226"/>
      <c r="J143" s="227">
        <f>ROUND(I143*H143,2)</f>
        <v>0</v>
      </c>
      <c r="K143" s="223" t="s">
        <v>20</v>
      </c>
      <c r="L143" s="228"/>
      <c r="M143" s="229" t="s">
        <v>20</v>
      </c>
      <c r="N143" s="230" t="s">
        <v>48</v>
      </c>
      <c r="O143" s="36"/>
      <c r="P143" s="191">
        <f>O143*H143</f>
        <v>0</v>
      </c>
      <c r="Q143" s="191">
        <v>4E-05</v>
      </c>
      <c r="R143" s="191">
        <f>Q143*H143</f>
        <v>0.00888092</v>
      </c>
      <c r="S143" s="191">
        <v>0</v>
      </c>
      <c r="T143" s="192">
        <f>S143*H143</f>
        <v>0</v>
      </c>
      <c r="AR143" s="18" t="s">
        <v>171</v>
      </c>
      <c r="AT143" s="18" t="s">
        <v>168</v>
      </c>
      <c r="AU143" s="18" t="s">
        <v>140</v>
      </c>
      <c r="AY143" s="18" t="s">
        <v>131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140</v>
      </c>
      <c r="BK143" s="193">
        <f>ROUND(I143*H143,2)</f>
        <v>0</v>
      </c>
      <c r="BL143" s="18" t="s">
        <v>139</v>
      </c>
      <c r="BM143" s="18" t="s">
        <v>213</v>
      </c>
    </row>
    <row r="144" spans="2:51" s="11" customFormat="1" ht="13.5">
      <c r="B144" s="194"/>
      <c r="C144" s="195"/>
      <c r="D144" s="217" t="s">
        <v>142</v>
      </c>
      <c r="E144" s="195"/>
      <c r="F144" s="231" t="s">
        <v>214</v>
      </c>
      <c r="G144" s="195"/>
      <c r="H144" s="232">
        <v>222.023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142</v>
      </c>
      <c r="AU144" s="205" t="s">
        <v>140</v>
      </c>
      <c r="AV144" s="11" t="s">
        <v>140</v>
      </c>
      <c r="AW144" s="11" t="s">
        <v>4</v>
      </c>
      <c r="AX144" s="11" t="s">
        <v>22</v>
      </c>
      <c r="AY144" s="205" t="s">
        <v>131</v>
      </c>
    </row>
    <row r="145" spans="2:65" s="1" customFormat="1" ht="31.5" customHeight="1">
      <c r="B145" s="35"/>
      <c r="C145" s="182" t="s">
        <v>215</v>
      </c>
      <c r="D145" s="182" t="s">
        <v>134</v>
      </c>
      <c r="E145" s="183" t="s">
        <v>216</v>
      </c>
      <c r="F145" s="184" t="s">
        <v>217</v>
      </c>
      <c r="G145" s="185" t="s">
        <v>154</v>
      </c>
      <c r="H145" s="186">
        <v>73.255</v>
      </c>
      <c r="I145" s="187"/>
      <c r="J145" s="188">
        <f>ROUND(I145*H145,2)</f>
        <v>0</v>
      </c>
      <c r="K145" s="184" t="s">
        <v>138</v>
      </c>
      <c r="L145" s="55"/>
      <c r="M145" s="189" t="s">
        <v>20</v>
      </c>
      <c r="N145" s="190" t="s">
        <v>48</v>
      </c>
      <c r="O145" s="36"/>
      <c r="P145" s="191">
        <f>O145*H145</f>
        <v>0</v>
      </c>
      <c r="Q145" s="191">
        <v>0.00825</v>
      </c>
      <c r="R145" s="191">
        <f>Q145*H145</f>
        <v>0.60435375</v>
      </c>
      <c r="S145" s="191">
        <v>0</v>
      </c>
      <c r="T145" s="192">
        <f>S145*H145</f>
        <v>0</v>
      </c>
      <c r="AR145" s="18" t="s">
        <v>139</v>
      </c>
      <c r="AT145" s="18" t="s">
        <v>134</v>
      </c>
      <c r="AU145" s="18" t="s">
        <v>140</v>
      </c>
      <c r="AY145" s="18" t="s">
        <v>131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140</v>
      </c>
      <c r="BK145" s="193">
        <f>ROUND(I145*H145,2)</f>
        <v>0</v>
      </c>
      <c r="BL145" s="18" t="s">
        <v>139</v>
      </c>
      <c r="BM145" s="18" t="s">
        <v>218</v>
      </c>
    </row>
    <row r="146" spans="2:51" s="11" customFormat="1" ht="13.5">
      <c r="B146" s="194"/>
      <c r="C146" s="195"/>
      <c r="D146" s="196" t="s">
        <v>142</v>
      </c>
      <c r="E146" s="197" t="s">
        <v>20</v>
      </c>
      <c r="F146" s="198" t="s">
        <v>219</v>
      </c>
      <c r="G146" s="195"/>
      <c r="H146" s="199">
        <v>73.255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142</v>
      </c>
      <c r="AU146" s="205" t="s">
        <v>140</v>
      </c>
      <c r="AV146" s="11" t="s">
        <v>140</v>
      </c>
      <c r="AW146" s="11" t="s">
        <v>39</v>
      </c>
      <c r="AX146" s="11" t="s">
        <v>76</v>
      </c>
      <c r="AY146" s="205" t="s">
        <v>131</v>
      </c>
    </row>
    <row r="147" spans="2:51" s="12" customFormat="1" ht="13.5">
      <c r="B147" s="206"/>
      <c r="C147" s="207"/>
      <c r="D147" s="217" t="s">
        <v>142</v>
      </c>
      <c r="E147" s="218" t="s">
        <v>20</v>
      </c>
      <c r="F147" s="219" t="s">
        <v>144</v>
      </c>
      <c r="G147" s="207"/>
      <c r="H147" s="220">
        <v>73.255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142</v>
      </c>
      <c r="AU147" s="216" t="s">
        <v>140</v>
      </c>
      <c r="AV147" s="12" t="s">
        <v>139</v>
      </c>
      <c r="AW147" s="12" t="s">
        <v>39</v>
      </c>
      <c r="AX147" s="12" t="s">
        <v>22</v>
      </c>
      <c r="AY147" s="216" t="s">
        <v>131</v>
      </c>
    </row>
    <row r="148" spans="2:65" s="1" customFormat="1" ht="22.5" customHeight="1">
      <c r="B148" s="35"/>
      <c r="C148" s="221" t="s">
        <v>8</v>
      </c>
      <c r="D148" s="221" t="s">
        <v>168</v>
      </c>
      <c r="E148" s="222" t="s">
        <v>220</v>
      </c>
      <c r="F148" s="223" t="s">
        <v>221</v>
      </c>
      <c r="G148" s="224" t="s">
        <v>154</v>
      </c>
      <c r="H148" s="225">
        <v>74.72</v>
      </c>
      <c r="I148" s="226"/>
      <c r="J148" s="227">
        <f>ROUND(I148*H148,2)</f>
        <v>0</v>
      </c>
      <c r="K148" s="223" t="s">
        <v>138</v>
      </c>
      <c r="L148" s="228"/>
      <c r="M148" s="229" t="s">
        <v>20</v>
      </c>
      <c r="N148" s="230" t="s">
        <v>48</v>
      </c>
      <c r="O148" s="36"/>
      <c r="P148" s="191">
        <f>O148*H148</f>
        <v>0</v>
      </c>
      <c r="Q148" s="191">
        <v>0.0028</v>
      </c>
      <c r="R148" s="191">
        <f>Q148*H148</f>
        <v>0.20921599999999999</v>
      </c>
      <c r="S148" s="191">
        <v>0</v>
      </c>
      <c r="T148" s="192">
        <f>S148*H148</f>
        <v>0</v>
      </c>
      <c r="AR148" s="18" t="s">
        <v>171</v>
      </c>
      <c r="AT148" s="18" t="s">
        <v>168</v>
      </c>
      <c r="AU148" s="18" t="s">
        <v>140</v>
      </c>
      <c r="AY148" s="18" t="s">
        <v>131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140</v>
      </c>
      <c r="BK148" s="193">
        <f>ROUND(I148*H148,2)</f>
        <v>0</v>
      </c>
      <c r="BL148" s="18" t="s">
        <v>139</v>
      </c>
      <c r="BM148" s="18" t="s">
        <v>222</v>
      </c>
    </row>
    <row r="149" spans="2:51" s="11" customFormat="1" ht="13.5">
      <c r="B149" s="194"/>
      <c r="C149" s="195"/>
      <c r="D149" s="217" t="s">
        <v>142</v>
      </c>
      <c r="E149" s="195"/>
      <c r="F149" s="231" t="s">
        <v>223</v>
      </c>
      <c r="G149" s="195"/>
      <c r="H149" s="232">
        <v>74.72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142</v>
      </c>
      <c r="AU149" s="205" t="s">
        <v>140</v>
      </c>
      <c r="AV149" s="11" t="s">
        <v>140</v>
      </c>
      <c r="AW149" s="11" t="s">
        <v>4</v>
      </c>
      <c r="AX149" s="11" t="s">
        <v>22</v>
      </c>
      <c r="AY149" s="205" t="s">
        <v>131</v>
      </c>
    </row>
    <row r="150" spans="2:65" s="1" customFormat="1" ht="44.25" customHeight="1">
      <c r="B150" s="35"/>
      <c r="C150" s="182" t="s">
        <v>224</v>
      </c>
      <c r="D150" s="182" t="s">
        <v>134</v>
      </c>
      <c r="E150" s="183" t="s">
        <v>225</v>
      </c>
      <c r="F150" s="184" t="s">
        <v>226</v>
      </c>
      <c r="G150" s="185" t="s">
        <v>204</v>
      </c>
      <c r="H150" s="186">
        <v>48.29</v>
      </c>
      <c r="I150" s="187"/>
      <c r="J150" s="188">
        <f>ROUND(I150*H150,2)</f>
        <v>0</v>
      </c>
      <c r="K150" s="184" t="s">
        <v>138</v>
      </c>
      <c r="L150" s="55"/>
      <c r="M150" s="189" t="s">
        <v>20</v>
      </c>
      <c r="N150" s="190" t="s">
        <v>48</v>
      </c>
      <c r="O150" s="36"/>
      <c r="P150" s="191">
        <f>O150*H150</f>
        <v>0</v>
      </c>
      <c r="Q150" s="191">
        <v>0.00331</v>
      </c>
      <c r="R150" s="191">
        <f>Q150*H150</f>
        <v>0.1598399</v>
      </c>
      <c r="S150" s="191">
        <v>0</v>
      </c>
      <c r="T150" s="192">
        <f>S150*H150</f>
        <v>0</v>
      </c>
      <c r="AR150" s="18" t="s">
        <v>139</v>
      </c>
      <c r="AT150" s="18" t="s">
        <v>134</v>
      </c>
      <c r="AU150" s="18" t="s">
        <v>140</v>
      </c>
      <c r="AY150" s="18" t="s">
        <v>131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140</v>
      </c>
      <c r="BK150" s="193">
        <f>ROUND(I150*H150,2)</f>
        <v>0</v>
      </c>
      <c r="BL150" s="18" t="s">
        <v>139</v>
      </c>
      <c r="BM150" s="18" t="s">
        <v>227</v>
      </c>
    </row>
    <row r="151" spans="2:51" s="11" customFormat="1" ht="13.5">
      <c r="B151" s="194"/>
      <c r="C151" s="195"/>
      <c r="D151" s="196" t="s">
        <v>142</v>
      </c>
      <c r="E151" s="197" t="s">
        <v>20</v>
      </c>
      <c r="F151" s="198" t="s">
        <v>228</v>
      </c>
      <c r="G151" s="195"/>
      <c r="H151" s="199">
        <v>15.25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142</v>
      </c>
      <c r="AU151" s="205" t="s">
        <v>140</v>
      </c>
      <c r="AV151" s="11" t="s">
        <v>140</v>
      </c>
      <c r="AW151" s="11" t="s">
        <v>39</v>
      </c>
      <c r="AX151" s="11" t="s">
        <v>76</v>
      </c>
      <c r="AY151" s="205" t="s">
        <v>131</v>
      </c>
    </row>
    <row r="152" spans="2:51" s="11" customFormat="1" ht="13.5">
      <c r="B152" s="194"/>
      <c r="C152" s="195"/>
      <c r="D152" s="196" t="s">
        <v>142</v>
      </c>
      <c r="E152" s="197" t="s">
        <v>20</v>
      </c>
      <c r="F152" s="198" t="s">
        <v>229</v>
      </c>
      <c r="G152" s="195"/>
      <c r="H152" s="199">
        <v>13.08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142</v>
      </c>
      <c r="AU152" s="205" t="s">
        <v>140</v>
      </c>
      <c r="AV152" s="11" t="s">
        <v>140</v>
      </c>
      <c r="AW152" s="11" t="s">
        <v>39</v>
      </c>
      <c r="AX152" s="11" t="s">
        <v>76</v>
      </c>
      <c r="AY152" s="205" t="s">
        <v>131</v>
      </c>
    </row>
    <row r="153" spans="2:51" s="11" customFormat="1" ht="13.5">
      <c r="B153" s="194"/>
      <c r="C153" s="195"/>
      <c r="D153" s="196" t="s">
        <v>142</v>
      </c>
      <c r="E153" s="197" t="s">
        <v>20</v>
      </c>
      <c r="F153" s="198" t="s">
        <v>230</v>
      </c>
      <c r="G153" s="195"/>
      <c r="H153" s="199">
        <v>19.96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142</v>
      </c>
      <c r="AU153" s="205" t="s">
        <v>140</v>
      </c>
      <c r="AV153" s="11" t="s">
        <v>140</v>
      </c>
      <c r="AW153" s="11" t="s">
        <v>39</v>
      </c>
      <c r="AX153" s="11" t="s">
        <v>76</v>
      </c>
      <c r="AY153" s="205" t="s">
        <v>131</v>
      </c>
    </row>
    <row r="154" spans="2:51" s="12" customFormat="1" ht="13.5">
      <c r="B154" s="206"/>
      <c r="C154" s="207"/>
      <c r="D154" s="217" t="s">
        <v>142</v>
      </c>
      <c r="E154" s="218" t="s">
        <v>20</v>
      </c>
      <c r="F154" s="219" t="s">
        <v>144</v>
      </c>
      <c r="G154" s="207"/>
      <c r="H154" s="220">
        <v>48.29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142</v>
      </c>
      <c r="AU154" s="216" t="s">
        <v>140</v>
      </c>
      <c r="AV154" s="12" t="s">
        <v>139</v>
      </c>
      <c r="AW154" s="12" t="s">
        <v>39</v>
      </c>
      <c r="AX154" s="12" t="s">
        <v>22</v>
      </c>
      <c r="AY154" s="216" t="s">
        <v>131</v>
      </c>
    </row>
    <row r="155" spans="2:65" s="1" customFormat="1" ht="31.5" customHeight="1">
      <c r="B155" s="35"/>
      <c r="C155" s="221" t="s">
        <v>231</v>
      </c>
      <c r="D155" s="221" t="s">
        <v>168</v>
      </c>
      <c r="E155" s="222" t="s">
        <v>232</v>
      </c>
      <c r="F155" s="223" t="s">
        <v>233</v>
      </c>
      <c r="G155" s="224" t="s">
        <v>154</v>
      </c>
      <c r="H155" s="225">
        <v>16.66</v>
      </c>
      <c r="I155" s="226"/>
      <c r="J155" s="227">
        <f>ROUND(I155*H155,2)</f>
        <v>0</v>
      </c>
      <c r="K155" s="223" t="s">
        <v>138</v>
      </c>
      <c r="L155" s="228"/>
      <c r="M155" s="229" t="s">
        <v>20</v>
      </c>
      <c r="N155" s="230" t="s">
        <v>48</v>
      </c>
      <c r="O155" s="36"/>
      <c r="P155" s="191">
        <f>O155*H155</f>
        <v>0</v>
      </c>
      <c r="Q155" s="191">
        <v>0.0015</v>
      </c>
      <c r="R155" s="191">
        <f>Q155*H155</f>
        <v>0.024990000000000002</v>
      </c>
      <c r="S155" s="191">
        <v>0</v>
      </c>
      <c r="T155" s="192">
        <f>S155*H155</f>
        <v>0</v>
      </c>
      <c r="AR155" s="18" t="s">
        <v>171</v>
      </c>
      <c r="AT155" s="18" t="s">
        <v>168</v>
      </c>
      <c r="AU155" s="18" t="s">
        <v>140</v>
      </c>
      <c r="AY155" s="18" t="s">
        <v>131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140</v>
      </c>
      <c r="BK155" s="193">
        <f>ROUND(I155*H155,2)</f>
        <v>0</v>
      </c>
      <c r="BL155" s="18" t="s">
        <v>139</v>
      </c>
      <c r="BM155" s="18" t="s">
        <v>234</v>
      </c>
    </row>
    <row r="156" spans="2:51" s="11" customFormat="1" ht="13.5">
      <c r="B156" s="194"/>
      <c r="C156" s="195"/>
      <c r="D156" s="196" t="s">
        <v>142</v>
      </c>
      <c r="E156" s="197" t="s">
        <v>20</v>
      </c>
      <c r="F156" s="198" t="s">
        <v>235</v>
      </c>
      <c r="G156" s="195"/>
      <c r="H156" s="199">
        <v>14.487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142</v>
      </c>
      <c r="AU156" s="205" t="s">
        <v>140</v>
      </c>
      <c r="AV156" s="11" t="s">
        <v>140</v>
      </c>
      <c r="AW156" s="11" t="s">
        <v>39</v>
      </c>
      <c r="AX156" s="11" t="s">
        <v>76</v>
      </c>
      <c r="AY156" s="205" t="s">
        <v>131</v>
      </c>
    </row>
    <row r="157" spans="2:51" s="12" customFormat="1" ht="13.5">
      <c r="B157" s="206"/>
      <c r="C157" s="207"/>
      <c r="D157" s="196" t="s">
        <v>142</v>
      </c>
      <c r="E157" s="208" t="s">
        <v>20</v>
      </c>
      <c r="F157" s="209" t="s">
        <v>144</v>
      </c>
      <c r="G157" s="207"/>
      <c r="H157" s="210">
        <v>14.487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142</v>
      </c>
      <c r="AU157" s="216" t="s">
        <v>140</v>
      </c>
      <c r="AV157" s="12" t="s">
        <v>139</v>
      </c>
      <c r="AW157" s="12" t="s">
        <v>39</v>
      </c>
      <c r="AX157" s="12" t="s">
        <v>22</v>
      </c>
      <c r="AY157" s="216" t="s">
        <v>131</v>
      </c>
    </row>
    <row r="158" spans="2:51" s="11" customFormat="1" ht="13.5">
      <c r="B158" s="194"/>
      <c r="C158" s="195"/>
      <c r="D158" s="217" t="s">
        <v>142</v>
      </c>
      <c r="E158" s="195"/>
      <c r="F158" s="231" t="s">
        <v>236</v>
      </c>
      <c r="G158" s="195"/>
      <c r="H158" s="232">
        <v>16.66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142</v>
      </c>
      <c r="AU158" s="205" t="s">
        <v>140</v>
      </c>
      <c r="AV158" s="11" t="s">
        <v>140</v>
      </c>
      <c r="AW158" s="11" t="s">
        <v>4</v>
      </c>
      <c r="AX158" s="11" t="s">
        <v>22</v>
      </c>
      <c r="AY158" s="205" t="s">
        <v>131</v>
      </c>
    </row>
    <row r="159" spans="2:65" s="1" customFormat="1" ht="31.5" customHeight="1">
      <c r="B159" s="35"/>
      <c r="C159" s="182" t="s">
        <v>237</v>
      </c>
      <c r="D159" s="182" t="s">
        <v>134</v>
      </c>
      <c r="E159" s="183" t="s">
        <v>238</v>
      </c>
      <c r="F159" s="184" t="s">
        <v>239</v>
      </c>
      <c r="G159" s="185" t="s">
        <v>154</v>
      </c>
      <c r="H159" s="186">
        <v>432.406</v>
      </c>
      <c r="I159" s="187"/>
      <c r="J159" s="188">
        <f>ROUND(I159*H159,2)</f>
        <v>0</v>
      </c>
      <c r="K159" s="184" t="s">
        <v>138</v>
      </c>
      <c r="L159" s="55"/>
      <c r="M159" s="189" t="s">
        <v>20</v>
      </c>
      <c r="N159" s="190" t="s">
        <v>48</v>
      </c>
      <c r="O159" s="36"/>
      <c r="P159" s="191">
        <f>O159*H159</f>
        <v>0</v>
      </c>
      <c r="Q159" s="191">
        <v>0.00944</v>
      </c>
      <c r="R159" s="191">
        <f>Q159*H159</f>
        <v>4.0819126400000005</v>
      </c>
      <c r="S159" s="191">
        <v>0</v>
      </c>
      <c r="T159" s="192">
        <f>S159*H159</f>
        <v>0</v>
      </c>
      <c r="AR159" s="18" t="s">
        <v>139</v>
      </c>
      <c r="AT159" s="18" t="s">
        <v>134</v>
      </c>
      <c r="AU159" s="18" t="s">
        <v>140</v>
      </c>
      <c r="AY159" s="18" t="s">
        <v>131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140</v>
      </c>
      <c r="BK159" s="193">
        <f>ROUND(I159*H159,2)</f>
        <v>0</v>
      </c>
      <c r="BL159" s="18" t="s">
        <v>139</v>
      </c>
      <c r="BM159" s="18" t="s">
        <v>240</v>
      </c>
    </row>
    <row r="160" spans="2:51" s="11" customFormat="1" ht="13.5">
      <c r="B160" s="194"/>
      <c r="C160" s="195"/>
      <c r="D160" s="196" t="s">
        <v>142</v>
      </c>
      <c r="E160" s="197" t="s">
        <v>20</v>
      </c>
      <c r="F160" s="198" t="s">
        <v>241</v>
      </c>
      <c r="G160" s="195"/>
      <c r="H160" s="199">
        <v>403.82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142</v>
      </c>
      <c r="AU160" s="205" t="s">
        <v>140</v>
      </c>
      <c r="AV160" s="11" t="s">
        <v>140</v>
      </c>
      <c r="AW160" s="11" t="s">
        <v>39</v>
      </c>
      <c r="AX160" s="11" t="s">
        <v>76</v>
      </c>
      <c r="AY160" s="205" t="s">
        <v>131</v>
      </c>
    </row>
    <row r="161" spans="2:51" s="14" customFormat="1" ht="13.5">
      <c r="B161" s="244"/>
      <c r="C161" s="245"/>
      <c r="D161" s="196" t="s">
        <v>142</v>
      </c>
      <c r="E161" s="246" t="s">
        <v>20</v>
      </c>
      <c r="F161" s="247" t="s">
        <v>199</v>
      </c>
      <c r="G161" s="245"/>
      <c r="H161" s="248">
        <v>403.82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142</v>
      </c>
      <c r="AU161" s="254" t="s">
        <v>140</v>
      </c>
      <c r="AV161" s="14" t="s">
        <v>132</v>
      </c>
      <c r="AW161" s="14" t="s">
        <v>39</v>
      </c>
      <c r="AX161" s="14" t="s">
        <v>76</v>
      </c>
      <c r="AY161" s="254" t="s">
        <v>131</v>
      </c>
    </row>
    <row r="162" spans="2:51" s="11" customFormat="1" ht="13.5">
      <c r="B162" s="194"/>
      <c r="C162" s="195"/>
      <c r="D162" s="196" t="s">
        <v>142</v>
      </c>
      <c r="E162" s="197" t="s">
        <v>20</v>
      </c>
      <c r="F162" s="198" t="s">
        <v>242</v>
      </c>
      <c r="G162" s="195"/>
      <c r="H162" s="199">
        <v>28.586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142</v>
      </c>
      <c r="AU162" s="205" t="s">
        <v>140</v>
      </c>
      <c r="AV162" s="11" t="s">
        <v>140</v>
      </c>
      <c r="AW162" s="11" t="s">
        <v>39</v>
      </c>
      <c r="AX162" s="11" t="s">
        <v>76</v>
      </c>
      <c r="AY162" s="205" t="s">
        <v>131</v>
      </c>
    </row>
    <row r="163" spans="2:51" s="14" customFormat="1" ht="13.5">
      <c r="B163" s="244"/>
      <c r="C163" s="245"/>
      <c r="D163" s="196" t="s">
        <v>142</v>
      </c>
      <c r="E163" s="246" t="s">
        <v>20</v>
      </c>
      <c r="F163" s="247" t="s">
        <v>199</v>
      </c>
      <c r="G163" s="245"/>
      <c r="H163" s="248">
        <v>28.586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142</v>
      </c>
      <c r="AU163" s="254" t="s">
        <v>140</v>
      </c>
      <c r="AV163" s="14" t="s">
        <v>132</v>
      </c>
      <c r="AW163" s="14" t="s">
        <v>39</v>
      </c>
      <c r="AX163" s="14" t="s">
        <v>76</v>
      </c>
      <c r="AY163" s="254" t="s">
        <v>131</v>
      </c>
    </row>
    <row r="164" spans="2:51" s="12" customFormat="1" ht="13.5">
      <c r="B164" s="206"/>
      <c r="C164" s="207"/>
      <c r="D164" s="217" t="s">
        <v>142</v>
      </c>
      <c r="E164" s="218" t="s">
        <v>20</v>
      </c>
      <c r="F164" s="219" t="s">
        <v>144</v>
      </c>
      <c r="G164" s="207"/>
      <c r="H164" s="220">
        <v>432.406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142</v>
      </c>
      <c r="AU164" s="216" t="s">
        <v>140</v>
      </c>
      <c r="AV164" s="12" t="s">
        <v>139</v>
      </c>
      <c r="AW164" s="12" t="s">
        <v>39</v>
      </c>
      <c r="AX164" s="12" t="s">
        <v>22</v>
      </c>
      <c r="AY164" s="216" t="s">
        <v>131</v>
      </c>
    </row>
    <row r="165" spans="2:65" s="1" customFormat="1" ht="22.5" customHeight="1">
      <c r="B165" s="35"/>
      <c r="C165" s="221" t="s">
        <v>243</v>
      </c>
      <c r="D165" s="221" t="s">
        <v>168</v>
      </c>
      <c r="E165" s="222" t="s">
        <v>180</v>
      </c>
      <c r="F165" s="223" t="s">
        <v>181</v>
      </c>
      <c r="G165" s="224" t="s">
        <v>154</v>
      </c>
      <c r="H165" s="225">
        <v>441.054</v>
      </c>
      <c r="I165" s="226"/>
      <c r="J165" s="227">
        <f>ROUND(I165*H165,2)</f>
        <v>0</v>
      </c>
      <c r="K165" s="223" t="s">
        <v>138</v>
      </c>
      <c r="L165" s="228"/>
      <c r="M165" s="229" t="s">
        <v>20</v>
      </c>
      <c r="N165" s="230" t="s">
        <v>48</v>
      </c>
      <c r="O165" s="36"/>
      <c r="P165" s="191">
        <f>O165*H165</f>
        <v>0</v>
      </c>
      <c r="Q165" s="191">
        <v>0.018</v>
      </c>
      <c r="R165" s="191">
        <f>Q165*H165</f>
        <v>7.938971999999999</v>
      </c>
      <c r="S165" s="191">
        <v>0</v>
      </c>
      <c r="T165" s="192">
        <f>S165*H165</f>
        <v>0</v>
      </c>
      <c r="AR165" s="18" t="s">
        <v>171</v>
      </c>
      <c r="AT165" s="18" t="s">
        <v>168</v>
      </c>
      <c r="AU165" s="18" t="s">
        <v>140</v>
      </c>
      <c r="AY165" s="18" t="s">
        <v>131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140</v>
      </c>
      <c r="BK165" s="193">
        <f>ROUND(I165*H165,2)</f>
        <v>0</v>
      </c>
      <c r="BL165" s="18" t="s">
        <v>139</v>
      </c>
      <c r="BM165" s="18" t="s">
        <v>244</v>
      </c>
    </row>
    <row r="166" spans="2:51" s="11" customFormat="1" ht="13.5">
      <c r="B166" s="194"/>
      <c r="C166" s="195"/>
      <c r="D166" s="217" t="s">
        <v>142</v>
      </c>
      <c r="E166" s="195"/>
      <c r="F166" s="231" t="s">
        <v>245</v>
      </c>
      <c r="G166" s="195"/>
      <c r="H166" s="232">
        <v>441.054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142</v>
      </c>
      <c r="AU166" s="205" t="s">
        <v>140</v>
      </c>
      <c r="AV166" s="11" t="s">
        <v>140</v>
      </c>
      <c r="AW166" s="11" t="s">
        <v>4</v>
      </c>
      <c r="AX166" s="11" t="s">
        <v>22</v>
      </c>
      <c r="AY166" s="205" t="s">
        <v>131</v>
      </c>
    </row>
    <row r="167" spans="2:65" s="1" customFormat="1" ht="31.5" customHeight="1">
      <c r="B167" s="35"/>
      <c r="C167" s="182" t="s">
        <v>246</v>
      </c>
      <c r="D167" s="182" t="s">
        <v>134</v>
      </c>
      <c r="E167" s="183" t="s">
        <v>247</v>
      </c>
      <c r="F167" s="184" t="s">
        <v>248</v>
      </c>
      <c r="G167" s="185" t="s">
        <v>154</v>
      </c>
      <c r="H167" s="186">
        <v>18.266</v>
      </c>
      <c r="I167" s="187"/>
      <c r="J167" s="188">
        <f>ROUND(I167*H167,2)</f>
        <v>0</v>
      </c>
      <c r="K167" s="184" t="s">
        <v>138</v>
      </c>
      <c r="L167" s="55"/>
      <c r="M167" s="189" t="s">
        <v>20</v>
      </c>
      <c r="N167" s="190" t="s">
        <v>48</v>
      </c>
      <c r="O167" s="36"/>
      <c r="P167" s="191">
        <f>O167*H167</f>
        <v>0</v>
      </c>
      <c r="Q167" s="191">
        <v>0.01127</v>
      </c>
      <c r="R167" s="191">
        <f>Q167*H167</f>
        <v>0.20585782</v>
      </c>
      <c r="S167" s="191">
        <v>0</v>
      </c>
      <c r="T167" s="192">
        <f>S167*H167</f>
        <v>0</v>
      </c>
      <c r="AR167" s="18" t="s">
        <v>139</v>
      </c>
      <c r="AT167" s="18" t="s">
        <v>134</v>
      </c>
      <c r="AU167" s="18" t="s">
        <v>140</v>
      </c>
      <c r="AY167" s="18" t="s">
        <v>131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140</v>
      </c>
      <c r="BK167" s="193">
        <f>ROUND(I167*H167,2)</f>
        <v>0</v>
      </c>
      <c r="BL167" s="18" t="s">
        <v>139</v>
      </c>
      <c r="BM167" s="18" t="s">
        <v>249</v>
      </c>
    </row>
    <row r="168" spans="2:51" s="11" customFormat="1" ht="13.5">
      <c r="B168" s="194"/>
      <c r="C168" s="195"/>
      <c r="D168" s="196" t="s">
        <v>142</v>
      </c>
      <c r="E168" s="197" t="s">
        <v>20</v>
      </c>
      <c r="F168" s="198" t="s">
        <v>250</v>
      </c>
      <c r="G168" s="195"/>
      <c r="H168" s="199">
        <v>9.187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142</v>
      </c>
      <c r="AU168" s="205" t="s">
        <v>140</v>
      </c>
      <c r="AV168" s="11" t="s">
        <v>140</v>
      </c>
      <c r="AW168" s="11" t="s">
        <v>39</v>
      </c>
      <c r="AX168" s="11" t="s">
        <v>76</v>
      </c>
      <c r="AY168" s="205" t="s">
        <v>131</v>
      </c>
    </row>
    <row r="169" spans="2:51" s="11" customFormat="1" ht="13.5">
      <c r="B169" s="194"/>
      <c r="C169" s="195"/>
      <c r="D169" s="196" t="s">
        <v>142</v>
      </c>
      <c r="E169" s="197" t="s">
        <v>20</v>
      </c>
      <c r="F169" s="198" t="s">
        <v>251</v>
      </c>
      <c r="G169" s="195"/>
      <c r="H169" s="199">
        <v>1.04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142</v>
      </c>
      <c r="AU169" s="205" t="s">
        <v>140</v>
      </c>
      <c r="AV169" s="11" t="s">
        <v>140</v>
      </c>
      <c r="AW169" s="11" t="s">
        <v>39</v>
      </c>
      <c r="AX169" s="11" t="s">
        <v>76</v>
      </c>
      <c r="AY169" s="205" t="s">
        <v>131</v>
      </c>
    </row>
    <row r="170" spans="2:51" s="14" customFormat="1" ht="13.5">
      <c r="B170" s="244"/>
      <c r="C170" s="245"/>
      <c r="D170" s="196" t="s">
        <v>142</v>
      </c>
      <c r="E170" s="246" t="s">
        <v>20</v>
      </c>
      <c r="F170" s="247" t="s">
        <v>199</v>
      </c>
      <c r="G170" s="245"/>
      <c r="H170" s="248">
        <v>10.227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AT170" s="254" t="s">
        <v>142</v>
      </c>
      <c r="AU170" s="254" t="s">
        <v>140</v>
      </c>
      <c r="AV170" s="14" t="s">
        <v>132</v>
      </c>
      <c r="AW170" s="14" t="s">
        <v>39</v>
      </c>
      <c r="AX170" s="14" t="s">
        <v>76</v>
      </c>
      <c r="AY170" s="254" t="s">
        <v>131</v>
      </c>
    </row>
    <row r="171" spans="2:51" s="11" customFormat="1" ht="13.5">
      <c r="B171" s="194"/>
      <c r="C171" s="195"/>
      <c r="D171" s="196" t="s">
        <v>142</v>
      </c>
      <c r="E171" s="197" t="s">
        <v>20</v>
      </c>
      <c r="F171" s="198" t="s">
        <v>252</v>
      </c>
      <c r="G171" s="195"/>
      <c r="H171" s="199">
        <v>8.039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142</v>
      </c>
      <c r="AU171" s="205" t="s">
        <v>140</v>
      </c>
      <c r="AV171" s="11" t="s">
        <v>140</v>
      </c>
      <c r="AW171" s="11" t="s">
        <v>39</v>
      </c>
      <c r="AX171" s="11" t="s">
        <v>76</v>
      </c>
      <c r="AY171" s="205" t="s">
        <v>131</v>
      </c>
    </row>
    <row r="172" spans="2:51" s="14" customFormat="1" ht="13.5">
      <c r="B172" s="244"/>
      <c r="C172" s="245"/>
      <c r="D172" s="196" t="s">
        <v>142</v>
      </c>
      <c r="E172" s="246" t="s">
        <v>20</v>
      </c>
      <c r="F172" s="247" t="s">
        <v>199</v>
      </c>
      <c r="G172" s="245"/>
      <c r="H172" s="248">
        <v>8.039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142</v>
      </c>
      <c r="AU172" s="254" t="s">
        <v>140</v>
      </c>
      <c r="AV172" s="14" t="s">
        <v>132</v>
      </c>
      <c r="AW172" s="14" t="s">
        <v>39</v>
      </c>
      <c r="AX172" s="14" t="s">
        <v>76</v>
      </c>
      <c r="AY172" s="254" t="s">
        <v>131</v>
      </c>
    </row>
    <row r="173" spans="2:51" s="12" customFormat="1" ht="13.5">
      <c r="B173" s="206"/>
      <c r="C173" s="207"/>
      <c r="D173" s="217" t="s">
        <v>142</v>
      </c>
      <c r="E173" s="218" t="s">
        <v>20</v>
      </c>
      <c r="F173" s="219" t="s">
        <v>144</v>
      </c>
      <c r="G173" s="207"/>
      <c r="H173" s="220">
        <v>18.266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142</v>
      </c>
      <c r="AU173" s="216" t="s">
        <v>140</v>
      </c>
      <c r="AV173" s="12" t="s">
        <v>139</v>
      </c>
      <c r="AW173" s="12" t="s">
        <v>39</v>
      </c>
      <c r="AX173" s="12" t="s">
        <v>22</v>
      </c>
      <c r="AY173" s="216" t="s">
        <v>131</v>
      </c>
    </row>
    <row r="174" spans="2:65" s="1" customFormat="1" ht="22.5" customHeight="1">
      <c r="B174" s="35"/>
      <c r="C174" s="221" t="s">
        <v>7</v>
      </c>
      <c r="D174" s="221" t="s">
        <v>168</v>
      </c>
      <c r="E174" s="222" t="s">
        <v>253</v>
      </c>
      <c r="F174" s="223" t="s">
        <v>254</v>
      </c>
      <c r="G174" s="224" t="s">
        <v>154</v>
      </c>
      <c r="H174" s="225">
        <v>18.631</v>
      </c>
      <c r="I174" s="226"/>
      <c r="J174" s="227">
        <f>ROUND(I174*H174,2)</f>
        <v>0</v>
      </c>
      <c r="K174" s="223" t="s">
        <v>138</v>
      </c>
      <c r="L174" s="228"/>
      <c r="M174" s="229" t="s">
        <v>20</v>
      </c>
      <c r="N174" s="230" t="s">
        <v>48</v>
      </c>
      <c r="O174" s="36"/>
      <c r="P174" s="191">
        <f>O174*H174</f>
        <v>0</v>
      </c>
      <c r="Q174" s="191">
        <v>0.002</v>
      </c>
      <c r="R174" s="191">
        <f>Q174*H174</f>
        <v>0.037262</v>
      </c>
      <c r="S174" s="191">
        <v>0</v>
      </c>
      <c r="T174" s="192">
        <f>S174*H174</f>
        <v>0</v>
      </c>
      <c r="AR174" s="18" t="s">
        <v>171</v>
      </c>
      <c r="AT174" s="18" t="s">
        <v>168</v>
      </c>
      <c r="AU174" s="18" t="s">
        <v>140</v>
      </c>
      <c r="AY174" s="18" t="s">
        <v>131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140</v>
      </c>
      <c r="BK174" s="193">
        <f>ROUND(I174*H174,2)</f>
        <v>0</v>
      </c>
      <c r="BL174" s="18" t="s">
        <v>139</v>
      </c>
      <c r="BM174" s="18" t="s">
        <v>255</v>
      </c>
    </row>
    <row r="175" spans="2:51" s="11" customFormat="1" ht="13.5">
      <c r="B175" s="194"/>
      <c r="C175" s="195"/>
      <c r="D175" s="217" t="s">
        <v>142</v>
      </c>
      <c r="E175" s="195"/>
      <c r="F175" s="231" t="s">
        <v>256</v>
      </c>
      <c r="G175" s="195"/>
      <c r="H175" s="232">
        <v>18.631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142</v>
      </c>
      <c r="AU175" s="205" t="s">
        <v>140</v>
      </c>
      <c r="AV175" s="11" t="s">
        <v>140</v>
      </c>
      <c r="AW175" s="11" t="s">
        <v>4</v>
      </c>
      <c r="AX175" s="11" t="s">
        <v>22</v>
      </c>
      <c r="AY175" s="205" t="s">
        <v>131</v>
      </c>
    </row>
    <row r="176" spans="2:65" s="1" customFormat="1" ht="44.25" customHeight="1">
      <c r="B176" s="35"/>
      <c r="C176" s="182" t="s">
        <v>257</v>
      </c>
      <c r="D176" s="182" t="s">
        <v>134</v>
      </c>
      <c r="E176" s="183" t="s">
        <v>258</v>
      </c>
      <c r="F176" s="184" t="s">
        <v>259</v>
      </c>
      <c r="G176" s="185" t="s">
        <v>204</v>
      </c>
      <c r="H176" s="186">
        <v>193.78</v>
      </c>
      <c r="I176" s="187"/>
      <c r="J176" s="188">
        <f>ROUND(I176*H176,2)</f>
        <v>0</v>
      </c>
      <c r="K176" s="184" t="s">
        <v>138</v>
      </c>
      <c r="L176" s="55"/>
      <c r="M176" s="189" t="s">
        <v>20</v>
      </c>
      <c r="N176" s="190" t="s">
        <v>48</v>
      </c>
      <c r="O176" s="36"/>
      <c r="P176" s="191">
        <f>O176*H176</f>
        <v>0</v>
      </c>
      <c r="Q176" s="191">
        <v>0.00168</v>
      </c>
      <c r="R176" s="191">
        <f>Q176*H176</f>
        <v>0.3255504</v>
      </c>
      <c r="S176" s="191">
        <v>0</v>
      </c>
      <c r="T176" s="192">
        <f>S176*H176</f>
        <v>0</v>
      </c>
      <c r="AR176" s="18" t="s">
        <v>139</v>
      </c>
      <c r="AT176" s="18" t="s">
        <v>134</v>
      </c>
      <c r="AU176" s="18" t="s">
        <v>140</v>
      </c>
      <c r="AY176" s="18" t="s">
        <v>131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140</v>
      </c>
      <c r="BK176" s="193">
        <f>ROUND(I176*H176,2)</f>
        <v>0</v>
      </c>
      <c r="BL176" s="18" t="s">
        <v>139</v>
      </c>
      <c r="BM176" s="18" t="s">
        <v>260</v>
      </c>
    </row>
    <row r="177" spans="2:51" s="11" customFormat="1" ht="13.5">
      <c r="B177" s="194"/>
      <c r="C177" s="195"/>
      <c r="D177" s="196" t="s">
        <v>142</v>
      </c>
      <c r="E177" s="197" t="s">
        <v>20</v>
      </c>
      <c r="F177" s="198" t="s">
        <v>206</v>
      </c>
      <c r="G177" s="195"/>
      <c r="H177" s="199">
        <v>54.78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142</v>
      </c>
      <c r="AU177" s="205" t="s">
        <v>140</v>
      </c>
      <c r="AV177" s="11" t="s">
        <v>140</v>
      </c>
      <c r="AW177" s="11" t="s">
        <v>39</v>
      </c>
      <c r="AX177" s="11" t="s">
        <v>76</v>
      </c>
      <c r="AY177" s="205" t="s">
        <v>131</v>
      </c>
    </row>
    <row r="178" spans="2:51" s="11" customFormat="1" ht="13.5">
      <c r="B178" s="194"/>
      <c r="C178" s="195"/>
      <c r="D178" s="196" t="s">
        <v>142</v>
      </c>
      <c r="E178" s="197" t="s">
        <v>20</v>
      </c>
      <c r="F178" s="198" t="s">
        <v>207</v>
      </c>
      <c r="G178" s="195"/>
      <c r="H178" s="199">
        <v>61.08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142</v>
      </c>
      <c r="AU178" s="205" t="s">
        <v>140</v>
      </c>
      <c r="AV178" s="11" t="s">
        <v>140</v>
      </c>
      <c r="AW178" s="11" t="s">
        <v>39</v>
      </c>
      <c r="AX178" s="11" t="s">
        <v>76</v>
      </c>
      <c r="AY178" s="205" t="s">
        <v>131</v>
      </c>
    </row>
    <row r="179" spans="2:51" s="11" customFormat="1" ht="13.5">
      <c r="B179" s="194"/>
      <c r="C179" s="195"/>
      <c r="D179" s="196" t="s">
        <v>142</v>
      </c>
      <c r="E179" s="197" t="s">
        <v>20</v>
      </c>
      <c r="F179" s="198" t="s">
        <v>208</v>
      </c>
      <c r="G179" s="195"/>
      <c r="H179" s="199">
        <v>77.92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142</v>
      </c>
      <c r="AU179" s="205" t="s">
        <v>140</v>
      </c>
      <c r="AV179" s="11" t="s">
        <v>140</v>
      </c>
      <c r="AW179" s="11" t="s">
        <v>39</v>
      </c>
      <c r="AX179" s="11" t="s">
        <v>76</v>
      </c>
      <c r="AY179" s="205" t="s">
        <v>131</v>
      </c>
    </row>
    <row r="180" spans="2:51" s="12" customFormat="1" ht="13.5">
      <c r="B180" s="206"/>
      <c r="C180" s="207"/>
      <c r="D180" s="217" t="s">
        <v>142</v>
      </c>
      <c r="E180" s="218" t="s">
        <v>20</v>
      </c>
      <c r="F180" s="219" t="s">
        <v>144</v>
      </c>
      <c r="G180" s="207"/>
      <c r="H180" s="220">
        <v>193.78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142</v>
      </c>
      <c r="AU180" s="216" t="s">
        <v>140</v>
      </c>
      <c r="AV180" s="12" t="s">
        <v>139</v>
      </c>
      <c r="AW180" s="12" t="s">
        <v>39</v>
      </c>
      <c r="AX180" s="12" t="s">
        <v>22</v>
      </c>
      <c r="AY180" s="216" t="s">
        <v>131</v>
      </c>
    </row>
    <row r="181" spans="2:65" s="1" customFormat="1" ht="22.5" customHeight="1">
      <c r="B181" s="35"/>
      <c r="C181" s="221" t="s">
        <v>261</v>
      </c>
      <c r="D181" s="221" t="s">
        <v>168</v>
      </c>
      <c r="E181" s="222" t="s">
        <v>262</v>
      </c>
      <c r="F181" s="223" t="s">
        <v>263</v>
      </c>
      <c r="G181" s="224" t="s">
        <v>154</v>
      </c>
      <c r="H181" s="225">
        <v>39.531</v>
      </c>
      <c r="I181" s="226"/>
      <c r="J181" s="227">
        <f>ROUND(I181*H181,2)</f>
        <v>0</v>
      </c>
      <c r="K181" s="223" t="s">
        <v>138</v>
      </c>
      <c r="L181" s="228"/>
      <c r="M181" s="229" t="s">
        <v>20</v>
      </c>
      <c r="N181" s="230" t="s">
        <v>48</v>
      </c>
      <c r="O181" s="36"/>
      <c r="P181" s="191">
        <f>O181*H181</f>
        <v>0</v>
      </c>
      <c r="Q181" s="191">
        <v>0.005</v>
      </c>
      <c r="R181" s="191">
        <f>Q181*H181</f>
        <v>0.197655</v>
      </c>
      <c r="S181" s="191">
        <v>0</v>
      </c>
      <c r="T181" s="192">
        <f>S181*H181</f>
        <v>0</v>
      </c>
      <c r="AR181" s="18" t="s">
        <v>171</v>
      </c>
      <c r="AT181" s="18" t="s">
        <v>168</v>
      </c>
      <c r="AU181" s="18" t="s">
        <v>140</v>
      </c>
      <c r="AY181" s="18" t="s">
        <v>131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140</v>
      </c>
      <c r="BK181" s="193">
        <f>ROUND(I181*H181,2)</f>
        <v>0</v>
      </c>
      <c r="BL181" s="18" t="s">
        <v>139</v>
      </c>
      <c r="BM181" s="18" t="s">
        <v>264</v>
      </c>
    </row>
    <row r="182" spans="2:51" s="11" customFormat="1" ht="13.5">
      <c r="B182" s="194"/>
      <c r="C182" s="195"/>
      <c r="D182" s="196" t="s">
        <v>142</v>
      </c>
      <c r="E182" s="197" t="s">
        <v>20</v>
      </c>
      <c r="F182" s="198" t="s">
        <v>265</v>
      </c>
      <c r="G182" s="195"/>
      <c r="H182" s="199">
        <v>38.756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142</v>
      </c>
      <c r="AU182" s="205" t="s">
        <v>140</v>
      </c>
      <c r="AV182" s="11" t="s">
        <v>140</v>
      </c>
      <c r="AW182" s="11" t="s">
        <v>39</v>
      </c>
      <c r="AX182" s="11" t="s">
        <v>22</v>
      </c>
      <c r="AY182" s="205" t="s">
        <v>131</v>
      </c>
    </row>
    <row r="183" spans="2:51" s="11" customFormat="1" ht="13.5">
      <c r="B183" s="194"/>
      <c r="C183" s="195"/>
      <c r="D183" s="217" t="s">
        <v>142</v>
      </c>
      <c r="E183" s="195"/>
      <c r="F183" s="231" t="s">
        <v>266</v>
      </c>
      <c r="G183" s="195"/>
      <c r="H183" s="232">
        <v>39.531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142</v>
      </c>
      <c r="AU183" s="205" t="s">
        <v>140</v>
      </c>
      <c r="AV183" s="11" t="s">
        <v>140</v>
      </c>
      <c r="AW183" s="11" t="s">
        <v>4</v>
      </c>
      <c r="AX183" s="11" t="s">
        <v>22</v>
      </c>
      <c r="AY183" s="205" t="s">
        <v>131</v>
      </c>
    </row>
    <row r="184" spans="2:65" s="1" customFormat="1" ht="44.25" customHeight="1">
      <c r="B184" s="35"/>
      <c r="C184" s="182" t="s">
        <v>267</v>
      </c>
      <c r="D184" s="182" t="s">
        <v>134</v>
      </c>
      <c r="E184" s="183" t="s">
        <v>268</v>
      </c>
      <c r="F184" s="184" t="s">
        <v>269</v>
      </c>
      <c r="G184" s="185" t="s">
        <v>204</v>
      </c>
      <c r="H184" s="186">
        <v>17.67</v>
      </c>
      <c r="I184" s="187"/>
      <c r="J184" s="188">
        <f>ROUND(I184*H184,2)</f>
        <v>0</v>
      </c>
      <c r="K184" s="184" t="s">
        <v>138</v>
      </c>
      <c r="L184" s="55"/>
      <c r="M184" s="189" t="s">
        <v>20</v>
      </c>
      <c r="N184" s="190" t="s">
        <v>48</v>
      </c>
      <c r="O184" s="36"/>
      <c r="P184" s="191">
        <f>O184*H184</f>
        <v>0</v>
      </c>
      <c r="Q184" s="191">
        <v>0.00331</v>
      </c>
      <c r="R184" s="191">
        <f>Q184*H184</f>
        <v>0.058487700000000004</v>
      </c>
      <c r="S184" s="191">
        <v>0</v>
      </c>
      <c r="T184" s="192">
        <f>S184*H184</f>
        <v>0</v>
      </c>
      <c r="AR184" s="18" t="s">
        <v>139</v>
      </c>
      <c r="AT184" s="18" t="s">
        <v>134</v>
      </c>
      <c r="AU184" s="18" t="s">
        <v>140</v>
      </c>
      <c r="AY184" s="18" t="s">
        <v>131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140</v>
      </c>
      <c r="BK184" s="193">
        <f>ROUND(I184*H184,2)</f>
        <v>0</v>
      </c>
      <c r="BL184" s="18" t="s">
        <v>139</v>
      </c>
      <c r="BM184" s="18" t="s">
        <v>270</v>
      </c>
    </row>
    <row r="185" spans="2:51" s="11" customFormat="1" ht="13.5">
      <c r="B185" s="194"/>
      <c r="C185" s="195"/>
      <c r="D185" s="196" t="s">
        <v>142</v>
      </c>
      <c r="E185" s="197" t="s">
        <v>20</v>
      </c>
      <c r="F185" s="198" t="s">
        <v>209</v>
      </c>
      <c r="G185" s="195"/>
      <c r="H185" s="199">
        <v>17.67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142</v>
      </c>
      <c r="AU185" s="205" t="s">
        <v>140</v>
      </c>
      <c r="AV185" s="11" t="s">
        <v>140</v>
      </c>
      <c r="AW185" s="11" t="s">
        <v>39</v>
      </c>
      <c r="AX185" s="11" t="s">
        <v>76</v>
      </c>
      <c r="AY185" s="205" t="s">
        <v>131</v>
      </c>
    </row>
    <row r="186" spans="2:51" s="12" customFormat="1" ht="13.5">
      <c r="B186" s="206"/>
      <c r="C186" s="207"/>
      <c r="D186" s="217" t="s">
        <v>142</v>
      </c>
      <c r="E186" s="218" t="s">
        <v>20</v>
      </c>
      <c r="F186" s="219" t="s">
        <v>144</v>
      </c>
      <c r="G186" s="207"/>
      <c r="H186" s="220">
        <v>17.67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142</v>
      </c>
      <c r="AU186" s="216" t="s">
        <v>140</v>
      </c>
      <c r="AV186" s="12" t="s">
        <v>139</v>
      </c>
      <c r="AW186" s="12" t="s">
        <v>39</v>
      </c>
      <c r="AX186" s="12" t="s">
        <v>22</v>
      </c>
      <c r="AY186" s="216" t="s">
        <v>131</v>
      </c>
    </row>
    <row r="187" spans="2:65" s="1" customFormat="1" ht="22.5" customHeight="1">
      <c r="B187" s="35"/>
      <c r="C187" s="221" t="s">
        <v>271</v>
      </c>
      <c r="D187" s="221" t="s">
        <v>168</v>
      </c>
      <c r="E187" s="222" t="s">
        <v>272</v>
      </c>
      <c r="F187" s="223" t="s">
        <v>263</v>
      </c>
      <c r="G187" s="224" t="s">
        <v>154</v>
      </c>
      <c r="H187" s="225">
        <v>7.209</v>
      </c>
      <c r="I187" s="226"/>
      <c r="J187" s="227">
        <f>ROUND(I187*H187,2)</f>
        <v>0</v>
      </c>
      <c r="K187" s="223" t="s">
        <v>20</v>
      </c>
      <c r="L187" s="228"/>
      <c r="M187" s="229" t="s">
        <v>20</v>
      </c>
      <c r="N187" s="230" t="s">
        <v>48</v>
      </c>
      <c r="O187" s="36"/>
      <c r="P187" s="191">
        <f>O187*H187</f>
        <v>0</v>
      </c>
      <c r="Q187" s="191">
        <v>0.005</v>
      </c>
      <c r="R187" s="191">
        <f>Q187*H187</f>
        <v>0.036045</v>
      </c>
      <c r="S187" s="191">
        <v>0</v>
      </c>
      <c r="T187" s="192">
        <f>S187*H187</f>
        <v>0</v>
      </c>
      <c r="AR187" s="18" t="s">
        <v>171</v>
      </c>
      <c r="AT187" s="18" t="s">
        <v>168</v>
      </c>
      <c r="AU187" s="18" t="s">
        <v>140</v>
      </c>
      <c r="AY187" s="18" t="s">
        <v>131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140</v>
      </c>
      <c r="BK187" s="193">
        <f>ROUND(I187*H187,2)</f>
        <v>0</v>
      </c>
      <c r="BL187" s="18" t="s">
        <v>139</v>
      </c>
      <c r="BM187" s="18" t="s">
        <v>273</v>
      </c>
    </row>
    <row r="188" spans="2:51" s="11" customFormat="1" ht="13.5">
      <c r="B188" s="194"/>
      <c r="C188" s="195"/>
      <c r="D188" s="196" t="s">
        <v>142</v>
      </c>
      <c r="E188" s="197" t="s">
        <v>20</v>
      </c>
      <c r="F188" s="198" t="s">
        <v>274</v>
      </c>
      <c r="G188" s="195"/>
      <c r="H188" s="199">
        <v>7.068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142</v>
      </c>
      <c r="AU188" s="205" t="s">
        <v>140</v>
      </c>
      <c r="AV188" s="11" t="s">
        <v>140</v>
      </c>
      <c r="AW188" s="11" t="s">
        <v>39</v>
      </c>
      <c r="AX188" s="11" t="s">
        <v>76</v>
      </c>
      <c r="AY188" s="205" t="s">
        <v>131</v>
      </c>
    </row>
    <row r="189" spans="2:51" s="12" customFormat="1" ht="13.5">
      <c r="B189" s="206"/>
      <c r="C189" s="207"/>
      <c r="D189" s="196" t="s">
        <v>142</v>
      </c>
      <c r="E189" s="208" t="s">
        <v>20</v>
      </c>
      <c r="F189" s="209" t="s">
        <v>144</v>
      </c>
      <c r="G189" s="207"/>
      <c r="H189" s="210">
        <v>7.068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142</v>
      </c>
      <c r="AU189" s="216" t="s">
        <v>140</v>
      </c>
      <c r="AV189" s="12" t="s">
        <v>139</v>
      </c>
      <c r="AW189" s="12" t="s">
        <v>39</v>
      </c>
      <c r="AX189" s="12" t="s">
        <v>22</v>
      </c>
      <c r="AY189" s="216" t="s">
        <v>131</v>
      </c>
    </row>
    <row r="190" spans="2:51" s="11" customFormat="1" ht="13.5">
      <c r="B190" s="194"/>
      <c r="C190" s="195"/>
      <c r="D190" s="217" t="s">
        <v>142</v>
      </c>
      <c r="E190" s="195"/>
      <c r="F190" s="231" t="s">
        <v>275</v>
      </c>
      <c r="G190" s="195"/>
      <c r="H190" s="232">
        <v>7.209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142</v>
      </c>
      <c r="AU190" s="205" t="s">
        <v>140</v>
      </c>
      <c r="AV190" s="11" t="s">
        <v>140</v>
      </c>
      <c r="AW190" s="11" t="s">
        <v>4</v>
      </c>
      <c r="AX190" s="11" t="s">
        <v>22</v>
      </c>
      <c r="AY190" s="205" t="s">
        <v>131</v>
      </c>
    </row>
    <row r="191" spans="2:65" s="1" customFormat="1" ht="22.5" customHeight="1">
      <c r="B191" s="35"/>
      <c r="C191" s="182" t="s">
        <v>276</v>
      </c>
      <c r="D191" s="182" t="s">
        <v>134</v>
      </c>
      <c r="E191" s="183" t="s">
        <v>277</v>
      </c>
      <c r="F191" s="184" t="s">
        <v>278</v>
      </c>
      <c r="G191" s="185" t="s">
        <v>204</v>
      </c>
      <c r="H191" s="186">
        <v>83.79</v>
      </c>
      <c r="I191" s="187"/>
      <c r="J191" s="188">
        <f>ROUND(I191*H191,2)</f>
        <v>0</v>
      </c>
      <c r="K191" s="184" t="s">
        <v>138</v>
      </c>
      <c r="L191" s="55"/>
      <c r="M191" s="189" t="s">
        <v>20</v>
      </c>
      <c r="N191" s="190" t="s">
        <v>48</v>
      </c>
      <c r="O191" s="36"/>
      <c r="P191" s="191">
        <f>O191*H191</f>
        <v>0</v>
      </c>
      <c r="Q191" s="191">
        <v>6E-05</v>
      </c>
      <c r="R191" s="191">
        <f>Q191*H191</f>
        <v>0.0050274000000000004</v>
      </c>
      <c r="S191" s="191">
        <v>0</v>
      </c>
      <c r="T191" s="192">
        <f>S191*H191</f>
        <v>0</v>
      </c>
      <c r="AR191" s="18" t="s">
        <v>139</v>
      </c>
      <c r="AT191" s="18" t="s">
        <v>134</v>
      </c>
      <c r="AU191" s="18" t="s">
        <v>140</v>
      </c>
      <c r="AY191" s="18" t="s">
        <v>131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140</v>
      </c>
      <c r="BK191" s="193">
        <f>ROUND(I191*H191,2)</f>
        <v>0</v>
      </c>
      <c r="BL191" s="18" t="s">
        <v>139</v>
      </c>
      <c r="BM191" s="18" t="s">
        <v>279</v>
      </c>
    </row>
    <row r="192" spans="2:51" s="11" customFormat="1" ht="13.5">
      <c r="B192" s="194"/>
      <c r="C192" s="195"/>
      <c r="D192" s="196" t="s">
        <v>142</v>
      </c>
      <c r="E192" s="197" t="s">
        <v>20</v>
      </c>
      <c r="F192" s="198" t="s">
        <v>280</v>
      </c>
      <c r="G192" s="195"/>
      <c r="H192" s="199">
        <v>13.5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142</v>
      </c>
      <c r="AU192" s="205" t="s">
        <v>140</v>
      </c>
      <c r="AV192" s="11" t="s">
        <v>140</v>
      </c>
      <c r="AW192" s="11" t="s">
        <v>39</v>
      </c>
      <c r="AX192" s="11" t="s">
        <v>76</v>
      </c>
      <c r="AY192" s="205" t="s">
        <v>131</v>
      </c>
    </row>
    <row r="193" spans="2:51" s="14" customFormat="1" ht="13.5">
      <c r="B193" s="244"/>
      <c r="C193" s="245"/>
      <c r="D193" s="196" t="s">
        <v>142</v>
      </c>
      <c r="E193" s="246" t="s">
        <v>20</v>
      </c>
      <c r="F193" s="247" t="s">
        <v>199</v>
      </c>
      <c r="G193" s="245"/>
      <c r="H193" s="248">
        <v>13.5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142</v>
      </c>
      <c r="AU193" s="254" t="s">
        <v>140</v>
      </c>
      <c r="AV193" s="14" t="s">
        <v>132</v>
      </c>
      <c r="AW193" s="14" t="s">
        <v>39</v>
      </c>
      <c r="AX193" s="14" t="s">
        <v>76</v>
      </c>
      <c r="AY193" s="254" t="s">
        <v>131</v>
      </c>
    </row>
    <row r="194" spans="2:51" s="11" customFormat="1" ht="13.5">
      <c r="B194" s="194"/>
      <c r="C194" s="195"/>
      <c r="D194" s="196" t="s">
        <v>142</v>
      </c>
      <c r="E194" s="197" t="s">
        <v>20</v>
      </c>
      <c r="F194" s="198" t="s">
        <v>281</v>
      </c>
      <c r="G194" s="195"/>
      <c r="H194" s="199">
        <v>79.44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142</v>
      </c>
      <c r="AU194" s="205" t="s">
        <v>140</v>
      </c>
      <c r="AV194" s="11" t="s">
        <v>140</v>
      </c>
      <c r="AW194" s="11" t="s">
        <v>39</v>
      </c>
      <c r="AX194" s="11" t="s">
        <v>76</v>
      </c>
      <c r="AY194" s="205" t="s">
        <v>131</v>
      </c>
    </row>
    <row r="195" spans="2:51" s="11" customFormat="1" ht="13.5">
      <c r="B195" s="194"/>
      <c r="C195" s="195"/>
      <c r="D195" s="196" t="s">
        <v>142</v>
      </c>
      <c r="E195" s="197" t="s">
        <v>20</v>
      </c>
      <c r="F195" s="198" t="s">
        <v>282</v>
      </c>
      <c r="G195" s="195"/>
      <c r="H195" s="199">
        <v>-9.15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142</v>
      </c>
      <c r="AU195" s="205" t="s">
        <v>140</v>
      </c>
      <c r="AV195" s="11" t="s">
        <v>140</v>
      </c>
      <c r="AW195" s="11" t="s">
        <v>39</v>
      </c>
      <c r="AX195" s="11" t="s">
        <v>76</v>
      </c>
      <c r="AY195" s="205" t="s">
        <v>131</v>
      </c>
    </row>
    <row r="196" spans="2:51" s="14" customFormat="1" ht="13.5">
      <c r="B196" s="244"/>
      <c r="C196" s="245"/>
      <c r="D196" s="196" t="s">
        <v>142</v>
      </c>
      <c r="E196" s="246" t="s">
        <v>20</v>
      </c>
      <c r="F196" s="247" t="s">
        <v>199</v>
      </c>
      <c r="G196" s="245"/>
      <c r="H196" s="248">
        <v>70.29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142</v>
      </c>
      <c r="AU196" s="254" t="s">
        <v>140</v>
      </c>
      <c r="AV196" s="14" t="s">
        <v>132</v>
      </c>
      <c r="AW196" s="14" t="s">
        <v>39</v>
      </c>
      <c r="AX196" s="14" t="s">
        <v>76</v>
      </c>
      <c r="AY196" s="254" t="s">
        <v>131</v>
      </c>
    </row>
    <row r="197" spans="2:51" s="12" customFormat="1" ht="13.5">
      <c r="B197" s="206"/>
      <c r="C197" s="207"/>
      <c r="D197" s="217" t="s">
        <v>142</v>
      </c>
      <c r="E197" s="218" t="s">
        <v>20</v>
      </c>
      <c r="F197" s="219" t="s">
        <v>144</v>
      </c>
      <c r="G197" s="207"/>
      <c r="H197" s="220">
        <v>83.79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142</v>
      </c>
      <c r="AU197" s="216" t="s">
        <v>140</v>
      </c>
      <c r="AV197" s="12" t="s">
        <v>139</v>
      </c>
      <c r="AW197" s="12" t="s">
        <v>39</v>
      </c>
      <c r="AX197" s="12" t="s">
        <v>22</v>
      </c>
      <c r="AY197" s="216" t="s">
        <v>131</v>
      </c>
    </row>
    <row r="198" spans="2:65" s="1" customFormat="1" ht="22.5" customHeight="1">
      <c r="B198" s="35"/>
      <c r="C198" s="221" t="s">
        <v>283</v>
      </c>
      <c r="D198" s="221" t="s">
        <v>168</v>
      </c>
      <c r="E198" s="222" t="s">
        <v>284</v>
      </c>
      <c r="F198" s="223" t="s">
        <v>285</v>
      </c>
      <c r="G198" s="224" t="s">
        <v>204</v>
      </c>
      <c r="H198" s="225">
        <v>14.175</v>
      </c>
      <c r="I198" s="226"/>
      <c r="J198" s="227">
        <f>ROUND(I198*H198,2)</f>
        <v>0</v>
      </c>
      <c r="K198" s="223" t="s">
        <v>138</v>
      </c>
      <c r="L198" s="228"/>
      <c r="M198" s="229" t="s">
        <v>20</v>
      </c>
      <c r="N198" s="230" t="s">
        <v>48</v>
      </c>
      <c r="O198" s="36"/>
      <c r="P198" s="191">
        <f>O198*H198</f>
        <v>0</v>
      </c>
      <c r="Q198" s="191">
        <v>0.0006</v>
      </c>
      <c r="R198" s="191">
        <f>Q198*H198</f>
        <v>0.008505</v>
      </c>
      <c r="S198" s="191">
        <v>0</v>
      </c>
      <c r="T198" s="192">
        <f>S198*H198</f>
        <v>0</v>
      </c>
      <c r="AR198" s="18" t="s">
        <v>171</v>
      </c>
      <c r="AT198" s="18" t="s">
        <v>168</v>
      </c>
      <c r="AU198" s="18" t="s">
        <v>140</v>
      </c>
      <c r="AY198" s="18" t="s">
        <v>131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140</v>
      </c>
      <c r="BK198" s="193">
        <f>ROUND(I198*H198,2)</f>
        <v>0</v>
      </c>
      <c r="BL198" s="18" t="s">
        <v>139</v>
      </c>
      <c r="BM198" s="18" t="s">
        <v>286</v>
      </c>
    </row>
    <row r="199" spans="2:51" s="11" customFormat="1" ht="13.5">
      <c r="B199" s="194"/>
      <c r="C199" s="195"/>
      <c r="D199" s="217" t="s">
        <v>142</v>
      </c>
      <c r="E199" s="195"/>
      <c r="F199" s="231" t="s">
        <v>287</v>
      </c>
      <c r="G199" s="195"/>
      <c r="H199" s="232">
        <v>14.175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142</v>
      </c>
      <c r="AU199" s="205" t="s">
        <v>140</v>
      </c>
      <c r="AV199" s="11" t="s">
        <v>140</v>
      </c>
      <c r="AW199" s="11" t="s">
        <v>4</v>
      </c>
      <c r="AX199" s="11" t="s">
        <v>22</v>
      </c>
      <c r="AY199" s="205" t="s">
        <v>131</v>
      </c>
    </row>
    <row r="200" spans="2:65" s="1" customFormat="1" ht="22.5" customHeight="1">
      <c r="B200" s="35"/>
      <c r="C200" s="221" t="s">
        <v>288</v>
      </c>
      <c r="D200" s="221" t="s">
        <v>168</v>
      </c>
      <c r="E200" s="222" t="s">
        <v>289</v>
      </c>
      <c r="F200" s="223" t="s">
        <v>290</v>
      </c>
      <c r="G200" s="224" t="s">
        <v>204</v>
      </c>
      <c r="H200" s="225">
        <v>73.805</v>
      </c>
      <c r="I200" s="226"/>
      <c r="J200" s="227">
        <f>ROUND(I200*H200,2)</f>
        <v>0</v>
      </c>
      <c r="K200" s="223" t="s">
        <v>138</v>
      </c>
      <c r="L200" s="228"/>
      <c r="M200" s="229" t="s">
        <v>20</v>
      </c>
      <c r="N200" s="230" t="s">
        <v>48</v>
      </c>
      <c r="O200" s="36"/>
      <c r="P200" s="191">
        <f>O200*H200</f>
        <v>0</v>
      </c>
      <c r="Q200" s="191">
        <v>0.00028</v>
      </c>
      <c r="R200" s="191">
        <f>Q200*H200</f>
        <v>0.0206654</v>
      </c>
      <c r="S200" s="191">
        <v>0</v>
      </c>
      <c r="T200" s="192">
        <f>S200*H200</f>
        <v>0</v>
      </c>
      <c r="AR200" s="18" t="s">
        <v>171</v>
      </c>
      <c r="AT200" s="18" t="s">
        <v>168</v>
      </c>
      <c r="AU200" s="18" t="s">
        <v>140</v>
      </c>
      <c r="AY200" s="18" t="s">
        <v>131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140</v>
      </c>
      <c r="BK200" s="193">
        <f>ROUND(I200*H200,2)</f>
        <v>0</v>
      </c>
      <c r="BL200" s="18" t="s">
        <v>139</v>
      </c>
      <c r="BM200" s="18" t="s">
        <v>291</v>
      </c>
    </row>
    <row r="201" spans="2:51" s="11" customFormat="1" ht="13.5">
      <c r="B201" s="194"/>
      <c r="C201" s="195"/>
      <c r="D201" s="196" t="s">
        <v>142</v>
      </c>
      <c r="E201" s="197" t="s">
        <v>20</v>
      </c>
      <c r="F201" s="198" t="s">
        <v>292</v>
      </c>
      <c r="G201" s="195"/>
      <c r="H201" s="199">
        <v>70.29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142</v>
      </c>
      <c r="AU201" s="205" t="s">
        <v>140</v>
      </c>
      <c r="AV201" s="11" t="s">
        <v>140</v>
      </c>
      <c r="AW201" s="11" t="s">
        <v>39</v>
      </c>
      <c r="AX201" s="11" t="s">
        <v>76</v>
      </c>
      <c r="AY201" s="205" t="s">
        <v>131</v>
      </c>
    </row>
    <row r="202" spans="2:51" s="12" customFormat="1" ht="13.5">
      <c r="B202" s="206"/>
      <c r="C202" s="207"/>
      <c r="D202" s="196" t="s">
        <v>142</v>
      </c>
      <c r="E202" s="208" t="s">
        <v>20</v>
      </c>
      <c r="F202" s="209" t="s">
        <v>144</v>
      </c>
      <c r="G202" s="207"/>
      <c r="H202" s="210">
        <v>70.29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142</v>
      </c>
      <c r="AU202" s="216" t="s">
        <v>140</v>
      </c>
      <c r="AV202" s="12" t="s">
        <v>139</v>
      </c>
      <c r="AW202" s="12" t="s">
        <v>39</v>
      </c>
      <c r="AX202" s="12" t="s">
        <v>22</v>
      </c>
      <c r="AY202" s="216" t="s">
        <v>131</v>
      </c>
    </row>
    <row r="203" spans="2:51" s="11" customFormat="1" ht="13.5">
      <c r="B203" s="194"/>
      <c r="C203" s="195"/>
      <c r="D203" s="217" t="s">
        <v>142</v>
      </c>
      <c r="E203" s="195"/>
      <c r="F203" s="231" t="s">
        <v>293</v>
      </c>
      <c r="G203" s="195"/>
      <c r="H203" s="232">
        <v>73.805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142</v>
      </c>
      <c r="AU203" s="205" t="s">
        <v>140</v>
      </c>
      <c r="AV203" s="11" t="s">
        <v>140</v>
      </c>
      <c r="AW203" s="11" t="s">
        <v>4</v>
      </c>
      <c r="AX203" s="11" t="s">
        <v>22</v>
      </c>
      <c r="AY203" s="205" t="s">
        <v>131</v>
      </c>
    </row>
    <row r="204" spans="2:65" s="1" customFormat="1" ht="31.5" customHeight="1">
      <c r="B204" s="35"/>
      <c r="C204" s="182" t="s">
        <v>294</v>
      </c>
      <c r="D204" s="182" t="s">
        <v>134</v>
      </c>
      <c r="E204" s="183" t="s">
        <v>295</v>
      </c>
      <c r="F204" s="184" t="s">
        <v>296</v>
      </c>
      <c r="G204" s="185" t="s">
        <v>204</v>
      </c>
      <c r="H204" s="186">
        <v>370.51</v>
      </c>
      <c r="I204" s="187"/>
      <c r="J204" s="188">
        <f>ROUND(I204*H204,2)</f>
        <v>0</v>
      </c>
      <c r="K204" s="184" t="s">
        <v>138</v>
      </c>
      <c r="L204" s="55"/>
      <c r="M204" s="189" t="s">
        <v>20</v>
      </c>
      <c r="N204" s="190" t="s">
        <v>48</v>
      </c>
      <c r="O204" s="36"/>
      <c r="P204" s="191">
        <f>O204*H204</f>
        <v>0</v>
      </c>
      <c r="Q204" s="191">
        <v>0.00025</v>
      </c>
      <c r="R204" s="191">
        <f>Q204*H204</f>
        <v>0.0926275</v>
      </c>
      <c r="S204" s="191">
        <v>0</v>
      </c>
      <c r="T204" s="192">
        <f>S204*H204</f>
        <v>0</v>
      </c>
      <c r="AR204" s="18" t="s">
        <v>139</v>
      </c>
      <c r="AT204" s="18" t="s">
        <v>134</v>
      </c>
      <c r="AU204" s="18" t="s">
        <v>140</v>
      </c>
      <c r="AY204" s="18" t="s">
        <v>131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140</v>
      </c>
      <c r="BK204" s="193">
        <f>ROUND(I204*H204,2)</f>
        <v>0</v>
      </c>
      <c r="BL204" s="18" t="s">
        <v>139</v>
      </c>
      <c r="BM204" s="18" t="s">
        <v>297</v>
      </c>
    </row>
    <row r="205" spans="2:51" s="11" customFormat="1" ht="13.5">
      <c r="B205" s="194"/>
      <c r="C205" s="195"/>
      <c r="D205" s="196" t="s">
        <v>142</v>
      </c>
      <c r="E205" s="197" t="s">
        <v>20</v>
      </c>
      <c r="F205" s="198" t="s">
        <v>206</v>
      </c>
      <c r="G205" s="195"/>
      <c r="H205" s="199">
        <v>54.78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142</v>
      </c>
      <c r="AU205" s="205" t="s">
        <v>140</v>
      </c>
      <c r="AV205" s="11" t="s">
        <v>140</v>
      </c>
      <c r="AW205" s="11" t="s">
        <v>39</v>
      </c>
      <c r="AX205" s="11" t="s">
        <v>76</v>
      </c>
      <c r="AY205" s="205" t="s">
        <v>131</v>
      </c>
    </row>
    <row r="206" spans="2:51" s="11" customFormat="1" ht="13.5">
      <c r="B206" s="194"/>
      <c r="C206" s="195"/>
      <c r="D206" s="196" t="s">
        <v>142</v>
      </c>
      <c r="E206" s="197" t="s">
        <v>20</v>
      </c>
      <c r="F206" s="198" t="s">
        <v>207</v>
      </c>
      <c r="G206" s="195"/>
      <c r="H206" s="199">
        <v>61.08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142</v>
      </c>
      <c r="AU206" s="205" t="s">
        <v>140</v>
      </c>
      <c r="AV206" s="11" t="s">
        <v>140</v>
      </c>
      <c r="AW206" s="11" t="s">
        <v>39</v>
      </c>
      <c r="AX206" s="11" t="s">
        <v>76</v>
      </c>
      <c r="AY206" s="205" t="s">
        <v>131</v>
      </c>
    </row>
    <row r="207" spans="2:51" s="11" customFormat="1" ht="13.5">
      <c r="B207" s="194"/>
      <c r="C207" s="195"/>
      <c r="D207" s="196" t="s">
        <v>142</v>
      </c>
      <c r="E207" s="197" t="s">
        <v>20</v>
      </c>
      <c r="F207" s="198" t="s">
        <v>208</v>
      </c>
      <c r="G207" s="195"/>
      <c r="H207" s="199">
        <v>77.92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142</v>
      </c>
      <c r="AU207" s="205" t="s">
        <v>140</v>
      </c>
      <c r="AV207" s="11" t="s">
        <v>140</v>
      </c>
      <c r="AW207" s="11" t="s">
        <v>39</v>
      </c>
      <c r="AX207" s="11" t="s">
        <v>76</v>
      </c>
      <c r="AY207" s="205" t="s">
        <v>131</v>
      </c>
    </row>
    <row r="208" spans="2:51" s="11" customFormat="1" ht="13.5">
      <c r="B208" s="194"/>
      <c r="C208" s="195"/>
      <c r="D208" s="196" t="s">
        <v>142</v>
      </c>
      <c r="E208" s="197" t="s">
        <v>20</v>
      </c>
      <c r="F208" s="198" t="s">
        <v>209</v>
      </c>
      <c r="G208" s="195"/>
      <c r="H208" s="199">
        <v>17.67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142</v>
      </c>
      <c r="AU208" s="205" t="s">
        <v>140</v>
      </c>
      <c r="AV208" s="11" t="s">
        <v>140</v>
      </c>
      <c r="AW208" s="11" t="s">
        <v>39</v>
      </c>
      <c r="AX208" s="11" t="s">
        <v>76</v>
      </c>
      <c r="AY208" s="205" t="s">
        <v>131</v>
      </c>
    </row>
    <row r="209" spans="2:51" s="14" customFormat="1" ht="13.5">
      <c r="B209" s="244"/>
      <c r="C209" s="245"/>
      <c r="D209" s="196" t="s">
        <v>142</v>
      </c>
      <c r="E209" s="246" t="s">
        <v>20</v>
      </c>
      <c r="F209" s="247" t="s">
        <v>199</v>
      </c>
      <c r="G209" s="245"/>
      <c r="H209" s="248">
        <v>211.45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AT209" s="254" t="s">
        <v>142</v>
      </c>
      <c r="AU209" s="254" t="s">
        <v>140</v>
      </c>
      <c r="AV209" s="14" t="s">
        <v>132</v>
      </c>
      <c r="AW209" s="14" t="s">
        <v>39</v>
      </c>
      <c r="AX209" s="14" t="s">
        <v>76</v>
      </c>
      <c r="AY209" s="254" t="s">
        <v>131</v>
      </c>
    </row>
    <row r="210" spans="2:51" s="11" customFormat="1" ht="13.5">
      <c r="B210" s="194"/>
      <c r="C210" s="195"/>
      <c r="D210" s="196" t="s">
        <v>142</v>
      </c>
      <c r="E210" s="197" t="s">
        <v>20</v>
      </c>
      <c r="F210" s="198" t="s">
        <v>298</v>
      </c>
      <c r="G210" s="195"/>
      <c r="H210" s="199">
        <v>27.72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142</v>
      </c>
      <c r="AU210" s="205" t="s">
        <v>140</v>
      </c>
      <c r="AV210" s="11" t="s">
        <v>140</v>
      </c>
      <c r="AW210" s="11" t="s">
        <v>39</v>
      </c>
      <c r="AX210" s="11" t="s">
        <v>76</v>
      </c>
      <c r="AY210" s="205" t="s">
        <v>131</v>
      </c>
    </row>
    <row r="211" spans="2:51" s="11" customFormat="1" ht="13.5">
      <c r="B211" s="194"/>
      <c r="C211" s="195"/>
      <c r="D211" s="196" t="s">
        <v>142</v>
      </c>
      <c r="E211" s="197" t="s">
        <v>20</v>
      </c>
      <c r="F211" s="198" t="s">
        <v>299</v>
      </c>
      <c r="G211" s="195"/>
      <c r="H211" s="199">
        <v>54.7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142</v>
      </c>
      <c r="AU211" s="205" t="s">
        <v>140</v>
      </c>
      <c r="AV211" s="11" t="s">
        <v>140</v>
      </c>
      <c r="AW211" s="11" t="s">
        <v>39</v>
      </c>
      <c r="AX211" s="11" t="s">
        <v>76</v>
      </c>
      <c r="AY211" s="205" t="s">
        <v>131</v>
      </c>
    </row>
    <row r="212" spans="2:51" s="11" customFormat="1" ht="27">
      <c r="B212" s="194"/>
      <c r="C212" s="195"/>
      <c r="D212" s="196" t="s">
        <v>142</v>
      </c>
      <c r="E212" s="197" t="s">
        <v>20</v>
      </c>
      <c r="F212" s="198" t="s">
        <v>300</v>
      </c>
      <c r="G212" s="195"/>
      <c r="H212" s="199">
        <v>39.09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142</v>
      </c>
      <c r="AU212" s="205" t="s">
        <v>140</v>
      </c>
      <c r="AV212" s="11" t="s">
        <v>140</v>
      </c>
      <c r="AW212" s="11" t="s">
        <v>39</v>
      </c>
      <c r="AX212" s="11" t="s">
        <v>76</v>
      </c>
      <c r="AY212" s="205" t="s">
        <v>131</v>
      </c>
    </row>
    <row r="213" spans="2:51" s="14" customFormat="1" ht="13.5">
      <c r="B213" s="244"/>
      <c r="C213" s="245"/>
      <c r="D213" s="196" t="s">
        <v>142</v>
      </c>
      <c r="E213" s="246" t="s">
        <v>20</v>
      </c>
      <c r="F213" s="247" t="s">
        <v>199</v>
      </c>
      <c r="G213" s="245"/>
      <c r="H213" s="248">
        <v>121.51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142</v>
      </c>
      <c r="AU213" s="254" t="s">
        <v>140</v>
      </c>
      <c r="AV213" s="14" t="s">
        <v>132</v>
      </c>
      <c r="AW213" s="14" t="s">
        <v>39</v>
      </c>
      <c r="AX213" s="14" t="s">
        <v>76</v>
      </c>
      <c r="AY213" s="254" t="s">
        <v>131</v>
      </c>
    </row>
    <row r="214" spans="2:51" s="11" customFormat="1" ht="13.5">
      <c r="B214" s="194"/>
      <c r="C214" s="195"/>
      <c r="D214" s="196" t="s">
        <v>142</v>
      </c>
      <c r="E214" s="197" t="s">
        <v>20</v>
      </c>
      <c r="F214" s="198" t="s">
        <v>301</v>
      </c>
      <c r="G214" s="195"/>
      <c r="H214" s="199">
        <v>37.55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142</v>
      </c>
      <c r="AU214" s="205" t="s">
        <v>140</v>
      </c>
      <c r="AV214" s="11" t="s">
        <v>140</v>
      </c>
      <c r="AW214" s="11" t="s">
        <v>39</v>
      </c>
      <c r="AX214" s="11" t="s">
        <v>76</v>
      </c>
      <c r="AY214" s="205" t="s">
        <v>131</v>
      </c>
    </row>
    <row r="215" spans="2:51" s="14" customFormat="1" ht="13.5">
      <c r="B215" s="244"/>
      <c r="C215" s="245"/>
      <c r="D215" s="196" t="s">
        <v>142</v>
      </c>
      <c r="E215" s="246" t="s">
        <v>20</v>
      </c>
      <c r="F215" s="247" t="s">
        <v>199</v>
      </c>
      <c r="G215" s="245"/>
      <c r="H215" s="248">
        <v>37.55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142</v>
      </c>
      <c r="AU215" s="254" t="s">
        <v>140</v>
      </c>
      <c r="AV215" s="14" t="s">
        <v>132</v>
      </c>
      <c r="AW215" s="14" t="s">
        <v>39</v>
      </c>
      <c r="AX215" s="14" t="s">
        <v>76</v>
      </c>
      <c r="AY215" s="254" t="s">
        <v>131</v>
      </c>
    </row>
    <row r="216" spans="2:51" s="12" customFormat="1" ht="13.5">
      <c r="B216" s="206"/>
      <c r="C216" s="207"/>
      <c r="D216" s="217" t="s">
        <v>142</v>
      </c>
      <c r="E216" s="218" t="s">
        <v>20</v>
      </c>
      <c r="F216" s="219" t="s">
        <v>144</v>
      </c>
      <c r="G216" s="207"/>
      <c r="H216" s="220">
        <v>370.51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142</v>
      </c>
      <c r="AU216" s="216" t="s">
        <v>140</v>
      </c>
      <c r="AV216" s="12" t="s">
        <v>139</v>
      </c>
      <c r="AW216" s="12" t="s">
        <v>39</v>
      </c>
      <c r="AX216" s="12" t="s">
        <v>22</v>
      </c>
      <c r="AY216" s="216" t="s">
        <v>131</v>
      </c>
    </row>
    <row r="217" spans="2:65" s="1" customFormat="1" ht="22.5" customHeight="1">
      <c r="B217" s="35"/>
      <c r="C217" s="221" t="s">
        <v>302</v>
      </c>
      <c r="D217" s="221" t="s">
        <v>168</v>
      </c>
      <c r="E217" s="222" t="s">
        <v>303</v>
      </c>
      <c r="F217" s="223" t="s">
        <v>304</v>
      </c>
      <c r="G217" s="224" t="s">
        <v>204</v>
      </c>
      <c r="H217" s="225">
        <v>389.036</v>
      </c>
      <c r="I217" s="226"/>
      <c r="J217" s="227">
        <f>ROUND(I217*H217,2)</f>
        <v>0</v>
      </c>
      <c r="K217" s="223" t="s">
        <v>138</v>
      </c>
      <c r="L217" s="228"/>
      <c r="M217" s="229" t="s">
        <v>20</v>
      </c>
      <c r="N217" s="230" t="s">
        <v>48</v>
      </c>
      <c r="O217" s="36"/>
      <c r="P217" s="191">
        <f>O217*H217</f>
        <v>0</v>
      </c>
      <c r="Q217" s="191">
        <v>3E-05</v>
      </c>
      <c r="R217" s="191">
        <f>Q217*H217</f>
        <v>0.01167108</v>
      </c>
      <c r="S217" s="191">
        <v>0</v>
      </c>
      <c r="T217" s="192">
        <f>S217*H217</f>
        <v>0</v>
      </c>
      <c r="AR217" s="18" t="s">
        <v>171</v>
      </c>
      <c r="AT217" s="18" t="s">
        <v>168</v>
      </c>
      <c r="AU217" s="18" t="s">
        <v>140</v>
      </c>
      <c r="AY217" s="18" t="s">
        <v>131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140</v>
      </c>
      <c r="BK217" s="193">
        <f>ROUND(I217*H217,2)</f>
        <v>0</v>
      </c>
      <c r="BL217" s="18" t="s">
        <v>139</v>
      </c>
      <c r="BM217" s="18" t="s">
        <v>305</v>
      </c>
    </row>
    <row r="218" spans="2:51" s="11" customFormat="1" ht="13.5">
      <c r="B218" s="194"/>
      <c r="C218" s="195"/>
      <c r="D218" s="217" t="s">
        <v>142</v>
      </c>
      <c r="E218" s="195"/>
      <c r="F218" s="231" t="s">
        <v>306</v>
      </c>
      <c r="G218" s="195"/>
      <c r="H218" s="232">
        <v>389.036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142</v>
      </c>
      <c r="AU218" s="205" t="s">
        <v>140</v>
      </c>
      <c r="AV218" s="11" t="s">
        <v>140</v>
      </c>
      <c r="AW218" s="11" t="s">
        <v>4</v>
      </c>
      <c r="AX218" s="11" t="s">
        <v>22</v>
      </c>
      <c r="AY218" s="205" t="s">
        <v>131</v>
      </c>
    </row>
    <row r="219" spans="2:65" s="1" customFormat="1" ht="31.5" customHeight="1">
      <c r="B219" s="35"/>
      <c r="C219" s="182" t="s">
        <v>307</v>
      </c>
      <c r="D219" s="182" t="s">
        <v>134</v>
      </c>
      <c r="E219" s="183" t="s">
        <v>308</v>
      </c>
      <c r="F219" s="184" t="s">
        <v>309</v>
      </c>
      <c r="G219" s="185" t="s">
        <v>154</v>
      </c>
      <c r="H219" s="186">
        <v>81.111</v>
      </c>
      <c r="I219" s="187"/>
      <c r="J219" s="188">
        <f>ROUND(I219*H219,2)</f>
        <v>0</v>
      </c>
      <c r="K219" s="184" t="s">
        <v>138</v>
      </c>
      <c r="L219" s="55"/>
      <c r="M219" s="189" t="s">
        <v>20</v>
      </c>
      <c r="N219" s="190" t="s">
        <v>48</v>
      </c>
      <c r="O219" s="36"/>
      <c r="P219" s="191">
        <f>O219*H219</f>
        <v>0</v>
      </c>
      <c r="Q219" s="191">
        <v>0.00628</v>
      </c>
      <c r="R219" s="191">
        <f>Q219*H219</f>
        <v>0.50937708</v>
      </c>
      <c r="S219" s="191">
        <v>0</v>
      </c>
      <c r="T219" s="192">
        <f>S219*H219</f>
        <v>0</v>
      </c>
      <c r="AR219" s="18" t="s">
        <v>139</v>
      </c>
      <c r="AT219" s="18" t="s">
        <v>134</v>
      </c>
      <c r="AU219" s="18" t="s">
        <v>140</v>
      </c>
      <c r="AY219" s="18" t="s">
        <v>131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140</v>
      </c>
      <c r="BK219" s="193">
        <f>ROUND(I219*H219,2)</f>
        <v>0</v>
      </c>
      <c r="BL219" s="18" t="s">
        <v>139</v>
      </c>
      <c r="BM219" s="18" t="s">
        <v>310</v>
      </c>
    </row>
    <row r="220" spans="2:51" s="11" customFormat="1" ht="13.5">
      <c r="B220" s="194"/>
      <c r="C220" s="195"/>
      <c r="D220" s="196" t="s">
        <v>142</v>
      </c>
      <c r="E220" s="197" t="s">
        <v>20</v>
      </c>
      <c r="F220" s="198" t="s">
        <v>311</v>
      </c>
      <c r="G220" s="195"/>
      <c r="H220" s="199">
        <v>73.255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142</v>
      </c>
      <c r="AU220" s="205" t="s">
        <v>140</v>
      </c>
      <c r="AV220" s="11" t="s">
        <v>140</v>
      </c>
      <c r="AW220" s="11" t="s">
        <v>39</v>
      </c>
      <c r="AX220" s="11" t="s">
        <v>76</v>
      </c>
      <c r="AY220" s="205" t="s">
        <v>131</v>
      </c>
    </row>
    <row r="221" spans="2:51" s="14" customFormat="1" ht="13.5">
      <c r="B221" s="244"/>
      <c r="C221" s="245"/>
      <c r="D221" s="196" t="s">
        <v>142</v>
      </c>
      <c r="E221" s="246" t="s">
        <v>20</v>
      </c>
      <c r="F221" s="247" t="s">
        <v>199</v>
      </c>
      <c r="G221" s="245"/>
      <c r="H221" s="248">
        <v>73.255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142</v>
      </c>
      <c r="AU221" s="254" t="s">
        <v>140</v>
      </c>
      <c r="AV221" s="14" t="s">
        <v>132</v>
      </c>
      <c r="AW221" s="14" t="s">
        <v>39</v>
      </c>
      <c r="AX221" s="14" t="s">
        <v>76</v>
      </c>
      <c r="AY221" s="254" t="s">
        <v>131</v>
      </c>
    </row>
    <row r="222" spans="2:51" s="11" customFormat="1" ht="27">
      <c r="B222" s="194"/>
      <c r="C222" s="195"/>
      <c r="D222" s="196" t="s">
        <v>142</v>
      </c>
      <c r="E222" s="197" t="s">
        <v>20</v>
      </c>
      <c r="F222" s="198" t="s">
        <v>312</v>
      </c>
      <c r="G222" s="195"/>
      <c r="H222" s="199">
        <v>5.831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142</v>
      </c>
      <c r="AU222" s="205" t="s">
        <v>140</v>
      </c>
      <c r="AV222" s="11" t="s">
        <v>140</v>
      </c>
      <c r="AW222" s="11" t="s">
        <v>39</v>
      </c>
      <c r="AX222" s="11" t="s">
        <v>76</v>
      </c>
      <c r="AY222" s="205" t="s">
        <v>131</v>
      </c>
    </row>
    <row r="223" spans="2:51" s="11" customFormat="1" ht="13.5">
      <c r="B223" s="194"/>
      <c r="C223" s="195"/>
      <c r="D223" s="196" t="s">
        <v>142</v>
      </c>
      <c r="E223" s="197" t="s">
        <v>20</v>
      </c>
      <c r="F223" s="198" t="s">
        <v>313</v>
      </c>
      <c r="G223" s="195"/>
      <c r="H223" s="199">
        <v>2.025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142</v>
      </c>
      <c r="AU223" s="205" t="s">
        <v>140</v>
      </c>
      <c r="AV223" s="11" t="s">
        <v>140</v>
      </c>
      <c r="AW223" s="11" t="s">
        <v>39</v>
      </c>
      <c r="AX223" s="11" t="s">
        <v>76</v>
      </c>
      <c r="AY223" s="205" t="s">
        <v>131</v>
      </c>
    </row>
    <row r="224" spans="2:51" s="14" customFormat="1" ht="13.5">
      <c r="B224" s="244"/>
      <c r="C224" s="245"/>
      <c r="D224" s="196" t="s">
        <v>142</v>
      </c>
      <c r="E224" s="246" t="s">
        <v>20</v>
      </c>
      <c r="F224" s="247" t="s">
        <v>199</v>
      </c>
      <c r="G224" s="245"/>
      <c r="H224" s="248">
        <v>7.856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142</v>
      </c>
      <c r="AU224" s="254" t="s">
        <v>140</v>
      </c>
      <c r="AV224" s="14" t="s">
        <v>132</v>
      </c>
      <c r="AW224" s="14" t="s">
        <v>39</v>
      </c>
      <c r="AX224" s="14" t="s">
        <v>76</v>
      </c>
      <c r="AY224" s="254" t="s">
        <v>131</v>
      </c>
    </row>
    <row r="225" spans="2:51" s="12" customFormat="1" ht="13.5">
      <c r="B225" s="206"/>
      <c r="C225" s="207"/>
      <c r="D225" s="217" t="s">
        <v>142</v>
      </c>
      <c r="E225" s="218" t="s">
        <v>20</v>
      </c>
      <c r="F225" s="219" t="s">
        <v>144</v>
      </c>
      <c r="G225" s="207"/>
      <c r="H225" s="220">
        <v>81.111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142</v>
      </c>
      <c r="AU225" s="216" t="s">
        <v>140</v>
      </c>
      <c r="AV225" s="12" t="s">
        <v>139</v>
      </c>
      <c r="AW225" s="12" t="s">
        <v>39</v>
      </c>
      <c r="AX225" s="12" t="s">
        <v>22</v>
      </c>
      <c r="AY225" s="216" t="s">
        <v>131</v>
      </c>
    </row>
    <row r="226" spans="2:65" s="1" customFormat="1" ht="31.5" customHeight="1">
      <c r="B226" s="35"/>
      <c r="C226" s="182" t="s">
        <v>314</v>
      </c>
      <c r="D226" s="182" t="s">
        <v>134</v>
      </c>
      <c r="E226" s="183" t="s">
        <v>315</v>
      </c>
      <c r="F226" s="184" t="s">
        <v>316</v>
      </c>
      <c r="G226" s="185" t="s">
        <v>154</v>
      </c>
      <c r="H226" s="186">
        <v>180.728</v>
      </c>
      <c r="I226" s="187"/>
      <c r="J226" s="188">
        <f>ROUND(I226*H226,2)</f>
        <v>0</v>
      </c>
      <c r="K226" s="184" t="s">
        <v>138</v>
      </c>
      <c r="L226" s="55"/>
      <c r="M226" s="189" t="s">
        <v>20</v>
      </c>
      <c r="N226" s="190" t="s">
        <v>48</v>
      </c>
      <c r="O226" s="36"/>
      <c r="P226" s="191">
        <f>O226*H226</f>
        <v>0</v>
      </c>
      <c r="Q226" s="191">
        <v>0.00168</v>
      </c>
      <c r="R226" s="191">
        <f>Q226*H226</f>
        <v>0.30362304</v>
      </c>
      <c r="S226" s="191">
        <v>0</v>
      </c>
      <c r="T226" s="192">
        <f>S226*H226</f>
        <v>0</v>
      </c>
      <c r="AR226" s="18" t="s">
        <v>139</v>
      </c>
      <c r="AT226" s="18" t="s">
        <v>134</v>
      </c>
      <c r="AU226" s="18" t="s">
        <v>140</v>
      </c>
      <c r="AY226" s="18" t="s">
        <v>131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140</v>
      </c>
      <c r="BK226" s="193">
        <f>ROUND(I226*H226,2)</f>
        <v>0</v>
      </c>
      <c r="BL226" s="18" t="s">
        <v>139</v>
      </c>
      <c r="BM226" s="18" t="s">
        <v>317</v>
      </c>
    </row>
    <row r="227" spans="2:51" s="11" customFormat="1" ht="13.5">
      <c r="B227" s="194"/>
      <c r="C227" s="195"/>
      <c r="D227" s="196" t="s">
        <v>142</v>
      </c>
      <c r="E227" s="197" t="s">
        <v>20</v>
      </c>
      <c r="F227" s="198" t="s">
        <v>318</v>
      </c>
      <c r="G227" s="195"/>
      <c r="H227" s="199">
        <v>22.999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142</v>
      </c>
      <c r="AU227" s="205" t="s">
        <v>140</v>
      </c>
      <c r="AV227" s="11" t="s">
        <v>140</v>
      </c>
      <c r="AW227" s="11" t="s">
        <v>39</v>
      </c>
      <c r="AX227" s="11" t="s">
        <v>76</v>
      </c>
      <c r="AY227" s="205" t="s">
        <v>131</v>
      </c>
    </row>
    <row r="228" spans="2:51" s="11" customFormat="1" ht="13.5">
      <c r="B228" s="194"/>
      <c r="C228" s="195"/>
      <c r="D228" s="196" t="s">
        <v>142</v>
      </c>
      <c r="E228" s="197" t="s">
        <v>20</v>
      </c>
      <c r="F228" s="198" t="s">
        <v>319</v>
      </c>
      <c r="G228" s="195"/>
      <c r="H228" s="199">
        <v>64.604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142</v>
      </c>
      <c r="AU228" s="205" t="s">
        <v>140</v>
      </c>
      <c r="AV228" s="11" t="s">
        <v>140</v>
      </c>
      <c r="AW228" s="11" t="s">
        <v>39</v>
      </c>
      <c r="AX228" s="11" t="s">
        <v>76</v>
      </c>
      <c r="AY228" s="205" t="s">
        <v>131</v>
      </c>
    </row>
    <row r="229" spans="2:51" s="11" customFormat="1" ht="13.5">
      <c r="B229" s="194"/>
      <c r="C229" s="195"/>
      <c r="D229" s="196" t="s">
        <v>142</v>
      </c>
      <c r="E229" s="197" t="s">
        <v>20</v>
      </c>
      <c r="F229" s="198" t="s">
        <v>320</v>
      </c>
      <c r="G229" s="195"/>
      <c r="H229" s="199">
        <v>47.065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142</v>
      </c>
      <c r="AU229" s="205" t="s">
        <v>140</v>
      </c>
      <c r="AV229" s="11" t="s">
        <v>140</v>
      </c>
      <c r="AW229" s="11" t="s">
        <v>39</v>
      </c>
      <c r="AX229" s="11" t="s">
        <v>76</v>
      </c>
      <c r="AY229" s="205" t="s">
        <v>131</v>
      </c>
    </row>
    <row r="230" spans="2:51" s="11" customFormat="1" ht="13.5">
      <c r="B230" s="194"/>
      <c r="C230" s="195"/>
      <c r="D230" s="196" t="s">
        <v>142</v>
      </c>
      <c r="E230" s="197" t="s">
        <v>20</v>
      </c>
      <c r="F230" s="198" t="s">
        <v>321</v>
      </c>
      <c r="G230" s="195"/>
      <c r="H230" s="199">
        <v>42.185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142</v>
      </c>
      <c r="AU230" s="205" t="s">
        <v>140</v>
      </c>
      <c r="AV230" s="11" t="s">
        <v>140</v>
      </c>
      <c r="AW230" s="11" t="s">
        <v>39</v>
      </c>
      <c r="AX230" s="11" t="s">
        <v>76</v>
      </c>
      <c r="AY230" s="205" t="s">
        <v>131</v>
      </c>
    </row>
    <row r="231" spans="2:51" s="11" customFormat="1" ht="13.5">
      <c r="B231" s="194"/>
      <c r="C231" s="195"/>
      <c r="D231" s="196" t="s">
        <v>142</v>
      </c>
      <c r="E231" s="197" t="s">
        <v>20</v>
      </c>
      <c r="F231" s="198" t="s">
        <v>322</v>
      </c>
      <c r="G231" s="195"/>
      <c r="H231" s="199">
        <v>3.875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142</v>
      </c>
      <c r="AU231" s="205" t="s">
        <v>140</v>
      </c>
      <c r="AV231" s="11" t="s">
        <v>140</v>
      </c>
      <c r="AW231" s="11" t="s">
        <v>39</v>
      </c>
      <c r="AX231" s="11" t="s">
        <v>76</v>
      </c>
      <c r="AY231" s="205" t="s">
        <v>131</v>
      </c>
    </row>
    <row r="232" spans="2:51" s="12" customFormat="1" ht="13.5">
      <c r="B232" s="206"/>
      <c r="C232" s="207"/>
      <c r="D232" s="217" t="s">
        <v>142</v>
      </c>
      <c r="E232" s="218" t="s">
        <v>20</v>
      </c>
      <c r="F232" s="219" t="s">
        <v>144</v>
      </c>
      <c r="G232" s="207"/>
      <c r="H232" s="220">
        <v>180.728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142</v>
      </c>
      <c r="AU232" s="216" t="s">
        <v>140</v>
      </c>
      <c r="AV232" s="12" t="s">
        <v>139</v>
      </c>
      <c r="AW232" s="12" t="s">
        <v>39</v>
      </c>
      <c r="AX232" s="12" t="s">
        <v>22</v>
      </c>
      <c r="AY232" s="216" t="s">
        <v>131</v>
      </c>
    </row>
    <row r="233" spans="2:65" s="1" customFormat="1" ht="31.5" customHeight="1">
      <c r="B233" s="35"/>
      <c r="C233" s="182" t="s">
        <v>323</v>
      </c>
      <c r="D233" s="182" t="s">
        <v>134</v>
      </c>
      <c r="E233" s="183" t="s">
        <v>324</v>
      </c>
      <c r="F233" s="184" t="s">
        <v>325</v>
      </c>
      <c r="G233" s="185" t="s">
        <v>154</v>
      </c>
      <c r="H233" s="186">
        <v>426.525</v>
      </c>
      <c r="I233" s="187"/>
      <c r="J233" s="188">
        <f>ROUND(I233*H233,2)</f>
        <v>0</v>
      </c>
      <c r="K233" s="184" t="s">
        <v>138</v>
      </c>
      <c r="L233" s="55"/>
      <c r="M233" s="189" t="s">
        <v>20</v>
      </c>
      <c r="N233" s="190" t="s">
        <v>48</v>
      </c>
      <c r="O233" s="36"/>
      <c r="P233" s="191">
        <f>O233*H233</f>
        <v>0</v>
      </c>
      <c r="Q233" s="191">
        <v>0.00268</v>
      </c>
      <c r="R233" s="191">
        <f>Q233*H233</f>
        <v>1.143087</v>
      </c>
      <c r="S233" s="191">
        <v>0</v>
      </c>
      <c r="T233" s="192">
        <f>S233*H233</f>
        <v>0</v>
      </c>
      <c r="AR233" s="18" t="s">
        <v>139</v>
      </c>
      <c r="AT233" s="18" t="s">
        <v>134</v>
      </c>
      <c r="AU233" s="18" t="s">
        <v>140</v>
      </c>
      <c r="AY233" s="18" t="s">
        <v>131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140</v>
      </c>
      <c r="BK233" s="193">
        <f>ROUND(I233*H233,2)</f>
        <v>0</v>
      </c>
      <c r="BL233" s="18" t="s">
        <v>139</v>
      </c>
      <c r="BM233" s="18" t="s">
        <v>326</v>
      </c>
    </row>
    <row r="234" spans="2:51" s="11" customFormat="1" ht="13.5">
      <c r="B234" s="194"/>
      <c r="C234" s="195"/>
      <c r="D234" s="196" t="s">
        <v>142</v>
      </c>
      <c r="E234" s="197" t="s">
        <v>20</v>
      </c>
      <c r="F234" s="198" t="s">
        <v>327</v>
      </c>
      <c r="G234" s="195"/>
      <c r="H234" s="199">
        <v>80.513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142</v>
      </c>
      <c r="AU234" s="205" t="s">
        <v>140</v>
      </c>
      <c r="AV234" s="11" t="s">
        <v>140</v>
      </c>
      <c r="AW234" s="11" t="s">
        <v>39</v>
      </c>
      <c r="AX234" s="11" t="s">
        <v>76</v>
      </c>
      <c r="AY234" s="205" t="s">
        <v>131</v>
      </c>
    </row>
    <row r="235" spans="2:51" s="11" customFormat="1" ht="13.5">
      <c r="B235" s="194"/>
      <c r="C235" s="195"/>
      <c r="D235" s="196" t="s">
        <v>142</v>
      </c>
      <c r="E235" s="197" t="s">
        <v>20</v>
      </c>
      <c r="F235" s="198" t="s">
        <v>328</v>
      </c>
      <c r="G235" s="195"/>
      <c r="H235" s="199">
        <v>71.315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142</v>
      </c>
      <c r="AU235" s="205" t="s">
        <v>140</v>
      </c>
      <c r="AV235" s="11" t="s">
        <v>140</v>
      </c>
      <c r="AW235" s="11" t="s">
        <v>39</v>
      </c>
      <c r="AX235" s="11" t="s">
        <v>76</v>
      </c>
      <c r="AY235" s="205" t="s">
        <v>131</v>
      </c>
    </row>
    <row r="236" spans="2:51" s="11" customFormat="1" ht="13.5">
      <c r="B236" s="194"/>
      <c r="C236" s="195"/>
      <c r="D236" s="196" t="s">
        <v>142</v>
      </c>
      <c r="E236" s="197" t="s">
        <v>20</v>
      </c>
      <c r="F236" s="198" t="s">
        <v>329</v>
      </c>
      <c r="G236" s="195"/>
      <c r="H236" s="199">
        <v>66.306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142</v>
      </c>
      <c r="AU236" s="205" t="s">
        <v>140</v>
      </c>
      <c r="AV236" s="11" t="s">
        <v>140</v>
      </c>
      <c r="AW236" s="11" t="s">
        <v>39</v>
      </c>
      <c r="AX236" s="11" t="s">
        <v>76</v>
      </c>
      <c r="AY236" s="205" t="s">
        <v>131</v>
      </c>
    </row>
    <row r="237" spans="2:51" s="11" customFormat="1" ht="13.5">
      <c r="B237" s="194"/>
      <c r="C237" s="195"/>
      <c r="D237" s="196" t="s">
        <v>142</v>
      </c>
      <c r="E237" s="197" t="s">
        <v>20</v>
      </c>
      <c r="F237" s="198" t="s">
        <v>330</v>
      </c>
      <c r="G237" s="195"/>
      <c r="H237" s="199">
        <v>49.191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142</v>
      </c>
      <c r="AU237" s="205" t="s">
        <v>140</v>
      </c>
      <c r="AV237" s="11" t="s">
        <v>140</v>
      </c>
      <c r="AW237" s="11" t="s">
        <v>39</v>
      </c>
      <c r="AX237" s="11" t="s">
        <v>76</v>
      </c>
      <c r="AY237" s="205" t="s">
        <v>131</v>
      </c>
    </row>
    <row r="238" spans="2:51" s="11" customFormat="1" ht="13.5">
      <c r="B238" s="194"/>
      <c r="C238" s="195"/>
      <c r="D238" s="196" t="s">
        <v>142</v>
      </c>
      <c r="E238" s="197" t="s">
        <v>20</v>
      </c>
      <c r="F238" s="198" t="s">
        <v>331</v>
      </c>
      <c r="G238" s="195"/>
      <c r="H238" s="199">
        <v>159.2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142</v>
      </c>
      <c r="AU238" s="205" t="s">
        <v>140</v>
      </c>
      <c r="AV238" s="11" t="s">
        <v>140</v>
      </c>
      <c r="AW238" s="11" t="s">
        <v>39</v>
      </c>
      <c r="AX238" s="11" t="s">
        <v>76</v>
      </c>
      <c r="AY238" s="205" t="s">
        <v>131</v>
      </c>
    </row>
    <row r="239" spans="2:51" s="12" customFormat="1" ht="13.5">
      <c r="B239" s="206"/>
      <c r="C239" s="207"/>
      <c r="D239" s="217" t="s">
        <v>142</v>
      </c>
      <c r="E239" s="218" t="s">
        <v>20</v>
      </c>
      <c r="F239" s="219" t="s">
        <v>144</v>
      </c>
      <c r="G239" s="207"/>
      <c r="H239" s="220">
        <v>426.525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142</v>
      </c>
      <c r="AU239" s="216" t="s">
        <v>140</v>
      </c>
      <c r="AV239" s="12" t="s">
        <v>139</v>
      </c>
      <c r="AW239" s="12" t="s">
        <v>39</v>
      </c>
      <c r="AX239" s="12" t="s">
        <v>22</v>
      </c>
      <c r="AY239" s="216" t="s">
        <v>131</v>
      </c>
    </row>
    <row r="240" spans="2:65" s="1" customFormat="1" ht="22.5" customHeight="1">
      <c r="B240" s="35"/>
      <c r="C240" s="182" t="s">
        <v>332</v>
      </c>
      <c r="D240" s="182" t="s">
        <v>134</v>
      </c>
      <c r="E240" s="183" t="s">
        <v>333</v>
      </c>
      <c r="F240" s="184" t="s">
        <v>334</v>
      </c>
      <c r="G240" s="185" t="s">
        <v>204</v>
      </c>
      <c r="H240" s="186">
        <v>5</v>
      </c>
      <c r="I240" s="187"/>
      <c r="J240" s="188">
        <f>ROUND(I240*H240,2)</f>
        <v>0</v>
      </c>
      <c r="K240" s="184" t="s">
        <v>138</v>
      </c>
      <c r="L240" s="55"/>
      <c r="M240" s="189" t="s">
        <v>20</v>
      </c>
      <c r="N240" s="190" t="s">
        <v>48</v>
      </c>
      <c r="O240" s="36"/>
      <c r="P240" s="191">
        <f>O240*H240</f>
        <v>0</v>
      </c>
      <c r="Q240" s="191">
        <v>0.00114</v>
      </c>
      <c r="R240" s="191">
        <f>Q240*H240</f>
        <v>0.0057</v>
      </c>
      <c r="S240" s="191">
        <v>0</v>
      </c>
      <c r="T240" s="192">
        <f>S240*H240</f>
        <v>0</v>
      </c>
      <c r="AR240" s="18" t="s">
        <v>139</v>
      </c>
      <c r="AT240" s="18" t="s">
        <v>134</v>
      </c>
      <c r="AU240" s="18" t="s">
        <v>140</v>
      </c>
      <c r="AY240" s="18" t="s">
        <v>131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140</v>
      </c>
      <c r="BK240" s="193">
        <f>ROUND(I240*H240,2)</f>
        <v>0</v>
      </c>
      <c r="BL240" s="18" t="s">
        <v>139</v>
      </c>
      <c r="BM240" s="18" t="s">
        <v>335</v>
      </c>
    </row>
    <row r="241" spans="2:51" s="11" customFormat="1" ht="13.5">
      <c r="B241" s="194"/>
      <c r="C241" s="195"/>
      <c r="D241" s="217" t="s">
        <v>142</v>
      </c>
      <c r="E241" s="255" t="s">
        <v>20</v>
      </c>
      <c r="F241" s="231" t="s">
        <v>151</v>
      </c>
      <c r="G241" s="195"/>
      <c r="H241" s="232">
        <v>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142</v>
      </c>
      <c r="AU241" s="205" t="s">
        <v>140</v>
      </c>
      <c r="AV241" s="11" t="s">
        <v>140</v>
      </c>
      <c r="AW241" s="11" t="s">
        <v>39</v>
      </c>
      <c r="AX241" s="11" t="s">
        <v>22</v>
      </c>
      <c r="AY241" s="205" t="s">
        <v>131</v>
      </c>
    </row>
    <row r="242" spans="2:65" s="1" customFormat="1" ht="31.5" customHeight="1">
      <c r="B242" s="35"/>
      <c r="C242" s="182" t="s">
        <v>336</v>
      </c>
      <c r="D242" s="182" t="s">
        <v>134</v>
      </c>
      <c r="E242" s="183" t="s">
        <v>337</v>
      </c>
      <c r="F242" s="184" t="s">
        <v>338</v>
      </c>
      <c r="G242" s="185" t="s">
        <v>154</v>
      </c>
      <c r="H242" s="186">
        <v>139.4</v>
      </c>
      <c r="I242" s="187"/>
      <c r="J242" s="188">
        <f>ROUND(I242*H242,2)</f>
        <v>0</v>
      </c>
      <c r="K242" s="184" t="s">
        <v>138</v>
      </c>
      <c r="L242" s="55"/>
      <c r="M242" s="189" t="s">
        <v>20</v>
      </c>
      <c r="N242" s="190" t="s">
        <v>48</v>
      </c>
      <c r="O242" s="36"/>
      <c r="P242" s="191">
        <f>O242*H242</f>
        <v>0</v>
      </c>
      <c r="Q242" s="191">
        <v>0.00012</v>
      </c>
      <c r="R242" s="191">
        <f>Q242*H242</f>
        <v>0.016728</v>
      </c>
      <c r="S242" s="191">
        <v>0</v>
      </c>
      <c r="T242" s="192">
        <f>S242*H242</f>
        <v>0</v>
      </c>
      <c r="AR242" s="18" t="s">
        <v>139</v>
      </c>
      <c r="AT242" s="18" t="s">
        <v>134</v>
      </c>
      <c r="AU242" s="18" t="s">
        <v>140</v>
      </c>
      <c r="AY242" s="18" t="s">
        <v>131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140</v>
      </c>
      <c r="BK242" s="193">
        <f>ROUND(I242*H242,2)</f>
        <v>0</v>
      </c>
      <c r="BL242" s="18" t="s">
        <v>139</v>
      </c>
      <c r="BM242" s="18" t="s">
        <v>339</v>
      </c>
    </row>
    <row r="243" spans="2:51" s="11" customFormat="1" ht="13.5">
      <c r="B243" s="194"/>
      <c r="C243" s="195"/>
      <c r="D243" s="196" t="s">
        <v>142</v>
      </c>
      <c r="E243" s="197" t="s">
        <v>20</v>
      </c>
      <c r="F243" s="198" t="s">
        <v>340</v>
      </c>
      <c r="G243" s="195"/>
      <c r="H243" s="199">
        <v>139.4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142</v>
      </c>
      <c r="AU243" s="205" t="s">
        <v>140</v>
      </c>
      <c r="AV243" s="11" t="s">
        <v>140</v>
      </c>
      <c r="AW243" s="11" t="s">
        <v>39</v>
      </c>
      <c r="AX243" s="11" t="s">
        <v>76</v>
      </c>
      <c r="AY243" s="205" t="s">
        <v>131</v>
      </c>
    </row>
    <row r="244" spans="2:51" s="12" customFormat="1" ht="13.5">
      <c r="B244" s="206"/>
      <c r="C244" s="207"/>
      <c r="D244" s="217" t="s">
        <v>142</v>
      </c>
      <c r="E244" s="218" t="s">
        <v>20</v>
      </c>
      <c r="F244" s="219" t="s">
        <v>144</v>
      </c>
      <c r="G244" s="207"/>
      <c r="H244" s="220">
        <v>139.4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142</v>
      </c>
      <c r="AU244" s="216" t="s">
        <v>140</v>
      </c>
      <c r="AV244" s="12" t="s">
        <v>139</v>
      </c>
      <c r="AW244" s="12" t="s">
        <v>39</v>
      </c>
      <c r="AX244" s="12" t="s">
        <v>22</v>
      </c>
      <c r="AY244" s="216" t="s">
        <v>131</v>
      </c>
    </row>
    <row r="245" spans="2:65" s="1" customFormat="1" ht="31.5" customHeight="1">
      <c r="B245" s="35"/>
      <c r="C245" s="182" t="s">
        <v>341</v>
      </c>
      <c r="D245" s="182" t="s">
        <v>134</v>
      </c>
      <c r="E245" s="183" t="s">
        <v>342</v>
      </c>
      <c r="F245" s="184" t="s">
        <v>343</v>
      </c>
      <c r="G245" s="185" t="s">
        <v>154</v>
      </c>
      <c r="H245" s="186">
        <v>114.708</v>
      </c>
      <c r="I245" s="187"/>
      <c r="J245" s="188">
        <f>ROUND(I245*H245,2)</f>
        <v>0</v>
      </c>
      <c r="K245" s="184" t="s">
        <v>138</v>
      </c>
      <c r="L245" s="55"/>
      <c r="M245" s="189" t="s">
        <v>20</v>
      </c>
      <c r="N245" s="190" t="s">
        <v>48</v>
      </c>
      <c r="O245" s="36"/>
      <c r="P245" s="191">
        <f>O245*H245</f>
        <v>0</v>
      </c>
      <c r="Q245" s="191">
        <v>0.00012</v>
      </c>
      <c r="R245" s="191">
        <f>Q245*H245</f>
        <v>0.01376496</v>
      </c>
      <c r="S245" s="191">
        <v>0</v>
      </c>
      <c r="T245" s="192">
        <f>S245*H245</f>
        <v>0</v>
      </c>
      <c r="AR245" s="18" t="s">
        <v>139</v>
      </c>
      <c r="AT245" s="18" t="s">
        <v>134</v>
      </c>
      <c r="AU245" s="18" t="s">
        <v>140</v>
      </c>
      <c r="AY245" s="18" t="s">
        <v>131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140</v>
      </c>
      <c r="BK245" s="193">
        <f>ROUND(I245*H245,2)</f>
        <v>0</v>
      </c>
      <c r="BL245" s="18" t="s">
        <v>139</v>
      </c>
      <c r="BM245" s="18" t="s">
        <v>344</v>
      </c>
    </row>
    <row r="246" spans="2:51" s="11" customFormat="1" ht="13.5">
      <c r="B246" s="194"/>
      <c r="C246" s="195"/>
      <c r="D246" s="196" t="s">
        <v>142</v>
      </c>
      <c r="E246" s="197" t="s">
        <v>20</v>
      </c>
      <c r="F246" s="198" t="s">
        <v>345</v>
      </c>
      <c r="G246" s="195"/>
      <c r="H246" s="199">
        <v>37.695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142</v>
      </c>
      <c r="AU246" s="205" t="s">
        <v>140</v>
      </c>
      <c r="AV246" s="11" t="s">
        <v>140</v>
      </c>
      <c r="AW246" s="11" t="s">
        <v>39</v>
      </c>
      <c r="AX246" s="11" t="s">
        <v>76</v>
      </c>
      <c r="AY246" s="205" t="s">
        <v>131</v>
      </c>
    </row>
    <row r="247" spans="2:51" s="11" customFormat="1" ht="13.5">
      <c r="B247" s="194"/>
      <c r="C247" s="195"/>
      <c r="D247" s="196" t="s">
        <v>142</v>
      </c>
      <c r="E247" s="197" t="s">
        <v>20</v>
      </c>
      <c r="F247" s="198" t="s">
        <v>346</v>
      </c>
      <c r="G247" s="195"/>
      <c r="H247" s="199">
        <v>44.954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142</v>
      </c>
      <c r="AU247" s="205" t="s">
        <v>140</v>
      </c>
      <c r="AV247" s="11" t="s">
        <v>140</v>
      </c>
      <c r="AW247" s="11" t="s">
        <v>39</v>
      </c>
      <c r="AX247" s="11" t="s">
        <v>76</v>
      </c>
      <c r="AY247" s="205" t="s">
        <v>131</v>
      </c>
    </row>
    <row r="248" spans="2:51" s="11" customFormat="1" ht="13.5">
      <c r="B248" s="194"/>
      <c r="C248" s="195"/>
      <c r="D248" s="196" t="s">
        <v>142</v>
      </c>
      <c r="E248" s="197" t="s">
        <v>20</v>
      </c>
      <c r="F248" s="198" t="s">
        <v>347</v>
      </c>
      <c r="G248" s="195"/>
      <c r="H248" s="199">
        <v>20.156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142</v>
      </c>
      <c r="AU248" s="205" t="s">
        <v>140</v>
      </c>
      <c r="AV248" s="11" t="s">
        <v>140</v>
      </c>
      <c r="AW248" s="11" t="s">
        <v>39</v>
      </c>
      <c r="AX248" s="11" t="s">
        <v>76</v>
      </c>
      <c r="AY248" s="205" t="s">
        <v>131</v>
      </c>
    </row>
    <row r="249" spans="2:51" s="11" customFormat="1" ht="13.5">
      <c r="B249" s="194"/>
      <c r="C249" s="195"/>
      <c r="D249" s="196" t="s">
        <v>142</v>
      </c>
      <c r="E249" s="197" t="s">
        <v>20</v>
      </c>
      <c r="F249" s="198" t="s">
        <v>348</v>
      </c>
      <c r="G249" s="195"/>
      <c r="H249" s="199">
        <v>11.903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142</v>
      </c>
      <c r="AU249" s="205" t="s">
        <v>140</v>
      </c>
      <c r="AV249" s="11" t="s">
        <v>140</v>
      </c>
      <c r="AW249" s="11" t="s">
        <v>39</v>
      </c>
      <c r="AX249" s="11" t="s">
        <v>76</v>
      </c>
      <c r="AY249" s="205" t="s">
        <v>131</v>
      </c>
    </row>
    <row r="250" spans="2:51" s="12" customFormat="1" ht="13.5">
      <c r="B250" s="206"/>
      <c r="C250" s="207"/>
      <c r="D250" s="217" t="s">
        <v>142</v>
      </c>
      <c r="E250" s="218" t="s">
        <v>20</v>
      </c>
      <c r="F250" s="219" t="s">
        <v>144</v>
      </c>
      <c r="G250" s="207"/>
      <c r="H250" s="220">
        <v>114.708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142</v>
      </c>
      <c r="AU250" s="216" t="s">
        <v>140</v>
      </c>
      <c r="AV250" s="12" t="s">
        <v>139</v>
      </c>
      <c r="AW250" s="12" t="s">
        <v>39</v>
      </c>
      <c r="AX250" s="12" t="s">
        <v>22</v>
      </c>
      <c r="AY250" s="216" t="s">
        <v>131</v>
      </c>
    </row>
    <row r="251" spans="2:65" s="1" customFormat="1" ht="22.5" customHeight="1">
      <c r="B251" s="35"/>
      <c r="C251" s="182" t="s">
        <v>349</v>
      </c>
      <c r="D251" s="182" t="s">
        <v>134</v>
      </c>
      <c r="E251" s="183" t="s">
        <v>350</v>
      </c>
      <c r="F251" s="184" t="s">
        <v>351</v>
      </c>
      <c r="G251" s="185" t="s">
        <v>154</v>
      </c>
      <c r="H251" s="186">
        <v>21</v>
      </c>
      <c r="I251" s="187"/>
      <c r="J251" s="188">
        <f>ROUND(I251*H251,2)</f>
        <v>0</v>
      </c>
      <c r="K251" s="184" t="s">
        <v>20</v>
      </c>
      <c r="L251" s="55"/>
      <c r="M251" s="189" t="s">
        <v>20</v>
      </c>
      <c r="N251" s="190" t="s">
        <v>48</v>
      </c>
      <c r="O251" s="36"/>
      <c r="P251" s="191">
        <f>O251*H251</f>
        <v>0</v>
      </c>
      <c r="Q251" s="191">
        <v>0.00012</v>
      </c>
      <c r="R251" s="191">
        <f>Q251*H251</f>
        <v>0.00252</v>
      </c>
      <c r="S251" s="191">
        <v>0</v>
      </c>
      <c r="T251" s="192">
        <f>S251*H251</f>
        <v>0</v>
      </c>
      <c r="AR251" s="18" t="s">
        <v>139</v>
      </c>
      <c r="AT251" s="18" t="s">
        <v>134</v>
      </c>
      <c r="AU251" s="18" t="s">
        <v>140</v>
      </c>
      <c r="AY251" s="18" t="s">
        <v>131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140</v>
      </c>
      <c r="BK251" s="193">
        <f>ROUND(I251*H251,2)</f>
        <v>0</v>
      </c>
      <c r="BL251" s="18" t="s">
        <v>139</v>
      </c>
      <c r="BM251" s="18" t="s">
        <v>352</v>
      </c>
    </row>
    <row r="252" spans="2:51" s="11" customFormat="1" ht="13.5">
      <c r="B252" s="194"/>
      <c r="C252" s="195"/>
      <c r="D252" s="196" t="s">
        <v>142</v>
      </c>
      <c r="E252" s="197" t="s">
        <v>20</v>
      </c>
      <c r="F252" s="198" t="s">
        <v>353</v>
      </c>
      <c r="G252" s="195"/>
      <c r="H252" s="199">
        <v>21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142</v>
      </c>
      <c r="AU252" s="205" t="s">
        <v>140</v>
      </c>
      <c r="AV252" s="11" t="s">
        <v>140</v>
      </c>
      <c r="AW252" s="11" t="s">
        <v>39</v>
      </c>
      <c r="AX252" s="11" t="s">
        <v>76</v>
      </c>
      <c r="AY252" s="205" t="s">
        <v>131</v>
      </c>
    </row>
    <row r="253" spans="2:51" s="12" customFormat="1" ht="13.5">
      <c r="B253" s="206"/>
      <c r="C253" s="207"/>
      <c r="D253" s="217" t="s">
        <v>142</v>
      </c>
      <c r="E253" s="218" t="s">
        <v>20</v>
      </c>
      <c r="F253" s="219" t="s">
        <v>144</v>
      </c>
      <c r="G253" s="207"/>
      <c r="H253" s="220">
        <v>21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142</v>
      </c>
      <c r="AU253" s="216" t="s">
        <v>140</v>
      </c>
      <c r="AV253" s="12" t="s">
        <v>139</v>
      </c>
      <c r="AW253" s="12" t="s">
        <v>39</v>
      </c>
      <c r="AX253" s="12" t="s">
        <v>22</v>
      </c>
      <c r="AY253" s="216" t="s">
        <v>131</v>
      </c>
    </row>
    <row r="254" spans="2:65" s="1" customFormat="1" ht="22.5" customHeight="1">
      <c r="B254" s="35"/>
      <c r="C254" s="182" t="s">
        <v>354</v>
      </c>
      <c r="D254" s="182" t="s">
        <v>134</v>
      </c>
      <c r="E254" s="183" t="s">
        <v>355</v>
      </c>
      <c r="F254" s="184" t="s">
        <v>356</v>
      </c>
      <c r="G254" s="185" t="s">
        <v>154</v>
      </c>
      <c r="H254" s="186">
        <v>609.35</v>
      </c>
      <c r="I254" s="187"/>
      <c r="J254" s="188">
        <f>ROUND(I254*H254,2)</f>
        <v>0</v>
      </c>
      <c r="K254" s="184" t="s">
        <v>138</v>
      </c>
      <c r="L254" s="55"/>
      <c r="M254" s="189" t="s">
        <v>20</v>
      </c>
      <c r="N254" s="190" t="s">
        <v>48</v>
      </c>
      <c r="O254" s="36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AR254" s="18" t="s">
        <v>139</v>
      </c>
      <c r="AT254" s="18" t="s">
        <v>134</v>
      </c>
      <c r="AU254" s="18" t="s">
        <v>140</v>
      </c>
      <c r="AY254" s="18" t="s">
        <v>131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140</v>
      </c>
      <c r="BK254" s="193">
        <f>ROUND(I254*H254,2)</f>
        <v>0</v>
      </c>
      <c r="BL254" s="18" t="s">
        <v>139</v>
      </c>
      <c r="BM254" s="18" t="s">
        <v>357</v>
      </c>
    </row>
    <row r="255" spans="2:51" s="11" customFormat="1" ht="27">
      <c r="B255" s="194"/>
      <c r="C255" s="195"/>
      <c r="D255" s="196" t="s">
        <v>142</v>
      </c>
      <c r="E255" s="197" t="s">
        <v>20</v>
      </c>
      <c r="F255" s="198" t="s">
        <v>358</v>
      </c>
      <c r="G255" s="195"/>
      <c r="H255" s="199">
        <v>609.35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142</v>
      </c>
      <c r="AU255" s="205" t="s">
        <v>140</v>
      </c>
      <c r="AV255" s="11" t="s">
        <v>140</v>
      </c>
      <c r="AW255" s="11" t="s">
        <v>39</v>
      </c>
      <c r="AX255" s="11" t="s">
        <v>76</v>
      </c>
      <c r="AY255" s="205" t="s">
        <v>131</v>
      </c>
    </row>
    <row r="256" spans="2:51" s="12" customFormat="1" ht="13.5">
      <c r="B256" s="206"/>
      <c r="C256" s="207"/>
      <c r="D256" s="217" t="s">
        <v>142</v>
      </c>
      <c r="E256" s="218" t="s">
        <v>20</v>
      </c>
      <c r="F256" s="219" t="s">
        <v>144</v>
      </c>
      <c r="G256" s="207"/>
      <c r="H256" s="220">
        <v>609.35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142</v>
      </c>
      <c r="AU256" s="216" t="s">
        <v>140</v>
      </c>
      <c r="AV256" s="12" t="s">
        <v>139</v>
      </c>
      <c r="AW256" s="12" t="s">
        <v>39</v>
      </c>
      <c r="AX256" s="12" t="s">
        <v>22</v>
      </c>
      <c r="AY256" s="216" t="s">
        <v>131</v>
      </c>
    </row>
    <row r="257" spans="2:65" s="1" customFormat="1" ht="31.5" customHeight="1">
      <c r="B257" s="35"/>
      <c r="C257" s="182" t="s">
        <v>359</v>
      </c>
      <c r="D257" s="182" t="s">
        <v>134</v>
      </c>
      <c r="E257" s="183" t="s">
        <v>360</v>
      </c>
      <c r="F257" s="184" t="s">
        <v>361</v>
      </c>
      <c r="G257" s="185" t="s">
        <v>204</v>
      </c>
      <c r="H257" s="186">
        <v>122.6</v>
      </c>
      <c r="I257" s="187"/>
      <c r="J257" s="188">
        <f>ROUND(I257*H257,2)</f>
        <v>0</v>
      </c>
      <c r="K257" s="184" t="s">
        <v>138</v>
      </c>
      <c r="L257" s="55"/>
      <c r="M257" s="189" t="s">
        <v>20</v>
      </c>
      <c r="N257" s="190" t="s">
        <v>48</v>
      </c>
      <c r="O257" s="36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AR257" s="18" t="s">
        <v>139</v>
      </c>
      <c r="AT257" s="18" t="s">
        <v>134</v>
      </c>
      <c r="AU257" s="18" t="s">
        <v>140</v>
      </c>
      <c r="AY257" s="18" t="s">
        <v>131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140</v>
      </c>
      <c r="BK257" s="193">
        <f>ROUND(I257*H257,2)</f>
        <v>0</v>
      </c>
      <c r="BL257" s="18" t="s">
        <v>139</v>
      </c>
      <c r="BM257" s="18" t="s">
        <v>362</v>
      </c>
    </row>
    <row r="258" spans="2:51" s="11" customFormat="1" ht="13.5">
      <c r="B258" s="194"/>
      <c r="C258" s="195"/>
      <c r="D258" s="196" t="s">
        <v>142</v>
      </c>
      <c r="E258" s="197" t="s">
        <v>20</v>
      </c>
      <c r="F258" s="198" t="s">
        <v>363</v>
      </c>
      <c r="G258" s="195"/>
      <c r="H258" s="199">
        <v>63.3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142</v>
      </c>
      <c r="AU258" s="205" t="s">
        <v>140</v>
      </c>
      <c r="AV258" s="11" t="s">
        <v>140</v>
      </c>
      <c r="AW258" s="11" t="s">
        <v>39</v>
      </c>
      <c r="AX258" s="11" t="s">
        <v>76</v>
      </c>
      <c r="AY258" s="205" t="s">
        <v>131</v>
      </c>
    </row>
    <row r="259" spans="2:51" s="11" customFormat="1" ht="13.5">
      <c r="B259" s="194"/>
      <c r="C259" s="195"/>
      <c r="D259" s="196" t="s">
        <v>142</v>
      </c>
      <c r="E259" s="197" t="s">
        <v>20</v>
      </c>
      <c r="F259" s="198" t="s">
        <v>364</v>
      </c>
      <c r="G259" s="195"/>
      <c r="H259" s="199">
        <v>49.7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142</v>
      </c>
      <c r="AU259" s="205" t="s">
        <v>140</v>
      </c>
      <c r="AV259" s="11" t="s">
        <v>140</v>
      </c>
      <c r="AW259" s="11" t="s">
        <v>39</v>
      </c>
      <c r="AX259" s="11" t="s">
        <v>76</v>
      </c>
      <c r="AY259" s="205" t="s">
        <v>131</v>
      </c>
    </row>
    <row r="260" spans="2:51" s="11" customFormat="1" ht="13.5">
      <c r="B260" s="194"/>
      <c r="C260" s="195"/>
      <c r="D260" s="196" t="s">
        <v>142</v>
      </c>
      <c r="E260" s="197" t="s">
        <v>20</v>
      </c>
      <c r="F260" s="198" t="s">
        <v>365</v>
      </c>
      <c r="G260" s="195"/>
      <c r="H260" s="199">
        <v>9.6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142</v>
      </c>
      <c r="AU260" s="205" t="s">
        <v>140</v>
      </c>
      <c r="AV260" s="11" t="s">
        <v>140</v>
      </c>
      <c r="AW260" s="11" t="s">
        <v>39</v>
      </c>
      <c r="AX260" s="11" t="s">
        <v>76</v>
      </c>
      <c r="AY260" s="205" t="s">
        <v>131</v>
      </c>
    </row>
    <row r="261" spans="2:51" s="12" customFormat="1" ht="13.5">
      <c r="B261" s="206"/>
      <c r="C261" s="207"/>
      <c r="D261" s="217" t="s">
        <v>142</v>
      </c>
      <c r="E261" s="218" t="s">
        <v>20</v>
      </c>
      <c r="F261" s="219" t="s">
        <v>144</v>
      </c>
      <c r="G261" s="207"/>
      <c r="H261" s="220">
        <v>122.6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142</v>
      </c>
      <c r="AU261" s="216" t="s">
        <v>140</v>
      </c>
      <c r="AV261" s="12" t="s">
        <v>139</v>
      </c>
      <c r="AW261" s="12" t="s">
        <v>39</v>
      </c>
      <c r="AX261" s="12" t="s">
        <v>22</v>
      </c>
      <c r="AY261" s="216" t="s">
        <v>131</v>
      </c>
    </row>
    <row r="262" spans="2:65" s="1" customFormat="1" ht="31.5" customHeight="1">
      <c r="B262" s="35"/>
      <c r="C262" s="182" t="s">
        <v>366</v>
      </c>
      <c r="D262" s="182" t="s">
        <v>134</v>
      </c>
      <c r="E262" s="183" t="s">
        <v>367</v>
      </c>
      <c r="F262" s="184" t="s">
        <v>368</v>
      </c>
      <c r="G262" s="185" t="s">
        <v>154</v>
      </c>
      <c r="H262" s="186">
        <v>36.2</v>
      </c>
      <c r="I262" s="187"/>
      <c r="J262" s="188">
        <f>ROUND(I262*H262,2)</f>
        <v>0</v>
      </c>
      <c r="K262" s="184" t="s">
        <v>138</v>
      </c>
      <c r="L262" s="55"/>
      <c r="M262" s="189" t="s">
        <v>20</v>
      </c>
      <c r="N262" s="190" t="s">
        <v>48</v>
      </c>
      <c r="O262" s="36"/>
      <c r="P262" s="191">
        <f>O262*H262</f>
        <v>0</v>
      </c>
      <c r="Q262" s="191">
        <v>0</v>
      </c>
      <c r="R262" s="191">
        <f>Q262*H262</f>
        <v>0</v>
      </c>
      <c r="S262" s="191">
        <v>0</v>
      </c>
      <c r="T262" s="192">
        <f>S262*H262</f>
        <v>0</v>
      </c>
      <c r="AR262" s="18" t="s">
        <v>139</v>
      </c>
      <c r="AT262" s="18" t="s">
        <v>134</v>
      </c>
      <c r="AU262" s="18" t="s">
        <v>140</v>
      </c>
      <c r="AY262" s="18" t="s">
        <v>131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140</v>
      </c>
      <c r="BK262" s="193">
        <f>ROUND(I262*H262,2)</f>
        <v>0</v>
      </c>
      <c r="BL262" s="18" t="s">
        <v>139</v>
      </c>
      <c r="BM262" s="18" t="s">
        <v>369</v>
      </c>
    </row>
    <row r="263" spans="2:51" s="11" customFormat="1" ht="13.5">
      <c r="B263" s="194"/>
      <c r="C263" s="195"/>
      <c r="D263" s="196" t="s">
        <v>142</v>
      </c>
      <c r="E263" s="197" t="s">
        <v>20</v>
      </c>
      <c r="F263" s="198" t="s">
        <v>370</v>
      </c>
      <c r="G263" s="195"/>
      <c r="H263" s="199">
        <v>36.2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142</v>
      </c>
      <c r="AU263" s="205" t="s">
        <v>140</v>
      </c>
      <c r="AV263" s="11" t="s">
        <v>140</v>
      </c>
      <c r="AW263" s="11" t="s">
        <v>39</v>
      </c>
      <c r="AX263" s="11" t="s">
        <v>76</v>
      </c>
      <c r="AY263" s="205" t="s">
        <v>131</v>
      </c>
    </row>
    <row r="264" spans="2:51" s="12" customFormat="1" ht="13.5">
      <c r="B264" s="206"/>
      <c r="C264" s="207"/>
      <c r="D264" s="196" t="s">
        <v>142</v>
      </c>
      <c r="E264" s="208" t="s">
        <v>20</v>
      </c>
      <c r="F264" s="209" t="s">
        <v>144</v>
      </c>
      <c r="G264" s="207"/>
      <c r="H264" s="210">
        <v>36.2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142</v>
      </c>
      <c r="AU264" s="216" t="s">
        <v>140</v>
      </c>
      <c r="AV264" s="12" t="s">
        <v>139</v>
      </c>
      <c r="AW264" s="12" t="s">
        <v>39</v>
      </c>
      <c r="AX264" s="12" t="s">
        <v>22</v>
      </c>
      <c r="AY264" s="216" t="s">
        <v>131</v>
      </c>
    </row>
    <row r="265" spans="2:63" s="10" customFormat="1" ht="29.85" customHeight="1">
      <c r="B265" s="165"/>
      <c r="C265" s="166"/>
      <c r="D265" s="179" t="s">
        <v>75</v>
      </c>
      <c r="E265" s="180" t="s">
        <v>184</v>
      </c>
      <c r="F265" s="180" t="s">
        <v>371</v>
      </c>
      <c r="G265" s="166"/>
      <c r="H265" s="166"/>
      <c r="I265" s="169"/>
      <c r="J265" s="181">
        <f>BK265</f>
        <v>0</v>
      </c>
      <c r="K265" s="166"/>
      <c r="L265" s="171"/>
      <c r="M265" s="172"/>
      <c r="N265" s="173"/>
      <c r="O265" s="173"/>
      <c r="P265" s="174">
        <f>SUM(P266:P305)</f>
        <v>0</v>
      </c>
      <c r="Q265" s="173"/>
      <c r="R265" s="174">
        <f>SUM(R266:R305)</f>
        <v>0.0863567</v>
      </c>
      <c r="S265" s="173"/>
      <c r="T265" s="175">
        <f>SUM(T266:T305)</f>
        <v>17.067114</v>
      </c>
      <c r="AR265" s="176" t="s">
        <v>22</v>
      </c>
      <c r="AT265" s="177" t="s">
        <v>75</v>
      </c>
      <c r="AU265" s="177" t="s">
        <v>22</v>
      </c>
      <c r="AY265" s="176" t="s">
        <v>131</v>
      </c>
      <c r="BK265" s="178">
        <f>SUM(BK266:BK305)</f>
        <v>0</v>
      </c>
    </row>
    <row r="266" spans="2:65" s="1" customFormat="1" ht="31.5" customHeight="1">
      <c r="B266" s="35"/>
      <c r="C266" s="182" t="s">
        <v>372</v>
      </c>
      <c r="D266" s="182" t="s">
        <v>134</v>
      </c>
      <c r="E266" s="183" t="s">
        <v>373</v>
      </c>
      <c r="F266" s="184" t="s">
        <v>374</v>
      </c>
      <c r="G266" s="185" t="s">
        <v>154</v>
      </c>
      <c r="H266" s="186">
        <v>793.716</v>
      </c>
      <c r="I266" s="187"/>
      <c r="J266" s="188">
        <f>ROUND(I266*H266,2)</f>
        <v>0</v>
      </c>
      <c r="K266" s="184" t="s">
        <v>138</v>
      </c>
      <c r="L266" s="55"/>
      <c r="M266" s="189" t="s">
        <v>20</v>
      </c>
      <c r="N266" s="190" t="s">
        <v>48</v>
      </c>
      <c r="O266" s="36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AR266" s="18" t="s">
        <v>139</v>
      </c>
      <c r="AT266" s="18" t="s">
        <v>134</v>
      </c>
      <c r="AU266" s="18" t="s">
        <v>140</v>
      </c>
      <c r="AY266" s="18" t="s">
        <v>131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140</v>
      </c>
      <c r="BK266" s="193">
        <f>ROUND(I266*H266,2)</f>
        <v>0</v>
      </c>
      <c r="BL266" s="18" t="s">
        <v>139</v>
      </c>
      <c r="BM266" s="18" t="s">
        <v>375</v>
      </c>
    </row>
    <row r="267" spans="2:51" s="11" customFormat="1" ht="13.5">
      <c r="B267" s="194"/>
      <c r="C267" s="195"/>
      <c r="D267" s="196" t="s">
        <v>142</v>
      </c>
      <c r="E267" s="197" t="s">
        <v>20</v>
      </c>
      <c r="F267" s="198" t="s">
        <v>376</v>
      </c>
      <c r="G267" s="195"/>
      <c r="H267" s="199">
        <v>793.716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142</v>
      </c>
      <c r="AU267" s="205" t="s">
        <v>140</v>
      </c>
      <c r="AV267" s="11" t="s">
        <v>140</v>
      </c>
      <c r="AW267" s="11" t="s">
        <v>39</v>
      </c>
      <c r="AX267" s="11" t="s">
        <v>76</v>
      </c>
      <c r="AY267" s="205" t="s">
        <v>131</v>
      </c>
    </row>
    <row r="268" spans="2:51" s="12" customFormat="1" ht="13.5">
      <c r="B268" s="206"/>
      <c r="C268" s="207"/>
      <c r="D268" s="217" t="s">
        <v>142</v>
      </c>
      <c r="E268" s="218" t="s">
        <v>20</v>
      </c>
      <c r="F268" s="219" t="s">
        <v>144</v>
      </c>
      <c r="G268" s="207"/>
      <c r="H268" s="220">
        <v>793.716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142</v>
      </c>
      <c r="AU268" s="216" t="s">
        <v>140</v>
      </c>
      <c r="AV268" s="12" t="s">
        <v>139</v>
      </c>
      <c r="AW268" s="12" t="s">
        <v>39</v>
      </c>
      <c r="AX268" s="12" t="s">
        <v>22</v>
      </c>
      <c r="AY268" s="216" t="s">
        <v>131</v>
      </c>
    </row>
    <row r="269" spans="2:65" s="1" customFormat="1" ht="44.25" customHeight="1">
      <c r="B269" s="35"/>
      <c r="C269" s="182" t="s">
        <v>377</v>
      </c>
      <c r="D269" s="182" t="s">
        <v>134</v>
      </c>
      <c r="E269" s="183" t="s">
        <v>378</v>
      </c>
      <c r="F269" s="184" t="s">
        <v>379</v>
      </c>
      <c r="G269" s="185" t="s">
        <v>154</v>
      </c>
      <c r="H269" s="186">
        <v>95245.92</v>
      </c>
      <c r="I269" s="187"/>
      <c r="J269" s="188">
        <f>ROUND(I269*H269,2)</f>
        <v>0</v>
      </c>
      <c r="K269" s="184" t="s">
        <v>138</v>
      </c>
      <c r="L269" s="55"/>
      <c r="M269" s="189" t="s">
        <v>20</v>
      </c>
      <c r="N269" s="190" t="s">
        <v>48</v>
      </c>
      <c r="O269" s="36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AR269" s="18" t="s">
        <v>139</v>
      </c>
      <c r="AT269" s="18" t="s">
        <v>134</v>
      </c>
      <c r="AU269" s="18" t="s">
        <v>140</v>
      </c>
      <c r="AY269" s="18" t="s">
        <v>131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140</v>
      </c>
      <c r="BK269" s="193">
        <f>ROUND(I269*H269,2)</f>
        <v>0</v>
      </c>
      <c r="BL269" s="18" t="s">
        <v>139</v>
      </c>
      <c r="BM269" s="18" t="s">
        <v>380</v>
      </c>
    </row>
    <row r="270" spans="2:51" s="11" customFormat="1" ht="13.5">
      <c r="B270" s="194"/>
      <c r="C270" s="195"/>
      <c r="D270" s="196" t="s">
        <v>142</v>
      </c>
      <c r="E270" s="197" t="s">
        <v>20</v>
      </c>
      <c r="F270" s="198" t="s">
        <v>381</v>
      </c>
      <c r="G270" s="195"/>
      <c r="H270" s="199">
        <v>95245.92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142</v>
      </c>
      <c r="AU270" s="205" t="s">
        <v>140</v>
      </c>
      <c r="AV270" s="11" t="s">
        <v>140</v>
      </c>
      <c r="AW270" s="11" t="s">
        <v>39</v>
      </c>
      <c r="AX270" s="11" t="s">
        <v>76</v>
      </c>
      <c r="AY270" s="205" t="s">
        <v>131</v>
      </c>
    </row>
    <row r="271" spans="2:51" s="12" customFormat="1" ht="13.5">
      <c r="B271" s="206"/>
      <c r="C271" s="207"/>
      <c r="D271" s="217" t="s">
        <v>142</v>
      </c>
      <c r="E271" s="218" t="s">
        <v>20</v>
      </c>
      <c r="F271" s="219" t="s">
        <v>144</v>
      </c>
      <c r="G271" s="207"/>
      <c r="H271" s="220">
        <v>95245.92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142</v>
      </c>
      <c r="AU271" s="216" t="s">
        <v>140</v>
      </c>
      <c r="AV271" s="12" t="s">
        <v>139</v>
      </c>
      <c r="AW271" s="12" t="s">
        <v>39</v>
      </c>
      <c r="AX271" s="12" t="s">
        <v>22</v>
      </c>
      <c r="AY271" s="216" t="s">
        <v>131</v>
      </c>
    </row>
    <row r="272" spans="2:65" s="1" customFormat="1" ht="31.5" customHeight="1">
      <c r="B272" s="35"/>
      <c r="C272" s="182" t="s">
        <v>382</v>
      </c>
      <c r="D272" s="182" t="s">
        <v>134</v>
      </c>
      <c r="E272" s="183" t="s">
        <v>383</v>
      </c>
      <c r="F272" s="184" t="s">
        <v>384</v>
      </c>
      <c r="G272" s="185" t="s">
        <v>154</v>
      </c>
      <c r="H272" s="186">
        <v>793.716</v>
      </c>
      <c r="I272" s="187"/>
      <c r="J272" s="188">
        <f>ROUND(I272*H272,2)</f>
        <v>0</v>
      </c>
      <c r="K272" s="184" t="s">
        <v>138</v>
      </c>
      <c r="L272" s="55"/>
      <c r="M272" s="189" t="s">
        <v>20</v>
      </c>
      <c r="N272" s="190" t="s">
        <v>48</v>
      </c>
      <c r="O272" s="36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AR272" s="18" t="s">
        <v>139</v>
      </c>
      <c r="AT272" s="18" t="s">
        <v>134</v>
      </c>
      <c r="AU272" s="18" t="s">
        <v>140</v>
      </c>
      <c r="AY272" s="18" t="s">
        <v>131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140</v>
      </c>
      <c r="BK272" s="193">
        <f>ROUND(I272*H272,2)</f>
        <v>0</v>
      </c>
      <c r="BL272" s="18" t="s">
        <v>139</v>
      </c>
      <c r="BM272" s="18" t="s">
        <v>385</v>
      </c>
    </row>
    <row r="273" spans="2:51" s="11" customFormat="1" ht="13.5">
      <c r="B273" s="194"/>
      <c r="C273" s="195"/>
      <c r="D273" s="196" t="s">
        <v>142</v>
      </c>
      <c r="E273" s="197" t="s">
        <v>20</v>
      </c>
      <c r="F273" s="198" t="s">
        <v>386</v>
      </c>
      <c r="G273" s="195"/>
      <c r="H273" s="199">
        <v>793.716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142</v>
      </c>
      <c r="AU273" s="205" t="s">
        <v>140</v>
      </c>
      <c r="AV273" s="11" t="s">
        <v>140</v>
      </c>
      <c r="AW273" s="11" t="s">
        <v>39</v>
      </c>
      <c r="AX273" s="11" t="s">
        <v>76</v>
      </c>
      <c r="AY273" s="205" t="s">
        <v>131</v>
      </c>
    </row>
    <row r="274" spans="2:51" s="12" customFormat="1" ht="13.5">
      <c r="B274" s="206"/>
      <c r="C274" s="207"/>
      <c r="D274" s="217" t="s">
        <v>142</v>
      </c>
      <c r="E274" s="218" t="s">
        <v>20</v>
      </c>
      <c r="F274" s="219" t="s">
        <v>144</v>
      </c>
      <c r="G274" s="207"/>
      <c r="H274" s="220">
        <v>793.716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142</v>
      </c>
      <c r="AU274" s="216" t="s">
        <v>140</v>
      </c>
      <c r="AV274" s="12" t="s">
        <v>139</v>
      </c>
      <c r="AW274" s="12" t="s">
        <v>39</v>
      </c>
      <c r="AX274" s="12" t="s">
        <v>22</v>
      </c>
      <c r="AY274" s="216" t="s">
        <v>131</v>
      </c>
    </row>
    <row r="275" spans="2:65" s="1" customFormat="1" ht="22.5" customHeight="1">
      <c r="B275" s="35"/>
      <c r="C275" s="182" t="s">
        <v>387</v>
      </c>
      <c r="D275" s="182" t="s">
        <v>134</v>
      </c>
      <c r="E275" s="183" t="s">
        <v>388</v>
      </c>
      <c r="F275" s="184" t="s">
        <v>389</v>
      </c>
      <c r="G275" s="185" t="s">
        <v>154</v>
      </c>
      <c r="H275" s="186">
        <v>793.716</v>
      </c>
      <c r="I275" s="187"/>
      <c r="J275" s="188">
        <f>ROUND(I275*H275,2)</f>
        <v>0</v>
      </c>
      <c r="K275" s="184" t="s">
        <v>138</v>
      </c>
      <c r="L275" s="55"/>
      <c r="M275" s="189" t="s">
        <v>20</v>
      </c>
      <c r="N275" s="190" t="s">
        <v>48</v>
      </c>
      <c r="O275" s="36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AR275" s="18" t="s">
        <v>139</v>
      </c>
      <c r="AT275" s="18" t="s">
        <v>134</v>
      </c>
      <c r="AU275" s="18" t="s">
        <v>140</v>
      </c>
      <c r="AY275" s="18" t="s">
        <v>131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140</v>
      </c>
      <c r="BK275" s="193">
        <f>ROUND(I275*H275,2)</f>
        <v>0</v>
      </c>
      <c r="BL275" s="18" t="s">
        <v>139</v>
      </c>
      <c r="BM275" s="18" t="s">
        <v>390</v>
      </c>
    </row>
    <row r="276" spans="2:51" s="11" customFormat="1" ht="13.5">
      <c r="B276" s="194"/>
      <c r="C276" s="195"/>
      <c r="D276" s="196" t="s">
        <v>142</v>
      </c>
      <c r="E276" s="197" t="s">
        <v>20</v>
      </c>
      <c r="F276" s="198" t="s">
        <v>386</v>
      </c>
      <c r="G276" s="195"/>
      <c r="H276" s="199">
        <v>793.716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142</v>
      </c>
      <c r="AU276" s="205" t="s">
        <v>140</v>
      </c>
      <c r="AV276" s="11" t="s">
        <v>140</v>
      </c>
      <c r="AW276" s="11" t="s">
        <v>39</v>
      </c>
      <c r="AX276" s="11" t="s">
        <v>76</v>
      </c>
      <c r="AY276" s="205" t="s">
        <v>131</v>
      </c>
    </row>
    <row r="277" spans="2:51" s="12" customFormat="1" ht="13.5">
      <c r="B277" s="206"/>
      <c r="C277" s="207"/>
      <c r="D277" s="217" t="s">
        <v>142</v>
      </c>
      <c r="E277" s="218" t="s">
        <v>20</v>
      </c>
      <c r="F277" s="219" t="s">
        <v>144</v>
      </c>
      <c r="G277" s="207"/>
      <c r="H277" s="220">
        <v>793.716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142</v>
      </c>
      <c r="AU277" s="216" t="s">
        <v>140</v>
      </c>
      <c r="AV277" s="12" t="s">
        <v>139</v>
      </c>
      <c r="AW277" s="12" t="s">
        <v>39</v>
      </c>
      <c r="AX277" s="12" t="s">
        <v>22</v>
      </c>
      <c r="AY277" s="216" t="s">
        <v>131</v>
      </c>
    </row>
    <row r="278" spans="2:65" s="1" customFormat="1" ht="22.5" customHeight="1">
      <c r="B278" s="35"/>
      <c r="C278" s="182" t="s">
        <v>391</v>
      </c>
      <c r="D278" s="182" t="s">
        <v>134</v>
      </c>
      <c r="E278" s="183" t="s">
        <v>392</v>
      </c>
      <c r="F278" s="184" t="s">
        <v>393</v>
      </c>
      <c r="G278" s="185" t="s">
        <v>154</v>
      </c>
      <c r="H278" s="186">
        <v>95245.92</v>
      </c>
      <c r="I278" s="187"/>
      <c r="J278" s="188">
        <f>ROUND(I278*H278,2)</f>
        <v>0</v>
      </c>
      <c r="K278" s="184" t="s">
        <v>138</v>
      </c>
      <c r="L278" s="55"/>
      <c r="M278" s="189" t="s">
        <v>20</v>
      </c>
      <c r="N278" s="190" t="s">
        <v>48</v>
      </c>
      <c r="O278" s="36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AR278" s="18" t="s">
        <v>139</v>
      </c>
      <c r="AT278" s="18" t="s">
        <v>134</v>
      </c>
      <c r="AU278" s="18" t="s">
        <v>140</v>
      </c>
      <c r="AY278" s="18" t="s">
        <v>131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140</v>
      </c>
      <c r="BK278" s="193">
        <f>ROUND(I278*H278,2)</f>
        <v>0</v>
      </c>
      <c r="BL278" s="18" t="s">
        <v>139</v>
      </c>
      <c r="BM278" s="18" t="s">
        <v>394</v>
      </c>
    </row>
    <row r="279" spans="2:51" s="11" customFormat="1" ht="13.5">
      <c r="B279" s="194"/>
      <c r="C279" s="195"/>
      <c r="D279" s="196" t="s">
        <v>142</v>
      </c>
      <c r="E279" s="197" t="s">
        <v>20</v>
      </c>
      <c r="F279" s="198" t="s">
        <v>381</v>
      </c>
      <c r="G279" s="195"/>
      <c r="H279" s="199">
        <v>95245.92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142</v>
      </c>
      <c r="AU279" s="205" t="s">
        <v>140</v>
      </c>
      <c r="AV279" s="11" t="s">
        <v>140</v>
      </c>
      <c r="AW279" s="11" t="s">
        <v>39</v>
      </c>
      <c r="AX279" s="11" t="s">
        <v>76</v>
      </c>
      <c r="AY279" s="205" t="s">
        <v>131</v>
      </c>
    </row>
    <row r="280" spans="2:51" s="12" customFormat="1" ht="13.5">
      <c r="B280" s="206"/>
      <c r="C280" s="207"/>
      <c r="D280" s="217" t="s">
        <v>142</v>
      </c>
      <c r="E280" s="218" t="s">
        <v>20</v>
      </c>
      <c r="F280" s="219" t="s">
        <v>144</v>
      </c>
      <c r="G280" s="207"/>
      <c r="H280" s="220">
        <v>95245.92</v>
      </c>
      <c r="I280" s="211"/>
      <c r="J280" s="207"/>
      <c r="K280" s="207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142</v>
      </c>
      <c r="AU280" s="216" t="s">
        <v>140</v>
      </c>
      <c r="AV280" s="12" t="s">
        <v>139</v>
      </c>
      <c r="AW280" s="12" t="s">
        <v>39</v>
      </c>
      <c r="AX280" s="12" t="s">
        <v>22</v>
      </c>
      <c r="AY280" s="216" t="s">
        <v>131</v>
      </c>
    </row>
    <row r="281" spans="2:65" s="1" customFormat="1" ht="22.5" customHeight="1">
      <c r="B281" s="35"/>
      <c r="C281" s="182" t="s">
        <v>395</v>
      </c>
      <c r="D281" s="182" t="s">
        <v>134</v>
      </c>
      <c r="E281" s="183" t="s">
        <v>396</v>
      </c>
      <c r="F281" s="184" t="s">
        <v>397</v>
      </c>
      <c r="G281" s="185" t="s">
        <v>154</v>
      </c>
      <c r="H281" s="186">
        <v>793.716</v>
      </c>
      <c r="I281" s="187"/>
      <c r="J281" s="188">
        <f>ROUND(I281*H281,2)</f>
        <v>0</v>
      </c>
      <c r="K281" s="184" t="s">
        <v>138</v>
      </c>
      <c r="L281" s="55"/>
      <c r="M281" s="189" t="s">
        <v>20</v>
      </c>
      <c r="N281" s="190" t="s">
        <v>48</v>
      </c>
      <c r="O281" s="36"/>
      <c r="P281" s="191">
        <f>O281*H281</f>
        <v>0</v>
      </c>
      <c r="Q281" s="191">
        <v>0</v>
      </c>
      <c r="R281" s="191">
        <f>Q281*H281</f>
        <v>0</v>
      </c>
      <c r="S281" s="191">
        <v>0</v>
      </c>
      <c r="T281" s="192">
        <f>S281*H281</f>
        <v>0</v>
      </c>
      <c r="AR281" s="18" t="s">
        <v>139</v>
      </c>
      <c r="AT281" s="18" t="s">
        <v>134</v>
      </c>
      <c r="AU281" s="18" t="s">
        <v>140</v>
      </c>
      <c r="AY281" s="18" t="s">
        <v>131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8" t="s">
        <v>140</v>
      </c>
      <c r="BK281" s="193">
        <f>ROUND(I281*H281,2)</f>
        <v>0</v>
      </c>
      <c r="BL281" s="18" t="s">
        <v>139</v>
      </c>
      <c r="BM281" s="18" t="s">
        <v>398</v>
      </c>
    </row>
    <row r="282" spans="2:51" s="11" customFormat="1" ht="13.5">
      <c r="B282" s="194"/>
      <c r="C282" s="195"/>
      <c r="D282" s="196" t="s">
        <v>142</v>
      </c>
      <c r="E282" s="197" t="s">
        <v>20</v>
      </c>
      <c r="F282" s="198" t="s">
        <v>386</v>
      </c>
      <c r="G282" s="195"/>
      <c r="H282" s="199">
        <v>793.716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142</v>
      </c>
      <c r="AU282" s="205" t="s">
        <v>140</v>
      </c>
      <c r="AV282" s="11" t="s">
        <v>140</v>
      </c>
      <c r="AW282" s="11" t="s">
        <v>39</v>
      </c>
      <c r="AX282" s="11" t="s">
        <v>76</v>
      </c>
      <c r="AY282" s="205" t="s">
        <v>131</v>
      </c>
    </row>
    <row r="283" spans="2:51" s="12" customFormat="1" ht="13.5">
      <c r="B283" s="206"/>
      <c r="C283" s="207"/>
      <c r="D283" s="217" t="s">
        <v>142</v>
      </c>
      <c r="E283" s="218" t="s">
        <v>20</v>
      </c>
      <c r="F283" s="219" t="s">
        <v>144</v>
      </c>
      <c r="G283" s="207"/>
      <c r="H283" s="220">
        <v>793.716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142</v>
      </c>
      <c r="AU283" s="216" t="s">
        <v>140</v>
      </c>
      <c r="AV283" s="12" t="s">
        <v>139</v>
      </c>
      <c r="AW283" s="12" t="s">
        <v>39</v>
      </c>
      <c r="AX283" s="12" t="s">
        <v>22</v>
      </c>
      <c r="AY283" s="216" t="s">
        <v>131</v>
      </c>
    </row>
    <row r="284" spans="2:65" s="1" customFormat="1" ht="31.5" customHeight="1">
      <c r="B284" s="35"/>
      <c r="C284" s="182" t="s">
        <v>399</v>
      </c>
      <c r="D284" s="182" t="s">
        <v>134</v>
      </c>
      <c r="E284" s="183" t="s">
        <v>400</v>
      </c>
      <c r="F284" s="184" t="s">
        <v>401</v>
      </c>
      <c r="G284" s="185" t="s">
        <v>204</v>
      </c>
      <c r="H284" s="186">
        <v>9</v>
      </c>
      <c r="I284" s="187"/>
      <c r="J284" s="188">
        <f>ROUND(I284*H284,2)</f>
        <v>0</v>
      </c>
      <c r="K284" s="184" t="s">
        <v>138</v>
      </c>
      <c r="L284" s="55"/>
      <c r="M284" s="189" t="s">
        <v>20</v>
      </c>
      <c r="N284" s="190" t="s">
        <v>48</v>
      </c>
      <c r="O284" s="36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AR284" s="18" t="s">
        <v>139</v>
      </c>
      <c r="AT284" s="18" t="s">
        <v>134</v>
      </c>
      <c r="AU284" s="18" t="s">
        <v>140</v>
      </c>
      <c r="AY284" s="18" t="s">
        <v>131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140</v>
      </c>
      <c r="BK284" s="193">
        <f>ROUND(I284*H284,2)</f>
        <v>0</v>
      </c>
      <c r="BL284" s="18" t="s">
        <v>139</v>
      </c>
      <c r="BM284" s="18" t="s">
        <v>402</v>
      </c>
    </row>
    <row r="285" spans="2:51" s="11" customFormat="1" ht="13.5">
      <c r="B285" s="194"/>
      <c r="C285" s="195"/>
      <c r="D285" s="196" t="s">
        <v>142</v>
      </c>
      <c r="E285" s="197" t="s">
        <v>20</v>
      </c>
      <c r="F285" s="198" t="s">
        <v>403</v>
      </c>
      <c r="G285" s="195"/>
      <c r="H285" s="199">
        <v>9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142</v>
      </c>
      <c r="AU285" s="205" t="s">
        <v>140</v>
      </c>
      <c r="AV285" s="11" t="s">
        <v>140</v>
      </c>
      <c r="AW285" s="11" t="s">
        <v>39</v>
      </c>
      <c r="AX285" s="11" t="s">
        <v>76</v>
      </c>
      <c r="AY285" s="205" t="s">
        <v>131</v>
      </c>
    </row>
    <row r="286" spans="2:51" s="12" customFormat="1" ht="13.5">
      <c r="B286" s="206"/>
      <c r="C286" s="207"/>
      <c r="D286" s="217" t="s">
        <v>142</v>
      </c>
      <c r="E286" s="218" t="s">
        <v>20</v>
      </c>
      <c r="F286" s="219" t="s">
        <v>144</v>
      </c>
      <c r="G286" s="207"/>
      <c r="H286" s="220">
        <v>9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142</v>
      </c>
      <c r="AU286" s="216" t="s">
        <v>140</v>
      </c>
      <c r="AV286" s="12" t="s">
        <v>139</v>
      </c>
      <c r="AW286" s="12" t="s">
        <v>39</v>
      </c>
      <c r="AX286" s="12" t="s">
        <v>22</v>
      </c>
      <c r="AY286" s="216" t="s">
        <v>131</v>
      </c>
    </row>
    <row r="287" spans="2:65" s="1" customFormat="1" ht="31.5" customHeight="1">
      <c r="B287" s="35"/>
      <c r="C287" s="182" t="s">
        <v>404</v>
      </c>
      <c r="D287" s="182" t="s">
        <v>134</v>
      </c>
      <c r="E287" s="183" t="s">
        <v>405</v>
      </c>
      <c r="F287" s="184" t="s">
        <v>406</v>
      </c>
      <c r="G287" s="185" t="s">
        <v>204</v>
      </c>
      <c r="H287" s="186">
        <v>810</v>
      </c>
      <c r="I287" s="187"/>
      <c r="J287" s="188">
        <f>ROUND(I287*H287,2)</f>
        <v>0</v>
      </c>
      <c r="K287" s="184" t="s">
        <v>138</v>
      </c>
      <c r="L287" s="55"/>
      <c r="M287" s="189" t="s">
        <v>20</v>
      </c>
      <c r="N287" s="190" t="s">
        <v>48</v>
      </c>
      <c r="O287" s="36"/>
      <c r="P287" s="191">
        <f>O287*H287</f>
        <v>0</v>
      </c>
      <c r="Q287" s="191">
        <v>0</v>
      </c>
      <c r="R287" s="191">
        <f>Q287*H287</f>
        <v>0</v>
      </c>
      <c r="S287" s="191">
        <v>0</v>
      </c>
      <c r="T287" s="192">
        <f>S287*H287</f>
        <v>0</v>
      </c>
      <c r="AR287" s="18" t="s">
        <v>139</v>
      </c>
      <c r="AT287" s="18" t="s">
        <v>134</v>
      </c>
      <c r="AU287" s="18" t="s">
        <v>140</v>
      </c>
      <c r="AY287" s="18" t="s">
        <v>131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8" t="s">
        <v>140</v>
      </c>
      <c r="BK287" s="193">
        <f>ROUND(I287*H287,2)</f>
        <v>0</v>
      </c>
      <c r="BL287" s="18" t="s">
        <v>139</v>
      </c>
      <c r="BM287" s="18" t="s">
        <v>407</v>
      </c>
    </row>
    <row r="288" spans="2:51" s="11" customFormat="1" ht="13.5">
      <c r="B288" s="194"/>
      <c r="C288" s="195"/>
      <c r="D288" s="196" t="s">
        <v>142</v>
      </c>
      <c r="E288" s="197" t="s">
        <v>20</v>
      </c>
      <c r="F288" s="198" t="s">
        <v>184</v>
      </c>
      <c r="G288" s="195"/>
      <c r="H288" s="199">
        <v>9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142</v>
      </c>
      <c r="AU288" s="205" t="s">
        <v>140</v>
      </c>
      <c r="AV288" s="11" t="s">
        <v>140</v>
      </c>
      <c r="AW288" s="11" t="s">
        <v>39</v>
      </c>
      <c r="AX288" s="11" t="s">
        <v>76</v>
      </c>
      <c r="AY288" s="205" t="s">
        <v>131</v>
      </c>
    </row>
    <row r="289" spans="2:51" s="12" customFormat="1" ht="13.5">
      <c r="B289" s="206"/>
      <c r="C289" s="207"/>
      <c r="D289" s="196" t="s">
        <v>142</v>
      </c>
      <c r="E289" s="208" t="s">
        <v>20</v>
      </c>
      <c r="F289" s="209" t="s">
        <v>144</v>
      </c>
      <c r="G289" s="207"/>
      <c r="H289" s="210">
        <v>9</v>
      </c>
      <c r="I289" s="211"/>
      <c r="J289" s="207"/>
      <c r="K289" s="207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142</v>
      </c>
      <c r="AU289" s="216" t="s">
        <v>140</v>
      </c>
      <c r="AV289" s="12" t="s">
        <v>139</v>
      </c>
      <c r="AW289" s="12" t="s">
        <v>39</v>
      </c>
      <c r="AX289" s="12" t="s">
        <v>22</v>
      </c>
      <c r="AY289" s="216" t="s">
        <v>131</v>
      </c>
    </row>
    <row r="290" spans="2:51" s="11" customFormat="1" ht="13.5">
      <c r="B290" s="194"/>
      <c r="C290" s="195"/>
      <c r="D290" s="217" t="s">
        <v>142</v>
      </c>
      <c r="E290" s="195"/>
      <c r="F290" s="231" t="s">
        <v>408</v>
      </c>
      <c r="G290" s="195"/>
      <c r="H290" s="232">
        <v>810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142</v>
      </c>
      <c r="AU290" s="205" t="s">
        <v>140</v>
      </c>
      <c r="AV290" s="11" t="s">
        <v>140</v>
      </c>
      <c r="AW290" s="11" t="s">
        <v>4</v>
      </c>
      <c r="AX290" s="11" t="s">
        <v>22</v>
      </c>
      <c r="AY290" s="205" t="s">
        <v>131</v>
      </c>
    </row>
    <row r="291" spans="2:65" s="1" customFormat="1" ht="31.5" customHeight="1">
      <c r="B291" s="35"/>
      <c r="C291" s="182" t="s">
        <v>409</v>
      </c>
      <c r="D291" s="182" t="s">
        <v>134</v>
      </c>
      <c r="E291" s="183" t="s">
        <v>410</v>
      </c>
      <c r="F291" s="184" t="s">
        <v>411</v>
      </c>
      <c r="G291" s="185" t="s">
        <v>154</v>
      </c>
      <c r="H291" s="186">
        <v>1.083</v>
      </c>
      <c r="I291" s="187"/>
      <c r="J291" s="188">
        <f>ROUND(I291*H291,2)</f>
        <v>0</v>
      </c>
      <c r="K291" s="184" t="s">
        <v>138</v>
      </c>
      <c r="L291" s="55"/>
      <c r="M291" s="189" t="s">
        <v>20</v>
      </c>
      <c r="N291" s="190" t="s">
        <v>48</v>
      </c>
      <c r="O291" s="36"/>
      <c r="P291" s="191">
        <f>O291*H291</f>
        <v>0</v>
      </c>
      <c r="Q291" s="191">
        <v>0</v>
      </c>
      <c r="R291" s="191">
        <f>Q291*H291</f>
        <v>0</v>
      </c>
      <c r="S291" s="191">
        <v>0.048</v>
      </c>
      <c r="T291" s="192">
        <f>S291*H291</f>
        <v>0.051984</v>
      </c>
      <c r="AR291" s="18" t="s">
        <v>139</v>
      </c>
      <c r="AT291" s="18" t="s">
        <v>134</v>
      </c>
      <c r="AU291" s="18" t="s">
        <v>140</v>
      </c>
      <c r="AY291" s="18" t="s">
        <v>131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140</v>
      </c>
      <c r="BK291" s="193">
        <f>ROUND(I291*H291,2)</f>
        <v>0</v>
      </c>
      <c r="BL291" s="18" t="s">
        <v>139</v>
      </c>
      <c r="BM291" s="18" t="s">
        <v>412</v>
      </c>
    </row>
    <row r="292" spans="2:51" s="11" customFormat="1" ht="13.5">
      <c r="B292" s="194"/>
      <c r="C292" s="195"/>
      <c r="D292" s="196" t="s">
        <v>142</v>
      </c>
      <c r="E292" s="197" t="s">
        <v>20</v>
      </c>
      <c r="F292" s="198" t="s">
        <v>413</v>
      </c>
      <c r="G292" s="195"/>
      <c r="H292" s="199">
        <v>1.083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142</v>
      </c>
      <c r="AU292" s="205" t="s">
        <v>140</v>
      </c>
      <c r="AV292" s="11" t="s">
        <v>140</v>
      </c>
      <c r="AW292" s="11" t="s">
        <v>39</v>
      </c>
      <c r="AX292" s="11" t="s">
        <v>76</v>
      </c>
      <c r="AY292" s="205" t="s">
        <v>131</v>
      </c>
    </row>
    <row r="293" spans="2:51" s="12" customFormat="1" ht="13.5">
      <c r="B293" s="206"/>
      <c r="C293" s="207"/>
      <c r="D293" s="217" t="s">
        <v>142</v>
      </c>
      <c r="E293" s="218" t="s">
        <v>20</v>
      </c>
      <c r="F293" s="219" t="s">
        <v>144</v>
      </c>
      <c r="G293" s="207"/>
      <c r="H293" s="220">
        <v>1.083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142</v>
      </c>
      <c r="AU293" s="216" t="s">
        <v>140</v>
      </c>
      <c r="AV293" s="12" t="s">
        <v>139</v>
      </c>
      <c r="AW293" s="12" t="s">
        <v>39</v>
      </c>
      <c r="AX293" s="12" t="s">
        <v>22</v>
      </c>
      <c r="AY293" s="216" t="s">
        <v>131</v>
      </c>
    </row>
    <row r="294" spans="2:65" s="1" customFormat="1" ht="22.5" customHeight="1">
      <c r="B294" s="35"/>
      <c r="C294" s="182" t="s">
        <v>414</v>
      </c>
      <c r="D294" s="182" t="s">
        <v>134</v>
      </c>
      <c r="E294" s="183" t="s">
        <v>415</v>
      </c>
      <c r="F294" s="184" t="s">
        <v>416</v>
      </c>
      <c r="G294" s="185" t="s">
        <v>417</v>
      </c>
      <c r="H294" s="186">
        <v>1</v>
      </c>
      <c r="I294" s="187"/>
      <c r="J294" s="188">
        <f>ROUND(I294*H294,2)</f>
        <v>0</v>
      </c>
      <c r="K294" s="184" t="s">
        <v>20</v>
      </c>
      <c r="L294" s="55"/>
      <c r="M294" s="189" t="s">
        <v>20</v>
      </c>
      <c r="N294" s="190" t="s">
        <v>48</v>
      </c>
      <c r="O294" s="36"/>
      <c r="P294" s="191">
        <f>O294*H294</f>
        <v>0</v>
      </c>
      <c r="Q294" s="191">
        <v>0</v>
      </c>
      <c r="R294" s="191">
        <f>Q294*H294</f>
        <v>0</v>
      </c>
      <c r="S294" s="191">
        <v>0.001</v>
      </c>
      <c r="T294" s="192">
        <f>S294*H294</f>
        <v>0.001</v>
      </c>
      <c r="AR294" s="18" t="s">
        <v>139</v>
      </c>
      <c r="AT294" s="18" t="s">
        <v>134</v>
      </c>
      <c r="AU294" s="18" t="s">
        <v>140</v>
      </c>
      <c r="AY294" s="18" t="s">
        <v>131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140</v>
      </c>
      <c r="BK294" s="193">
        <f>ROUND(I294*H294,2)</f>
        <v>0</v>
      </c>
      <c r="BL294" s="18" t="s">
        <v>139</v>
      </c>
      <c r="BM294" s="18" t="s">
        <v>418</v>
      </c>
    </row>
    <row r="295" spans="2:51" s="11" customFormat="1" ht="13.5">
      <c r="B295" s="194"/>
      <c r="C295" s="195"/>
      <c r="D295" s="196" t="s">
        <v>142</v>
      </c>
      <c r="E295" s="197" t="s">
        <v>20</v>
      </c>
      <c r="F295" s="198" t="s">
        <v>22</v>
      </c>
      <c r="G295" s="195"/>
      <c r="H295" s="199">
        <v>1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142</v>
      </c>
      <c r="AU295" s="205" t="s">
        <v>140</v>
      </c>
      <c r="AV295" s="11" t="s">
        <v>140</v>
      </c>
      <c r="AW295" s="11" t="s">
        <v>39</v>
      </c>
      <c r="AX295" s="11" t="s">
        <v>76</v>
      </c>
      <c r="AY295" s="205" t="s">
        <v>131</v>
      </c>
    </row>
    <row r="296" spans="2:51" s="12" customFormat="1" ht="13.5">
      <c r="B296" s="206"/>
      <c r="C296" s="207"/>
      <c r="D296" s="217" t="s">
        <v>142</v>
      </c>
      <c r="E296" s="218" t="s">
        <v>20</v>
      </c>
      <c r="F296" s="219" t="s">
        <v>144</v>
      </c>
      <c r="G296" s="207"/>
      <c r="H296" s="220">
        <v>1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142</v>
      </c>
      <c r="AU296" s="216" t="s">
        <v>140</v>
      </c>
      <c r="AV296" s="12" t="s">
        <v>139</v>
      </c>
      <c r="AW296" s="12" t="s">
        <v>39</v>
      </c>
      <c r="AX296" s="12" t="s">
        <v>22</v>
      </c>
      <c r="AY296" s="216" t="s">
        <v>131</v>
      </c>
    </row>
    <row r="297" spans="2:65" s="1" customFormat="1" ht="31.5" customHeight="1">
      <c r="B297" s="35"/>
      <c r="C297" s="182" t="s">
        <v>419</v>
      </c>
      <c r="D297" s="182" t="s">
        <v>134</v>
      </c>
      <c r="E297" s="183" t="s">
        <v>420</v>
      </c>
      <c r="F297" s="184" t="s">
        <v>421</v>
      </c>
      <c r="G297" s="185" t="s">
        <v>154</v>
      </c>
      <c r="H297" s="186">
        <v>386.48</v>
      </c>
      <c r="I297" s="187"/>
      <c r="J297" s="188">
        <f>ROUND(I297*H297,2)</f>
        <v>0</v>
      </c>
      <c r="K297" s="184" t="s">
        <v>138</v>
      </c>
      <c r="L297" s="55"/>
      <c r="M297" s="189" t="s">
        <v>20</v>
      </c>
      <c r="N297" s="190" t="s">
        <v>48</v>
      </c>
      <c r="O297" s="36"/>
      <c r="P297" s="191">
        <f>O297*H297</f>
        <v>0</v>
      </c>
      <c r="Q297" s="191">
        <v>0</v>
      </c>
      <c r="R297" s="191">
        <f>Q297*H297</f>
        <v>0</v>
      </c>
      <c r="S297" s="191">
        <v>0.01</v>
      </c>
      <c r="T297" s="192">
        <f>S297*H297</f>
        <v>3.8648000000000002</v>
      </c>
      <c r="AR297" s="18" t="s">
        <v>139</v>
      </c>
      <c r="AT297" s="18" t="s">
        <v>134</v>
      </c>
      <c r="AU297" s="18" t="s">
        <v>140</v>
      </c>
      <c r="AY297" s="18" t="s">
        <v>131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140</v>
      </c>
      <c r="BK297" s="193">
        <f>ROUND(I297*H297,2)</f>
        <v>0</v>
      </c>
      <c r="BL297" s="18" t="s">
        <v>139</v>
      </c>
      <c r="BM297" s="18" t="s">
        <v>422</v>
      </c>
    </row>
    <row r="298" spans="2:51" s="11" customFormat="1" ht="13.5">
      <c r="B298" s="194"/>
      <c r="C298" s="195"/>
      <c r="D298" s="196" t="s">
        <v>142</v>
      </c>
      <c r="E298" s="197" t="s">
        <v>20</v>
      </c>
      <c r="F298" s="198" t="s">
        <v>423</v>
      </c>
      <c r="G298" s="195"/>
      <c r="H298" s="199">
        <v>386.48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142</v>
      </c>
      <c r="AU298" s="205" t="s">
        <v>140</v>
      </c>
      <c r="AV298" s="11" t="s">
        <v>140</v>
      </c>
      <c r="AW298" s="11" t="s">
        <v>39</v>
      </c>
      <c r="AX298" s="11" t="s">
        <v>76</v>
      </c>
      <c r="AY298" s="205" t="s">
        <v>131</v>
      </c>
    </row>
    <row r="299" spans="2:51" s="12" customFormat="1" ht="13.5">
      <c r="B299" s="206"/>
      <c r="C299" s="207"/>
      <c r="D299" s="217" t="s">
        <v>142</v>
      </c>
      <c r="E299" s="218" t="s">
        <v>20</v>
      </c>
      <c r="F299" s="219" t="s">
        <v>144</v>
      </c>
      <c r="G299" s="207"/>
      <c r="H299" s="220">
        <v>386.48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142</v>
      </c>
      <c r="AU299" s="216" t="s">
        <v>140</v>
      </c>
      <c r="AV299" s="12" t="s">
        <v>139</v>
      </c>
      <c r="AW299" s="12" t="s">
        <v>39</v>
      </c>
      <c r="AX299" s="12" t="s">
        <v>22</v>
      </c>
      <c r="AY299" s="216" t="s">
        <v>131</v>
      </c>
    </row>
    <row r="300" spans="2:65" s="1" customFormat="1" ht="31.5" customHeight="1">
      <c r="B300" s="35"/>
      <c r="C300" s="182" t="s">
        <v>424</v>
      </c>
      <c r="D300" s="182" t="s">
        <v>134</v>
      </c>
      <c r="E300" s="183" t="s">
        <v>425</v>
      </c>
      <c r="F300" s="184" t="s">
        <v>426</v>
      </c>
      <c r="G300" s="185" t="s">
        <v>154</v>
      </c>
      <c r="H300" s="186">
        <v>222.87</v>
      </c>
      <c r="I300" s="187"/>
      <c r="J300" s="188">
        <f>ROUND(I300*H300,2)</f>
        <v>0</v>
      </c>
      <c r="K300" s="184" t="s">
        <v>138</v>
      </c>
      <c r="L300" s="55"/>
      <c r="M300" s="189" t="s">
        <v>20</v>
      </c>
      <c r="N300" s="190" t="s">
        <v>48</v>
      </c>
      <c r="O300" s="36"/>
      <c r="P300" s="191">
        <f>O300*H300</f>
        <v>0</v>
      </c>
      <c r="Q300" s="191">
        <v>0</v>
      </c>
      <c r="R300" s="191">
        <f>Q300*H300</f>
        <v>0</v>
      </c>
      <c r="S300" s="191">
        <v>0.059</v>
      </c>
      <c r="T300" s="192">
        <f>S300*H300</f>
        <v>13.149329999999999</v>
      </c>
      <c r="AR300" s="18" t="s">
        <v>139</v>
      </c>
      <c r="AT300" s="18" t="s">
        <v>134</v>
      </c>
      <c r="AU300" s="18" t="s">
        <v>140</v>
      </c>
      <c r="AY300" s="18" t="s">
        <v>131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140</v>
      </c>
      <c r="BK300" s="193">
        <f>ROUND(I300*H300,2)</f>
        <v>0</v>
      </c>
      <c r="BL300" s="18" t="s">
        <v>139</v>
      </c>
      <c r="BM300" s="18" t="s">
        <v>427</v>
      </c>
    </row>
    <row r="301" spans="2:51" s="11" customFormat="1" ht="13.5">
      <c r="B301" s="194"/>
      <c r="C301" s="195"/>
      <c r="D301" s="196" t="s">
        <v>142</v>
      </c>
      <c r="E301" s="197" t="s">
        <v>20</v>
      </c>
      <c r="F301" s="198" t="s">
        <v>428</v>
      </c>
      <c r="G301" s="195"/>
      <c r="H301" s="199">
        <v>222.87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142</v>
      </c>
      <c r="AU301" s="205" t="s">
        <v>140</v>
      </c>
      <c r="AV301" s="11" t="s">
        <v>140</v>
      </c>
      <c r="AW301" s="11" t="s">
        <v>39</v>
      </c>
      <c r="AX301" s="11" t="s">
        <v>76</v>
      </c>
      <c r="AY301" s="205" t="s">
        <v>131</v>
      </c>
    </row>
    <row r="302" spans="2:51" s="12" customFormat="1" ht="13.5">
      <c r="B302" s="206"/>
      <c r="C302" s="207"/>
      <c r="D302" s="217" t="s">
        <v>142</v>
      </c>
      <c r="E302" s="218" t="s">
        <v>20</v>
      </c>
      <c r="F302" s="219" t="s">
        <v>144</v>
      </c>
      <c r="G302" s="207"/>
      <c r="H302" s="220">
        <v>222.87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142</v>
      </c>
      <c r="AU302" s="216" t="s">
        <v>140</v>
      </c>
      <c r="AV302" s="12" t="s">
        <v>139</v>
      </c>
      <c r="AW302" s="12" t="s">
        <v>39</v>
      </c>
      <c r="AX302" s="12" t="s">
        <v>22</v>
      </c>
      <c r="AY302" s="216" t="s">
        <v>131</v>
      </c>
    </row>
    <row r="303" spans="2:65" s="1" customFormat="1" ht="31.5" customHeight="1">
      <c r="B303" s="35"/>
      <c r="C303" s="182" t="s">
        <v>429</v>
      </c>
      <c r="D303" s="182" t="s">
        <v>134</v>
      </c>
      <c r="E303" s="183" t="s">
        <v>430</v>
      </c>
      <c r="F303" s="184" t="s">
        <v>431</v>
      </c>
      <c r="G303" s="185" t="s">
        <v>154</v>
      </c>
      <c r="H303" s="186">
        <v>9.703</v>
      </c>
      <c r="I303" s="187"/>
      <c r="J303" s="188">
        <f>ROUND(I303*H303,2)</f>
        <v>0</v>
      </c>
      <c r="K303" s="184" t="s">
        <v>138</v>
      </c>
      <c r="L303" s="55"/>
      <c r="M303" s="189" t="s">
        <v>20</v>
      </c>
      <c r="N303" s="190" t="s">
        <v>48</v>
      </c>
      <c r="O303" s="36"/>
      <c r="P303" s="191">
        <f>O303*H303</f>
        <v>0</v>
      </c>
      <c r="Q303" s="191">
        <v>0.0089</v>
      </c>
      <c r="R303" s="191">
        <f>Q303*H303</f>
        <v>0.0863567</v>
      </c>
      <c r="S303" s="191">
        <v>0</v>
      </c>
      <c r="T303" s="192">
        <f>S303*H303</f>
        <v>0</v>
      </c>
      <c r="AR303" s="18" t="s">
        <v>139</v>
      </c>
      <c r="AT303" s="18" t="s">
        <v>134</v>
      </c>
      <c r="AU303" s="18" t="s">
        <v>140</v>
      </c>
      <c r="AY303" s="18" t="s">
        <v>131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140</v>
      </c>
      <c r="BK303" s="193">
        <f>ROUND(I303*H303,2)</f>
        <v>0</v>
      </c>
      <c r="BL303" s="18" t="s">
        <v>139</v>
      </c>
      <c r="BM303" s="18" t="s">
        <v>432</v>
      </c>
    </row>
    <row r="304" spans="2:51" s="11" customFormat="1" ht="13.5">
      <c r="B304" s="194"/>
      <c r="C304" s="195"/>
      <c r="D304" s="196" t="s">
        <v>142</v>
      </c>
      <c r="E304" s="197" t="s">
        <v>20</v>
      </c>
      <c r="F304" s="198" t="s">
        <v>433</v>
      </c>
      <c r="G304" s="195"/>
      <c r="H304" s="199">
        <v>9.703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142</v>
      </c>
      <c r="AU304" s="205" t="s">
        <v>140</v>
      </c>
      <c r="AV304" s="11" t="s">
        <v>140</v>
      </c>
      <c r="AW304" s="11" t="s">
        <v>39</v>
      </c>
      <c r="AX304" s="11" t="s">
        <v>76</v>
      </c>
      <c r="AY304" s="205" t="s">
        <v>131</v>
      </c>
    </row>
    <row r="305" spans="2:51" s="12" customFormat="1" ht="13.5">
      <c r="B305" s="206"/>
      <c r="C305" s="207"/>
      <c r="D305" s="196" t="s">
        <v>142</v>
      </c>
      <c r="E305" s="208" t="s">
        <v>20</v>
      </c>
      <c r="F305" s="209" t="s">
        <v>144</v>
      </c>
      <c r="G305" s="207"/>
      <c r="H305" s="210">
        <v>9.703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142</v>
      </c>
      <c r="AU305" s="216" t="s">
        <v>140</v>
      </c>
      <c r="AV305" s="12" t="s">
        <v>139</v>
      </c>
      <c r="AW305" s="12" t="s">
        <v>39</v>
      </c>
      <c r="AX305" s="12" t="s">
        <v>22</v>
      </c>
      <c r="AY305" s="216" t="s">
        <v>131</v>
      </c>
    </row>
    <row r="306" spans="2:63" s="10" customFormat="1" ht="29.85" customHeight="1">
      <c r="B306" s="165"/>
      <c r="C306" s="166"/>
      <c r="D306" s="179" t="s">
        <v>75</v>
      </c>
      <c r="E306" s="180" t="s">
        <v>434</v>
      </c>
      <c r="F306" s="180" t="s">
        <v>435</v>
      </c>
      <c r="G306" s="166"/>
      <c r="H306" s="166"/>
      <c r="I306" s="169"/>
      <c r="J306" s="181">
        <f>BK306</f>
        <v>0</v>
      </c>
      <c r="K306" s="166"/>
      <c r="L306" s="171"/>
      <c r="M306" s="172"/>
      <c r="N306" s="173"/>
      <c r="O306" s="173"/>
      <c r="P306" s="174">
        <f>SUM(P307:P311)</f>
        <v>0</v>
      </c>
      <c r="Q306" s="173"/>
      <c r="R306" s="174">
        <f>SUM(R307:R311)</f>
        <v>0</v>
      </c>
      <c r="S306" s="173"/>
      <c r="T306" s="175">
        <f>SUM(T307:T311)</f>
        <v>0</v>
      </c>
      <c r="AR306" s="176" t="s">
        <v>22</v>
      </c>
      <c r="AT306" s="177" t="s">
        <v>75</v>
      </c>
      <c r="AU306" s="177" t="s">
        <v>22</v>
      </c>
      <c r="AY306" s="176" t="s">
        <v>131</v>
      </c>
      <c r="BK306" s="178">
        <f>SUM(BK307:BK311)</f>
        <v>0</v>
      </c>
    </row>
    <row r="307" spans="2:65" s="1" customFormat="1" ht="31.5" customHeight="1">
      <c r="B307" s="35"/>
      <c r="C307" s="182" t="s">
        <v>436</v>
      </c>
      <c r="D307" s="182" t="s">
        <v>134</v>
      </c>
      <c r="E307" s="183" t="s">
        <v>437</v>
      </c>
      <c r="F307" s="184" t="s">
        <v>438</v>
      </c>
      <c r="G307" s="185" t="s">
        <v>439</v>
      </c>
      <c r="H307" s="186">
        <v>17.445</v>
      </c>
      <c r="I307" s="187"/>
      <c r="J307" s="188">
        <f>ROUND(I307*H307,2)</f>
        <v>0</v>
      </c>
      <c r="K307" s="184" t="s">
        <v>138</v>
      </c>
      <c r="L307" s="55"/>
      <c r="M307" s="189" t="s">
        <v>20</v>
      </c>
      <c r="N307" s="190" t="s">
        <v>48</v>
      </c>
      <c r="O307" s="36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AR307" s="18" t="s">
        <v>139</v>
      </c>
      <c r="AT307" s="18" t="s">
        <v>134</v>
      </c>
      <c r="AU307" s="18" t="s">
        <v>140</v>
      </c>
      <c r="AY307" s="18" t="s">
        <v>131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140</v>
      </c>
      <c r="BK307" s="193">
        <f>ROUND(I307*H307,2)</f>
        <v>0</v>
      </c>
      <c r="BL307" s="18" t="s">
        <v>139</v>
      </c>
      <c r="BM307" s="18" t="s">
        <v>440</v>
      </c>
    </row>
    <row r="308" spans="2:65" s="1" customFormat="1" ht="31.5" customHeight="1">
      <c r="B308" s="35"/>
      <c r="C308" s="182" t="s">
        <v>441</v>
      </c>
      <c r="D308" s="182" t="s">
        <v>134</v>
      </c>
      <c r="E308" s="183" t="s">
        <v>442</v>
      </c>
      <c r="F308" s="184" t="s">
        <v>443</v>
      </c>
      <c r="G308" s="185" t="s">
        <v>439</v>
      </c>
      <c r="H308" s="186">
        <v>17.445</v>
      </c>
      <c r="I308" s="187"/>
      <c r="J308" s="188">
        <f>ROUND(I308*H308,2)</f>
        <v>0</v>
      </c>
      <c r="K308" s="184" t="s">
        <v>138</v>
      </c>
      <c r="L308" s="55"/>
      <c r="M308" s="189" t="s">
        <v>20</v>
      </c>
      <c r="N308" s="190" t="s">
        <v>48</v>
      </c>
      <c r="O308" s="36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AR308" s="18" t="s">
        <v>139</v>
      </c>
      <c r="AT308" s="18" t="s">
        <v>134</v>
      </c>
      <c r="AU308" s="18" t="s">
        <v>140</v>
      </c>
      <c r="AY308" s="18" t="s">
        <v>131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140</v>
      </c>
      <c r="BK308" s="193">
        <f>ROUND(I308*H308,2)</f>
        <v>0</v>
      </c>
      <c r="BL308" s="18" t="s">
        <v>139</v>
      </c>
      <c r="BM308" s="18" t="s">
        <v>444</v>
      </c>
    </row>
    <row r="309" spans="2:65" s="1" customFormat="1" ht="31.5" customHeight="1">
      <c r="B309" s="35"/>
      <c r="C309" s="182" t="s">
        <v>445</v>
      </c>
      <c r="D309" s="182" t="s">
        <v>134</v>
      </c>
      <c r="E309" s="183" t="s">
        <v>446</v>
      </c>
      <c r="F309" s="184" t="s">
        <v>447</v>
      </c>
      <c r="G309" s="185" t="s">
        <v>439</v>
      </c>
      <c r="H309" s="186">
        <v>157.005</v>
      </c>
      <c r="I309" s="187"/>
      <c r="J309" s="188">
        <f>ROUND(I309*H309,2)</f>
        <v>0</v>
      </c>
      <c r="K309" s="184" t="s">
        <v>138</v>
      </c>
      <c r="L309" s="55"/>
      <c r="M309" s="189" t="s">
        <v>20</v>
      </c>
      <c r="N309" s="190" t="s">
        <v>48</v>
      </c>
      <c r="O309" s="36"/>
      <c r="P309" s="191">
        <f>O309*H309</f>
        <v>0</v>
      </c>
      <c r="Q309" s="191">
        <v>0</v>
      </c>
      <c r="R309" s="191">
        <f>Q309*H309</f>
        <v>0</v>
      </c>
      <c r="S309" s="191">
        <v>0</v>
      </c>
      <c r="T309" s="192">
        <f>S309*H309</f>
        <v>0</v>
      </c>
      <c r="AR309" s="18" t="s">
        <v>139</v>
      </c>
      <c r="AT309" s="18" t="s">
        <v>134</v>
      </c>
      <c r="AU309" s="18" t="s">
        <v>140</v>
      </c>
      <c r="AY309" s="18" t="s">
        <v>131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140</v>
      </c>
      <c r="BK309" s="193">
        <f>ROUND(I309*H309,2)</f>
        <v>0</v>
      </c>
      <c r="BL309" s="18" t="s">
        <v>139</v>
      </c>
      <c r="BM309" s="18" t="s">
        <v>448</v>
      </c>
    </row>
    <row r="310" spans="2:51" s="11" customFormat="1" ht="13.5">
      <c r="B310" s="194"/>
      <c r="C310" s="195"/>
      <c r="D310" s="217" t="s">
        <v>142</v>
      </c>
      <c r="E310" s="195"/>
      <c r="F310" s="231" t="s">
        <v>449</v>
      </c>
      <c r="G310" s="195"/>
      <c r="H310" s="232">
        <v>157.005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142</v>
      </c>
      <c r="AU310" s="205" t="s">
        <v>140</v>
      </c>
      <c r="AV310" s="11" t="s">
        <v>140</v>
      </c>
      <c r="AW310" s="11" t="s">
        <v>4</v>
      </c>
      <c r="AX310" s="11" t="s">
        <v>22</v>
      </c>
      <c r="AY310" s="205" t="s">
        <v>131</v>
      </c>
    </row>
    <row r="311" spans="2:65" s="1" customFormat="1" ht="22.5" customHeight="1">
      <c r="B311" s="35"/>
      <c r="C311" s="182" t="s">
        <v>450</v>
      </c>
      <c r="D311" s="182" t="s">
        <v>134</v>
      </c>
      <c r="E311" s="183" t="s">
        <v>451</v>
      </c>
      <c r="F311" s="184" t="s">
        <v>452</v>
      </c>
      <c r="G311" s="185" t="s">
        <v>439</v>
      </c>
      <c r="H311" s="186">
        <v>17.445</v>
      </c>
      <c r="I311" s="187"/>
      <c r="J311" s="188">
        <f>ROUND(I311*H311,2)</f>
        <v>0</v>
      </c>
      <c r="K311" s="184" t="s">
        <v>20</v>
      </c>
      <c r="L311" s="55"/>
      <c r="M311" s="189" t="s">
        <v>20</v>
      </c>
      <c r="N311" s="190" t="s">
        <v>48</v>
      </c>
      <c r="O311" s="36"/>
      <c r="P311" s="191">
        <f>O311*H311</f>
        <v>0</v>
      </c>
      <c r="Q311" s="191">
        <v>0</v>
      </c>
      <c r="R311" s="191">
        <f>Q311*H311</f>
        <v>0</v>
      </c>
      <c r="S311" s="191">
        <v>0</v>
      </c>
      <c r="T311" s="192">
        <f>S311*H311</f>
        <v>0</v>
      </c>
      <c r="AR311" s="18" t="s">
        <v>139</v>
      </c>
      <c r="AT311" s="18" t="s">
        <v>134</v>
      </c>
      <c r="AU311" s="18" t="s">
        <v>140</v>
      </c>
      <c r="AY311" s="18" t="s">
        <v>131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140</v>
      </c>
      <c r="BK311" s="193">
        <f>ROUND(I311*H311,2)</f>
        <v>0</v>
      </c>
      <c r="BL311" s="18" t="s">
        <v>139</v>
      </c>
      <c r="BM311" s="18" t="s">
        <v>453</v>
      </c>
    </row>
    <row r="312" spans="2:63" s="10" customFormat="1" ht="29.85" customHeight="1">
      <c r="B312" s="165"/>
      <c r="C312" s="166"/>
      <c r="D312" s="179" t="s">
        <v>75</v>
      </c>
      <c r="E312" s="180" t="s">
        <v>454</v>
      </c>
      <c r="F312" s="180" t="s">
        <v>455</v>
      </c>
      <c r="G312" s="166"/>
      <c r="H312" s="166"/>
      <c r="I312" s="169"/>
      <c r="J312" s="181">
        <f>BK312</f>
        <v>0</v>
      </c>
      <c r="K312" s="166"/>
      <c r="L312" s="171"/>
      <c r="M312" s="172"/>
      <c r="N312" s="173"/>
      <c r="O312" s="173"/>
      <c r="P312" s="174">
        <f>P313</f>
        <v>0</v>
      </c>
      <c r="Q312" s="173"/>
      <c r="R312" s="174">
        <f>R313</f>
        <v>0</v>
      </c>
      <c r="S312" s="173"/>
      <c r="T312" s="175">
        <f>T313</f>
        <v>0</v>
      </c>
      <c r="AR312" s="176" t="s">
        <v>22</v>
      </c>
      <c r="AT312" s="177" t="s">
        <v>75</v>
      </c>
      <c r="AU312" s="177" t="s">
        <v>22</v>
      </c>
      <c r="AY312" s="176" t="s">
        <v>131</v>
      </c>
      <c r="BK312" s="178">
        <f>BK313</f>
        <v>0</v>
      </c>
    </row>
    <row r="313" spans="2:65" s="1" customFormat="1" ht="44.25" customHeight="1">
      <c r="B313" s="35"/>
      <c r="C313" s="182" t="s">
        <v>456</v>
      </c>
      <c r="D313" s="182" t="s">
        <v>134</v>
      </c>
      <c r="E313" s="183" t="s">
        <v>457</v>
      </c>
      <c r="F313" s="184" t="s">
        <v>458</v>
      </c>
      <c r="G313" s="185" t="s">
        <v>439</v>
      </c>
      <c r="H313" s="186">
        <v>21.484</v>
      </c>
      <c r="I313" s="187"/>
      <c r="J313" s="188">
        <f>ROUND(I313*H313,2)</f>
        <v>0</v>
      </c>
      <c r="K313" s="184" t="s">
        <v>138</v>
      </c>
      <c r="L313" s="55"/>
      <c r="M313" s="189" t="s">
        <v>20</v>
      </c>
      <c r="N313" s="190" t="s">
        <v>48</v>
      </c>
      <c r="O313" s="36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AR313" s="18" t="s">
        <v>139</v>
      </c>
      <c r="AT313" s="18" t="s">
        <v>134</v>
      </c>
      <c r="AU313" s="18" t="s">
        <v>140</v>
      </c>
      <c r="AY313" s="18" t="s">
        <v>131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140</v>
      </c>
      <c r="BK313" s="193">
        <f>ROUND(I313*H313,2)</f>
        <v>0</v>
      </c>
      <c r="BL313" s="18" t="s">
        <v>139</v>
      </c>
      <c r="BM313" s="18" t="s">
        <v>459</v>
      </c>
    </row>
    <row r="314" spans="2:63" s="10" customFormat="1" ht="37.35" customHeight="1">
      <c r="B314" s="165"/>
      <c r="C314" s="166"/>
      <c r="D314" s="167" t="s">
        <v>75</v>
      </c>
      <c r="E314" s="168" t="s">
        <v>460</v>
      </c>
      <c r="F314" s="168" t="s">
        <v>461</v>
      </c>
      <c r="G314" s="166"/>
      <c r="H314" s="166"/>
      <c r="I314" s="169"/>
      <c r="J314" s="170">
        <f>BK314</f>
        <v>0</v>
      </c>
      <c r="K314" s="166"/>
      <c r="L314" s="171"/>
      <c r="M314" s="172"/>
      <c r="N314" s="173"/>
      <c r="O314" s="173"/>
      <c r="P314" s="174">
        <f>P315+P322+P326+P348+P393+P398+P402</f>
        <v>0</v>
      </c>
      <c r="Q314" s="173"/>
      <c r="R314" s="174">
        <f>R315+R322+R326+R348+R393+R398+R402</f>
        <v>0.4468845</v>
      </c>
      <c r="S314" s="173"/>
      <c r="T314" s="175">
        <f>T315+T322+T326+T348+T393+T398+T402</f>
        <v>0.3777241</v>
      </c>
      <c r="AR314" s="176" t="s">
        <v>140</v>
      </c>
      <c r="AT314" s="177" t="s">
        <v>75</v>
      </c>
      <c r="AU314" s="177" t="s">
        <v>76</v>
      </c>
      <c r="AY314" s="176" t="s">
        <v>131</v>
      </c>
      <c r="BK314" s="178">
        <f>BK315+BK322+BK326+BK348+BK393+BK398+BK402</f>
        <v>0</v>
      </c>
    </row>
    <row r="315" spans="2:63" s="10" customFormat="1" ht="19.9" customHeight="1">
      <c r="B315" s="165"/>
      <c r="C315" s="166"/>
      <c r="D315" s="179" t="s">
        <v>75</v>
      </c>
      <c r="E315" s="180" t="s">
        <v>462</v>
      </c>
      <c r="F315" s="180" t="s">
        <v>463</v>
      </c>
      <c r="G315" s="166"/>
      <c r="H315" s="166"/>
      <c r="I315" s="169"/>
      <c r="J315" s="181">
        <f>BK315</f>
        <v>0</v>
      </c>
      <c r="K315" s="166"/>
      <c r="L315" s="171"/>
      <c r="M315" s="172"/>
      <c r="N315" s="173"/>
      <c r="O315" s="173"/>
      <c r="P315" s="174">
        <f>SUM(P316:P321)</f>
        <v>0</v>
      </c>
      <c r="Q315" s="173"/>
      <c r="R315" s="174">
        <f>SUM(R316:R321)</f>
        <v>0.016149999999999998</v>
      </c>
      <c r="S315" s="173"/>
      <c r="T315" s="175">
        <f>SUM(T316:T321)</f>
        <v>0</v>
      </c>
      <c r="AR315" s="176" t="s">
        <v>140</v>
      </c>
      <c r="AT315" s="177" t="s">
        <v>75</v>
      </c>
      <c r="AU315" s="177" t="s">
        <v>22</v>
      </c>
      <c r="AY315" s="176" t="s">
        <v>131</v>
      </c>
      <c r="BK315" s="178">
        <f>SUM(BK316:BK321)</f>
        <v>0</v>
      </c>
    </row>
    <row r="316" spans="2:65" s="1" customFormat="1" ht="22.5" customHeight="1">
      <c r="B316" s="35"/>
      <c r="C316" s="182" t="s">
        <v>464</v>
      </c>
      <c r="D316" s="182" t="s">
        <v>134</v>
      </c>
      <c r="E316" s="183" t="s">
        <v>465</v>
      </c>
      <c r="F316" s="184" t="s">
        <v>466</v>
      </c>
      <c r="G316" s="185" t="s">
        <v>149</v>
      </c>
      <c r="H316" s="186">
        <v>5</v>
      </c>
      <c r="I316" s="187"/>
      <c r="J316" s="188">
        <f>ROUND(I316*H316,2)</f>
        <v>0</v>
      </c>
      <c r="K316" s="184" t="s">
        <v>20</v>
      </c>
      <c r="L316" s="55"/>
      <c r="M316" s="189" t="s">
        <v>20</v>
      </c>
      <c r="N316" s="190" t="s">
        <v>48</v>
      </c>
      <c r="O316" s="36"/>
      <c r="P316" s="191">
        <f>O316*H316</f>
        <v>0</v>
      </c>
      <c r="Q316" s="191">
        <v>0.0018</v>
      </c>
      <c r="R316" s="191">
        <f>Q316*H316</f>
        <v>0.009</v>
      </c>
      <c r="S316" s="191">
        <v>0</v>
      </c>
      <c r="T316" s="192">
        <f>S316*H316</f>
        <v>0</v>
      </c>
      <c r="AR316" s="18" t="s">
        <v>224</v>
      </c>
      <c r="AT316" s="18" t="s">
        <v>134</v>
      </c>
      <c r="AU316" s="18" t="s">
        <v>140</v>
      </c>
      <c r="AY316" s="18" t="s">
        <v>131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140</v>
      </c>
      <c r="BK316" s="193">
        <f>ROUND(I316*H316,2)</f>
        <v>0</v>
      </c>
      <c r="BL316" s="18" t="s">
        <v>224</v>
      </c>
      <c r="BM316" s="18" t="s">
        <v>467</v>
      </c>
    </row>
    <row r="317" spans="2:51" s="11" customFormat="1" ht="13.5">
      <c r="B317" s="194"/>
      <c r="C317" s="195"/>
      <c r="D317" s="196" t="s">
        <v>142</v>
      </c>
      <c r="E317" s="197" t="s">
        <v>20</v>
      </c>
      <c r="F317" s="198" t="s">
        <v>151</v>
      </c>
      <c r="G317" s="195"/>
      <c r="H317" s="199">
        <v>5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142</v>
      </c>
      <c r="AU317" s="205" t="s">
        <v>140</v>
      </c>
      <c r="AV317" s="11" t="s">
        <v>140</v>
      </c>
      <c r="AW317" s="11" t="s">
        <v>39</v>
      </c>
      <c r="AX317" s="11" t="s">
        <v>76</v>
      </c>
      <c r="AY317" s="205" t="s">
        <v>131</v>
      </c>
    </row>
    <row r="318" spans="2:51" s="12" customFormat="1" ht="13.5">
      <c r="B318" s="206"/>
      <c r="C318" s="207"/>
      <c r="D318" s="217" t="s">
        <v>142</v>
      </c>
      <c r="E318" s="218" t="s">
        <v>20</v>
      </c>
      <c r="F318" s="219" t="s">
        <v>144</v>
      </c>
      <c r="G318" s="207"/>
      <c r="H318" s="220">
        <v>5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142</v>
      </c>
      <c r="AU318" s="216" t="s">
        <v>140</v>
      </c>
      <c r="AV318" s="12" t="s">
        <v>139</v>
      </c>
      <c r="AW318" s="12" t="s">
        <v>39</v>
      </c>
      <c r="AX318" s="12" t="s">
        <v>22</v>
      </c>
      <c r="AY318" s="216" t="s">
        <v>131</v>
      </c>
    </row>
    <row r="319" spans="2:65" s="1" customFormat="1" ht="22.5" customHeight="1">
      <c r="B319" s="35"/>
      <c r="C319" s="182" t="s">
        <v>468</v>
      </c>
      <c r="D319" s="182" t="s">
        <v>134</v>
      </c>
      <c r="E319" s="183" t="s">
        <v>469</v>
      </c>
      <c r="F319" s="184" t="s">
        <v>470</v>
      </c>
      <c r="G319" s="185" t="s">
        <v>149</v>
      </c>
      <c r="H319" s="186">
        <v>5</v>
      </c>
      <c r="I319" s="187"/>
      <c r="J319" s="188">
        <f>ROUND(I319*H319,2)</f>
        <v>0</v>
      </c>
      <c r="K319" s="184" t="s">
        <v>138</v>
      </c>
      <c r="L319" s="55"/>
      <c r="M319" s="189" t="s">
        <v>20</v>
      </c>
      <c r="N319" s="190" t="s">
        <v>48</v>
      </c>
      <c r="O319" s="36"/>
      <c r="P319" s="191">
        <f>O319*H319</f>
        <v>0</v>
      </c>
      <c r="Q319" s="191">
        <v>0.00143</v>
      </c>
      <c r="R319" s="191">
        <f>Q319*H319</f>
        <v>0.00715</v>
      </c>
      <c r="S319" s="191">
        <v>0</v>
      </c>
      <c r="T319" s="192">
        <f>S319*H319</f>
        <v>0</v>
      </c>
      <c r="AR319" s="18" t="s">
        <v>224</v>
      </c>
      <c r="AT319" s="18" t="s">
        <v>134</v>
      </c>
      <c r="AU319" s="18" t="s">
        <v>140</v>
      </c>
      <c r="AY319" s="18" t="s">
        <v>131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8" t="s">
        <v>140</v>
      </c>
      <c r="BK319" s="193">
        <f>ROUND(I319*H319,2)</f>
        <v>0</v>
      </c>
      <c r="BL319" s="18" t="s">
        <v>224</v>
      </c>
      <c r="BM319" s="18" t="s">
        <v>471</v>
      </c>
    </row>
    <row r="320" spans="2:51" s="11" customFormat="1" ht="13.5">
      <c r="B320" s="194"/>
      <c r="C320" s="195"/>
      <c r="D320" s="196" t="s">
        <v>142</v>
      </c>
      <c r="E320" s="197" t="s">
        <v>20</v>
      </c>
      <c r="F320" s="198" t="s">
        <v>472</v>
      </c>
      <c r="G320" s="195"/>
      <c r="H320" s="199">
        <v>5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142</v>
      </c>
      <c r="AU320" s="205" t="s">
        <v>140</v>
      </c>
      <c r="AV320" s="11" t="s">
        <v>140</v>
      </c>
      <c r="AW320" s="11" t="s">
        <v>39</v>
      </c>
      <c r="AX320" s="11" t="s">
        <v>76</v>
      </c>
      <c r="AY320" s="205" t="s">
        <v>131</v>
      </c>
    </row>
    <row r="321" spans="2:51" s="12" customFormat="1" ht="13.5">
      <c r="B321" s="206"/>
      <c r="C321" s="207"/>
      <c r="D321" s="196" t="s">
        <v>142</v>
      </c>
      <c r="E321" s="208" t="s">
        <v>20</v>
      </c>
      <c r="F321" s="209" t="s">
        <v>144</v>
      </c>
      <c r="G321" s="207"/>
      <c r="H321" s="210">
        <v>5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142</v>
      </c>
      <c r="AU321" s="216" t="s">
        <v>140</v>
      </c>
      <c r="AV321" s="12" t="s">
        <v>139</v>
      </c>
      <c r="AW321" s="12" t="s">
        <v>39</v>
      </c>
      <c r="AX321" s="12" t="s">
        <v>22</v>
      </c>
      <c r="AY321" s="216" t="s">
        <v>131</v>
      </c>
    </row>
    <row r="322" spans="2:63" s="10" customFormat="1" ht="29.85" customHeight="1">
      <c r="B322" s="165"/>
      <c r="C322" s="166"/>
      <c r="D322" s="179" t="s">
        <v>75</v>
      </c>
      <c r="E322" s="180" t="s">
        <v>473</v>
      </c>
      <c r="F322" s="180" t="s">
        <v>474</v>
      </c>
      <c r="G322" s="166"/>
      <c r="H322" s="166"/>
      <c r="I322" s="169"/>
      <c r="J322" s="181">
        <f>BK322</f>
        <v>0</v>
      </c>
      <c r="K322" s="166"/>
      <c r="L322" s="171"/>
      <c r="M322" s="172"/>
      <c r="N322" s="173"/>
      <c r="O322" s="173"/>
      <c r="P322" s="174">
        <f>SUM(P323:P325)</f>
        <v>0</v>
      </c>
      <c r="Q322" s="173"/>
      <c r="R322" s="174">
        <f>SUM(R323:R325)</f>
        <v>0.0035700000000000003</v>
      </c>
      <c r="S322" s="173"/>
      <c r="T322" s="175">
        <f>SUM(T323:T325)</f>
        <v>0</v>
      </c>
      <c r="AR322" s="176" t="s">
        <v>140</v>
      </c>
      <c r="AT322" s="177" t="s">
        <v>75</v>
      </c>
      <c r="AU322" s="177" t="s">
        <v>22</v>
      </c>
      <c r="AY322" s="176" t="s">
        <v>131</v>
      </c>
      <c r="BK322" s="178">
        <f>SUM(BK323:BK325)</f>
        <v>0</v>
      </c>
    </row>
    <row r="323" spans="2:65" s="1" customFormat="1" ht="31.5" customHeight="1">
      <c r="B323" s="35"/>
      <c r="C323" s="182" t="s">
        <v>475</v>
      </c>
      <c r="D323" s="182" t="s">
        <v>134</v>
      </c>
      <c r="E323" s="183" t="s">
        <v>476</v>
      </c>
      <c r="F323" s="184" t="s">
        <v>477</v>
      </c>
      <c r="G323" s="185" t="s">
        <v>478</v>
      </c>
      <c r="H323" s="186">
        <v>3</v>
      </c>
      <c r="I323" s="187"/>
      <c r="J323" s="188">
        <f>ROUND(I323*H323,2)</f>
        <v>0</v>
      </c>
      <c r="K323" s="184" t="s">
        <v>20</v>
      </c>
      <c r="L323" s="55"/>
      <c r="M323" s="189" t="s">
        <v>20</v>
      </c>
      <c r="N323" s="190" t="s">
        <v>48</v>
      </c>
      <c r="O323" s="36"/>
      <c r="P323" s="191">
        <f>O323*H323</f>
        <v>0</v>
      </c>
      <c r="Q323" s="191">
        <v>0.00119</v>
      </c>
      <c r="R323" s="191">
        <f>Q323*H323</f>
        <v>0.0035700000000000003</v>
      </c>
      <c r="S323" s="191">
        <v>0</v>
      </c>
      <c r="T323" s="192">
        <f>S323*H323</f>
        <v>0</v>
      </c>
      <c r="AR323" s="18" t="s">
        <v>224</v>
      </c>
      <c r="AT323" s="18" t="s">
        <v>134</v>
      </c>
      <c r="AU323" s="18" t="s">
        <v>140</v>
      </c>
      <c r="AY323" s="18" t="s">
        <v>131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140</v>
      </c>
      <c r="BK323" s="193">
        <f>ROUND(I323*H323,2)</f>
        <v>0</v>
      </c>
      <c r="BL323" s="18" t="s">
        <v>224</v>
      </c>
      <c r="BM323" s="18" t="s">
        <v>479</v>
      </c>
    </row>
    <row r="324" spans="2:51" s="11" customFormat="1" ht="13.5">
      <c r="B324" s="194"/>
      <c r="C324" s="195"/>
      <c r="D324" s="196" t="s">
        <v>142</v>
      </c>
      <c r="E324" s="197" t="s">
        <v>20</v>
      </c>
      <c r="F324" s="198" t="s">
        <v>132</v>
      </c>
      <c r="G324" s="195"/>
      <c r="H324" s="199">
        <v>3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142</v>
      </c>
      <c r="AU324" s="205" t="s">
        <v>140</v>
      </c>
      <c r="AV324" s="11" t="s">
        <v>140</v>
      </c>
      <c r="AW324" s="11" t="s">
        <v>39</v>
      </c>
      <c r="AX324" s="11" t="s">
        <v>76</v>
      </c>
      <c r="AY324" s="205" t="s">
        <v>131</v>
      </c>
    </row>
    <row r="325" spans="2:51" s="12" customFormat="1" ht="13.5">
      <c r="B325" s="206"/>
      <c r="C325" s="207"/>
      <c r="D325" s="196" t="s">
        <v>142</v>
      </c>
      <c r="E325" s="208" t="s">
        <v>20</v>
      </c>
      <c r="F325" s="209" t="s">
        <v>144</v>
      </c>
      <c r="G325" s="207"/>
      <c r="H325" s="210">
        <v>3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142</v>
      </c>
      <c r="AU325" s="216" t="s">
        <v>140</v>
      </c>
      <c r="AV325" s="12" t="s">
        <v>139</v>
      </c>
      <c r="AW325" s="12" t="s">
        <v>39</v>
      </c>
      <c r="AX325" s="12" t="s">
        <v>22</v>
      </c>
      <c r="AY325" s="216" t="s">
        <v>131</v>
      </c>
    </row>
    <row r="326" spans="2:63" s="10" customFormat="1" ht="29.85" customHeight="1">
      <c r="B326" s="165"/>
      <c r="C326" s="166"/>
      <c r="D326" s="179" t="s">
        <v>75</v>
      </c>
      <c r="E326" s="180" t="s">
        <v>480</v>
      </c>
      <c r="F326" s="180" t="s">
        <v>481</v>
      </c>
      <c r="G326" s="166"/>
      <c r="H326" s="166"/>
      <c r="I326" s="169"/>
      <c r="J326" s="181">
        <f>BK326</f>
        <v>0</v>
      </c>
      <c r="K326" s="166"/>
      <c r="L326" s="171"/>
      <c r="M326" s="172"/>
      <c r="N326" s="173"/>
      <c r="O326" s="173"/>
      <c r="P326" s="174">
        <f>SUM(P327:P347)</f>
        <v>0</v>
      </c>
      <c r="Q326" s="173"/>
      <c r="R326" s="174">
        <f>SUM(R327:R347)</f>
        <v>0.0114</v>
      </c>
      <c r="S326" s="173"/>
      <c r="T326" s="175">
        <f>SUM(T327:T347)</f>
        <v>0</v>
      </c>
      <c r="AR326" s="176" t="s">
        <v>140</v>
      </c>
      <c r="AT326" s="177" t="s">
        <v>75</v>
      </c>
      <c r="AU326" s="177" t="s">
        <v>22</v>
      </c>
      <c r="AY326" s="176" t="s">
        <v>131</v>
      </c>
      <c r="BK326" s="178">
        <f>SUM(BK327:BK347)</f>
        <v>0</v>
      </c>
    </row>
    <row r="327" spans="2:65" s="1" customFormat="1" ht="22.5" customHeight="1">
      <c r="B327" s="35"/>
      <c r="C327" s="182" t="s">
        <v>482</v>
      </c>
      <c r="D327" s="182" t="s">
        <v>134</v>
      </c>
      <c r="E327" s="183" t="s">
        <v>483</v>
      </c>
      <c r="F327" s="184" t="s">
        <v>484</v>
      </c>
      <c r="G327" s="185" t="s">
        <v>204</v>
      </c>
      <c r="H327" s="186">
        <v>68.8</v>
      </c>
      <c r="I327" s="187"/>
      <c r="J327" s="188">
        <f>ROUND(I327*H327,2)</f>
        <v>0</v>
      </c>
      <c r="K327" s="184" t="s">
        <v>20</v>
      </c>
      <c r="L327" s="55"/>
      <c r="M327" s="189" t="s">
        <v>20</v>
      </c>
      <c r="N327" s="190" t="s">
        <v>48</v>
      </c>
      <c r="O327" s="36"/>
      <c r="P327" s="191">
        <f>O327*H327</f>
        <v>0</v>
      </c>
      <c r="Q327" s="191">
        <v>0</v>
      </c>
      <c r="R327" s="191">
        <f>Q327*H327</f>
        <v>0</v>
      </c>
      <c r="S327" s="191">
        <v>0</v>
      </c>
      <c r="T327" s="192">
        <f>S327*H327</f>
        <v>0</v>
      </c>
      <c r="AR327" s="18" t="s">
        <v>224</v>
      </c>
      <c r="AT327" s="18" t="s">
        <v>134</v>
      </c>
      <c r="AU327" s="18" t="s">
        <v>140</v>
      </c>
      <c r="AY327" s="18" t="s">
        <v>131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8" t="s">
        <v>140</v>
      </c>
      <c r="BK327" s="193">
        <f>ROUND(I327*H327,2)</f>
        <v>0</v>
      </c>
      <c r="BL327" s="18" t="s">
        <v>224</v>
      </c>
      <c r="BM327" s="18" t="s">
        <v>485</v>
      </c>
    </row>
    <row r="328" spans="2:51" s="11" customFormat="1" ht="13.5">
      <c r="B328" s="194"/>
      <c r="C328" s="195"/>
      <c r="D328" s="196" t="s">
        <v>142</v>
      </c>
      <c r="E328" s="197" t="s">
        <v>20</v>
      </c>
      <c r="F328" s="198" t="s">
        <v>486</v>
      </c>
      <c r="G328" s="195"/>
      <c r="H328" s="199">
        <v>68.8</v>
      </c>
      <c r="I328" s="200"/>
      <c r="J328" s="195"/>
      <c r="K328" s="195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142</v>
      </c>
      <c r="AU328" s="205" t="s">
        <v>140</v>
      </c>
      <c r="AV328" s="11" t="s">
        <v>140</v>
      </c>
      <c r="AW328" s="11" t="s">
        <v>39</v>
      </c>
      <c r="AX328" s="11" t="s">
        <v>76</v>
      </c>
      <c r="AY328" s="205" t="s">
        <v>131</v>
      </c>
    </row>
    <row r="329" spans="2:51" s="12" customFormat="1" ht="13.5">
      <c r="B329" s="206"/>
      <c r="C329" s="207"/>
      <c r="D329" s="217" t="s">
        <v>142</v>
      </c>
      <c r="E329" s="218" t="s">
        <v>20</v>
      </c>
      <c r="F329" s="219" t="s">
        <v>144</v>
      </c>
      <c r="G329" s="207"/>
      <c r="H329" s="220">
        <v>68.8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142</v>
      </c>
      <c r="AU329" s="216" t="s">
        <v>140</v>
      </c>
      <c r="AV329" s="12" t="s">
        <v>139</v>
      </c>
      <c r="AW329" s="12" t="s">
        <v>39</v>
      </c>
      <c r="AX329" s="12" t="s">
        <v>22</v>
      </c>
      <c r="AY329" s="216" t="s">
        <v>131</v>
      </c>
    </row>
    <row r="330" spans="2:65" s="1" customFormat="1" ht="22.5" customHeight="1">
      <c r="B330" s="35"/>
      <c r="C330" s="182" t="s">
        <v>487</v>
      </c>
      <c r="D330" s="182" t="s">
        <v>134</v>
      </c>
      <c r="E330" s="183" t="s">
        <v>488</v>
      </c>
      <c r="F330" s="184" t="s">
        <v>489</v>
      </c>
      <c r="G330" s="185" t="s">
        <v>204</v>
      </c>
      <c r="H330" s="186">
        <v>68.8</v>
      </c>
      <c r="I330" s="187"/>
      <c r="J330" s="188">
        <f>ROUND(I330*H330,2)</f>
        <v>0</v>
      </c>
      <c r="K330" s="184" t="s">
        <v>490</v>
      </c>
      <c r="L330" s="55"/>
      <c r="M330" s="189" t="s">
        <v>20</v>
      </c>
      <c r="N330" s="190" t="s">
        <v>48</v>
      </c>
      <c r="O330" s="36"/>
      <c r="P330" s="191">
        <f>O330*H330</f>
        <v>0</v>
      </c>
      <c r="Q330" s="191">
        <v>0</v>
      </c>
      <c r="R330" s="191">
        <f>Q330*H330</f>
        <v>0</v>
      </c>
      <c r="S330" s="191">
        <v>0</v>
      </c>
      <c r="T330" s="192">
        <f>S330*H330</f>
        <v>0</v>
      </c>
      <c r="AR330" s="18" t="s">
        <v>224</v>
      </c>
      <c r="AT330" s="18" t="s">
        <v>134</v>
      </c>
      <c r="AU330" s="18" t="s">
        <v>140</v>
      </c>
      <c r="AY330" s="18" t="s">
        <v>131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8" t="s">
        <v>140</v>
      </c>
      <c r="BK330" s="193">
        <f>ROUND(I330*H330,2)</f>
        <v>0</v>
      </c>
      <c r="BL330" s="18" t="s">
        <v>224</v>
      </c>
      <c r="BM330" s="18" t="s">
        <v>491</v>
      </c>
    </row>
    <row r="331" spans="2:51" s="11" customFormat="1" ht="13.5">
      <c r="B331" s="194"/>
      <c r="C331" s="195"/>
      <c r="D331" s="196" t="s">
        <v>142</v>
      </c>
      <c r="E331" s="197" t="s">
        <v>20</v>
      </c>
      <c r="F331" s="198" t="s">
        <v>492</v>
      </c>
      <c r="G331" s="195"/>
      <c r="H331" s="199">
        <v>68.8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142</v>
      </c>
      <c r="AU331" s="205" t="s">
        <v>140</v>
      </c>
      <c r="AV331" s="11" t="s">
        <v>140</v>
      </c>
      <c r="AW331" s="11" t="s">
        <v>39</v>
      </c>
      <c r="AX331" s="11" t="s">
        <v>76</v>
      </c>
      <c r="AY331" s="205" t="s">
        <v>131</v>
      </c>
    </row>
    <row r="332" spans="2:51" s="12" customFormat="1" ht="13.5">
      <c r="B332" s="206"/>
      <c r="C332" s="207"/>
      <c r="D332" s="217" t="s">
        <v>142</v>
      </c>
      <c r="E332" s="218" t="s">
        <v>20</v>
      </c>
      <c r="F332" s="219" t="s">
        <v>144</v>
      </c>
      <c r="G332" s="207"/>
      <c r="H332" s="220">
        <v>68.8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142</v>
      </c>
      <c r="AU332" s="216" t="s">
        <v>140</v>
      </c>
      <c r="AV332" s="12" t="s">
        <v>139</v>
      </c>
      <c r="AW332" s="12" t="s">
        <v>39</v>
      </c>
      <c r="AX332" s="12" t="s">
        <v>22</v>
      </c>
      <c r="AY332" s="216" t="s">
        <v>131</v>
      </c>
    </row>
    <row r="333" spans="2:65" s="1" customFormat="1" ht="22.5" customHeight="1">
      <c r="B333" s="35"/>
      <c r="C333" s="221" t="s">
        <v>493</v>
      </c>
      <c r="D333" s="221" t="s">
        <v>168</v>
      </c>
      <c r="E333" s="222" t="s">
        <v>494</v>
      </c>
      <c r="F333" s="223" t="s">
        <v>495</v>
      </c>
      <c r="G333" s="224" t="s">
        <v>149</v>
      </c>
      <c r="H333" s="225">
        <v>5</v>
      </c>
      <c r="I333" s="226"/>
      <c r="J333" s="227">
        <f>ROUND(I333*H333,2)</f>
        <v>0</v>
      </c>
      <c r="K333" s="223" t="s">
        <v>490</v>
      </c>
      <c r="L333" s="228"/>
      <c r="M333" s="229" t="s">
        <v>20</v>
      </c>
      <c r="N333" s="230" t="s">
        <v>48</v>
      </c>
      <c r="O333" s="36"/>
      <c r="P333" s="191">
        <f>O333*H333</f>
        <v>0</v>
      </c>
      <c r="Q333" s="191">
        <v>0.00045</v>
      </c>
      <c r="R333" s="191">
        <f>Q333*H333</f>
        <v>0.00225</v>
      </c>
      <c r="S333" s="191">
        <v>0</v>
      </c>
      <c r="T333" s="192">
        <f>S333*H333</f>
        <v>0</v>
      </c>
      <c r="AR333" s="18" t="s">
        <v>314</v>
      </c>
      <c r="AT333" s="18" t="s">
        <v>168</v>
      </c>
      <c r="AU333" s="18" t="s">
        <v>140</v>
      </c>
      <c r="AY333" s="18" t="s">
        <v>131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140</v>
      </c>
      <c r="BK333" s="193">
        <f>ROUND(I333*H333,2)</f>
        <v>0</v>
      </c>
      <c r="BL333" s="18" t="s">
        <v>224</v>
      </c>
      <c r="BM333" s="18" t="s">
        <v>496</v>
      </c>
    </row>
    <row r="334" spans="2:51" s="11" customFormat="1" ht="13.5">
      <c r="B334" s="194"/>
      <c r="C334" s="195"/>
      <c r="D334" s="196" t="s">
        <v>142</v>
      </c>
      <c r="E334" s="197" t="s">
        <v>20</v>
      </c>
      <c r="F334" s="198" t="s">
        <v>151</v>
      </c>
      <c r="G334" s="195"/>
      <c r="H334" s="199">
        <v>5</v>
      </c>
      <c r="I334" s="200"/>
      <c r="J334" s="195"/>
      <c r="K334" s="195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142</v>
      </c>
      <c r="AU334" s="205" t="s">
        <v>140</v>
      </c>
      <c r="AV334" s="11" t="s">
        <v>140</v>
      </c>
      <c r="AW334" s="11" t="s">
        <v>39</v>
      </c>
      <c r="AX334" s="11" t="s">
        <v>76</v>
      </c>
      <c r="AY334" s="205" t="s">
        <v>131</v>
      </c>
    </row>
    <row r="335" spans="2:51" s="12" customFormat="1" ht="13.5">
      <c r="B335" s="206"/>
      <c r="C335" s="207"/>
      <c r="D335" s="217" t="s">
        <v>142</v>
      </c>
      <c r="E335" s="218" t="s">
        <v>20</v>
      </c>
      <c r="F335" s="219" t="s">
        <v>144</v>
      </c>
      <c r="G335" s="207"/>
      <c r="H335" s="220">
        <v>5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142</v>
      </c>
      <c r="AU335" s="216" t="s">
        <v>140</v>
      </c>
      <c r="AV335" s="12" t="s">
        <v>139</v>
      </c>
      <c r="AW335" s="12" t="s">
        <v>39</v>
      </c>
      <c r="AX335" s="12" t="s">
        <v>22</v>
      </c>
      <c r="AY335" s="216" t="s">
        <v>131</v>
      </c>
    </row>
    <row r="336" spans="2:65" s="1" customFormat="1" ht="22.5" customHeight="1">
      <c r="B336" s="35"/>
      <c r="C336" s="221" t="s">
        <v>497</v>
      </c>
      <c r="D336" s="221" t="s">
        <v>168</v>
      </c>
      <c r="E336" s="222" t="s">
        <v>498</v>
      </c>
      <c r="F336" s="223" t="s">
        <v>499</v>
      </c>
      <c r="G336" s="224" t="s">
        <v>149</v>
      </c>
      <c r="H336" s="225">
        <v>10</v>
      </c>
      <c r="I336" s="226"/>
      <c r="J336" s="227">
        <f>ROUND(I336*H336,2)</f>
        <v>0</v>
      </c>
      <c r="K336" s="223" t="s">
        <v>138</v>
      </c>
      <c r="L336" s="228"/>
      <c r="M336" s="229" t="s">
        <v>20</v>
      </c>
      <c r="N336" s="230" t="s">
        <v>48</v>
      </c>
      <c r="O336" s="36"/>
      <c r="P336" s="191">
        <f>O336*H336</f>
        <v>0</v>
      </c>
      <c r="Q336" s="191">
        <v>0.00032</v>
      </c>
      <c r="R336" s="191">
        <f>Q336*H336</f>
        <v>0.0032</v>
      </c>
      <c r="S336" s="191">
        <v>0</v>
      </c>
      <c r="T336" s="192">
        <f>S336*H336</f>
        <v>0</v>
      </c>
      <c r="AR336" s="18" t="s">
        <v>314</v>
      </c>
      <c r="AT336" s="18" t="s">
        <v>168</v>
      </c>
      <c r="AU336" s="18" t="s">
        <v>140</v>
      </c>
      <c r="AY336" s="18" t="s">
        <v>131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140</v>
      </c>
      <c r="BK336" s="193">
        <f>ROUND(I336*H336,2)</f>
        <v>0</v>
      </c>
      <c r="BL336" s="18" t="s">
        <v>224</v>
      </c>
      <c r="BM336" s="18" t="s">
        <v>500</v>
      </c>
    </row>
    <row r="337" spans="2:51" s="11" customFormat="1" ht="13.5">
      <c r="B337" s="194"/>
      <c r="C337" s="195"/>
      <c r="D337" s="196" t="s">
        <v>142</v>
      </c>
      <c r="E337" s="197" t="s">
        <v>20</v>
      </c>
      <c r="F337" s="198" t="s">
        <v>27</v>
      </c>
      <c r="G337" s="195"/>
      <c r="H337" s="199">
        <v>10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142</v>
      </c>
      <c r="AU337" s="205" t="s">
        <v>140</v>
      </c>
      <c r="AV337" s="11" t="s">
        <v>140</v>
      </c>
      <c r="AW337" s="11" t="s">
        <v>39</v>
      </c>
      <c r="AX337" s="11" t="s">
        <v>76</v>
      </c>
      <c r="AY337" s="205" t="s">
        <v>131</v>
      </c>
    </row>
    <row r="338" spans="2:51" s="12" customFormat="1" ht="13.5">
      <c r="B338" s="206"/>
      <c r="C338" s="207"/>
      <c r="D338" s="217" t="s">
        <v>142</v>
      </c>
      <c r="E338" s="218" t="s">
        <v>20</v>
      </c>
      <c r="F338" s="219" t="s">
        <v>144</v>
      </c>
      <c r="G338" s="207"/>
      <c r="H338" s="220">
        <v>10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142</v>
      </c>
      <c r="AU338" s="216" t="s">
        <v>140</v>
      </c>
      <c r="AV338" s="12" t="s">
        <v>139</v>
      </c>
      <c r="AW338" s="12" t="s">
        <v>39</v>
      </c>
      <c r="AX338" s="12" t="s">
        <v>22</v>
      </c>
      <c r="AY338" s="216" t="s">
        <v>131</v>
      </c>
    </row>
    <row r="339" spans="2:65" s="1" customFormat="1" ht="22.5" customHeight="1">
      <c r="B339" s="35"/>
      <c r="C339" s="221" t="s">
        <v>501</v>
      </c>
      <c r="D339" s="221" t="s">
        <v>168</v>
      </c>
      <c r="E339" s="222" t="s">
        <v>502</v>
      </c>
      <c r="F339" s="223" t="s">
        <v>503</v>
      </c>
      <c r="G339" s="224" t="s">
        <v>149</v>
      </c>
      <c r="H339" s="225">
        <v>30</v>
      </c>
      <c r="I339" s="226"/>
      <c r="J339" s="227">
        <f>ROUND(I339*H339,2)</f>
        <v>0</v>
      </c>
      <c r="K339" s="223" t="s">
        <v>20</v>
      </c>
      <c r="L339" s="228"/>
      <c r="M339" s="229" t="s">
        <v>20</v>
      </c>
      <c r="N339" s="230" t="s">
        <v>48</v>
      </c>
      <c r="O339" s="36"/>
      <c r="P339" s="191">
        <f>O339*H339</f>
        <v>0</v>
      </c>
      <c r="Q339" s="191">
        <v>0.00014</v>
      </c>
      <c r="R339" s="191">
        <f>Q339*H339</f>
        <v>0.0042</v>
      </c>
      <c r="S339" s="191">
        <v>0</v>
      </c>
      <c r="T339" s="192">
        <f>S339*H339</f>
        <v>0</v>
      </c>
      <c r="AR339" s="18" t="s">
        <v>314</v>
      </c>
      <c r="AT339" s="18" t="s">
        <v>168</v>
      </c>
      <c r="AU339" s="18" t="s">
        <v>140</v>
      </c>
      <c r="AY339" s="18" t="s">
        <v>131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140</v>
      </c>
      <c r="BK339" s="193">
        <f>ROUND(I339*H339,2)</f>
        <v>0</v>
      </c>
      <c r="BL339" s="18" t="s">
        <v>224</v>
      </c>
      <c r="BM339" s="18" t="s">
        <v>504</v>
      </c>
    </row>
    <row r="340" spans="2:51" s="11" customFormat="1" ht="13.5">
      <c r="B340" s="194"/>
      <c r="C340" s="195"/>
      <c r="D340" s="196" t="s">
        <v>142</v>
      </c>
      <c r="E340" s="197" t="s">
        <v>20</v>
      </c>
      <c r="F340" s="198" t="s">
        <v>302</v>
      </c>
      <c r="G340" s="195"/>
      <c r="H340" s="199">
        <v>30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142</v>
      </c>
      <c r="AU340" s="205" t="s">
        <v>140</v>
      </c>
      <c r="AV340" s="11" t="s">
        <v>140</v>
      </c>
      <c r="AW340" s="11" t="s">
        <v>39</v>
      </c>
      <c r="AX340" s="11" t="s">
        <v>76</v>
      </c>
      <c r="AY340" s="205" t="s">
        <v>131</v>
      </c>
    </row>
    <row r="341" spans="2:51" s="12" customFormat="1" ht="13.5">
      <c r="B341" s="206"/>
      <c r="C341" s="207"/>
      <c r="D341" s="217" t="s">
        <v>142</v>
      </c>
      <c r="E341" s="218" t="s">
        <v>20</v>
      </c>
      <c r="F341" s="219" t="s">
        <v>144</v>
      </c>
      <c r="G341" s="207"/>
      <c r="H341" s="220">
        <v>30</v>
      </c>
      <c r="I341" s="211"/>
      <c r="J341" s="207"/>
      <c r="K341" s="207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142</v>
      </c>
      <c r="AU341" s="216" t="s">
        <v>140</v>
      </c>
      <c r="AV341" s="12" t="s">
        <v>139</v>
      </c>
      <c r="AW341" s="12" t="s">
        <v>39</v>
      </c>
      <c r="AX341" s="12" t="s">
        <v>22</v>
      </c>
      <c r="AY341" s="216" t="s">
        <v>131</v>
      </c>
    </row>
    <row r="342" spans="2:65" s="1" customFormat="1" ht="31.5" customHeight="1">
      <c r="B342" s="35"/>
      <c r="C342" s="221" t="s">
        <v>505</v>
      </c>
      <c r="D342" s="221" t="s">
        <v>168</v>
      </c>
      <c r="E342" s="222" t="s">
        <v>506</v>
      </c>
      <c r="F342" s="223" t="s">
        <v>507</v>
      </c>
      <c r="G342" s="224" t="s">
        <v>149</v>
      </c>
      <c r="H342" s="225">
        <v>5</v>
      </c>
      <c r="I342" s="226"/>
      <c r="J342" s="227">
        <f>ROUND(I342*H342,2)</f>
        <v>0</v>
      </c>
      <c r="K342" s="223" t="s">
        <v>490</v>
      </c>
      <c r="L342" s="228"/>
      <c r="M342" s="229" t="s">
        <v>20</v>
      </c>
      <c r="N342" s="230" t="s">
        <v>48</v>
      </c>
      <c r="O342" s="36"/>
      <c r="P342" s="191">
        <f>O342*H342</f>
        <v>0</v>
      </c>
      <c r="Q342" s="191">
        <v>0.0002</v>
      </c>
      <c r="R342" s="191">
        <f>Q342*H342</f>
        <v>0.001</v>
      </c>
      <c r="S342" s="191">
        <v>0</v>
      </c>
      <c r="T342" s="192">
        <f>S342*H342</f>
        <v>0</v>
      </c>
      <c r="AR342" s="18" t="s">
        <v>314</v>
      </c>
      <c r="AT342" s="18" t="s">
        <v>168</v>
      </c>
      <c r="AU342" s="18" t="s">
        <v>140</v>
      </c>
      <c r="AY342" s="18" t="s">
        <v>131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8" t="s">
        <v>140</v>
      </c>
      <c r="BK342" s="193">
        <f>ROUND(I342*H342,2)</f>
        <v>0</v>
      </c>
      <c r="BL342" s="18" t="s">
        <v>224</v>
      </c>
      <c r="BM342" s="18" t="s">
        <v>508</v>
      </c>
    </row>
    <row r="343" spans="2:51" s="11" customFormat="1" ht="13.5">
      <c r="B343" s="194"/>
      <c r="C343" s="195"/>
      <c r="D343" s="196" t="s">
        <v>142</v>
      </c>
      <c r="E343" s="197" t="s">
        <v>20</v>
      </c>
      <c r="F343" s="198" t="s">
        <v>151</v>
      </c>
      <c r="G343" s="195"/>
      <c r="H343" s="199">
        <v>5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142</v>
      </c>
      <c r="AU343" s="205" t="s">
        <v>140</v>
      </c>
      <c r="AV343" s="11" t="s">
        <v>140</v>
      </c>
      <c r="AW343" s="11" t="s">
        <v>39</v>
      </c>
      <c r="AX343" s="11" t="s">
        <v>76</v>
      </c>
      <c r="AY343" s="205" t="s">
        <v>131</v>
      </c>
    </row>
    <row r="344" spans="2:51" s="12" customFormat="1" ht="13.5">
      <c r="B344" s="206"/>
      <c r="C344" s="207"/>
      <c r="D344" s="217" t="s">
        <v>142</v>
      </c>
      <c r="E344" s="218" t="s">
        <v>20</v>
      </c>
      <c r="F344" s="219" t="s">
        <v>144</v>
      </c>
      <c r="G344" s="207"/>
      <c r="H344" s="220">
        <v>5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142</v>
      </c>
      <c r="AU344" s="216" t="s">
        <v>140</v>
      </c>
      <c r="AV344" s="12" t="s">
        <v>139</v>
      </c>
      <c r="AW344" s="12" t="s">
        <v>39</v>
      </c>
      <c r="AX344" s="12" t="s">
        <v>22</v>
      </c>
      <c r="AY344" s="216" t="s">
        <v>131</v>
      </c>
    </row>
    <row r="345" spans="2:65" s="1" customFormat="1" ht="31.5" customHeight="1">
      <c r="B345" s="35"/>
      <c r="C345" s="221" t="s">
        <v>509</v>
      </c>
      <c r="D345" s="221" t="s">
        <v>168</v>
      </c>
      <c r="E345" s="222" t="s">
        <v>510</v>
      </c>
      <c r="F345" s="223" t="s">
        <v>511</v>
      </c>
      <c r="G345" s="224" t="s">
        <v>149</v>
      </c>
      <c r="H345" s="225">
        <v>5</v>
      </c>
      <c r="I345" s="226"/>
      <c r="J345" s="227">
        <f>ROUND(I345*H345,2)</f>
        <v>0</v>
      </c>
      <c r="K345" s="223" t="s">
        <v>20</v>
      </c>
      <c r="L345" s="228"/>
      <c r="M345" s="229" t="s">
        <v>20</v>
      </c>
      <c r="N345" s="230" t="s">
        <v>48</v>
      </c>
      <c r="O345" s="36"/>
      <c r="P345" s="191">
        <f>O345*H345</f>
        <v>0</v>
      </c>
      <c r="Q345" s="191">
        <v>0.00015</v>
      </c>
      <c r="R345" s="191">
        <f>Q345*H345</f>
        <v>0.0007499999999999999</v>
      </c>
      <c r="S345" s="191">
        <v>0</v>
      </c>
      <c r="T345" s="192">
        <f>S345*H345</f>
        <v>0</v>
      </c>
      <c r="AR345" s="18" t="s">
        <v>314</v>
      </c>
      <c r="AT345" s="18" t="s">
        <v>168</v>
      </c>
      <c r="AU345" s="18" t="s">
        <v>140</v>
      </c>
      <c r="AY345" s="18" t="s">
        <v>131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8" t="s">
        <v>140</v>
      </c>
      <c r="BK345" s="193">
        <f>ROUND(I345*H345,2)</f>
        <v>0</v>
      </c>
      <c r="BL345" s="18" t="s">
        <v>224</v>
      </c>
      <c r="BM345" s="18" t="s">
        <v>512</v>
      </c>
    </row>
    <row r="346" spans="2:65" s="1" customFormat="1" ht="22.5" customHeight="1">
      <c r="B346" s="35"/>
      <c r="C346" s="182" t="s">
        <v>513</v>
      </c>
      <c r="D346" s="182" t="s">
        <v>134</v>
      </c>
      <c r="E346" s="183" t="s">
        <v>514</v>
      </c>
      <c r="F346" s="184" t="s">
        <v>515</v>
      </c>
      <c r="G346" s="185" t="s">
        <v>149</v>
      </c>
      <c r="H346" s="186">
        <v>1</v>
      </c>
      <c r="I346" s="187"/>
      <c r="J346" s="188">
        <f>ROUND(I346*H346,2)</f>
        <v>0</v>
      </c>
      <c r="K346" s="184" t="s">
        <v>20</v>
      </c>
      <c r="L346" s="55"/>
      <c r="M346" s="189" t="s">
        <v>20</v>
      </c>
      <c r="N346" s="190" t="s">
        <v>48</v>
      </c>
      <c r="O346" s="36"/>
      <c r="P346" s="191">
        <f>O346*H346</f>
        <v>0</v>
      </c>
      <c r="Q346" s="191">
        <v>0</v>
      </c>
      <c r="R346" s="191">
        <f>Q346*H346</f>
        <v>0</v>
      </c>
      <c r="S346" s="191">
        <v>0</v>
      </c>
      <c r="T346" s="192">
        <f>S346*H346</f>
        <v>0</v>
      </c>
      <c r="AR346" s="18" t="s">
        <v>224</v>
      </c>
      <c r="AT346" s="18" t="s">
        <v>134</v>
      </c>
      <c r="AU346" s="18" t="s">
        <v>140</v>
      </c>
      <c r="AY346" s="18" t="s">
        <v>131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140</v>
      </c>
      <c r="BK346" s="193">
        <f>ROUND(I346*H346,2)</f>
        <v>0</v>
      </c>
      <c r="BL346" s="18" t="s">
        <v>224</v>
      </c>
      <c r="BM346" s="18" t="s">
        <v>516</v>
      </c>
    </row>
    <row r="347" spans="2:51" s="11" customFormat="1" ht="13.5">
      <c r="B347" s="194"/>
      <c r="C347" s="195"/>
      <c r="D347" s="196" t="s">
        <v>142</v>
      </c>
      <c r="E347" s="197" t="s">
        <v>20</v>
      </c>
      <c r="F347" s="198" t="s">
        <v>22</v>
      </c>
      <c r="G347" s="195"/>
      <c r="H347" s="199">
        <v>1</v>
      </c>
      <c r="I347" s="200"/>
      <c r="J347" s="195"/>
      <c r="K347" s="195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142</v>
      </c>
      <c r="AU347" s="205" t="s">
        <v>140</v>
      </c>
      <c r="AV347" s="11" t="s">
        <v>140</v>
      </c>
      <c r="AW347" s="11" t="s">
        <v>39</v>
      </c>
      <c r="AX347" s="11" t="s">
        <v>22</v>
      </c>
      <c r="AY347" s="205" t="s">
        <v>131</v>
      </c>
    </row>
    <row r="348" spans="2:63" s="10" customFormat="1" ht="29.85" customHeight="1">
      <c r="B348" s="165"/>
      <c r="C348" s="166"/>
      <c r="D348" s="179" t="s">
        <v>75</v>
      </c>
      <c r="E348" s="180" t="s">
        <v>517</v>
      </c>
      <c r="F348" s="180" t="s">
        <v>518</v>
      </c>
      <c r="G348" s="166"/>
      <c r="H348" s="166"/>
      <c r="I348" s="169"/>
      <c r="J348" s="181">
        <f>BK348</f>
        <v>0</v>
      </c>
      <c r="K348" s="166"/>
      <c r="L348" s="171"/>
      <c r="M348" s="172"/>
      <c r="N348" s="173"/>
      <c r="O348" s="173"/>
      <c r="P348" s="174">
        <f>SUM(P349:P392)</f>
        <v>0</v>
      </c>
      <c r="Q348" s="173"/>
      <c r="R348" s="174">
        <f>SUM(R349:R392)</f>
        <v>0.3863045</v>
      </c>
      <c r="S348" s="173"/>
      <c r="T348" s="175">
        <f>SUM(T349:T392)</f>
        <v>0.3612241</v>
      </c>
      <c r="AR348" s="176" t="s">
        <v>140</v>
      </c>
      <c r="AT348" s="177" t="s">
        <v>75</v>
      </c>
      <c r="AU348" s="177" t="s">
        <v>22</v>
      </c>
      <c r="AY348" s="176" t="s">
        <v>131</v>
      </c>
      <c r="BK348" s="178">
        <f>SUM(BK349:BK392)</f>
        <v>0</v>
      </c>
    </row>
    <row r="349" spans="2:65" s="1" customFormat="1" ht="22.5" customHeight="1">
      <c r="B349" s="35"/>
      <c r="C349" s="182" t="s">
        <v>519</v>
      </c>
      <c r="D349" s="182" t="s">
        <v>134</v>
      </c>
      <c r="E349" s="183" t="s">
        <v>520</v>
      </c>
      <c r="F349" s="184" t="s">
        <v>521</v>
      </c>
      <c r="G349" s="185" t="s">
        <v>204</v>
      </c>
      <c r="H349" s="186">
        <v>32.55</v>
      </c>
      <c r="I349" s="187"/>
      <c r="J349" s="188">
        <f>ROUND(I349*H349,2)</f>
        <v>0</v>
      </c>
      <c r="K349" s="184" t="s">
        <v>138</v>
      </c>
      <c r="L349" s="55"/>
      <c r="M349" s="189" t="s">
        <v>20</v>
      </c>
      <c r="N349" s="190" t="s">
        <v>48</v>
      </c>
      <c r="O349" s="36"/>
      <c r="P349" s="191">
        <f>O349*H349</f>
        <v>0</v>
      </c>
      <c r="Q349" s="191">
        <v>0</v>
      </c>
      <c r="R349" s="191">
        <f>Q349*H349</f>
        <v>0</v>
      </c>
      <c r="S349" s="191">
        <v>0.00191</v>
      </c>
      <c r="T349" s="192">
        <f>S349*H349</f>
        <v>0.0621705</v>
      </c>
      <c r="AR349" s="18" t="s">
        <v>224</v>
      </c>
      <c r="AT349" s="18" t="s">
        <v>134</v>
      </c>
      <c r="AU349" s="18" t="s">
        <v>140</v>
      </c>
      <c r="AY349" s="18" t="s">
        <v>131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8" t="s">
        <v>140</v>
      </c>
      <c r="BK349" s="193">
        <f>ROUND(I349*H349,2)</f>
        <v>0</v>
      </c>
      <c r="BL349" s="18" t="s">
        <v>224</v>
      </c>
      <c r="BM349" s="18" t="s">
        <v>522</v>
      </c>
    </row>
    <row r="350" spans="2:51" s="11" customFormat="1" ht="13.5">
      <c r="B350" s="194"/>
      <c r="C350" s="195"/>
      <c r="D350" s="196" t="s">
        <v>142</v>
      </c>
      <c r="E350" s="197" t="s">
        <v>20</v>
      </c>
      <c r="F350" s="198" t="s">
        <v>523</v>
      </c>
      <c r="G350" s="195"/>
      <c r="H350" s="199">
        <v>32.55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142</v>
      </c>
      <c r="AU350" s="205" t="s">
        <v>140</v>
      </c>
      <c r="AV350" s="11" t="s">
        <v>140</v>
      </c>
      <c r="AW350" s="11" t="s">
        <v>39</v>
      </c>
      <c r="AX350" s="11" t="s">
        <v>76</v>
      </c>
      <c r="AY350" s="205" t="s">
        <v>131</v>
      </c>
    </row>
    <row r="351" spans="2:51" s="12" customFormat="1" ht="13.5">
      <c r="B351" s="206"/>
      <c r="C351" s="207"/>
      <c r="D351" s="217" t="s">
        <v>142</v>
      </c>
      <c r="E351" s="218" t="s">
        <v>20</v>
      </c>
      <c r="F351" s="219" t="s">
        <v>144</v>
      </c>
      <c r="G351" s="207"/>
      <c r="H351" s="220">
        <v>32.55</v>
      </c>
      <c r="I351" s="211"/>
      <c r="J351" s="207"/>
      <c r="K351" s="207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142</v>
      </c>
      <c r="AU351" s="216" t="s">
        <v>140</v>
      </c>
      <c r="AV351" s="12" t="s">
        <v>139</v>
      </c>
      <c r="AW351" s="12" t="s">
        <v>39</v>
      </c>
      <c r="AX351" s="12" t="s">
        <v>22</v>
      </c>
      <c r="AY351" s="216" t="s">
        <v>131</v>
      </c>
    </row>
    <row r="352" spans="2:65" s="1" customFormat="1" ht="22.5" customHeight="1">
      <c r="B352" s="35"/>
      <c r="C352" s="182" t="s">
        <v>524</v>
      </c>
      <c r="D352" s="182" t="s">
        <v>134</v>
      </c>
      <c r="E352" s="183" t="s">
        <v>525</v>
      </c>
      <c r="F352" s="184" t="s">
        <v>526</v>
      </c>
      <c r="G352" s="185" t="s">
        <v>204</v>
      </c>
      <c r="H352" s="186">
        <v>28.08</v>
      </c>
      <c r="I352" s="187"/>
      <c r="J352" s="188">
        <f>ROUND(I352*H352,2)</f>
        <v>0</v>
      </c>
      <c r="K352" s="184" t="s">
        <v>138</v>
      </c>
      <c r="L352" s="55"/>
      <c r="M352" s="189" t="s">
        <v>20</v>
      </c>
      <c r="N352" s="190" t="s">
        <v>48</v>
      </c>
      <c r="O352" s="36"/>
      <c r="P352" s="191">
        <f>O352*H352</f>
        <v>0</v>
      </c>
      <c r="Q352" s="191">
        <v>0</v>
      </c>
      <c r="R352" s="191">
        <f>Q352*H352</f>
        <v>0</v>
      </c>
      <c r="S352" s="191">
        <v>0.00167</v>
      </c>
      <c r="T352" s="192">
        <f>S352*H352</f>
        <v>0.0468936</v>
      </c>
      <c r="AR352" s="18" t="s">
        <v>224</v>
      </c>
      <c r="AT352" s="18" t="s">
        <v>134</v>
      </c>
      <c r="AU352" s="18" t="s">
        <v>140</v>
      </c>
      <c r="AY352" s="18" t="s">
        <v>131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8" t="s">
        <v>140</v>
      </c>
      <c r="BK352" s="193">
        <f>ROUND(I352*H352,2)</f>
        <v>0</v>
      </c>
      <c r="BL352" s="18" t="s">
        <v>224</v>
      </c>
      <c r="BM352" s="18" t="s">
        <v>527</v>
      </c>
    </row>
    <row r="353" spans="2:51" s="11" customFormat="1" ht="13.5">
      <c r="B353" s="194"/>
      <c r="C353" s="195"/>
      <c r="D353" s="196" t="s">
        <v>142</v>
      </c>
      <c r="E353" s="197" t="s">
        <v>20</v>
      </c>
      <c r="F353" s="198" t="s">
        <v>528</v>
      </c>
      <c r="G353" s="195"/>
      <c r="H353" s="199">
        <v>11.15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142</v>
      </c>
      <c r="AU353" s="205" t="s">
        <v>140</v>
      </c>
      <c r="AV353" s="11" t="s">
        <v>140</v>
      </c>
      <c r="AW353" s="11" t="s">
        <v>39</v>
      </c>
      <c r="AX353" s="11" t="s">
        <v>76</v>
      </c>
      <c r="AY353" s="205" t="s">
        <v>131</v>
      </c>
    </row>
    <row r="354" spans="2:51" s="11" customFormat="1" ht="13.5">
      <c r="B354" s="194"/>
      <c r="C354" s="195"/>
      <c r="D354" s="196" t="s">
        <v>142</v>
      </c>
      <c r="E354" s="197" t="s">
        <v>20</v>
      </c>
      <c r="F354" s="198" t="s">
        <v>529</v>
      </c>
      <c r="G354" s="195"/>
      <c r="H354" s="199">
        <v>11.08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142</v>
      </c>
      <c r="AU354" s="205" t="s">
        <v>140</v>
      </c>
      <c r="AV354" s="11" t="s">
        <v>140</v>
      </c>
      <c r="AW354" s="11" t="s">
        <v>39</v>
      </c>
      <c r="AX354" s="11" t="s">
        <v>76</v>
      </c>
      <c r="AY354" s="205" t="s">
        <v>131</v>
      </c>
    </row>
    <row r="355" spans="2:51" s="11" customFormat="1" ht="13.5">
      <c r="B355" s="194"/>
      <c r="C355" s="195"/>
      <c r="D355" s="196" t="s">
        <v>142</v>
      </c>
      <c r="E355" s="197" t="s">
        <v>20</v>
      </c>
      <c r="F355" s="198" t="s">
        <v>530</v>
      </c>
      <c r="G355" s="195"/>
      <c r="H355" s="199">
        <v>5.85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142</v>
      </c>
      <c r="AU355" s="205" t="s">
        <v>140</v>
      </c>
      <c r="AV355" s="11" t="s">
        <v>140</v>
      </c>
      <c r="AW355" s="11" t="s">
        <v>39</v>
      </c>
      <c r="AX355" s="11" t="s">
        <v>76</v>
      </c>
      <c r="AY355" s="205" t="s">
        <v>131</v>
      </c>
    </row>
    <row r="356" spans="2:51" s="12" customFormat="1" ht="13.5">
      <c r="B356" s="206"/>
      <c r="C356" s="207"/>
      <c r="D356" s="217" t="s">
        <v>142</v>
      </c>
      <c r="E356" s="218" t="s">
        <v>20</v>
      </c>
      <c r="F356" s="219" t="s">
        <v>144</v>
      </c>
      <c r="G356" s="207"/>
      <c r="H356" s="220">
        <v>28.08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142</v>
      </c>
      <c r="AU356" s="216" t="s">
        <v>140</v>
      </c>
      <c r="AV356" s="12" t="s">
        <v>139</v>
      </c>
      <c r="AW356" s="12" t="s">
        <v>39</v>
      </c>
      <c r="AX356" s="12" t="s">
        <v>22</v>
      </c>
      <c r="AY356" s="216" t="s">
        <v>131</v>
      </c>
    </row>
    <row r="357" spans="2:65" s="1" customFormat="1" ht="22.5" customHeight="1">
      <c r="B357" s="35"/>
      <c r="C357" s="182" t="s">
        <v>531</v>
      </c>
      <c r="D357" s="182" t="s">
        <v>134</v>
      </c>
      <c r="E357" s="183" t="s">
        <v>532</v>
      </c>
      <c r="F357" s="184" t="s">
        <v>533</v>
      </c>
      <c r="G357" s="185" t="s">
        <v>204</v>
      </c>
      <c r="H357" s="186">
        <v>64</v>
      </c>
      <c r="I357" s="187"/>
      <c r="J357" s="188">
        <f>ROUND(I357*H357,2)</f>
        <v>0</v>
      </c>
      <c r="K357" s="184" t="s">
        <v>138</v>
      </c>
      <c r="L357" s="55"/>
      <c r="M357" s="189" t="s">
        <v>20</v>
      </c>
      <c r="N357" s="190" t="s">
        <v>48</v>
      </c>
      <c r="O357" s="36"/>
      <c r="P357" s="191">
        <f>O357*H357</f>
        <v>0</v>
      </c>
      <c r="Q357" s="191">
        <v>0</v>
      </c>
      <c r="R357" s="191">
        <f>Q357*H357</f>
        <v>0</v>
      </c>
      <c r="S357" s="191">
        <v>0.00394</v>
      </c>
      <c r="T357" s="192">
        <f>S357*H357</f>
        <v>0.25216</v>
      </c>
      <c r="AR357" s="18" t="s">
        <v>224</v>
      </c>
      <c r="AT357" s="18" t="s">
        <v>134</v>
      </c>
      <c r="AU357" s="18" t="s">
        <v>140</v>
      </c>
      <c r="AY357" s="18" t="s">
        <v>131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8" t="s">
        <v>140</v>
      </c>
      <c r="BK357" s="193">
        <f>ROUND(I357*H357,2)</f>
        <v>0</v>
      </c>
      <c r="BL357" s="18" t="s">
        <v>224</v>
      </c>
      <c r="BM357" s="18" t="s">
        <v>534</v>
      </c>
    </row>
    <row r="358" spans="2:51" s="11" customFormat="1" ht="13.5">
      <c r="B358" s="194"/>
      <c r="C358" s="195"/>
      <c r="D358" s="196" t="s">
        <v>142</v>
      </c>
      <c r="E358" s="197" t="s">
        <v>20</v>
      </c>
      <c r="F358" s="198" t="s">
        <v>535</v>
      </c>
      <c r="G358" s="195"/>
      <c r="H358" s="199">
        <v>64</v>
      </c>
      <c r="I358" s="200"/>
      <c r="J358" s="195"/>
      <c r="K358" s="195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142</v>
      </c>
      <c r="AU358" s="205" t="s">
        <v>140</v>
      </c>
      <c r="AV358" s="11" t="s">
        <v>140</v>
      </c>
      <c r="AW358" s="11" t="s">
        <v>39</v>
      </c>
      <c r="AX358" s="11" t="s">
        <v>76</v>
      </c>
      <c r="AY358" s="205" t="s">
        <v>131</v>
      </c>
    </row>
    <row r="359" spans="2:51" s="12" customFormat="1" ht="13.5">
      <c r="B359" s="206"/>
      <c r="C359" s="207"/>
      <c r="D359" s="217" t="s">
        <v>142</v>
      </c>
      <c r="E359" s="218" t="s">
        <v>20</v>
      </c>
      <c r="F359" s="219" t="s">
        <v>144</v>
      </c>
      <c r="G359" s="207"/>
      <c r="H359" s="220">
        <v>64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142</v>
      </c>
      <c r="AU359" s="216" t="s">
        <v>140</v>
      </c>
      <c r="AV359" s="12" t="s">
        <v>139</v>
      </c>
      <c r="AW359" s="12" t="s">
        <v>39</v>
      </c>
      <c r="AX359" s="12" t="s">
        <v>22</v>
      </c>
      <c r="AY359" s="216" t="s">
        <v>131</v>
      </c>
    </row>
    <row r="360" spans="2:65" s="1" customFormat="1" ht="31.5" customHeight="1">
      <c r="B360" s="35"/>
      <c r="C360" s="182" t="s">
        <v>536</v>
      </c>
      <c r="D360" s="182" t="s">
        <v>134</v>
      </c>
      <c r="E360" s="183" t="s">
        <v>537</v>
      </c>
      <c r="F360" s="184" t="s">
        <v>538</v>
      </c>
      <c r="G360" s="185" t="s">
        <v>204</v>
      </c>
      <c r="H360" s="186">
        <v>25.8</v>
      </c>
      <c r="I360" s="187"/>
      <c r="J360" s="188">
        <f>ROUND(I360*H360,2)</f>
        <v>0</v>
      </c>
      <c r="K360" s="184" t="s">
        <v>138</v>
      </c>
      <c r="L360" s="55"/>
      <c r="M360" s="189" t="s">
        <v>20</v>
      </c>
      <c r="N360" s="190" t="s">
        <v>48</v>
      </c>
      <c r="O360" s="36"/>
      <c r="P360" s="191">
        <f>O360*H360</f>
        <v>0</v>
      </c>
      <c r="Q360" s="191">
        <v>0.00425</v>
      </c>
      <c r="R360" s="191">
        <f>Q360*H360</f>
        <v>0.10965000000000001</v>
      </c>
      <c r="S360" s="191">
        <v>0</v>
      </c>
      <c r="T360" s="192">
        <f>S360*H360</f>
        <v>0</v>
      </c>
      <c r="AR360" s="18" t="s">
        <v>224</v>
      </c>
      <c r="AT360" s="18" t="s">
        <v>134</v>
      </c>
      <c r="AU360" s="18" t="s">
        <v>140</v>
      </c>
      <c r="AY360" s="18" t="s">
        <v>131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140</v>
      </c>
      <c r="BK360" s="193">
        <f>ROUND(I360*H360,2)</f>
        <v>0</v>
      </c>
      <c r="BL360" s="18" t="s">
        <v>224</v>
      </c>
      <c r="BM360" s="18" t="s">
        <v>539</v>
      </c>
    </row>
    <row r="361" spans="2:51" s="11" customFormat="1" ht="13.5">
      <c r="B361" s="194"/>
      <c r="C361" s="195"/>
      <c r="D361" s="196" t="s">
        <v>142</v>
      </c>
      <c r="E361" s="197" t="s">
        <v>20</v>
      </c>
      <c r="F361" s="198" t="s">
        <v>540</v>
      </c>
      <c r="G361" s="195"/>
      <c r="H361" s="199">
        <v>25.8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142</v>
      </c>
      <c r="AU361" s="205" t="s">
        <v>140</v>
      </c>
      <c r="AV361" s="11" t="s">
        <v>140</v>
      </c>
      <c r="AW361" s="11" t="s">
        <v>39</v>
      </c>
      <c r="AX361" s="11" t="s">
        <v>76</v>
      </c>
      <c r="AY361" s="205" t="s">
        <v>131</v>
      </c>
    </row>
    <row r="362" spans="2:51" s="12" customFormat="1" ht="13.5">
      <c r="B362" s="206"/>
      <c r="C362" s="207"/>
      <c r="D362" s="217" t="s">
        <v>142</v>
      </c>
      <c r="E362" s="218" t="s">
        <v>20</v>
      </c>
      <c r="F362" s="219" t="s">
        <v>144</v>
      </c>
      <c r="G362" s="207"/>
      <c r="H362" s="220">
        <v>25.8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142</v>
      </c>
      <c r="AU362" s="216" t="s">
        <v>140</v>
      </c>
      <c r="AV362" s="12" t="s">
        <v>139</v>
      </c>
      <c r="AW362" s="12" t="s">
        <v>39</v>
      </c>
      <c r="AX362" s="12" t="s">
        <v>22</v>
      </c>
      <c r="AY362" s="216" t="s">
        <v>131</v>
      </c>
    </row>
    <row r="363" spans="2:65" s="1" customFormat="1" ht="31.5" customHeight="1">
      <c r="B363" s="35"/>
      <c r="C363" s="182" t="s">
        <v>541</v>
      </c>
      <c r="D363" s="182" t="s">
        <v>134</v>
      </c>
      <c r="E363" s="183" t="s">
        <v>542</v>
      </c>
      <c r="F363" s="184" t="s">
        <v>543</v>
      </c>
      <c r="G363" s="185" t="s">
        <v>204</v>
      </c>
      <c r="H363" s="186">
        <v>2.9</v>
      </c>
      <c r="I363" s="187"/>
      <c r="J363" s="188">
        <f>ROUND(I363*H363,2)</f>
        <v>0</v>
      </c>
      <c r="K363" s="184" t="s">
        <v>138</v>
      </c>
      <c r="L363" s="55"/>
      <c r="M363" s="189" t="s">
        <v>20</v>
      </c>
      <c r="N363" s="190" t="s">
        <v>48</v>
      </c>
      <c r="O363" s="36"/>
      <c r="P363" s="191">
        <f>O363*H363</f>
        <v>0</v>
      </c>
      <c r="Q363" s="191">
        <v>0.00565</v>
      </c>
      <c r="R363" s="191">
        <f>Q363*H363</f>
        <v>0.016384999999999997</v>
      </c>
      <c r="S363" s="191">
        <v>0</v>
      </c>
      <c r="T363" s="192">
        <f>S363*H363</f>
        <v>0</v>
      </c>
      <c r="AR363" s="18" t="s">
        <v>224</v>
      </c>
      <c r="AT363" s="18" t="s">
        <v>134</v>
      </c>
      <c r="AU363" s="18" t="s">
        <v>140</v>
      </c>
      <c r="AY363" s="18" t="s">
        <v>131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18" t="s">
        <v>140</v>
      </c>
      <c r="BK363" s="193">
        <f>ROUND(I363*H363,2)</f>
        <v>0</v>
      </c>
      <c r="BL363" s="18" t="s">
        <v>224</v>
      </c>
      <c r="BM363" s="18" t="s">
        <v>544</v>
      </c>
    </row>
    <row r="364" spans="2:51" s="11" customFormat="1" ht="13.5">
      <c r="B364" s="194"/>
      <c r="C364" s="195"/>
      <c r="D364" s="196" t="s">
        <v>142</v>
      </c>
      <c r="E364" s="197" t="s">
        <v>20</v>
      </c>
      <c r="F364" s="198" t="s">
        <v>545</v>
      </c>
      <c r="G364" s="195"/>
      <c r="H364" s="199">
        <v>2.9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142</v>
      </c>
      <c r="AU364" s="205" t="s">
        <v>140</v>
      </c>
      <c r="AV364" s="11" t="s">
        <v>140</v>
      </c>
      <c r="AW364" s="11" t="s">
        <v>39</v>
      </c>
      <c r="AX364" s="11" t="s">
        <v>76</v>
      </c>
      <c r="AY364" s="205" t="s">
        <v>131</v>
      </c>
    </row>
    <row r="365" spans="2:51" s="12" customFormat="1" ht="13.5">
      <c r="B365" s="206"/>
      <c r="C365" s="207"/>
      <c r="D365" s="217" t="s">
        <v>142</v>
      </c>
      <c r="E365" s="218" t="s">
        <v>20</v>
      </c>
      <c r="F365" s="219" t="s">
        <v>144</v>
      </c>
      <c r="G365" s="207"/>
      <c r="H365" s="220">
        <v>2.9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142</v>
      </c>
      <c r="AU365" s="216" t="s">
        <v>140</v>
      </c>
      <c r="AV365" s="12" t="s">
        <v>139</v>
      </c>
      <c r="AW365" s="12" t="s">
        <v>39</v>
      </c>
      <c r="AX365" s="12" t="s">
        <v>22</v>
      </c>
      <c r="AY365" s="216" t="s">
        <v>131</v>
      </c>
    </row>
    <row r="366" spans="2:65" s="1" customFormat="1" ht="31.5" customHeight="1">
      <c r="B366" s="35"/>
      <c r="C366" s="182" t="s">
        <v>546</v>
      </c>
      <c r="D366" s="182" t="s">
        <v>134</v>
      </c>
      <c r="E366" s="183" t="s">
        <v>547</v>
      </c>
      <c r="F366" s="184" t="s">
        <v>548</v>
      </c>
      <c r="G366" s="185" t="s">
        <v>204</v>
      </c>
      <c r="H366" s="186">
        <v>4.1</v>
      </c>
      <c r="I366" s="187"/>
      <c r="J366" s="188">
        <f>ROUND(I366*H366,2)</f>
        <v>0</v>
      </c>
      <c r="K366" s="184" t="s">
        <v>138</v>
      </c>
      <c r="L366" s="55"/>
      <c r="M366" s="189" t="s">
        <v>20</v>
      </c>
      <c r="N366" s="190" t="s">
        <v>48</v>
      </c>
      <c r="O366" s="36"/>
      <c r="P366" s="191">
        <f>O366*H366</f>
        <v>0</v>
      </c>
      <c r="Q366" s="191">
        <v>0.00712</v>
      </c>
      <c r="R366" s="191">
        <f>Q366*H366</f>
        <v>0.029191999999999996</v>
      </c>
      <c r="S366" s="191">
        <v>0</v>
      </c>
      <c r="T366" s="192">
        <f>S366*H366</f>
        <v>0</v>
      </c>
      <c r="AR366" s="18" t="s">
        <v>224</v>
      </c>
      <c r="AT366" s="18" t="s">
        <v>134</v>
      </c>
      <c r="AU366" s="18" t="s">
        <v>140</v>
      </c>
      <c r="AY366" s="18" t="s">
        <v>131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140</v>
      </c>
      <c r="BK366" s="193">
        <f>ROUND(I366*H366,2)</f>
        <v>0</v>
      </c>
      <c r="BL366" s="18" t="s">
        <v>224</v>
      </c>
      <c r="BM366" s="18" t="s">
        <v>549</v>
      </c>
    </row>
    <row r="367" spans="2:51" s="11" customFormat="1" ht="13.5">
      <c r="B367" s="194"/>
      <c r="C367" s="195"/>
      <c r="D367" s="196" t="s">
        <v>142</v>
      </c>
      <c r="E367" s="197" t="s">
        <v>20</v>
      </c>
      <c r="F367" s="198" t="s">
        <v>550</v>
      </c>
      <c r="G367" s="195"/>
      <c r="H367" s="199">
        <v>4.1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142</v>
      </c>
      <c r="AU367" s="205" t="s">
        <v>140</v>
      </c>
      <c r="AV367" s="11" t="s">
        <v>140</v>
      </c>
      <c r="AW367" s="11" t="s">
        <v>39</v>
      </c>
      <c r="AX367" s="11" t="s">
        <v>76</v>
      </c>
      <c r="AY367" s="205" t="s">
        <v>131</v>
      </c>
    </row>
    <row r="368" spans="2:51" s="12" customFormat="1" ht="13.5">
      <c r="B368" s="206"/>
      <c r="C368" s="207"/>
      <c r="D368" s="217" t="s">
        <v>142</v>
      </c>
      <c r="E368" s="218" t="s">
        <v>20</v>
      </c>
      <c r="F368" s="219" t="s">
        <v>144</v>
      </c>
      <c r="G368" s="207"/>
      <c r="H368" s="220">
        <v>4.1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142</v>
      </c>
      <c r="AU368" s="216" t="s">
        <v>140</v>
      </c>
      <c r="AV368" s="12" t="s">
        <v>139</v>
      </c>
      <c r="AW368" s="12" t="s">
        <v>39</v>
      </c>
      <c r="AX368" s="12" t="s">
        <v>22</v>
      </c>
      <c r="AY368" s="216" t="s">
        <v>131</v>
      </c>
    </row>
    <row r="369" spans="2:65" s="1" customFormat="1" ht="31.5" customHeight="1">
      <c r="B369" s="35"/>
      <c r="C369" s="182" t="s">
        <v>551</v>
      </c>
      <c r="D369" s="182" t="s">
        <v>134</v>
      </c>
      <c r="E369" s="183" t="s">
        <v>552</v>
      </c>
      <c r="F369" s="184" t="s">
        <v>553</v>
      </c>
      <c r="G369" s="185" t="s">
        <v>204</v>
      </c>
      <c r="H369" s="186">
        <v>13</v>
      </c>
      <c r="I369" s="187"/>
      <c r="J369" s="188">
        <f>ROUND(I369*H369,2)</f>
        <v>0</v>
      </c>
      <c r="K369" s="184" t="s">
        <v>138</v>
      </c>
      <c r="L369" s="55"/>
      <c r="M369" s="189" t="s">
        <v>20</v>
      </c>
      <c r="N369" s="190" t="s">
        <v>48</v>
      </c>
      <c r="O369" s="36"/>
      <c r="P369" s="191">
        <f>O369*H369</f>
        <v>0</v>
      </c>
      <c r="Q369" s="191">
        <v>0.00358</v>
      </c>
      <c r="R369" s="191">
        <f>Q369*H369</f>
        <v>0.04654</v>
      </c>
      <c r="S369" s="191">
        <v>0</v>
      </c>
      <c r="T369" s="192">
        <f>S369*H369</f>
        <v>0</v>
      </c>
      <c r="AR369" s="18" t="s">
        <v>224</v>
      </c>
      <c r="AT369" s="18" t="s">
        <v>134</v>
      </c>
      <c r="AU369" s="18" t="s">
        <v>140</v>
      </c>
      <c r="AY369" s="18" t="s">
        <v>131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18" t="s">
        <v>140</v>
      </c>
      <c r="BK369" s="193">
        <f>ROUND(I369*H369,2)</f>
        <v>0</v>
      </c>
      <c r="BL369" s="18" t="s">
        <v>224</v>
      </c>
      <c r="BM369" s="18" t="s">
        <v>554</v>
      </c>
    </row>
    <row r="370" spans="2:51" s="11" customFormat="1" ht="13.5">
      <c r="B370" s="194"/>
      <c r="C370" s="195"/>
      <c r="D370" s="196" t="s">
        <v>142</v>
      </c>
      <c r="E370" s="197" t="s">
        <v>20</v>
      </c>
      <c r="F370" s="198" t="s">
        <v>555</v>
      </c>
      <c r="G370" s="195"/>
      <c r="H370" s="199">
        <v>13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142</v>
      </c>
      <c r="AU370" s="205" t="s">
        <v>140</v>
      </c>
      <c r="AV370" s="11" t="s">
        <v>140</v>
      </c>
      <c r="AW370" s="11" t="s">
        <v>39</v>
      </c>
      <c r="AX370" s="11" t="s">
        <v>76</v>
      </c>
      <c r="AY370" s="205" t="s">
        <v>131</v>
      </c>
    </row>
    <row r="371" spans="2:51" s="12" customFormat="1" ht="13.5">
      <c r="B371" s="206"/>
      <c r="C371" s="207"/>
      <c r="D371" s="217" t="s">
        <v>142</v>
      </c>
      <c r="E371" s="218" t="s">
        <v>20</v>
      </c>
      <c r="F371" s="219" t="s">
        <v>144</v>
      </c>
      <c r="G371" s="207"/>
      <c r="H371" s="220">
        <v>13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142</v>
      </c>
      <c r="AU371" s="216" t="s">
        <v>140</v>
      </c>
      <c r="AV371" s="12" t="s">
        <v>139</v>
      </c>
      <c r="AW371" s="12" t="s">
        <v>39</v>
      </c>
      <c r="AX371" s="12" t="s">
        <v>22</v>
      </c>
      <c r="AY371" s="216" t="s">
        <v>131</v>
      </c>
    </row>
    <row r="372" spans="2:65" s="1" customFormat="1" ht="31.5" customHeight="1">
      <c r="B372" s="35"/>
      <c r="C372" s="182" t="s">
        <v>556</v>
      </c>
      <c r="D372" s="182" t="s">
        <v>134</v>
      </c>
      <c r="E372" s="183" t="s">
        <v>557</v>
      </c>
      <c r="F372" s="184" t="s">
        <v>558</v>
      </c>
      <c r="G372" s="185" t="s">
        <v>204</v>
      </c>
      <c r="H372" s="186">
        <v>34.75</v>
      </c>
      <c r="I372" s="187"/>
      <c r="J372" s="188">
        <f>ROUND(I372*H372,2)</f>
        <v>0</v>
      </c>
      <c r="K372" s="184" t="s">
        <v>138</v>
      </c>
      <c r="L372" s="55"/>
      <c r="M372" s="189" t="s">
        <v>20</v>
      </c>
      <c r="N372" s="190" t="s">
        <v>48</v>
      </c>
      <c r="O372" s="36"/>
      <c r="P372" s="191">
        <f>O372*H372</f>
        <v>0</v>
      </c>
      <c r="Q372" s="191">
        <v>0.00429</v>
      </c>
      <c r="R372" s="191">
        <f>Q372*H372</f>
        <v>0.1490775</v>
      </c>
      <c r="S372" s="191">
        <v>0</v>
      </c>
      <c r="T372" s="192">
        <f>S372*H372</f>
        <v>0</v>
      </c>
      <c r="AR372" s="18" t="s">
        <v>224</v>
      </c>
      <c r="AT372" s="18" t="s">
        <v>134</v>
      </c>
      <c r="AU372" s="18" t="s">
        <v>140</v>
      </c>
      <c r="AY372" s="18" t="s">
        <v>131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8" t="s">
        <v>140</v>
      </c>
      <c r="BK372" s="193">
        <f>ROUND(I372*H372,2)</f>
        <v>0</v>
      </c>
      <c r="BL372" s="18" t="s">
        <v>224</v>
      </c>
      <c r="BM372" s="18" t="s">
        <v>559</v>
      </c>
    </row>
    <row r="373" spans="2:51" s="11" customFormat="1" ht="13.5">
      <c r="B373" s="194"/>
      <c r="C373" s="195"/>
      <c r="D373" s="196" t="s">
        <v>142</v>
      </c>
      <c r="E373" s="197" t="s">
        <v>20</v>
      </c>
      <c r="F373" s="198" t="s">
        <v>560</v>
      </c>
      <c r="G373" s="195"/>
      <c r="H373" s="199">
        <v>34.75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142</v>
      </c>
      <c r="AU373" s="205" t="s">
        <v>140</v>
      </c>
      <c r="AV373" s="11" t="s">
        <v>140</v>
      </c>
      <c r="AW373" s="11" t="s">
        <v>39</v>
      </c>
      <c r="AX373" s="11" t="s">
        <v>76</v>
      </c>
      <c r="AY373" s="205" t="s">
        <v>131</v>
      </c>
    </row>
    <row r="374" spans="2:51" s="12" customFormat="1" ht="13.5">
      <c r="B374" s="206"/>
      <c r="C374" s="207"/>
      <c r="D374" s="217" t="s">
        <v>142</v>
      </c>
      <c r="E374" s="218" t="s">
        <v>20</v>
      </c>
      <c r="F374" s="219" t="s">
        <v>144</v>
      </c>
      <c r="G374" s="207"/>
      <c r="H374" s="220">
        <v>34.75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142</v>
      </c>
      <c r="AU374" s="216" t="s">
        <v>140</v>
      </c>
      <c r="AV374" s="12" t="s">
        <v>139</v>
      </c>
      <c r="AW374" s="12" t="s">
        <v>39</v>
      </c>
      <c r="AX374" s="12" t="s">
        <v>22</v>
      </c>
      <c r="AY374" s="216" t="s">
        <v>131</v>
      </c>
    </row>
    <row r="375" spans="2:65" s="1" customFormat="1" ht="22.5" customHeight="1">
      <c r="B375" s="35"/>
      <c r="C375" s="182" t="s">
        <v>561</v>
      </c>
      <c r="D375" s="182" t="s">
        <v>134</v>
      </c>
      <c r="E375" s="183" t="s">
        <v>562</v>
      </c>
      <c r="F375" s="184" t="s">
        <v>563</v>
      </c>
      <c r="G375" s="185" t="s">
        <v>204</v>
      </c>
      <c r="H375" s="186">
        <v>64</v>
      </c>
      <c r="I375" s="187"/>
      <c r="J375" s="188">
        <f>ROUND(I375*H375,2)</f>
        <v>0</v>
      </c>
      <c r="K375" s="184" t="s">
        <v>138</v>
      </c>
      <c r="L375" s="55"/>
      <c r="M375" s="189" t="s">
        <v>20</v>
      </c>
      <c r="N375" s="190" t="s">
        <v>48</v>
      </c>
      <c r="O375" s="36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AR375" s="18" t="s">
        <v>224</v>
      </c>
      <c r="AT375" s="18" t="s">
        <v>134</v>
      </c>
      <c r="AU375" s="18" t="s">
        <v>140</v>
      </c>
      <c r="AY375" s="18" t="s">
        <v>131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8" t="s">
        <v>140</v>
      </c>
      <c r="BK375" s="193">
        <f>ROUND(I375*H375,2)</f>
        <v>0</v>
      </c>
      <c r="BL375" s="18" t="s">
        <v>224</v>
      </c>
      <c r="BM375" s="18" t="s">
        <v>564</v>
      </c>
    </row>
    <row r="376" spans="2:51" s="11" customFormat="1" ht="13.5">
      <c r="B376" s="194"/>
      <c r="C376" s="195"/>
      <c r="D376" s="196" t="s">
        <v>142</v>
      </c>
      <c r="E376" s="197" t="s">
        <v>20</v>
      </c>
      <c r="F376" s="198" t="s">
        <v>493</v>
      </c>
      <c r="G376" s="195"/>
      <c r="H376" s="199">
        <v>64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142</v>
      </c>
      <c r="AU376" s="205" t="s">
        <v>140</v>
      </c>
      <c r="AV376" s="11" t="s">
        <v>140</v>
      </c>
      <c r="AW376" s="11" t="s">
        <v>39</v>
      </c>
      <c r="AX376" s="11" t="s">
        <v>76</v>
      </c>
      <c r="AY376" s="205" t="s">
        <v>131</v>
      </c>
    </row>
    <row r="377" spans="2:51" s="12" customFormat="1" ht="13.5">
      <c r="B377" s="206"/>
      <c r="C377" s="207"/>
      <c r="D377" s="217" t="s">
        <v>142</v>
      </c>
      <c r="E377" s="218" t="s">
        <v>20</v>
      </c>
      <c r="F377" s="219" t="s">
        <v>144</v>
      </c>
      <c r="G377" s="207"/>
      <c r="H377" s="220">
        <v>64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142</v>
      </c>
      <c r="AU377" s="216" t="s">
        <v>140</v>
      </c>
      <c r="AV377" s="12" t="s">
        <v>139</v>
      </c>
      <c r="AW377" s="12" t="s">
        <v>39</v>
      </c>
      <c r="AX377" s="12" t="s">
        <v>22</v>
      </c>
      <c r="AY377" s="216" t="s">
        <v>131</v>
      </c>
    </row>
    <row r="378" spans="2:65" s="1" customFormat="1" ht="22.5" customHeight="1">
      <c r="B378" s="35"/>
      <c r="C378" s="221" t="s">
        <v>565</v>
      </c>
      <c r="D378" s="221" t="s">
        <v>168</v>
      </c>
      <c r="E378" s="222" t="s">
        <v>566</v>
      </c>
      <c r="F378" s="223" t="s">
        <v>567</v>
      </c>
      <c r="G378" s="224" t="s">
        <v>204</v>
      </c>
      <c r="H378" s="225">
        <v>18</v>
      </c>
      <c r="I378" s="226"/>
      <c r="J378" s="227">
        <f>ROUND(I378*H378,2)</f>
        <v>0</v>
      </c>
      <c r="K378" s="223" t="s">
        <v>20</v>
      </c>
      <c r="L378" s="228"/>
      <c r="M378" s="229" t="s">
        <v>20</v>
      </c>
      <c r="N378" s="230" t="s">
        <v>48</v>
      </c>
      <c r="O378" s="36"/>
      <c r="P378" s="191">
        <f>O378*H378</f>
        <v>0</v>
      </c>
      <c r="Q378" s="191">
        <v>0.00155</v>
      </c>
      <c r="R378" s="191">
        <f>Q378*H378</f>
        <v>0.027899999999999998</v>
      </c>
      <c r="S378" s="191">
        <v>0</v>
      </c>
      <c r="T378" s="192">
        <f>S378*H378</f>
        <v>0</v>
      </c>
      <c r="AR378" s="18" t="s">
        <v>314</v>
      </c>
      <c r="AT378" s="18" t="s">
        <v>168</v>
      </c>
      <c r="AU378" s="18" t="s">
        <v>140</v>
      </c>
      <c r="AY378" s="18" t="s">
        <v>131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140</v>
      </c>
      <c r="BK378" s="193">
        <f>ROUND(I378*H378,2)</f>
        <v>0</v>
      </c>
      <c r="BL378" s="18" t="s">
        <v>224</v>
      </c>
      <c r="BM378" s="18" t="s">
        <v>568</v>
      </c>
    </row>
    <row r="379" spans="2:51" s="11" customFormat="1" ht="13.5">
      <c r="B379" s="194"/>
      <c r="C379" s="195"/>
      <c r="D379" s="196" t="s">
        <v>142</v>
      </c>
      <c r="E379" s="197" t="s">
        <v>20</v>
      </c>
      <c r="F379" s="198" t="s">
        <v>569</v>
      </c>
      <c r="G379" s="195"/>
      <c r="H379" s="199">
        <v>18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142</v>
      </c>
      <c r="AU379" s="205" t="s">
        <v>140</v>
      </c>
      <c r="AV379" s="11" t="s">
        <v>140</v>
      </c>
      <c r="AW379" s="11" t="s">
        <v>39</v>
      </c>
      <c r="AX379" s="11" t="s">
        <v>76</v>
      </c>
      <c r="AY379" s="205" t="s">
        <v>131</v>
      </c>
    </row>
    <row r="380" spans="2:51" s="12" customFormat="1" ht="13.5">
      <c r="B380" s="206"/>
      <c r="C380" s="207"/>
      <c r="D380" s="217" t="s">
        <v>142</v>
      </c>
      <c r="E380" s="218" t="s">
        <v>20</v>
      </c>
      <c r="F380" s="219" t="s">
        <v>144</v>
      </c>
      <c r="G380" s="207"/>
      <c r="H380" s="220">
        <v>18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142</v>
      </c>
      <c r="AU380" s="216" t="s">
        <v>140</v>
      </c>
      <c r="AV380" s="12" t="s">
        <v>139</v>
      </c>
      <c r="AW380" s="12" t="s">
        <v>39</v>
      </c>
      <c r="AX380" s="12" t="s">
        <v>22</v>
      </c>
      <c r="AY380" s="216" t="s">
        <v>131</v>
      </c>
    </row>
    <row r="381" spans="2:65" s="1" customFormat="1" ht="22.5" customHeight="1">
      <c r="B381" s="35"/>
      <c r="C381" s="182" t="s">
        <v>570</v>
      </c>
      <c r="D381" s="182" t="s">
        <v>134</v>
      </c>
      <c r="E381" s="183" t="s">
        <v>571</v>
      </c>
      <c r="F381" s="184" t="s">
        <v>572</v>
      </c>
      <c r="G381" s="185" t="s">
        <v>149</v>
      </c>
      <c r="H381" s="186">
        <v>27</v>
      </c>
      <c r="I381" s="187"/>
      <c r="J381" s="188">
        <f>ROUND(I381*H381,2)</f>
        <v>0</v>
      </c>
      <c r="K381" s="184" t="s">
        <v>138</v>
      </c>
      <c r="L381" s="55"/>
      <c r="M381" s="189" t="s">
        <v>20</v>
      </c>
      <c r="N381" s="190" t="s">
        <v>48</v>
      </c>
      <c r="O381" s="36"/>
      <c r="P381" s="191">
        <f>O381*H381</f>
        <v>0</v>
      </c>
      <c r="Q381" s="191">
        <v>0</v>
      </c>
      <c r="R381" s="191">
        <f>Q381*H381</f>
        <v>0</v>
      </c>
      <c r="S381" s="191">
        <v>0</v>
      </c>
      <c r="T381" s="192">
        <f>S381*H381</f>
        <v>0</v>
      </c>
      <c r="AR381" s="18" t="s">
        <v>224</v>
      </c>
      <c r="AT381" s="18" t="s">
        <v>134</v>
      </c>
      <c r="AU381" s="18" t="s">
        <v>140</v>
      </c>
      <c r="AY381" s="18" t="s">
        <v>131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18" t="s">
        <v>140</v>
      </c>
      <c r="BK381" s="193">
        <f>ROUND(I381*H381,2)</f>
        <v>0</v>
      </c>
      <c r="BL381" s="18" t="s">
        <v>224</v>
      </c>
      <c r="BM381" s="18" t="s">
        <v>573</v>
      </c>
    </row>
    <row r="382" spans="2:51" s="11" customFormat="1" ht="13.5">
      <c r="B382" s="194"/>
      <c r="C382" s="195"/>
      <c r="D382" s="196" t="s">
        <v>142</v>
      </c>
      <c r="E382" s="197" t="s">
        <v>20</v>
      </c>
      <c r="F382" s="198" t="s">
        <v>283</v>
      </c>
      <c r="G382" s="195"/>
      <c r="H382" s="199">
        <v>27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142</v>
      </c>
      <c r="AU382" s="205" t="s">
        <v>140</v>
      </c>
      <c r="AV382" s="11" t="s">
        <v>140</v>
      </c>
      <c r="AW382" s="11" t="s">
        <v>39</v>
      </c>
      <c r="AX382" s="11" t="s">
        <v>76</v>
      </c>
      <c r="AY382" s="205" t="s">
        <v>131</v>
      </c>
    </row>
    <row r="383" spans="2:51" s="12" customFormat="1" ht="13.5">
      <c r="B383" s="206"/>
      <c r="C383" s="207"/>
      <c r="D383" s="217" t="s">
        <v>142</v>
      </c>
      <c r="E383" s="218" t="s">
        <v>20</v>
      </c>
      <c r="F383" s="219" t="s">
        <v>144</v>
      </c>
      <c r="G383" s="207"/>
      <c r="H383" s="220">
        <v>27</v>
      </c>
      <c r="I383" s="211"/>
      <c r="J383" s="207"/>
      <c r="K383" s="207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142</v>
      </c>
      <c r="AU383" s="216" t="s">
        <v>140</v>
      </c>
      <c r="AV383" s="12" t="s">
        <v>139</v>
      </c>
      <c r="AW383" s="12" t="s">
        <v>39</v>
      </c>
      <c r="AX383" s="12" t="s">
        <v>22</v>
      </c>
      <c r="AY383" s="216" t="s">
        <v>131</v>
      </c>
    </row>
    <row r="384" spans="2:65" s="1" customFormat="1" ht="22.5" customHeight="1">
      <c r="B384" s="35"/>
      <c r="C384" s="221" t="s">
        <v>574</v>
      </c>
      <c r="D384" s="221" t="s">
        <v>168</v>
      </c>
      <c r="E384" s="222" t="s">
        <v>575</v>
      </c>
      <c r="F384" s="223" t="s">
        <v>576</v>
      </c>
      <c r="G384" s="224" t="s">
        <v>149</v>
      </c>
      <c r="H384" s="225">
        <v>27</v>
      </c>
      <c r="I384" s="226"/>
      <c r="J384" s="227">
        <f>ROUND(I384*H384,2)</f>
        <v>0</v>
      </c>
      <c r="K384" s="223" t="s">
        <v>138</v>
      </c>
      <c r="L384" s="228"/>
      <c r="M384" s="229" t="s">
        <v>20</v>
      </c>
      <c r="N384" s="230" t="s">
        <v>48</v>
      </c>
      <c r="O384" s="36"/>
      <c r="P384" s="191">
        <f>O384*H384</f>
        <v>0</v>
      </c>
      <c r="Q384" s="191">
        <v>0.00028</v>
      </c>
      <c r="R384" s="191">
        <f>Q384*H384</f>
        <v>0.007559999999999999</v>
      </c>
      <c r="S384" s="191">
        <v>0</v>
      </c>
      <c r="T384" s="192">
        <f>S384*H384</f>
        <v>0</v>
      </c>
      <c r="AR384" s="18" t="s">
        <v>314</v>
      </c>
      <c r="AT384" s="18" t="s">
        <v>168</v>
      </c>
      <c r="AU384" s="18" t="s">
        <v>140</v>
      </c>
      <c r="AY384" s="18" t="s">
        <v>131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18" t="s">
        <v>140</v>
      </c>
      <c r="BK384" s="193">
        <f>ROUND(I384*H384,2)</f>
        <v>0</v>
      </c>
      <c r="BL384" s="18" t="s">
        <v>224</v>
      </c>
      <c r="BM384" s="18" t="s">
        <v>577</v>
      </c>
    </row>
    <row r="385" spans="2:51" s="11" customFormat="1" ht="13.5">
      <c r="B385" s="194"/>
      <c r="C385" s="195"/>
      <c r="D385" s="217" t="s">
        <v>142</v>
      </c>
      <c r="E385" s="255" t="s">
        <v>20</v>
      </c>
      <c r="F385" s="231" t="s">
        <v>578</v>
      </c>
      <c r="G385" s="195"/>
      <c r="H385" s="232">
        <v>27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142</v>
      </c>
      <c r="AU385" s="205" t="s">
        <v>140</v>
      </c>
      <c r="AV385" s="11" t="s">
        <v>140</v>
      </c>
      <c r="AW385" s="11" t="s">
        <v>39</v>
      </c>
      <c r="AX385" s="11" t="s">
        <v>22</v>
      </c>
      <c r="AY385" s="205" t="s">
        <v>131</v>
      </c>
    </row>
    <row r="386" spans="2:65" s="1" customFormat="1" ht="22.5" customHeight="1">
      <c r="B386" s="35"/>
      <c r="C386" s="182" t="s">
        <v>579</v>
      </c>
      <c r="D386" s="182" t="s">
        <v>134</v>
      </c>
      <c r="E386" s="183" t="s">
        <v>580</v>
      </c>
      <c r="F386" s="184" t="s">
        <v>581</v>
      </c>
      <c r="G386" s="185" t="s">
        <v>149</v>
      </c>
      <c r="H386" s="186">
        <v>12</v>
      </c>
      <c r="I386" s="187"/>
      <c r="J386" s="188">
        <f>ROUND(I386*H386,2)</f>
        <v>0</v>
      </c>
      <c r="K386" s="184" t="s">
        <v>138</v>
      </c>
      <c r="L386" s="55"/>
      <c r="M386" s="189" t="s">
        <v>20</v>
      </c>
      <c r="N386" s="190" t="s">
        <v>48</v>
      </c>
      <c r="O386" s="36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AR386" s="18" t="s">
        <v>224</v>
      </c>
      <c r="AT386" s="18" t="s">
        <v>134</v>
      </c>
      <c r="AU386" s="18" t="s">
        <v>140</v>
      </c>
      <c r="AY386" s="18" t="s">
        <v>131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8" t="s">
        <v>140</v>
      </c>
      <c r="BK386" s="193">
        <f>ROUND(I386*H386,2)</f>
        <v>0</v>
      </c>
      <c r="BL386" s="18" t="s">
        <v>224</v>
      </c>
      <c r="BM386" s="18" t="s">
        <v>582</v>
      </c>
    </row>
    <row r="387" spans="2:51" s="11" customFormat="1" ht="13.5">
      <c r="B387" s="194"/>
      <c r="C387" s="195"/>
      <c r="D387" s="196" t="s">
        <v>142</v>
      </c>
      <c r="E387" s="197" t="s">
        <v>20</v>
      </c>
      <c r="F387" s="198" t="s">
        <v>583</v>
      </c>
      <c r="G387" s="195"/>
      <c r="H387" s="199">
        <v>12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142</v>
      </c>
      <c r="AU387" s="205" t="s">
        <v>140</v>
      </c>
      <c r="AV387" s="11" t="s">
        <v>140</v>
      </c>
      <c r="AW387" s="11" t="s">
        <v>39</v>
      </c>
      <c r="AX387" s="11" t="s">
        <v>76</v>
      </c>
      <c r="AY387" s="205" t="s">
        <v>131</v>
      </c>
    </row>
    <row r="388" spans="2:51" s="12" customFormat="1" ht="13.5">
      <c r="B388" s="206"/>
      <c r="C388" s="207"/>
      <c r="D388" s="217" t="s">
        <v>142</v>
      </c>
      <c r="E388" s="218" t="s">
        <v>20</v>
      </c>
      <c r="F388" s="219" t="s">
        <v>144</v>
      </c>
      <c r="G388" s="207"/>
      <c r="H388" s="220">
        <v>12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142</v>
      </c>
      <c r="AU388" s="216" t="s">
        <v>140</v>
      </c>
      <c r="AV388" s="12" t="s">
        <v>139</v>
      </c>
      <c r="AW388" s="12" t="s">
        <v>39</v>
      </c>
      <c r="AX388" s="12" t="s">
        <v>22</v>
      </c>
      <c r="AY388" s="216" t="s">
        <v>131</v>
      </c>
    </row>
    <row r="389" spans="2:65" s="1" customFormat="1" ht="22.5" customHeight="1">
      <c r="B389" s="35"/>
      <c r="C389" s="182" t="s">
        <v>584</v>
      </c>
      <c r="D389" s="182" t="s">
        <v>134</v>
      </c>
      <c r="E389" s="183" t="s">
        <v>585</v>
      </c>
      <c r="F389" s="184" t="s">
        <v>586</v>
      </c>
      <c r="G389" s="185" t="s">
        <v>149</v>
      </c>
      <c r="H389" s="186">
        <v>5</v>
      </c>
      <c r="I389" s="187"/>
      <c r="J389" s="188">
        <f>ROUND(I389*H389,2)</f>
        <v>0</v>
      </c>
      <c r="K389" s="184" t="s">
        <v>138</v>
      </c>
      <c r="L389" s="55"/>
      <c r="M389" s="189" t="s">
        <v>20</v>
      </c>
      <c r="N389" s="190" t="s">
        <v>48</v>
      </c>
      <c r="O389" s="36"/>
      <c r="P389" s="191">
        <f>O389*H389</f>
        <v>0</v>
      </c>
      <c r="Q389" s="191">
        <v>0</v>
      </c>
      <c r="R389" s="191">
        <f>Q389*H389</f>
        <v>0</v>
      </c>
      <c r="S389" s="191">
        <v>0</v>
      </c>
      <c r="T389" s="192">
        <f>S389*H389</f>
        <v>0</v>
      </c>
      <c r="AR389" s="18" t="s">
        <v>224</v>
      </c>
      <c r="AT389" s="18" t="s">
        <v>134</v>
      </c>
      <c r="AU389" s="18" t="s">
        <v>140</v>
      </c>
      <c r="AY389" s="18" t="s">
        <v>131</v>
      </c>
      <c r="BE389" s="193">
        <f>IF(N389="základní",J389,0)</f>
        <v>0</v>
      </c>
      <c r="BF389" s="193">
        <f>IF(N389="snížená",J389,0)</f>
        <v>0</v>
      </c>
      <c r="BG389" s="193">
        <f>IF(N389="zákl. přenesená",J389,0)</f>
        <v>0</v>
      </c>
      <c r="BH389" s="193">
        <f>IF(N389="sníž. přenesená",J389,0)</f>
        <v>0</v>
      </c>
      <c r="BI389" s="193">
        <f>IF(N389="nulová",J389,0)</f>
        <v>0</v>
      </c>
      <c r="BJ389" s="18" t="s">
        <v>140</v>
      </c>
      <c r="BK389" s="193">
        <f>ROUND(I389*H389,2)</f>
        <v>0</v>
      </c>
      <c r="BL389" s="18" t="s">
        <v>224</v>
      </c>
      <c r="BM389" s="18" t="s">
        <v>587</v>
      </c>
    </row>
    <row r="390" spans="2:51" s="11" customFormat="1" ht="13.5">
      <c r="B390" s="194"/>
      <c r="C390" s="195"/>
      <c r="D390" s="196" t="s">
        <v>142</v>
      </c>
      <c r="E390" s="197" t="s">
        <v>20</v>
      </c>
      <c r="F390" s="198" t="s">
        <v>151</v>
      </c>
      <c r="G390" s="195"/>
      <c r="H390" s="199">
        <v>5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142</v>
      </c>
      <c r="AU390" s="205" t="s">
        <v>140</v>
      </c>
      <c r="AV390" s="11" t="s">
        <v>140</v>
      </c>
      <c r="AW390" s="11" t="s">
        <v>39</v>
      </c>
      <c r="AX390" s="11" t="s">
        <v>76</v>
      </c>
      <c r="AY390" s="205" t="s">
        <v>131</v>
      </c>
    </row>
    <row r="391" spans="2:51" s="12" customFormat="1" ht="13.5">
      <c r="B391" s="206"/>
      <c r="C391" s="207"/>
      <c r="D391" s="217" t="s">
        <v>142</v>
      </c>
      <c r="E391" s="218" t="s">
        <v>20</v>
      </c>
      <c r="F391" s="219" t="s">
        <v>144</v>
      </c>
      <c r="G391" s="207"/>
      <c r="H391" s="220">
        <v>5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142</v>
      </c>
      <c r="AU391" s="216" t="s">
        <v>140</v>
      </c>
      <c r="AV391" s="12" t="s">
        <v>139</v>
      </c>
      <c r="AW391" s="12" t="s">
        <v>39</v>
      </c>
      <c r="AX391" s="12" t="s">
        <v>22</v>
      </c>
      <c r="AY391" s="216" t="s">
        <v>131</v>
      </c>
    </row>
    <row r="392" spans="2:65" s="1" customFormat="1" ht="31.5" customHeight="1">
      <c r="B392" s="35"/>
      <c r="C392" s="182" t="s">
        <v>588</v>
      </c>
      <c r="D392" s="182" t="s">
        <v>134</v>
      </c>
      <c r="E392" s="183" t="s">
        <v>589</v>
      </c>
      <c r="F392" s="184" t="s">
        <v>590</v>
      </c>
      <c r="G392" s="185" t="s">
        <v>591</v>
      </c>
      <c r="H392" s="256"/>
      <c r="I392" s="187"/>
      <c r="J392" s="188">
        <f>ROUND(I392*H392,2)</f>
        <v>0</v>
      </c>
      <c r="K392" s="184" t="s">
        <v>138</v>
      </c>
      <c r="L392" s="55"/>
      <c r="M392" s="189" t="s">
        <v>20</v>
      </c>
      <c r="N392" s="190" t="s">
        <v>48</v>
      </c>
      <c r="O392" s="36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AR392" s="18" t="s">
        <v>224</v>
      </c>
      <c r="AT392" s="18" t="s">
        <v>134</v>
      </c>
      <c r="AU392" s="18" t="s">
        <v>140</v>
      </c>
      <c r="AY392" s="18" t="s">
        <v>131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8" t="s">
        <v>140</v>
      </c>
      <c r="BK392" s="193">
        <f>ROUND(I392*H392,2)</f>
        <v>0</v>
      </c>
      <c r="BL392" s="18" t="s">
        <v>224</v>
      </c>
      <c r="BM392" s="18" t="s">
        <v>592</v>
      </c>
    </row>
    <row r="393" spans="2:63" s="10" customFormat="1" ht="29.85" customHeight="1">
      <c r="B393" s="165"/>
      <c r="C393" s="166"/>
      <c r="D393" s="179" t="s">
        <v>75</v>
      </c>
      <c r="E393" s="180" t="s">
        <v>593</v>
      </c>
      <c r="F393" s="180" t="s">
        <v>594</v>
      </c>
      <c r="G393" s="166"/>
      <c r="H393" s="166"/>
      <c r="I393" s="169"/>
      <c r="J393" s="181">
        <f>BK393</f>
        <v>0</v>
      </c>
      <c r="K393" s="166"/>
      <c r="L393" s="171"/>
      <c r="M393" s="172"/>
      <c r="N393" s="173"/>
      <c r="O393" s="173"/>
      <c r="P393" s="174">
        <f>SUM(P394:P397)</f>
        <v>0</v>
      </c>
      <c r="Q393" s="173"/>
      <c r="R393" s="174">
        <f>SUM(R394:R397)</f>
        <v>0.0285</v>
      </c>
      <c r="S393" s="173"/>
      <c r="T393" s="175">
        <f>SUM(T394:T397)</f>
        <v>0</v>
      </c>
      <c r="AR393" s="176" t="s">
        <v>140</v>
      </c>
      <c r="AT393" s="177" t="s">
        <v>75</v>
      </c>
      <c r="AU393" s="177" t="s">
        <v>22</v>
      </c>
      <c r="AY393" s="176" t="s">
        <v>131</v>
      </c>
      <c r="BK393" s="178">
        <f>SUM(BK394:BK397)</f>
        <v>0</v>
      </c>
    </row>
    <row r="394" spans="2:65" s="1" customFormat="1" ht="31.5" customHeight="1">
      <c r="B394" s="35"/>
      <c r="C394" s="182" t="s">
        <v>595</v>
      </c>
      <c r="D394" s="182" t="s">
        <v>134</v>
      </c>
      <c r="E394" s="183" t="s">
        <v>596</v>
      </c>
      <c r="F394" s="184" t="s">
        <v>597</v>
      </c>
      <c r="G394" s="185" t="s">
        <v>149</v>
      </c>
      <c r="H394" s="186">
        <v>2</v>
      </c>
      <c r="I394" s="187"/>
      <c r="J394" s="188">
        <f>ROUND(I394*H394,2)</f>
        <v>0</v>
      </c>
      <c r="K394" s="184" t="s">
        <v>138</v>
      </c>
      <c r="L394" s="55"/>
      <c r="M394" s="189" t="s">
        <v>20</v>
      </c>
      <c r="N394" s="190" t="s">
        <v>48</v>
      </c>
      <c r="O394" s="36"/>
      <c r="P394" s="191">
        <f>O394*H394</f>
        <v>0</v>
      </c>
      <c r="Q394" s="191">
        <v>0.00025</v>
      </c>
      <c r="R394" s="191">
        <f>Q394*H394</f>
        <v>0.0005</v>
      </c>
      <c r="S394" s="191">
        <v>0</v>
      </c>
      <c r="T394" s="192">
        <f>S394*H394</f>
        <v>0</v>
      </c>
      <c r="AR394" s="18" t="s">
        <v>224</v>
      </c>
      <c r="AT394" s="18" t="s">
        <v>134</v>
      </c>
      <c r="AU394" s="18" t="s">
        <v>140</v>
      </c>
      <c r="AY394" s="18" t="s">
        <v>131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140</v>
      </c>
      <c r="BK394" s="193">
        <f>ROUND(I394*H394,2)</f>
        <v>0</v>
      </c>
      <c r="BL394" s="18" t="s">
        <v>224</v>
      </c>
      <c r="BM394" s="18" t="s">
        <v>598</v>
      </c>
    </row>
    <row r="395" spans="2:51" s="11" customFormat="1" ht="13.5">
      <c r="B395" s="194"/>
      <c r="C395" s="195"/>
      <c r="D395" s="196" t="s">
        <v>142</v>
      </c>
      <c r="E395" s="197" t="s">
        <v>20</v>
      </c>
      <c r="F395" s="198" t="s">
        <v>140</v>
      </c>
      <c r="G395" s="195"/>
      <c r="H395" s="199">
        <v>2</v>
      </c>
      <c r="I395" s="200"/>
      <c r="J395" s="195"/>
      <c r="K395" s="195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142</v>
      </c>
      <c r="AU395" s="205" t="s">
        <v>140</v>
      </c>
      <c r="AV395" s="11" t="s">
        <v>140</v>
      </c>
      <c r="AW395" s="11" t="s">
        <v>39</v>
      </c>
      <c r="AX395" s="11" t="s">
        <v>76</v>
      </c>
      <c r="AY395" s="205" t="s">
        <v>131</v>
      </c>
    </row>
    <row r="396" spans="2:51" s="12" customFormat="1" ht="13.5">
      <c r="B396" s="206"/>
      <c r="C396" s="207"/>
      <c r="D396" s="217" t="s">
        <v>142</v>
      </c>
      <c r="E396" s="218" t="s">
        <v>20</v>
      </c>
      <c r="F396" s="219" t="s">
        <v>144</v>
      </c>
      <c r="G396" s="207"/>
      <c r="H396" s="220">
        <v>2</v>
      </c>
      <c r="I396" s="211"/>
      <c r="J396" s="207"/>
      <c r="K396" s="207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142</v>
      </c>
      <c r="AU396" s="216" t="s">
        <v>140</v>
      </c>
      <c r="AV396" s="12" t="s">
        <v>139</v>
      </c>
      <c r="AW396" s="12" t="s">
        <v>39</v>
      </c>
      <c r="AX396" s="12" t="s">
        <v>22</v>
      </c>
      <c r="AY396" s="216" t="s">
        <v>131</v>
      </c>
    </row>
    <row r="397" spans="2:65" s="1" customFormat="1" ht="22.5" customHeight="1">
      <c r="B397" s="35"/>
      <c r="C397" s="221" t="s">
        <v>599</v>
      </c>
      <c r="D397" s="221" t="s">
        <v>168</v>
      </c>
      <c r="E397" s="222" t="s">
        <v>600</v>
      </c>
      <c r="F397" s="223" t="s">
        <v>601</v>
      </c>
      <c r="G397" s="224" t="s">
        <v>149</v>
      </c>
      <c r="H397" s="225">
        <v>2</v>
      </c>
      <c r="I397" s="226"/>
      <c r="J397" s="227">
        <f>ROUND(I397*H397,2)</f>
        <v>0</v>
      </c>
      <c r="K397" s="223" t="s">
        <v>20</v>
      </c>
      <c r="L397" s="228"/>
      <c r="M397" s="229" t="s">
        <v>20</v>
      </c>
      <c r="N397" s="230" t="s">
        <v>48</v>
      </c>
      <c r="O397" s="36"/>
      <c r="P397" s="191">
        <f>O397*H397</f>
        <v>0</v>
      </c>
      <c r="Q397" s="191">
        <v>0.014</v>
      </c>
      <c r="R397" s="191">
        <f>Q397*H397</f>
        <v>0.028</v>
      </c>
      <c r="S397" s="191">
        <v>0</v>
      </c>
      <c r="T397" s="192">
        <f>S397*H397</f>
        <v>0</v>
      </c>
      <c r="AR397" s="18" t="s">
        <v>314</v>
      </c>
      <c r="AT397" s="18" t="s">
        <v>168</v>
      </c>
      <c r="AU397" s="18" t="s">
        <v>140</v>
      </c>
      <c r="AY397" s="18" t="s">
        <v>131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140</v>
      </c>
      <c r="BK397" s="193">
        <f>ROUND(I397*H397,2)</f>
        <v>0</v>
      </c>
      <c r="BL397" s="18" t="s">
        <v>224</v>
      </c>
      <c r="BM397" s="18" t="s">
        <v>602</v>
      </c>
    </row>
    <row r="398" spans="2:63" s="10" customFormat="1" ht="29.85" customHeight="1">
      <c r="B398" s="165"/>
      <c r="C398" s="166"/>
      <c r="D398" s="179" t="s">
        <v>75</v>
      </c>
      <c r="E398" s="180" t="s">
        <v>603</v>
      </c>
      <c r="F398" s="180" t="s">
        <v>604</v>
      </c>
      <c r="G398" s="166"/>
      <c r="H398" s="166"/>
      <c r="I398" s="169"/>
      <c r="J398" s="181">
        <f>BK398</f>
        <v>0</v>
      </c>
      <c r="K398" s="166"/>
      <c r="L398" s="171"/>
      <c r="M398" s="172"/>
      <c r="N398" s="173"/>
      <c r="O398" s="173"/>
      <c r="P398" s="174">
        <f>SUM(P399:P401)</f>
        <v>0</v>
      </c>
      <c r="Q398" s="173"/>
      <c r="R398" s="174">
        <f>SUM(R399:R401)</f>
        <v>0.00096</v>
      </c>
      <c r="S398" s="173"/>
      <c r="T398" s="175">
        <f>SUM(T399:T401)</f>
        <v>0</v>
      </c>
      <c r="AR398" s="176" t="s">
        <v>140</v>
      </c>
      <c r="AT398" s="177" t="s">
        <v>75</v>
      </c>
      <c r="AU398" s="177" t="s">
        <v>22</v>
      </c>
      <c r="AY398" s="176" t="s">
        <v>131</v>
      </c>
      <c r="BK398" s="178">
        <f>SUM(BK399:BK401)</f>
        <v>0</v>
      </c>
    </row>
    <row r="399" spans="2:65" s="1" customFormat="1" ht="22.5" customHeight="1">
      <c r="B399" s="35"/>
      <c r="C399" s="182" t="s">
        <v>605</v>
      </c>
      <c r="D399" s="182" t="s">
        <v>134</v>
      </c>
      <c r="E399" s="183" t="s">
        <v>606</v>
      </c>
      <c r="F399" s="184" t="s">
        <v>607</v>
      </c>
      <c r="G399" s="185" t="s">
        <v>204</v>
      </c>
      <c r="H399" s="186">
        <v>4</v>
      </c>
      <c r="I399" s="187"/>
      <c r="J399" s="188">
        <f>ROUND(I399*H399,2)</f>
        <v>0</v>
      </c>
      <c r="K399" s="184" t="s">
        <v>20</v>
      </c>
      <c r="L399" s="55"/>
      <c r="M399" s="189" t="s">
        <v>20</v>
      </c>
      <c r="N399" s="190" t="s">
        <v>48</v>
      </c>
      <c r="O399" s="36"/>
      <c r="P399" s="191">
        <f>O399*H399</f>
        <v>0</v>
      </c>
      <c r="Q399" s="191">
        <v>0.00024</v>
      </c>
      <c r="R399" s="191">
        <f>Q399*H399</f>
        <v>0.00096</v>
      </c>
      <c r="S399" s="191">
        <v>0</v>
      </c>
      <c r="T399" s="192">
        <f>S399*H399</f>
        <v>0</v>
      </c>
      <c r="AR399" s="18" t="s">
        <v>224</v>
      </c>
      <c r="AT399" s="18" t="s">
        <v>134</v>
      </c>
      <c r="AU399" s="18" t="s">
        <v>140</v>
      </c>
      <c r="AY399" s="18" t="s">
        <v>131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8" t="s">
        <v>140</v>
      </c>
      <c r="BK399" s="193">
        <f>ROUND(I399*H399,2)</f>
        <v>0</v>
      </c>
      <c r="BL399" s="18" t="s">
        <v>224</v>
      </c>
      <c r="BM399" s="18" t="s">
        <v>608</v>
      </c>
    </row>
    <row r="400" spans="2:51" s="11" customFormat="1" ht="13.5">
      <c r="B400" s="194"/>
      <c r="C400" s="195"/>
      <c r="D400" s="196" t="s">
        <v>142</v>
      </c>
      <c r="E400" s="197" t="s">
        <v>20</v>
      </c>
      <c r="F400" s="198" t="s">
        <v>609</v>
      </c>
      <c r="G400" s="195"/>
      <c r="H400" s="199">
        <v>4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142</v>
      </c>
      <c r="AU400" s="205" t="s">
        <v>140</v>
      </c>
      <c r="AV400" s="11" t="s">
        <v>140</v>
      </c>
      <c r="AW400" s="11" t="s">
        <v>39</v>
      </c>
      <c r="AX400" s="11" t="s">
        <v>76</v>
      </c>
      <c r="AY400" s="205" t="s">
        <v>131</v>
      </c>
    </row>
    <row r="401" spans="2:51" s="12" customFormat="1" ht="13.5">
      <c r="B401" s="206"/>
      <c r="C401" s="207"/>
      <c r="D401" s="196" t="s">
        <v>142</v>
      </c>
      <c r="E401" s="208" t="s">
        <v>20</v>
      </c>
      <c r="F401" s="209" t="s">
        <v>144</v>
      </c>
      <c r="G401" s="207"/>
      <c r="H401" s="210">
        <v>4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142</v>
      </c>
      <c r="AU401" s="216" t="s">
        <v>140</v>
      </c>
      <c r="AV401" s="12" t="s">
        <v>139</v>
      </c>
      <c r="AW401" s="12" t="s">
        <v>39</v>
      </c>
      <c r="AX401" s="12" t="s">
        <v>22</v>
      </c>
      <c r="AY401" s="216" t="s">
        <v>131</v>
      </c>
    </row>
    <row r="402" spans="2:63" s="10" customFormat="1" ht="29.85" customHeight="1">
      <c r="B402" s="165"/>
      <c r="C402" s="166"/>
      <c r="D402" s="179" t="s">
        <v>75</v>
      </c>
      <c r="E402" s="180" t="s">
        <v>610</v>
      </c>
      <c r="F402" s="180" t="s">
        <v>611</v>
      </c>
      <c r="G402" s="166"/>
      <c r="H402" s="166"/>
      <c r="I402" s="169"/>
      <c r="J402" s="181">
        <f>BK402</f>
        <v>0</v>
      </c>
      <c r="K402" s="166"/>
      <c r="L402" s="171"/>
      <c r="M402" s="172"/>
      <c r="N402" s="173"/>
      <c r="O402" s="173"/>
      <c r="P402" s="174">
        <f>SUM(P403:P405)</f>
        <v>0</v>
      </c>
      <c r="Q402" s="173"/>
      <c r="R402" s="174">
        <f>SUM(R403:R405)</f>
        <v>0</v>
      </c>
      <c r="S402" s="173"/>
      <c r="T402" s="175">
        <f>SUM(T403:T405)</f>
        <v>0.0165</v>
      </c>
      <c r="AR402" s="176" t="s">
        <v>140</v>
      </c>
      <c r="AT402" s="177" t="s">
        <v>75</v>
      </c>
      <c r="AU402" s="177" t="s">
        <v>22</v>
      </c>
      <c r="AY402" s="176" t="s">
        <v>131</v>
      </c>
      <c r="BK402" s="178">
        <f>SUM(BK403:BK405)</f>
        <v>0</v>
      </c>
    </row>
    <row r="403" spans="2:65" s="1" customFormat="1" ht="22.5" customHeight="1">
      <c r="B403" s="35"/>
      <c r="C403" s="182" t="s">
        <v>612</v>
      </c>
      <c r="D403" s="182" t="s">
        <v>134</v>
      </c>
      <c r="E403" s="183" t="s">
        <v>613</v>
      </c>
      <c r="F403" s="184" t="s">
        <v>614</v>
      </c>
      <c r="G403" s="185" t="s">
        <v>417</v>
      </c>
      <c r="H403" s="186">
        <v>1</v>
      </c>
      <c r="I403" s="187"/>
      <c r="J403" s="188">
        <f>ROUND(I403*H403,2)</f>
        <v>0</v>
      </c>
      <c r="K403" s="184" t="s">
        <v>20</v>
      </c>
      <c r="L403" s="55"/>
      <c r="M403" s="189" t="s">
        <v>20</v>
      </c>
      <c r="N403" s="190" t="s">
        <v>48</v>
      </c>
      <c r="O403" s="36"/>
      <c r="P403" s="191">
        <f>O403*H403</f>
        <v>0</v>
      </c>
      <c r="Q403" s="191">
        <v>0</v>
      </c>
      <c r="R403" s="191">
        <f>Q403*H403</f>
        <v>0</v>
      </c>
      <c r="S403" s="191">
        <v>0.0165</v>
      </c>
      <c r="T403" s="192">
        <f>S403*H403</f>
        <v>0.0165</v>
      </c>
      <c r="AR403" s="18" t="s">
        <v>224</v>
      </c>
      <c r="AT403" s="18" t="s">
        <v>134</v>
      </c>
      <c r="AU403" s="18" t="s">
        <v>140</v>
      </c>
      <c r="AY403" s="18" t="s">
        <v>131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140</v>
      </c>
      <c r="BK403" s="193">
        <f>ROUND(I403*H403,2)</f>
        <v>0</v>
      </c>
      <c r="BL403" s="18" t="s">
        <v>224</v>
      </c>
      <c r="BM403" s="18" t="s">
        <v>615</v>
      </c>
    </row>
    <row r="404" spans="2:51" s="11" customFormat="1" ht="13.5">
      <c r="B404" s="194"/>
      <c r="C404" s="195"/>
      <c r="D404" s="196" t="s">
        <v>142</v>
      </c>
      <c r="E404" s="197" t="s">
        <v>20</v>
      </c>
      <c r="F404" s="198" t="s">
        <v>22</v>
      </c>
      <c r="G404" s="195"/>
      <c r="H404" s="199">
        <v>1</v>
      </c>
      <c r="I404" s="200"/>
      <c r="J404" s="195"/>
      <c r="K404" s="195"/>
      <c r="L404" s="201"/>
      <c r="M404" s="202"/>
      <c r="N404" s="203"/>
      <c r="O404" s="203"/>
      <c r="P404" s="203"/>
      <c r="Q404" s="203"/>
      <c r="R404" s="203"/>
      <c r="S404" s="203"/>
      <c r="T404" s="204"/>
      <c r="AT404" s="205" t="s">
        <v>142</v>
      </c>
      <c r="AU404" s="205" t="s">
        <v>140</v>
      </c>
      <c r="AV404" s="11" t="s">
        <v>140</v>
      </c>
      <c r="AW404" s="11" t="s">
        <v>39</v>
      </c>
      <c r="AX404" s="11" t="s">
        <v>76</v>
      </c>
      <c r="AY404" s="205" t="s">
        <v>131</v>
      </c>
    </row>
    <row r="405" spans="2:51" s="12" customFormat="1" ht="13.5">
      <c r="B405" s="206"/>
      <c r="C405" s="207"/>
      <c r="D405" s="196" t="s">
        <v>142</v>
      </c>
      <c r="E405" s="208" t="s">
        <v>20</v>
      </c>
      <c r="F405" s="209" t="s">
        <v>144</v>
      </c>
      <c r="G405" s="207"/>
      <c r="H405" s="210">
        <v>1</v>
      </c>
      <c r="I405" s="211"/>
      <c r="J405" s="207"/>
      <c r="K405" s="207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142</v>
      </c>
      <c r="AU405" s="216" t="s">
        <v>140</v>
      </c>
      <c r="AV405" s="12" t="s">
        <v>139</v>
      </c>
      <c r="AW405" s="12" t="s">
        <v>39</v>
      </c>
      <c r="AX405" s="12" t="s">
        <v>22</v>
      </c>
      <c r="AY405" s="216" t="s">
        <v>131</v>
      </c>
    </row>
    <row r="406" spans="2:63" s="10" customFormat="1" ht="37.35" customHeight="1">
      <c r="B406" s="165"/>
      <c r="C406" s="166"/>
      <c r="D406" s="167" t="s">
        <v>75</v>
      </c>
      <c r="E406" s="168" t="s">
        <v>616</v>
      </c>
      <c r="F406" s="168" t="s">
        <v>617</v>
      </c>
      <c r="G406" s="166"/>
      <c r="H406" s="166"/>
      <c r="I406" s="169"/>
      <c r="J406" s="170">
        <f>BK406</f>
        <v>0</v>
      </c>
      <c r="K406" s="166"/>
      <c r="L406" s="171"/>
      <c r="M406" s="172"/>
      <c r="N406" s="173"/>
      <c r="O406" s="173"/>
      <c r="P406" s="174">
        <f>P407</f>
        <v>0</v>
      </c>
      <c r="Q406" s="173"/>
      <c r="R406" s="174">
        <f>R407</f>
        <v>0</v>
      </c>
      <c r="S406" s="173"/>
      <c r="T406" s="175">
        <f>T407</f>
        <v>0</v>
      </c>
      <c r="AR406" s="176" t="s">
        <v>151</v>
      </c>
      <c r="AT406" s="177" t="s">
        <v>75</v>
      </c>
      <c r="AU406" s="177" t="s">
        <v>76</v>
      </c>
      <c r="AY406" s="176" t="s">
        <v>131</v>
      </c>
      <c r="BK406" s="178">
        <f>BK407</f>
        <v>0</v>
      </c>
    </row>
    <row r="407" spans="2:63" s="10" customFormat="1" ht="19.9" customHeight="1">
      <c r="B407" s="165"/>
      <c r="C407" s="166"/>
      <c r="D407" s="179" t="s">
        <v>75</v>
      </c>
      <c r="E407" s="180" t="s">
        <v>618</v>
      </c>
      <c r="F407" s="180" t="s">
        <v>619</v>
      </c>
      <c r="G407" s="166"/>
      <c r="H407" s="166"/>
      <c r="I407" s="169"/>
      <c r="J407" s="181">
        <f>BK407</f>
        <v>0</v>
      </c>
      <c r="K407" s="166"/>
      <c r="L407" s="171"/>
      <c r="M407" s="172"/>
      <c r="N407" s="173"/>
      <c r="O407" s="173"/>
      <c r="P407" s="174">
        <f>SUM(P408:P419)</f>
        <v>0</v>
      </c>
      <c r="Q407" s="173"/>
      <c r="R407" s="174">
        <f>SUM(R408:R419)</f>
        <v>0</v>
      </c>
      <c r="S407" s="173"/>
      <c r="T407" s="175">
        <f>SUM(T408:T419)</f>
        <v>0</v>
      </c>
      <c r="AR407" s="176" t="s">
        <v>151</v>
      </c>
      <c r="AT407" s="177" t="s">
        <v>75</v>
      </c>
      <c r="AU407" s="177" t="s">
        <v>22</v>
      </c>
      <c r="AY407" s="176" t="s">
        <v>131</v>
      </c>
      <c r="BK407" s="178">
        <f>SUM(BK408:BK419)</f>
        <v>0</v>
      </c>
    </row>
    <row r="408" spans="2:65" s="1" customFormat="1" ht="22.5" customHeight="1">
      <c r="B408" s="35"/>
      <c r="C408" s="182" t="s">
        <v>620</v>
      </c>
      <c r="D408" s="182" t="s">
        <v>134</v>
      </c>
      <c r="E408" s="183" t="s">
        <v>621</v>
      </c>
      <c r="F408" s="184" t="s">
        <v>622</v>
      </c>
      <c r="G408" s="185" t="s">
        <v>417</v>
      </c>
      <c r="H408" s="186">
        <v>1</v>
      </c>
      <c r="I408" s="187"/>
      <c r="J408" s="188">
        <f>ROUND(I408*H408,2)</f>
        <v>0</v>
      </c>
      <c r="K408" s="184" t="s">
        <v>138</v>
      </c>
      <c r="L408" s="55"/>
      <c r="M408" s="189" t="s">
        <v>20</v>
      </c>
      <c r="N408" s="190" t="s">
        <v>48</v>
      </c>
      <c r="O408" s="36"/>
      <c r="P408" s="191">
        <f>O408*H408</f>
        <v>0</v>
      </c>
      <c r="Q408" s="191">
        <v>0</v>
      </c>
      <c r="R408" s="191">
        <f>Q408*H408</f>
        <v>0</v>
      </c>
      <c r="S408" s="191">
        <v>0</v>
      </c>
      <c r="T408" s="192">
        <f>S408*H408</f>
        <v>0</v>
      </c>
      <c r="AR408" s="18" t="s">
        <v>623</v>
      </c>
      <c r="AT408" s="18" t="s">
        <v>134</v>
      </c>
      <c r="AU408" s="18" t="s">
        <v>140</v>
      </c>
      <c r="AY408" s="18" t="s">
        <v>131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140</v>
      </c>
      <c r="BK408" s="193">
        <f>ROUND(I408*H408,2)</f>
        <v>0</v>
      </c>
      <c r="BL408" s="18" t="s">
        <v>623</v>
      </c>
      <c r="BM408" s="18" t="s">
        <v>624</v>
      </c>
    </row>
    <row r="409" spans="2:51" s="11" customFormat="1" ht="13.5">
      <c r="B409" s="194"/>
      <c r="C409" s="195"/>
      <c r="D409" s="196" t="s">
        <v>142</v>
      </c>
      <c r="E409" s="197" t="s">
        <v>20</v>
      </c>
      <c r="F409" s="198" t="s">
        <v>22</v>
      </c>
      <c r="G409" s="195"/>
      <c r="H409" s="199">
        <v>1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142</v>
      </c>
      <c r="AU409" s="205" t="s">
        <v>140</v>
      </c>
      <c r="AV409" s="11" t="s">
        <v>140</v>
      </c>
      <c r="AW409" s="11" t="s">
        <v>39</v>
      </c>
      <c r="AX409" s="11" t="s">
        <v>76</v>
      </c>
      <c r="AY409" s="205" t="s">
        <v>131</v>
      </c>
    </row>
    <row r="410" spans="2:51" s="12" customFormat="1" ht="13.5">
      <c r="B410" s="206"/>
      <c r="C410" s="207"/>
      <c r="D410" s="217" t="s">
        <v>142</v>
      </c>
      <c r="E410" s="218" t="s">
        <v>20</v>
      </c>
      <c r="F410" s="219" t="s">
        <v>144</v>
      </c>
      <c r="G410" s="207"/>
      <c r="H410" s="220">
        <v>1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142</v>
      </c>
      <c r="AU410" s="216" t="s">
        <v>140</v>
      </c>
      <c r="AV410" s="12" t="s">
        <v>139</v>
      </c>
      <c r="AW410" s="12" t="s">
        <v>39</v>
      </c>
      <c r="AX410" s="12" t="s">
        <v>22</v>
      </c>
      <c r="AY410" s="216" t="s">
        <v>131</v>
      </c>
    </row>
    <row r="411" spans="2:65" s="1" customFormat="1" ht="22.5" customHeight="1">
      <c r="B411" s="35"/>
      <c r="C411" s="182" t="s">
        <v>625</v>
      </c>
      <c r="D411" s="182" t="s">
        <v>134</v>
      </c>
      <c r="E411" s="183" t="s">
        <v>626</v>
      </c>
      <c r="F411" s="184" t="s">
        <v>627</v>
      </c>
      <c r="G411" s="185" t="s">
        <v>628</v>
      </c>
      <c r="H411" s="186">
        <v>1</v>
      </c>
      <c r="I411" s="187"/>
      <c r="J411" s="188">
        <f>ROUND(I411*H411,2)</f>
        <v>0</v>
      </c>
      <c r="K411" s="184" t="s">
        <v>20</v>
      </c>
      <c r="L411" s="55"/>
      <c r="M411" s="189" t="s">
        <v>20</v>
      </c>
      <c r="N411" s="190" t="s">
        <v>48</v>
      </c>
      <c r="O411" s="36"/>
      <c r="P411" s="191">
        <f>O411*H411</f>
        <v>0</v>
      </c>
      <c r="Q411" s="191">
        <v>0</v>
      </c>
      <c r="R411" s="191">
        <f>Q411*H411</f>
        <v>0</v>
      </c>
      <c r="S411" s="191">
        <v>0</v>
      </c>
      <c r="T411" s="192">
        <f>S411*H411</f>
        <v>0</v>
      </c>
      <c r="AR411" s="18" t="s">
        <v>623</v>
      </c>
      <c r="AT411" s="18" t="s">
        <v>134</v>
      </c>
      <c r="AU411" s="18" t="s">
        <v>140</v>
      </c>
      <c r="AY411" s="18" t="s">
        <v>131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140</v>
      </c>
      <c r="BK411" s="193">
        <f>ROUND(I411*H411,2)</f>
        <v>0</v>
      </c>
      <c r="BL411" s="18" t="s">
        <v>623</v>
      </c>
      <c r="BM411" s="18" t="s">
        <v>629</v>
      </c>
    </row>
    <row r="412" spans="2:51" s="11" customFormat="1" ht="13.5">
      <c r="B412" s="194"/>
      <c r="C412" s="195"/>
      <c r="D412" s="196" t="s">
        <v>142</v>
      </c>
      <c r="E412" s="197" t="s">
        <v>20</v>
      </c>
      <c r="F412" s="198" t="s">
        <v>22</v>
      </c>
      <c r="G412" s="195"/>
      <c r="H412" s="199">
        <v>1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142</v>
      </c>
      <c r="AU412" s="205" t="s">
        <v>140</v>
      </c>
      <c r="AV412" s="11" t="s">
        <v>140</v>
      </c>
      <c r="AW412" s="11" t="s">
        <v>39</v>
      </c>
      <c r="AX412" s="11" t="s">
        <v>76</v>
      </c>
      <c r="AY412" s="205" t="s">
        <v>131</v>
      </c>
    </row>
    <row r="413" spans="2:51" s="12" customFormat="1" ht="13.5">
      <c r="B413" s="206"/>
      <c r="C413" s="207"/>
      <c r="D413" s="217" t="s">
        <v>142</v>
      </c>
      <c r="E413" s="218" t="s">
        <v>20</v>
      </c>
      <c r="F413" s="219" t="s">
        <v>144</v>
      </c>
      <c r="G413" s="207"/>
      <c r="H413" s="220">
        <v>1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142</v>
      </c>
      <c r="AU413" s="216" t="s">
        <v>140</v>
      </c>
      <c r="AV413" s="12" t="s">
        <v>139</v>
      </c>
      <c r="AW413" s="12" t="s">
        <v>39</v>
      </c>
      <c r="AX413" s="12" t="s">
        <v>22</v>
      </c>
      <c r="AY413" s="216" t="s">
        <v>131</v>
      </c>
    </row>
    <row r="414" spans="2:65" s="1" customFormat="1" ht="22.5" customHeight="1">
      <c r="B414" s="35"/>
      <c r="C414" s="182" t="s">
        <v>630</v>
      </c>
      <c r="D414" s="182" t="s">
        <v>134</v>
      </c>
      <c r="E414" s="183" t="s">
        <v>631</v>
      </c>
      <c r="F414" s="184" t="s">
        <v>632</v>
      </c>
      <c r="G414" s="185" t="s">
        <v>417</v>
      </c>
      <c r="H414" s="186">
        <v>1</v>
      </c>
      <c r="I414" s="187"/>
      <c r="J414" s="188">
        <f>ROUND(I414*H414,2)</f>
        <v>0</v>
      </c>
      <c r="K414" s="184" t="s">
        <v>138</v>
      </c>
      <c r="L414" s="55"/>
      <c r="M414" s="189" t="s">
        <v>20</v>
      </c>
      <c r="N414" s="190" t="s">
        <v>48</v>
      </c>
      <c r="O414" s="36"/>
      <c r="P414" s="191">
        <f>O414*H414</f>
        <v>0</v>
      </c>
      <c r="Q414" s="191">
        <v>0</v>
      </c>
      <c r="R414" s="191">
        <f>Q414*H414</f>
        <v>0</v>
      </c>
      <c r="S414" s="191">
        <v>0</v>
      </c>
      <c r="T414" s="192">
        <f>S414*H414</f>
        <v>0</v>
      </c>
      <c r="AR414" s="18" t="s">
        <v>623</v>
      </c>
      <c r="AT414" s="18" t="s">
        <v>134</v>
      </c>
      <c r="AU414" s="18" t="s">
        <v>140</v>
      </c>
      <c r="AY414" s="18" t="s">
        <v>131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140</v>
      </c>
      <c r="BK414" s="193">
        <f>ROUND(I414*H414,2)</f>
        <v>0</v>
      </c>
      <c r="BL414" s="18" t="s">
        <v>623</v>
      </c>
      <c r="BM414" s="18" t="s">
        <v>633</v>
      </c>
    </row>
    <row r="415" spans="2:51" s="11" customFormat="1" ht="13.5">
      <c r="B415" s="194"/>
      <c r="C415" s="195"/>
      <c r="D415" s="196" t="s">
        <v>142</v>
      </c>
      <c r="E415" s="197" t="s">
        <v>20</v>
      </c>
      <c r="F415" s="198" t="s">
        <v>22</v>
      </c>
      <c r="G415" s="195"/>
      <c r="H415" s="199">
        <v>1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142</v>
      </c>
      <c r="AU415" s="205" t="s">
        <v>140</v>
      </c>
      <c r="AV415" s="11" t="s">
        <v>140</v>
      </c>
      <c r="AW415" s="11" t="s">
        <v>39</v>
      </c>
      <c r="AX415" s="11" t="s">
        <v>76</v>
      </c>
      <c r="AY415" s="205" t="s">
        <v>131</v>
      </c>
    </row>
    <row r="416" spans="2:51" s="12" customFormat="1" ht="13.5">
      <c r="B416" s="206"/>
      <c r="C416" s="207"/>
      <c r="D416" s="217" t="s">
        <v>142</v>
      </c>
      <c r="E416" s="218" t="s">
        <v>20</v>
      </c>
      <c r="F416" s="219" t="s">
        <v>144</v>
      </c>
      <c r="G416" s="207"/>
      <c r="H416" s="220">
        <v>1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142</v>
      </c>
      <c r="AU416" s="216" t="s">
        <v>140</v>
      </c>
      <c r="AV416" s="12" t="s">
        <v>139</v>
      </c>
      <c r="AW416" s="12" t="s">
        <v>39</v>
      </c>
      <c r="AX416" s="12" t="s">
        <v>22</v>
      </c>
      <c r="AY416" s="216" t="s">
        <v>131</v>
      </c>
    </row>
    <row r="417" spans="2:65" s="1" customFormat="1" ht="22.5" customHeight="1">
      <c r="B417" s="35"/>
      <c r="C417" s="182" t="s">
        <v>634</v>
      </c>
      <c r="D417" s="182" t="s">
        <v>134</v>
      </c>
      <c r="E417" s="183" t="s">
        <v>635</v>
      </c>
      <c r="F417" s="184" t="s">
        <v>636</v>
      </c>
      <c r="G417" s="185" t="s">
        <v>478</v>
      </c>
      <c r="H417" s="186">
        <v>1</v>
      </c>
      <c r="I417" s="187"/>
      <c r="J417" s="188">
        <f>ROUND(I417*H417,2)</f>
        <v>0</v>
      </c>
      <c r="K417" s="184" t="s">
        <v>138</v>
      </c>
      <c r="L417" s="55"/>
      <c r="M417" s="189" t="s">
        <v>20</v>
      </c>
      <c r="N417" s="190" t="s">
        <v>48</v>
      </c>
      <c r="O417" s="36"/>
      <c r="P417" s="191">
        <f>O417*H417</f>
        <v>0</v>
      </c>
      <c r="Q417" s="191">
        <v>0</v>
      </c>
      <c r="R417" s="191">
        <f>Q417*H417</f>
        <v>0</v>
      </c>
      <c r="S417" s="191">
        <v>0</v>
      </c>
      <c r="T417" s="192">
        <f>S417*H417</f>
        <v>0</v>
      </c>
      <c r="AR417" s="18" t="s">
        <v>623</v>
      </c>
      <c r="AT417" s="18" t="s">
        <v>134</v>
      </c>
      <c r="AU417" s="18" t="s">
        <v>140</v>
      </c>
      <c r="AY417" s="18" t="s">
        <v>131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8" t="s">
        <v>140</v>
      </c>
      <c r="BK417" s="193">
        <f>ROUND(I417*H417,2)</f>
        <v>0</v>
      </c>
      <c r="BL417" s="18" t="s">
        <v>623</v>
      </c>
      <c r="BM417" s="18" t="s">
        <v>637</v>
      </c>
    </row>
    <row r="418" spans="2:51" s="11" customFormat="1" ht="13.5">
      <c r="B418" s="194"/>
      <c r="C418" s="195"/>
      <c r="D418" s="196" t="s">
        <v>142</v>
      </c>
      <c r="E418" s="197" t="s">
        <v>20</v>
      </c>
      <c r="F418" s="198" t="s">
        <v>22</v>
      </c>
      <c r="G418" s="195"/>
      <c r="H418" s="199">
        <v>1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142</v>
      </c>
      <c r="AU418" s="205" t="s">
        <v>140</v>
      </c>
      <c r="AV418" s="11" t="s">
        <v>140</v>
      </c>
      <c r="AW418" s="11" t="s">
        <v>39</v>
      </c>
      <c r="AX418" s="11" t="s">
        <v>76</v>
      </c>
      <c r="AY418" s="205" t="s">
        <v>131</v>
      </c>
    </row>
    <row r="419" spans="2:51" s="12" customFormat="1" ht="13.5">
      <c r="B419" s="206"/>
      <c r="C419" s="207"/>
      <c r="D419" s="196" t="s">
        <v>142</v>
      </c>
      <c r="E419" s="208" t="s">
        <v>20</v>
      </c>
      <c r="F419" s="209" t="s">
        <v>144</v>
      </c>
      <c r="G419" s="207"/>
      <c r="H419" s="210">
        <v>1</v>
      </c>
      <c r="I419" s="211"/>
      <c r="J419" s="207"/>
      <c r="K419" s="207"/>
      <c r="L419" s="212"/>
      <c r="M419" s="257"/>
      <c r="N419" s="258"/>
      <c r="O419" s="258"/>
      <c r="P419" s="258"/>
      <c r="Q419" s="258"/>
      <c r="R419" s="258"/>
      <c r="S419" s="258"/>
      <c r="T419" s="259"/>
      <c r="AT419" s="216" t="s">
        <v>142</v>
      </c>
      <c r="AU419" s="216" t="s">
        <v>140</v>
      </c>
      <c r="AV419" s="12" t="s">
        <v>139</v>
      </c>
      <c r="AW419" s="12" t="s">
        <v>39</v>
      </c>
      <c r="AX419" s="12" t="s">
        <v>22</v>
      </c>
      <c r="AY419" s="216" t="s">
        <v>131</v>
      </c>
    </row>
    <row r="420" spans="2:12" s="1" customFormat="1" ht="6.95" customHeight="1">
      <c r="B420" s="50"/>
      <c r="C420" s="51"/>
      <c r="D420" s="51"/>
      <c r="E420" s="51"/>
      <c r="F420" s="51"/>
      <c r="G420" s="51"/>
      <c r="H420" s="51"/>
      <c r="I420" s="128"/>
      <c r="J420" s="51"/>
      <c r="K420" s="51"/>
      <c r="L420" s="55"/>
    </row>
  </sheetData>
  <sheetProtection password="CC35" sheet="1" objects="1" scenarios="1" formatColumns="0" formatRows="0" sort="0" autoFilter="0"/>
  <autoFilter ref="C91:K91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06"/>
      <c r="C1" s="306"/>
      <c r="D1" s="305" t="s">
        <v>1</v>
      </c>
      <c r="E1" s="306"/>
      <c r="F1" s="307" t="s">
        <v>825</v>
      </c>
      <c r="G1" s="311" t="s">
        <v>826</v>
      </c>
      <c r="H1" s="311"/>
      <c r="I1" s="312"/>
      <c r="J1" s="307" t="s">
        <v>827</v>
      </c>
      <c r="K1" s="305" t="s">
        <v>90</v>
      </c>
      <c r="L1" s="307" t="s">
        <v>828</v>
      </c>
      <c r="M1" s="307"/>
      <c r="N1" s="307"/>
      <c r="O1" s="307"/>
      <c r="P1" s="307"/>
      <c r="Q1" s="307"/>
      <c r="R1" s="307"/>
      <c r="S1" s="307"/>
      <c r="T1" s="307"/>
      <c r="U1" s="303"/>
      <c r="V1" s="3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86</v>
      </c>
    </row>
    <row r="3" spans="2:46" ht="6.95" customHeight="1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22</v>
      </c>
    </row>
    <row r="4" spans="2:46" ht="36.95" customHeight="1">
      <c r="B4" s="22"/>
      <c r="C4" s="23"/>
      <c r="D4" s="24" t="s">
        <v>91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2:11" ht="22.5" customHeight="1">
      <c r="B7" s="22"/>
      <c r="C7" s="23"/>
      <c r="D7" s="23"/>
      <c r="E7" s="299" t="str">
        <f>'Rekapitulace stavby'!K6</f>
        <v>Zateplení čp.652 Sedlecká - fasáda,půda, suteren</v>
      </c>
      <c r="F7" s="265"/>
      <c r="G7" s="265"/>
      <c r="H7" s="265"/>
      <c r="I7" s="106"/>
      <c r="J7" s="23"/>
      <c r="K7" s="25"/>
    </row>
    <row r="8" spans="2:11" s="1" customFormat="1" ht="13.5">
      <c r="B8" s="35"/>
      <c r="C8" s="36"/>
      <c r="D8" s="31" t="s">
        <v>92</v>
      </c>
      <c r="E8" s="36"/>
      <c r="F8" s="36"/>
      <c r="G8" s="36"/>
      <c r="H8" s="36"/>
      <c r="I8" s="107"/>
      <c r="J8" s="36"/>
      <c r="K8" s="39"/>
    </row>
    <row r="9" spans="2:11" s="1" customFormat="1" ht="36.95" customHeight="1">
      <c r="B9" s="35"/>
      <c r="C9" s="36"/>
      <c r="D9" s="36"/>
      <c r="E9" s="300" t="s">
        <v>638</v>
      </c>
      <c r="F9" s="272"/>
      <c r="G9" s="272"/>
      <c r="H9" s="272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2. 6. 2017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08" t="s">
        <v>33</v>
      </c>
      <c r="J15" s="29" t="s">
        <v>34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08" t="s">
        <v>33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>
      <c r="B23" s="35"/>
      <c r="C23" s="36"/>
      <c r="D23" s="31" t="s">
        <v>40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>
      <c r="B24" s="110"/>
      <c r="C24" s="111"/>
      <c r="D24" s="111"/>
      <c r="E24" s="268" t="s">
        <v>20</v>
      </c>
      <c r="F24" s="301"/>
      <c r="G24" s="301"/>
      <c r="H24" s="301"/>
      <c r="I24" s="112"/>
      <c r="J24" s="111"/>
      <c r="K24" s="11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>
      <c r="B27" s="35"/>
      <c r="C27" s="36"/>
      <c r="D27" s="116" t="s">
        <v>42</v>
      </c>
      <c r="E27" s="36"/>
      <c r="F27" s="36"/>
      <c r="G27" s="36"/>
      <c r="H27" s="36"/>
      <c r="I27" s="107"/>
      <c r="J27" s="117">
        <f>ROUND(J89,2)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>
      <c r="B29" s="35"/>
      <c r="C29" s="36"/>
      <c r="D29" s="36"/>
      <c r="E29" s="36"/>
      <c r="F29" s="40" t="s">
        <v>44</v>
      </c>
      <c r="G29" s="36"/>
      <c r="H29" s="36"/>
      <c r="I29" s="118" t="s">
        <v>43</v>
      </c>
      <c r="J29" s="40" t="s">
        <v>45</v>
      </c>
      <c r="K29" s="39"/>
    </row>
    <row r="30" spans="2:11" s="1" customFormat="1" ht="14.45" customHeight="1">
      <c r="B30" s="35"/>
      <c r="C30" s="36"/>
      <c r="D30" s="43" t="s">
        <v>46</v>
      </c>
      <c r="E30" s="43" t="s">
        <v>47</v>
      </c>
      <c r="F30" s="119">
        <f>ROUND(SUM(BE89:BE164),2)</f>
        <v>0</v>
      </c>
      <c r="G30" s="36"/>
      <c r="H30" s="36"/>
      <c r="I30" s="120">
        <v>0.21</v>
      </c>
      <c r="J30" s="119">
        <f>ROUND(ROUND((SUM(BE89:BE164)),2)*I30,2)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48</v>
      </c>
      <c r="F31" s="119">
        <f>ROUND(SUM(BF89:BF164),2)</f>
        <v>0</v>
      </c>
      <c r="G31" s="36"/>
      <c r="H31" s="36"/>
      <c r="I31" s="120">
        <v>0.15</v>
      </c>
      <c r="J31" s="119">
        <f>ROUND(ROUND((SUM(BF89:BF164)),2)*I31,2)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49</v>
      </c>
      <c r="F32" s="119">
        <f>ROUND(SUM(BG89:BG164),2)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</v>
      </c>
      <c r="F33" s="119">
        <f>ROUND(SUM(BH89:BH164),2)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51</v>
      </c>
      <c r="F34" s="119">
        <f>ROUND(SUM(BI89:BI164),2)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>
      <c r="B36" s="35"/>
      <c r="C36" s="121"/>
      <c r="D36" s="122" t="s">
        <v>52</v>
      </c>
      <c r="E36" s="73"/>
      <c r="F36" s="73"/>
      <c r="G36" s="123" t="s">
        <v>53</v>
      </c>
      <c r="H36" s="124" t="s">
        <v>54</v>
      </c>
      <c r="I36" s="125"/>
      <c r="J36" s="126">
        <f>SUM(J27:J34)</f>
        <v>0</v>
      </c>
      <c r="K36" s="12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5"/>
      <c r="C42" s="24" t="s">
        <v>94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299" t="str">
        <f>E7</f>
        <v>Zateplení čp.652 Sedlecká - fasáda,půda, suteren</v>
      </c>
      <c r="F45" s="272"/>
      <c r="G45" s="272"/>
      <c r="H45" s="272"/>
      <c r="I45" s="107"/>
      <c r="J45" s="36"/>
      <c r="K45" s="39"/>
    </row>
    <row r="46" spans="2:11" s="1" customFormat="1" ht="14.45" customHeight="1">
      <c r="B46" s="35"/>
      <c r="C46" s="31" t="s">
        <v>92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00" t="str">
        <f>E9</f>
        <v>17905-ST1 - Zateplení čp. 652-Sedlecká - půda, suterén</v>
      </c>
      <c r="F47" s="272"/>
      <c r="G47" s="272"/>
      <c r="H47" s="272"/>
      <c r="I47" s="10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Kutná Hora</v>
      </c>
      <c r="G49" s="36"/>
      <c r="H49" s="36"/>
      <c r="I49" s="108" t="s">
        <v>25</v>
      </c>
      <c r="J49" s="109" t="str">
        <f>IF(J12="","",J12)</f>
        <v>2. 6. 2017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Město Kutná Hora,Havlíčkovo nám.552,Kutná Hora</v>
      </c>
      <c r="G51" s="36"/>
      <c r="H51" s="36"/>
      <c r="I51" s="108" t="s">
        <v>37</v>
      </c>
      <c r="J51" s="29" t="str">
        <f>E21</f>
        <v>Projekce,ing.Hádková Zuzana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95</v>
      </c>
      <c r="D54" s="121"/>
      <c r="E54" s="121"/>
      <c r="F54" s="121"/>
      <c r="G54" s="121"/>
      <c r="H54" s="121"/>
      <c r="I54" s="134"/>
      <c r="J54" s="135" t="s">
        <v>96</v>
      </c>
      <c r="K54" s="13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97</v>
      </c>
      <c r="D56" s="36"/>
      <c r="E56" s="36"/>
      <c r="F56" s="36"/>
      <c r="G56" s="36"/>
      <c r="H56" s="36"/>
      <c r="I56" s="107"/>
      <c r="J56" s="117">
        <f>J89</f>
        <v>0</v>
      </c>
      <c r="K56" s="39"/>
      <c r="AU56" s="18" t="s">
        <v>98</v>
      </c>
    </row>
    <row r="57" spans="2:11" s="7" customFormat="1" ht="24.95" customHeight="1">
      <c r="B57" s="138"/>
      <c r="C57" s="139"/>
      <c r="D57" s="140" t="s">
        <v>99</v>
      </c>
      <c r="E57" s="141"/>
      <c r="F57" s="141"/>
      <c r="G57" s="141"/>
      <c r="H57" s="141"/>
      <c r="I57" s="142"/>
      <c r="J57" s="143">
        <f>J90</f>
        <v>0</v>
      </c>
      <c r="K57" s="144"/>
    </row>
    <row r="58" spans="2:11" s="8" customFormat="1" ht="19.9" customHeight="1">
      <c r="B58" s="145"/>
      <c r="C58" s="146"/>
      <c r="D58" s="147" t="s">
        <v>101</v>
      </c>
      <c r="E58" s="148"/>
      <c r="F58" s="148"/>
      <c r="G58" s="148"/>
      <c r="H58" s="148"/>
      <c r="I58" s="149"/>
      <c r="J58" s="150">
        <f>J91</f>
        <v>0</v>
      </c>
      <c r="K58" s="151"/>
    </row>
    <row r="59" spans="2:11" s="8" customFormat="1" ht="19.9" customHeight="1">
      <c r="B59" s="145"/>
      <c r="C59" s="146"/>
      <c r="D59" s="147" t="s">
        <v>102</v>
      </c>
      <c r="E59" s="148"/>
      <c r="F59" s="148"/>
      <c r="G59" s="148"/>
      <c r="H59" s="148"/>
      <c r="I59" s="149"/>
      <c r="J59" s="150">
        <f>J98</f>
        <v>0</v>
      </c>
      <c r="K59" s="151"/>
    </row>
    <row r="60" spans="2:11" s="8" customFormat="1" ht="19.9" customHeight="1">
      <c r="B60" s="145"/>
      <c r="C60" s="146"/>
      <c r="D60" s="147" t="s">
        <v>103</v>
      </c>
      <c r="E60" s="148"/>
      <c r="F60" s="148"/>
      <c r="G60" s="148"/>
      <c r="H60" s="148"/>
      <c r="I60" s="149"/>
      <c r="J60" s="150">
        <f>J102</f>
        <v>0</v>
      </c>
      <c r="K60" s="151"/>
    </row>
    <row r="61" spans="2:11" s="8" customFormat="1" ht="19.9" customHeight="1">
      <c r="B61" s="145"/>
      <c r="C61" s="146"/>
      <c r="D61" s="147" t="s">
        <v>104</v>
      </c>
      <c r="E61" s="148"/>
      <c r="F61" s="148"/>
      <c r="G61" s="148"/>
      <c r="H61" s="148"/>
      <c r="I61" s="149"/>
      <c r="J61" s="150">
        <f>J108</f>
        <v>0</v>
      </c>
      <c r="K61" s="151"/>
    </row>
    <row r="62" spans="2:11" s="7" customFormat="1" ht="24.95" customHeight="1">
      <c r="B62" s="138"/>
      <c r="C62" s="139"/>
      <c r="D62" s="140" t="s">
        <v>105</v>
      </c>
      <c r="E62" s="141"/>
      <c r="F62" s="141"/>
      <c r="G62" s="141"/>
      <c r="H62" s="141"/>
      <c r="I62" s="142"/>
      <c r="J62" s="143">
        <f>J110</f>
        <v>0</v>
      </c>
      <c r="K62" s="144"/>
    </row>
    <row r="63" spans="2:11" s="8" customFormat="1" ht="19.9" customHeight="1">
      <c r="B63" s="145"/>
      <c r="C63" s="146"/>
      <c r="D63" s="147" t="s">
        <v>639</v>
      </c>
      <c r="E63" s="148"/>
      <c r="F63" s="148"/>
      <c r="G63" s="148"/>
      <c r="H63" s="148"/>
      <c r="I63" s="149"/>
      <c r="J63" s="150">
        <f>J111</f>
        <v>0</v>
      </c>
      <c r="K63" s="151"/>
    </row>
    <row r="64" spans="2:11" s="8" customFormat="1" ht="19.9" customHeight="1">
      <c r="B64" s="145"/>
      <c r="C64" s="146"/>
      <c r="D64" s="147" t="s">
        <v>640</v>
      </c>
      <c r="E64" s="148"/>
      <c r="F64" s="148"/>
      <c r="G64" s="148"/>
      <c r="H64" s="148"/>
      <c r="I64" s="149"/>
      <c r="J64" s="150">
        <f>J127</f>
        <v>0</v>
      </c>
      <c r="K64" s="151"/>
    </row>
    <row r="65" spans="2:11" s="8" customFormat="1" ht="19.9" customHeight="1">
      <c r="B65" s="145"/>
      <c r="C65" s="146"/>
      <c r="D65" s="147" t="s">
        <v>110</v>
      </c>
      <c r="E65" s="148"/>
      <c r="F65" s="148"/>
      <c r="G65" s="148"/>
      <c r="H65" s="148"/>
      <c r="I65" s="149"/>
      <c r="J65" s="150">
        <f>J145</f>
        <v>0</v>
      </c>
      <c r="K65" s="151"/>
    </row>
    <row r="66" spans="2:11" s="8" customFormat="1" ht="19.9" customHeight="1">
      <c r="B66" s="145"/>
      <c r="C66" s="146"/>
      <c r="D66" s="147" t="s">
        <v>641</v>
      </c>
      <c r="E66" s="148"/>
      <c r="F66" s="148"/>
      <c r="G66" s="148"/>
      <c r="H66" s="148"/>
      <c r="I66" s="149"/>
      <c r="J66" s="150">
        <f>J150</f>
        <v>0</v>
      </c>
      <c r="K66" s="151"/>
    </row>
    <row r="67" spans="2:11" s="8" customFormat="1" ht="19.9" customHeight="1">
      <c r="B67" s="145"/>
      <c r="C67" s="146"/>
      <c r="D67" s="147" t="s">
        <v>642</v>
      </c>
      <c r="E67" s="148"/>
      <c r="F67" s="148"/>
      <c r="G67" s="148"/>
      <c r="H67" s="148"/>
      <c r="I67" s="149"/>
      <c r="J67" s="150">
        <f>J156</f>
        <v>0</v>
      </c>
      <c r="K67" s="151"/>
    </row>
    <row r="68" spans="2:11" s="7" customFormat="1" ht="24.95" customHeight="1">
      <c r="B68" s="138"/>
      <c r="C68" s="139"/>
      <c r="D68" s="140" t="s">
        <v>113</v>
      </c>
      <c r="E68" s="141"/>
      <c r="F68" s="141"/>
      <c r="G68" s="141"/>
      <c r="H68" s="141"/>
      <c r="I68" s="142"/>
      <c r="J68" s="143">
        <f>J160</f>
        <v>0</v>
      </c>
      <c r="K68" s="144"/>
    </row>
    <row r="69" spans="2:11" s="8" customFormat="1" ht="19.9" customHeight="1">
      <c r="B69" s="145"/>
      <c r="C69" s="146"/>
      <c r="D69" s="147" t="s">
        <v>114</v>
      </c>
      <c r="E69" s="148"/>
      <c r="F69" s="148"/>
      <c r="G69" s="148"/>
      <c r="H69" s="148"/>
      <c r="I69" s="149"/>
      <c r="J69" s="150">
        <f>J161</f>
        <v>0</v>
      </c>
      <c r="K69" s="151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07"/>
      <c r="J70" s="36"/>
      <c r="K70" s="39"/>
    </row>
    <row r="71" spans="2:11" s="1" customFormat="1" ht="6.95" customHeight="1">
      <c r="B71" s="50"/>
      <c r="C71" s="51"/>
      <c r="D71" s="51"/>
      <c r="E71" s="51"/>
      <c r="F71" s="51"/>
      <c r="G71" s="51"/>
      <c r="H71" s="51"/>
      <c r="I71" s="128"/>
      <c r="J71" s="51"/>
      <c r="K71" s="52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31"/>
      <c r="J75" s="54"/>
      <c r="K75" s="54"/>
      <c r="L75" s="55"/>
    </row>
    <row r="76" spans="2:12" s="1" customFormat="1" ht="36.95" customHeight="1">
      <c r="B76" s="35"/>
      <c r="C76" s="56" t="s">
        <v>115</v>
      </c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2"/>
      <c r="J77" s="57"/>
      <c r="K77" s="57"/>
      <c r="L77" s="55"/>
    </row>
    <row r="78" spans="2:12" s="1" customFormat="1" ht="14.45" customHeight="1">
      <c r="B78" s="35"/>
      <c r="C78" s="59" t="s">
        <v>16</v>
      </c>
      <c r="D78" s="57"/>
      <c r="E78" s="57"/>
      <c r="F78" s="57"/>
      <c r="G78" s="57"/>
      <c r="H78" s="57"/>
      <c r="I78" s="152"/>
      <c r="J78" s="57"/>
      <c r="K78" s="57"/>
      <c r="L78" s="55"/>
    </row>
    <row r="79" spans="2:12" s="1" customFormat="1" ht="22.5" customHeight="1">
      <c r="B79" s="35"/>
      <c r="C79" s="57"/>
      <c r="D79" s="57"/>
      <c r="E79" s="302" t="str">
        <f>E7</f>
        <v>Zateplení čp.652 Sedlecká - fasáda,půda, suteren</v>
      </c>
      <c r="F79" s="283"/>
      <c r="G79" s="283"/>
      <c r="H79" s="283"/>
      <c r="I79" s="152"/>
      <c r="J79" s="57"/>
      <c r="K79" s="57"/>
      <c r="L79" s="55"/>
    </row>
    <row r="80" spans="2:12" s="1" customFormat="1" ht="14.45" customHeight="1">
      <c r="B80" s="35"/>
      <c r="C80" s="59" t="s">
        <v>92</v>
      </c>
      <c r="D80" s="57"/>
      <c r="E80" s="57"/>
      <c r="F80" s="57"/>
      <c r="G80" s="57"/>
      <c r="H80" s="57"/>
      <c r="I80" s="152"/>
      <c r="J80" s="57"/>
      <c r="K80" s="57"/>
      <c r="L80" s="55"/>
    </row>
    <row r="81" spans="2:12" s="1" customFormat="1" ht="23.25" customHeight="1">
      <c r="B81" s="35"/>
      <c r="C81" s="57"/>
      <c r="D81" s="57"/>
      <c r="E81" s="280" t="str">
        <f>E9</f>
        <v>17905-ST1 - Zateplení čp. 652-Sedlecká - půda, suterén</v>
      </c>
      <c r="F81" s="283"/>
      <c r="G81" s="283"/>
      <c r="H81" s="283"/>
      <c r="I81" s="152"/>
      <c r="J81" s="57"/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2"/>
      <c r="J82" s="57"/>
      <c r="K82" s="57"/>
      <c r="L82" s="55"/>
    </row>
    <row r="83" spans="2:12" s="1" customFormat="1" ht="18" customHeight="1">
      <c r="B83" s="35"/>
      <c r="C83" s="59" t="s">
        <v>23</v>
      </c>
      <c r="D83" s="57"/>
      <c r="E83" s="57"/>
      <c r="F83" s="153" t="str">
        <f>F12</f>
        <v>Kutná Hora</v>
      </c>
      <c r="G83" s="57"/>
      <c r="H83" s="57"/>
      <c r="I83" s="154" t="s">
        <v>25</v>
      </c>
      <c r="J83" s="67" t="str">
        <f>IF(J12="","",J12)</f>
        <v>2. 6. 2017</v>
      </c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2"/>
      <c r="J84" s="57"/>
      <c r="K84" s="57"/>
      <c r="L84" s="55"/>
    </row>
    <row r="85" spans="2:12" s="1" customFormat="1" ht="13.5">
      <c r="B85" s="35"/>
      <c r="C85" s="59" t="s">
        <v>29</v>
      </c>
      <c r="D85" s="57"/>
      <c r="E85" s="57"/>
      <c r="F85" s="153" t="str">
        <f>E15</f>
        <v>Město Kutná Hora,Havlíčkovo nám.552,Kutná Hora</v>
      </c>
      <c r="G85" s="57"/>
      <c r="H85" s="57"/>
      <c r="I85" s="154" t="s">
        <v>37</v>
      </c>
      <c r="J85" s="153" t="str">
        <f>E21</f>
        <v>Projekce,ing.Hádková Zuzana</v>
      </c>
      <c r="K85" s="57"/>
      <c r="L85" s="55"/>
    </row>
    <row r="86" spans="2:12" s="1" customFormat="1" ht="14.45" customHeight="1">
      <c r="B86" s="35"/>
      <c r="C86" s="59" t="s">
        <v>35</v>
      </c>
      <c r="D86" s="57"/>
      <c r="E86" s="57"/>
      <c r="F86" s="153" t="str">
        <f>IF(E18="","",E18)</f>
        <v/>
      </c>
      <c r="G86" s="57"/>
      <c r="H86" s="57"/>
      <c r="I86" s="152"/>
      <c r="J86" s="57"/>
      <c r="K86" s="57"/>
      <c r="L86" s="55"/>
    </row>
    <row r="87" spans="2:12" s="1" customFormat="1" ht="10.35" customHeight="1">
      <c r="B87" s="35"/>
      <c r="C87" s="57"/>
      <c r="D87" s="57"/>
      <c r="E87" s="57"/>
      <c r="F87" s="57"/>
      <c r="G87" s="57"/>
      <c r="H87" s="57"/>
      <c r="I87" s="152"/>
      <c r="J87" s="57"/>
      <c r="K87" s="57"/>
      <c r="L87" s="55"/>
    </row>
    <row r="88" spans="2:20" s="9" customFormat="1" ht="29.25" customHeight="1">
      <c r="B88" s="155"/>
      <c r="C88" s="156" t="s">
        <v>116</v>
      </c>
      <c r="D88" s="157" t="s">
        <v>61</v>
      </c>
      <c r="E88" s="157" t="s">
        <v>57</v>
      </c>
      <c r="F88" s="157" t="s">
        <v>117</v>
      </c>
      <c r="G88" s="157" t="s">
        <v>118</v>
      </c>
      <c r="H88" s="157" t="s">
        <v>119</v>
      </c>
      <c r="I88" s="158" t="s">
        <v>120</v>
      </c>
      <c r="J88" s="157" t="s">
        <v>96</v>
      </c>
      <c r="K88" s="159" t="s">
        <v>121</v>
      </c>
      <c r="L88" s="160"/>
      <c r="M88" s="75" t="s">
        <v>122</v>
      </c>
      <c r="N88" s="76" t="s">
        <v>46</v>
      </c>
      <c r="O88" s="76" t="s">
        <v>123</v>
      </c>
      <c r="P88" s="76" t="s">
        <v>124</v>
      </c>
      <c r="Q88" s="76" t="s">
        <v>125</v>
      </c>
      <c r="R88" s="76" t="s">
        <v>126</v>
      </c>
      <c r="S88" s="76" t="s">
        <v>127</v>
      </c>
      <c r="T88" s="77" t="s">
        <v>128</v>
      </c>
    </row>
    <row r="89" spans="2:63" s="1" customFormat="1" ht="29.25" customHeight="1">
      <c r="B89" s="35"/>
      <c r="C89" s="81" t="s">
        <v>97</v>
      </c>
      <c r="D89" s="57"/>
      <c r="E89" s="57"/>
      <c r="F89" s="57"/>
      <c r="G89" s="57"/>
      <c r="H89" s="57"/>
      <c r="I89" s="152"/>
      <c r="J89" s="161">
        <f>BK89</f>
        <v>0</v>
      </c>
      <c r="K89" s="57"/>
      <c r="L89" s="55"/>
      <c r="M89" s="78"/>
      <c r="N89" s="79"/>
      <c r="O89" s="79"/>
      <c r="P89" s="162">
        <f>P90+P110+P160</f>
        <v>0</v>
      </c>
      <c r="Q89" s="79"/>
      <c r="R89" s="162">
        <f>R90+R110+R160</f>
        <v>12.61412228</v>
      </c>
      <c r="S89" s="79"/>
      <c r="T89" s="163">
        <f>T90+T110+T160</f>
        <v>0.14021999999999998</v>
      </c>
      <c r="AT89" s="18" t="s">
        <v>75</v>
      </c>
      <c r="AU89" s="18" t="s">
        <v>98</v>
      </c>
      <c r="BK89" s="164">
        <f>BK90+BK110+BK160</f>
        <v>0</v>
      </c>
    </row>
    <row r="90" spans="2:63" s="10" customFormat="1" ht="37.35" customHeight="1">
      <c r="B90" s="165"/>
      <c r="C90" s="166"/>
      <c r="D90" s="167" t="s">
        <v>75</v>
      </c>
      <c r="E90" s="168" t="s">
        <v>129</v>
      </c>
      <c r="F90" s="168" t="s">
        <v>130</v>
      </c>
      <c r="G90" s="166"/>
      <c r="H90" s="166"/>
      <c r="I90" s="169"/>
      <c r="J90" s="170">
        <f>BK90</f>
        <v>0</v>
      </c>
      <c r="K90" s="166"/>
      <c r="L90" s="171"/>
      <c r="M90" s="172"/>
      <c r="N90" s="173"/>
      <c r="O90" s="173"/>
      <c r="P90" s="174">
        <f>P91+P98+P102+P108</f>
        <v>0</v>
      </c>
      <c r="Q90" s="173"/>
      <c r="R90" s="174">
        <f>R91+R98+R102+R108</f>
        <v>0.06531</v>
      </c>
      <c r="S90" s="173"/>
      <c r="T90" s="175">
        <f>T91+T98+T102+T108</f>
        <v>0.14021999999999998</v>
      </c>
      <c r="AR90" s="176" t="s">
        <v>22</v>
      </c>
      <c r="AT90" s="177" t="s">
        <v>75</v>
      </c>
      <c r="AU90" s="177" t="s">
        <v>76</v>
      </c>
      <c r="AY90" s="176" t="s">
        <v>131</v>
      </c>
      <c r="BK90" s="178">
        <f>BK91+BK98+BK102+BK108</f>
        <v>0</v>
      </c>
    </row>
    <row r="91" spans="2:63" s="10" customFormat="1" ht="19.9" customHeight="1">
      <c r="B91" s="165"/>
      <c r="C91" s="166"/>
      <c r="D91" s="179" t="s">
        <v>75</v>
      </c>
      <c r="E91" s="180" t="s">
        <v>145</v>
      </c>
      <c r="F91" s="180" t="s">
        <v>146</v>
      </c>
      <c r="G91" s="166"/>
      <c r="H91" s="166"/>
      <c r="I91" s="169"/>
      <c r="J91" s="181">
        <f>BK91</f>
        <v>0</v>
      </c>
      <c r="K91" s="166"/>
      <c r="L91" s="171"/>
      <c r="M91" s="172"/>
      <c r="N91" s="173"/>
      <c r="O91" s="173"/>
      <c r="P91" s="174">
        <f>SUM(P92:P97)</f>
        <v>0</v>
      </c>
      <c r="Q91" s="173"/>
      <c r="R91" s="174">
        <f>SUM(R92:R97)</f>
        <v>0.06531</v>
      </c>
      <c r="S91" s="173"/>
      <c r="T91" s="175">
        <f>SUM(T92:T97)</f>
        <v>0</v>
      </c>
      <c r="AR91" s="176" t="s">
        <v>22</v>
      </c>
      <c r="AT91" s="177" t="s">
        <v>75</v>
      </c>
      <c r="AU91" s="177" t="s">
        <v>22</v>
      </c>
      <c r="AY91" s="176" t="s">
        <v>131</v>
      </c>
      <c r="BK91" s="178">
        <f>SUM(BK92:BK97)</f>
        <v>0</v>
      </c>
    </row>
    <row r="92" spans="2:65" s="1" customFormat="1" ht="31.5" customHeight="1">
      <c r="B92" s="35"/>
      <c r="C92" s="182" t="s">
        <v>22</v>
      </c>
      <c r="D92" s="182" t="s">
        <v>134</v>
      </c>
      <c r="E92" s="183" t="s">
        <v>643</v>
      </c>
      <c r="F92" s="184" t="s">
        <v>644</v>
      </c>
      <c r="G92" s="185" t="s">
        <v>149</v>
      </c>
      <c r="H92" s="186">
        <v>1</v>
      </c>
      <c r="I92" s="187"/>
      <c r="J92" s="188">
        <f>ROUND(I92*H92,2)</f>
        <v>0</v>
      </c>
      <c r="K92" s="184" t="s">
        <v>138</v>
      </c>
      <c r="L92" s="55"/>
      <c r="M92" s="189" t="s">
        <v>20</v>
      </c>
      <c r="N92" s="190" t="s">
        <v>48</v>
      </c>
      <c r="O92" s="36"/>
      <c r="P92" s="191">
        <f>O92*H92</f>
        <v>0</v>
      </c>
      <c r="Q92" s="191">
        <v>0.04684</v>
      </c>
      <c r="R92" s="191">
        <f>Q92*H92</f>
        <v>0.04684</v>
      </c>
      <c r="S92" s="191">
        <v>0</v>
      </c>
      <c r="T92" s="192">
        <f>S92*H92</f>
        <v>0</v>
      </c>
      <c r="AR92" s="18" t="s">
        <v>139</v>
      </c>
      <c r="AT92" s="18" t="s">
        <v>134</v>
      </c>
      <c r="AU92" s="18" t="s">
        <v>140</v>
      </c>
      <c r="AY92" s="18" t="s">
        <v>131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8" t="s">
        <v>140</v>
      </c>
      <c r="BK92" s="193">
        <f>ROUND(I92*H92,2)</f>
        <v>0</v>
      </c>
      <c r="BL92" s="18" t="s">
        <v>139</v>
      </c>
      <c r="BM92" s="18" t="s">
        <v>645</v>
      </c>
    </row>
    <row r="93" spans="2:51" s="11" customFormat="1" ht="13.5">
      <c r="B93" s="194"/>
      <c r="C93" s="195"/>
      <c r="D93" s="196" t="s">
        <v>142</v>
      </c>
      <c r="E93" s="197" t="s">
        <v>20</v>
      </c>
      <c r="F93" s="198" t="s">
        <v>22</v>
      </c>
      <c r="G93" s="195"/>
      <c r="H93" s="199">
        <v>1</v>
      </c>
      <c r="I93" s="200"/>
      <c r="J93" s="195"/>
      <c r="K93" s="195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142</v>
      </c>
      <c r="AU93" s="205" t="s">
        <v>140</v>
      </c>
      <c r="AV93" s="11" t="s">
        <v>140</v>
      </c>
      <c r="AW93" s="11" t="s">
        <v>39</v>
      </c>
      <c r="AX93" s="11" t="s">
        <v>76</v>
      </c>
      <c r="AY93" s="205" t="s">
        <v>131</v>
      </c>
    </row>
    <row r="94" spans="2:51" s="12" customFormat="1" ht="13.5">
      <c r="B94" s="206"/>
      <c r="C94" s="207"/>
      <c r="D94" s="217" t="s">
        <v>142</v>
      </c>
      <c r="E94" s="218" t="s">
        <v>20</v>
      </c>
      <c r="F94" s="219" t="s">
        <v>144</v>
      </c>
      <c r="G94" s="207"/>
      <c r="H94" s="220">
        <v>1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142</v>
      </c>
      <c r="AU94" s="216" t="s">
        <v>140</v>
      </c>
      <c r="AV94" s="12" t="s">
        <v>139</v>
      </c>
      <c r="AW94" s="12" t="s">
        <v>39</v>
      </c>
      <c r="AX94" s="12" t="s">
        <v>22</v>
      </c>
      <c r="AY94" s="216" t="s">
        <v>131</v>
      </c>
    </row>
    <row r="95" spans="2:65" s="1" customFormat="1" ht="22.5" customHeight="1">
      <c r="B95" s="35"/>
      <c r="C95" s="221" t="s">
        <v>140</v>
      </c>
      <c r="D95" s="221" t="s">
        <v>168</v>
      </c>
      <c r="E95" s="222" t="s">
        <v>646</v>
      </c>
      <c r="F95" s="223" t="s">
        <v>647</v>
      </c>
      <c r="G95" s="224" t="s">
        <v>149</v>
      </c>
      <c r="H95" s="225">
        <v>1</v>
      </c>
      <c r="I95" s="226"/>
      <c r="J95" s="227">
        <f>ROUND(I95*H95,2)</f>
        <v>0</v>
      </c>
      <c r="K95" s="223" t="s">
        <v>20</v>
      </c>
      <c r="L95" s="228"/>
      <c r="M95" s="229" t="s">
        <v>20</v>
      </c>
      <c r="N95" s="230" t="s">
        <v>48</v>
      </c>
      <c r="O95" s="36"/>
      <c r="P95" s="191">
        <f>O95*H95</f>
        <v>0</v>
      </c>
      <c r="Q95" s="191">
        <v>0.01847</v>
      </c>
      <c r="R95" s="191">
        <f>Q95*H95</f>
        <v>0.01847</v>
      </c>
      <c r="S95" s="191">
        <v>0</v>
      </c>
      <c r="T95" s="192">
        <f>S95*H95</f>
        <v>0</v>
      </c>
      <c r="AR95" s="18" t="s">
        <v>171</v>
      </c>
      <c r="AT95" s="18" t="s">
        <v>168</v>
      </c>
      <c r="AU95" s="18" t="s">
        <v>140</v>
      </c>
      <c r="AY95" s="18" t="s">
        <v>131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140</v>
      </c>
      <c r="BK95" s="193">
        <f>ROUND(I95*H95,2)</f>
        <v>0</v>
      </c>
      <c r="BL95" s="18" t="s">
        <v>139</v>
      </c>
      <c r="BM95" s="18" t="s">
        <v>648</v>
      </c>
    </row>
    <row r="96" spans="2:51" s="11" customFormat="1" ht="13.5">
      <c r="B96" s="194"/>
      <c r="C96" s="195"/>
      <c r="D96" s="196" t="s">
        <v>142</v>
      </c>
      <c r="E96" s="197" t="s">
        <v>20</v>
      </c>
      <c r="F96" s="198" t="s">
        <v>22</v>
      </c>
      <c r="G96" s="195"/>
      <c r="H96" s="199">
        <v>1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142</v>
      </c>
      <c r="AU96" s="205" t="s">
        <v>140</v>
      </c>
      <c r="AV96" s="11" t="s">
        <v>140</v>
      </c>
      <c r="AW96" s="11" t="s">
        <v>39</v>
      </c>
      <c r="AX96" s="11" t="s">
        <v>76</v>
      </c>
      <c r="AY96" s="205" t="s">
        <v>131</v>
      </c>
    </row>
    <row r="97" spans="2:51" s="12" customFormat="1" ht="13.5">
      <c r="B97" s="206"/>
      <c r="C97" s="207"/>
      <c r="D97" s="196" t="s">
        <v>142</v>
      </c>
      <c r="E97" s="208" t="s">
        <v>20</v>
      </c>
      <c r="F97" s="209" t="s">
        <v>144</v>
      </c>
      <c r="G97" s="207"/>
      <c r="H97" s="210">
        <v>1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142</v>
      </c>
      <c r="AU97" s="216" t="s">
        <v>140</v>
      </c>
      <c r="AV97" s="12" t="s">
        <v>139</v>
      </c>
      <c r="AW97" s="12" t="s">
        <v>39</v>
      </c>
      <c r="AX97" s="12" t="s">
        <v>22</v>
      </c>
      <c r="AY97" s="216" t="s">
        <v>131</v>
      </c>
    </row>
    <row r="98" spans="2:63" s="10" customFormat="1" ht="29.85" customHeight="1">
      <c r="B98" s="165"/>
      <c r="C98" s="166"/>
      <c r="D98" s="179" t="s">
        <v>75</v>
      </c>
      <c r="E98" s="180" t="s">
        <v>184</v>
      </c>
      <c r="F98" s="180" t="s">
        <v>371</v>
      </c>
      <c r="G98" s="166"/>
      <c r="H98" s="166"/>
      <c r="I98" s="169"/>
      <c r="J98" s="181">
        <f>BK98</f>
        <v>0</v>
      </c>
      <c r="K98" s="166"/>
      <c r="L98" s="171"/>
      <c r="M98" s="172"/>
      <c r="N98" s="173"/>
      <c r="O98" s="173"/>
      <c r="P98" s="174">
        <f>SUM(P99:P101)</f>
        <v>0</v>
      </c>
      <c r="Q98" s="173"/>
      <c r="R98" s="174">
        <f>SUM(R99:R101)</f>
        <v>0</v>
      </c>
      <c r="S98" s="173"/>
      <c r="T98" s="175">
        <f>SUM(T99:T101)</f>
        <v>0.14021999999999998</v>
      </c>
      <c r="AR98" s="176" t="s">
        <v>22</v>
      </c>
      <c r="AT98" s="177" t="s">
        <v>75</v>
      </c>
      <c r="AU98" s="177" t="s">
        <v>22</v>
      </c>
      <c r="AY98" s="176" t="s">
        <v>131</v>
      </c>
      <c r="BK98" s="178">
        <f>SUM(BK99:BK101)</f>
        <v>0</v>
      </c>
    </row>
    <row r="99" spans="2:65" s="1" customFormat="1" ht="31.5" customHeight="1">
      <c r="B99" s="35"/>
      <c r="C99" s="182" t="s">
        <v>132</v>
      </c>
      <c r="D99" s="182" t="s">
        <v>134</v>
      </c>
      <c r="E99" s="183" t="s">
        <v>649</v>
      </c>
      <c r="F99" s="184" t="s">
        <v>650</v>
      </c>
      <c r="G99" s="185" t="s">
        <v>154</v>
      </c>
      <c r="H99" s="186">
        <v>1.845</v>
      </c>
      <c r="I99" s="187"/>
      <c r="J99" s="188">
        <f>ROUND(I99*H99,2)</f>
        <v>0</v>
      </c>
      <c r="K99" s="184" t="s">
        <v>138</v>
      </c>
      <c r="L99" s="55"/>
      <c r="M99" s="189" t="s">
        <v>20</v>
      </c>
      <c r="N99" s="190" t="s">
        <v>48</v>
      </c>
      <c r="O99" s="36"/>
      <c r="P99" s="191">
        <f>O99*H99</f>
        <v>0</v>
      </c>
      <c r="Q99" s="191">
        <v>0</v>
      </c>
      <c r="R99" s="191">
        <f>Q99*H99</f>
        <v>0</v>
      </c>
      <c r="S99" s="191">
        <v>0.076</v>
      </c>
      <c r="T99" s="192">
        <f>S99*H99</f>
        <v>0.14021999999999998</v>
      </c>
      <c r="AR99" s="18" t="s">
        <v>139</v>
      </c>
      <c r="AT99" s="18" t="s">
        <v>134</v>
      </c>
      <c r="AU99" s="18" t="s">
        <v>140</v>
      </c>
      <c r="AY99" s="18" t="s">
        <v>131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140</v>
      </c>
      <c r="BK99" s="193">
        <f>ROUND(I99*H99,2)</f>
        <v>0</v>
      </c>
      <c r="BL99" s="18" t="s">
        <v>139</v>
      </c>
      <c r="BM99" s="18" t="s">
        <v>651</v>
      </c>
    </row>
    <row r="100" spans="2:51" s="11" customFormat="1" ht="13.5">
      <c r="B100" s="194"/>
      <c r="C100" s="195"/>
      <c r="D100" s="196" t="s">
        <v>142</v>
      </c>
      <c r="E100" s="197" t="s">
        <v>20</v>
      </c>
      <c r="F100" s="198" t="s">
        <v>652</v>
      </c>
      <c r="G100" s="195"/>
      <c r="H100" s="199">
        <v>1.845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142</v>
      </c>
      <c r="AU100" s="205" t="s">
        <v>140</v>
      </c>
      <c r="AV100" s="11" t="s">
        <v>140</v>
      </c>
      <c r="AW100" s="11" t="s">
        <v>39</v>
      </c>
      <c r="AX100" s="11" t="s">
        <v>76</v>
      </c>
      <c r="AY100" s="205" t="s">
        <v>131</v>
      </c>
    </row>
    <row r="101" spans="2:51" s="12" customFormat="1" ht="13.5">
      <c r="B101" s="206"/>
      <c r="C101" s="207"/>
      <c r="D101" s="196" t="s">
        <v>142</v>
      </c>
      <c r="E101" s="208" t="s">
        <v>20</v>
      </c>
      <c r="F101" s="209" t="s">
        <v>144</v>
      </c>
      <c r="G101" s="207"/>
      <c r="H101" s="210">
        <v>1.845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142</v>
      </c>
      <c r="AU101" s="216" t="s">
        <v>140</v>
      </c>
      <c r="AV101" s="12" t="s">
        <v>139</v>
      </c>
      <c r="AW101" s="12" t="s">
        <v>39</v>
      </c>
      <c r="AX101" s="12" t="s">
        <v>22</v>
      </c>
      <c r="AY101" s="216" t="s">
        <v>131</v>
      </c>
    </row>
    <row r="102" spans="2:63" s="10" customFormat="1" ht="29.85" customHeight="1">
      <c r="B102" s="165"/>
      <c r="C102" s="166"/>
      <c r="D102" s="179" t="s">
        <v>75</v>
      </c>
      <c r="E102" s="180" t="s">
        <v>434</v>
      </c>
      <c r="F102" s="180" t="s">
        <v>435</v>
      </c>
      <c r="G102" s="166"/>
      <c r="H102" s="166"/>
      <c r="I102" s="169"/>
      <c r="J102" s="181">
        <f>BK102</f>
        <v>0</v>
      </c>
      <c r="K102" s="166"/>
      <c r="L102" s="171"/>
      <c r="M102" s="172"/>
      <c r="N102" s="173"/>
      <c r="O102" s="173"/>
      <c r="P102" s="174">
        <f>SUM(P103:P107)</f>
        <v>0</v>
      </c>
      <c r="Q102" s="173"/>
      <c r="R102" s="174">
        <f>SUM(R103:R107)</f>
        <v>0</v>
      </c>
      <c r="S102" s="173"/>
      <c r="T102" s="175">
        <f>SUM(T103:T107)</f>
        <v>0</v>
      </c>
      <c r="AR102" s="176" t="s">
        <v>22</v>
      </c>
      <c r="AT102" s="177" t="s">
        <v>75</v>
      </c>
      <c r="AU102" s="177" t="s">
        <v>22</v>
      </c>
      <c r="AY102" s="176" t="s">
        <v>131</v>
      </c>
      <c r="BK102" s="178">
        <f>SUM(BK103:BK107)</f>
        <v>0</v>
      </c>
    </row>
    <row r="103" spans="2:65" s="1" customFormat="1" ht="31.5" customHeight="1">
      <c r="B103" s="35"/>
      <c r="C103" s="182" t="s">
        <v>139</v>
      </c>
      <c r="D103" s="182" t="s">
        <v>134</v>
      </c>
      <c r="E103" s="183" t="s">
        <v>437</v>
      </c>
      <c r="F103" s="184" t="s">
        <v>438</v>
      </c>
      <c r="G103" s="185" t="s">
        <v>439</v>
      </c>
      <c r="H103" s="186">
        <v>0.14</v>
      </c>
      <c r="I103" s="187"/>
      <c r="J103" s="188">
        <f>ROUND(I103*H103,2)</f>
        <v>0</v>
      </c>
      <c r="K103" s="184" t="s">
        <v>138</v>
      </c>
      <c r="L103" s="55"/>
      <c r="M103" s="189" t="s">
        <v>20</v>
      </c>
      <c r="N103" s="190" t="s">
        <v>48</v>
      </c>
      <c r="O103" s="36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139</v>
      </c>
      <c r="AT103" s="18" t="s">
        <v>134</v>
      </c>
      <c r="AU103" s="18" t="s">
        <v>140</v>
      </c>
      <c r="AY103" s="18" t="s">
        <v>131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140</v>
      </c>
      <c r="BK103" s="193">
        <f>ROUND(I103*H103,2)</f>
        <v>0</v>
      </c>
      <c r="BL103" s="18" t="s">
        <v>139</v>
      </c>
      <c r="BM103" s="18" t="s">
        <v>653</v>
      </c>
    </row>
    <row r="104" spans="2:65" s="1" customFormat="1" ht="31.5" customHeight="1">
      <c r="B104" s="35"/>
      <c r="C104" s="182" t="s">
        <v>151</v>
      </c>
      <c r="D104" s="182" t="s">
        <v>134</v>
      </c>
      <c r="E104" s="183" t="s">
        <v>442</v>
      </c>
      <c r="F104" s="184" t="s">
        <v>443</v>
      </c>
      <c r="G104" s="185" t="s">
        <v>439</v>
      </c>
      <c r="H104" s="186">
        <v>0.14</v>
      </c>
      <c r="I104" s="187"/>
      <c r="J104" s="188">
        <f>ROUND(I104*H104,2)</f>
        <v>0</v>
      </c>
      <c r="K104" s="184" t="s">
        <v>138</v>
      </c>
      <c r="L104" s="55"/>
      <c r="M104" s="189" t="s">
        <v>20</v>
      </c>
      <c r="N104" s="190" t="s">
        <v>48</v>
      </c>
      <c r="O104" s="36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139</v>
      </c>
      <c r="AT104" s="18" t="s">
        <v>134</v>
      </c>
      <c r="AU104" s="18" t="s">
        <v>140</v>
      </c>
      <c r="AY104" s="18" t="s">
        <v>131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140</v>
      </c>
      <c r="BK104" s="193">
        <f>ROUND(I104*H104,2)</f>
        <v>0</v>
      </c>
      <c r="BL104" s="18" t="s">
        <v>139</v>
      </c>
      <c r="BM104" s="18" t="s">
        <v>654</v>
      </c>
    </row>
    <row r="105" spans="2:65" s="1" customFormat="1" ht="31.5" customHeight="1">
      <c r="B105" s="35"/>
      <c r="C105" s="182" t="s">
        <v>145</v>
      </c>
      <c r="D105" s="182" t="s">
        <v>134</v>
      </c>
      <c r="E105" s="183" t="s">
        <v>446</v>
      </c>
      <c r="F105" s="184" t="s">
        <v>447</v>
      </c>
      <c r="G105" s="185" t="s">
        <v>439</v>
      </c>
      <c r="H105" s="186">
        <v>1.26</v>
      </c>
      <c r="I105" s="187"/>
      <c r="J105" s="188">
        <f>ROUND(I105*H105,2)</f>
        <v>0</v>
      </c>
      <c r="K105" s="184" t="s">
        <v>138</v>
      </c>
      <c r="L105" s="55"/>
      <c r="M105" s="189" t="s">
        <v>20</v>
      </c>
      <c r="N105" s="190" t="s">
        <v>48</v>
      </c>
      <c r="O105" s="36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139</v>
      </c>
      <c r="AT105" s="18" t="s">
        <v>134</v>
      </c>
      <c r="AU105" s="18" t="s">
        <v>140</v>
      </c>
      <c r="AY105" s="18" t="s">
        <v>131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140</v>
      </c>
      <c r="BK105" s="193">
        <f>ROUND(I105*H105,2)</f>
        <v>0</v>
      </c>
      <c r="BL105" s="18" t="s">
        <v>139</v>
      </c>
      <c r="BM105" s="18" t="s">
        <v>655</v>
      </c>
    </row>
    <row r="106" spans="2:51" s="11" customFormat="1" ht="13.5">
      <c r="B106" s="194"/>
      <c r="C106" s="195"/>
      <c r="D106" s="217" t="s">
        <v>142</v>
      </c>
      <c r="E106" s="195"/>
      <c r="F106" s="231" t="s">
        <v>656</v>
      </c>
      <c r="G106" s="195"/>
      <c r="H106" s="232">
        <v>1.26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142</v>
      </c>
      <c r="AU106" s="205" t="s">
        <v>140</v>
      </c>
      <c r="AV106" s="11" t="s">
        <v>140</v>
      </c>
      <c r="AW106" s="11" t="s">
        <v>4</v>
      </c>
      <c r="AX106" s="11" t="s">
        <v>22</v>
      </c>
      <c r="AY106" s="205" t="s">
        <v>131</v>
      </c>
    </row>
    <row r="107" spans="2:65" s="1" customFormat="1" ht="22.5" customHeight="1">
      <c r="B107" s="35"/>
      <c r="C107" s="182" t="s">
        <v>174</v>
      </c>
      <c r="D107" s="182" t="s">
        <v>134</v>
      </c>
      <c r="E107" s="183" t="s">
        <v>451</v>
      </c>
      <c r="F107" s="184" t="s">
        <v>452</v>
      </c>
      <c r="G107" s="185" t="s">
        <v>439</v>
      </c>
      <c r="H107" s="186">
        <v>0.14</v>
      </c>
      <c r="I107" s="187"/>
      <c r="J107" s="188">
        <f>ROUND(I107*H107,2)</f>
        <v>0</v>
      </c>
      <c r="K107" s="184" t="s">
        <v>20</v>
      </c>
      <c r="L107" s="55"/>
      <c r="M107" s="189" t="s">
        <v>20</v>
      </c>
      <c r="N107" s="190" t="s">
        <v>48</v>
      </c>
      <c r="O107" s="36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139</v>
      </c>
      <c r="AT107" s="18" t="s">
        <v>134</v>
      </c>
      <c r="AU107" s="18" t="s">
        <v>140</v>
      </c>
      <c r="AY107" s="18" t="s">
        <v>131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140</v>
      </c>
      <c r="BK107" s="193">
        <f>ROUND(I107*H107,2)</f>
        <v>0</v>
      </c>
      <c r="BL107" s="18" t="s">
        <v>139</v>
      </c>
      <c r="BM107" s="18" t="s">
        <v>657</v>
      </c>
    </row>
    <row r="108" spans="2:63" s="10" customFormat="1" ht="29.85" customHeight="1">
      <c r="B108" s="165"/>
      <c r="C108" s="166"/>
      <c r="D108" s="179" t="s">
        <v>75</v>
      </c>
      <c r="E108" s="180" t="s">
        <v>454</v>
      </c>
      <c r="F108" s="180" t="s">
        <v>455</v>
      </c>
      <c r="G108" s="166"/>
      <c r="H108" s="166"/>
      <c r="I108" s="169"/>
      <c r="J108" s="181">
        <f>BK108</f>
        <v>0</v>
      </c>
      <c r="K108" s="166"/>
      <c r="L108" s="171"/>
      <c r="M108" s="172"/>
      <c r="N108" s="173"/>
      <c r="O108" s="173"/>
      <c r="P108" s="174">
        <f>P109</f>
        <v>0</v>
      </c>
      <c r="Q108" s="173"/>
      <c r="R108" s="174">
        <f>R109</f>
        <v>0</v>
      </c>
      <c r="S108" s="173"/>
      <c r="T108" s="175">
        <f>T109</f>
        <v>0</v>
      </c>
      <c r="AR108" s="176" t="s">
        <v>22</v>
      </c>
      <c r="AT108" s="177" t="s">
        <v>75</v>
      </c>
      <c r="AU108" s="177" t="s">
        <v>22</v>
      </c>
      <c r="AY108" s="176" t="s">
        <v>131</v>
      </c>
      <c r="BK108" s="178">
        <f>BK109</f>
        <v>0</v>
      </c>
    </row>
    <row r="109" spans="2:65" s="1" customFormat="1" ht="44.25" customHeight="1">
      <c r="B109" s="35"/>
      <c r="C109" s="182" t="s">
        <v>171</v>
      </c>
      <c r="D109" s="182" t="s">
        <v>134</v>
      </c>
      <c r="E109" s="183" t="s">
        <v>457</v>
      </c>
      <c r="F109" s="184" t="s">
        <v>458</v>
      </c>
      <c r="G109" s="185" t="s">
        <v>439</v>
      </c>
      <c r="H109" s="186">
        <v>0.065</v>
      </c>
      <c r="I109" s="187"/>
      <c r="J109" s="188">
        <f>ROUND(I109*H109,2)</f>
        <v>0</v>
      </c>
      <c r="K109" s="184" t="s">
        <v>138</v>
      </c>
      <c r="L109" s="55"/>
      <c r="M109" s="189" t="s">
        <v>20</v>
      </c>
      <c r="N109" s="190" t="s">
        <v>48</v>
      </c>
      <c r="O109" s="36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139</v>
      </c>
      <c r="AT109" s="18" t="s">
        <v>134</v>
      </c>
      <c r="AU109" s="18" t="s">
        <v>140</v>
      </c>
      <c r="AY109" s="18" t="s">
        <v>131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140</v>
      </c>
      <c r="BK109" s="193">
        <f>ROUND(I109*H109,2)</f>
        <v>0</v>
      </c>
      <c r="BL109" s="18" t="s">
        <v>139</v>
      </c>
      <c r="BM109" s="18" t="s">
        <v>658</v>
      </c>
    </row>
    <row r="110" spans="2:63" s="10" customFormat="1" ht="37.35" customHeight="1">
      <c r="B110" s="165"/>
      <c r="C110" s="166"/>
      <c r="D110" s="167" t="s">
        <v>75</v>
      </c>
      <c r="E110" s="168" t="s">
        <v>460</v>
      </c>
      <c r="F110" s="168" t="s">
        <v>461</v>
      </c>
      <c r="G110" s="166"/>
      <c r="H110" s="166"/>
      <c r="I110" s="169"/>
      <c r="J110" s="170">
        <f>BK110</f>
        <v>0</v>
      </c>
      <c r="K110" s="166"/>
      <c r="L110" s="171"/>
      <c r="M110" s="172"/>
      <c r="N110" s="173"/>
      <c r="O110" s="173"/>
      <c r="P110" s="174">
        <f>P111+P127+P145+P150+P156</f>
        <v>0</v>
      </c>
      <c r="Q110" s="173"/>
      <c r="R110" s="174">
        <f>R111+R127+R145+R150+R156</f>
        <v>12.54881228</v>
      </c>
      <c r="S110" s="173"/>
      <c r="T110" s="175">
        <f>T111+T127+T145+T150+T156</f>
        <v>0</v>
      </c>
      <c r="AR110" s="176" t="s">
        <v>140</v>
      </c>
      <c r="AT110" s="177" t="s">
        <v>75</v>
      </c>
      <c r="AU110" s="177" t="s">
        <v>76</v>
      </c>
      <c r="AY110" s="176" t="s">
        <v>131</v>
      </c>
      <c r="BK110" s="178">
        <f>BK111+BK127+BK145+BK150+BK156</f>
        <v>0</v>
      </c>
    </row>
    <row r="111" spans="2:63" s="10" customFormat="1" ht="19.9" customHeight="1">
      <c r="B111" s="165"/>
      <c r="C111" s="166"/>
      <c r="D111" s="179" t="s">
        <v>75</v>
      </c>
      <c r="E111" s="180" t="s">
        <v>659</v>
      </c>
      <c r="F111" s="180" t="s">
        <v>660</v>
      </c>
      <c r="G111" s="166"/>
      <c r="H111" s="166"/>
      <c r="I111" s="169"/>
      <c r="J111" s="181">
        <f>BK111</f>
        <v>0</v>
      </c>
      <c r="K111" s="166"/>
      <c r="L111" s="171"/>
      <c r="M111" s="172"/>
      <c r="N111" s="173"/>
      <c r="O111" s="173"/>
      <c r="P111" s="174">
        <f>SUM(P112:P126)</f>
        <v>0</v>
      </c>
      <c r="Q111" s="173"/>
      <c r="R111" s="174">
        <f>SUM(R112:R126)</f>
        <v>6.68120244</v>
      </c>
      <c r="S111" s="173"/>
      <c r="T111" s="175">
        <f>SUM(T112:T126)</f>
        <v>0</v>
      </c>
      <c r="AR111" s="176" t="s">
        <v>140</v>
      </c>
      <c r="AT111" s="177" t="s">
        <v>75</v>
      </c>
      <c r="AU111" s="177" t="s">
        <v>22</v>
      </c>
      <c r="AY111" s="176" t="s">
        <v>131</v>
      </c>
      <c r="BK111" s="178">
        <f>SUM(BK112:BK126)</f>
        <v>0</v>
      </c>
    </row>
    <row r="112" spans="2:65" s="1" customFormat="1" ht="31.5" customHeight="1">
      <c r="B112" s="35"/>
      <c r="C112" s="182" t="s">
        <v>184</v>
      </c>
      <c r="D112" s="182" t="s">
        <v>134</v>
      </c>
      <c r="E112" s="183" t="s">
        <v>661</v>
      </c>
      <c r="F112" s="184" t="s">
        <v>662</v>
      </c>
      <c r="G112" s="185" t="s">
        <v>154</v>
      </c>
      <c r="H112" s="186">
        <v>420.6</v>
      </c>
      <c r="I112" s="187"/>
      <c r="J112" s="188">
        <f>ROUND(I112*H112,2)</f>
        <v>0</v>
      </c>
      <c r="K112" s="184" t="s">
        <v>138</v>
      </c>
      <c r="L112" s="55"/>
      <c r="M112" s="189" t="s">
        <v>20</v>
      </c>
      <c r="N112" s="190" t="s">
        <v>48</v>
      </c>
      <c r="O112" s="3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8" t="s">
        <v>224</v>
      </c>
      <c r="AT112" s="18" t="s">
        <v>134</v>
      </c>
      <c r="AU112" s="18" t="s">
        <v>140</v>
      </c>
      <c r="AY112" s="18" t="s">
        <v>131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140</v>
      </c>
      <c r="BK112" s="193">
        <f>ROUND(I112*H112,2)</f>
        <v>0</v>
      </c>
      <c r="BL112" s="18" t="s">
        <v>224</v>
      </c>
      <c r="BM112" s="18" t="s">
        <v>663</v>
      </c>
    </row>
    <row r="113" spans="2:51" s="11" customFormat="1" ht="13.5">
      <c r="B113" s="194"/>
      <c r="C113" s="195"/>
      <c r="D113" s="196" t="s">
        <v>142</v>
      </c>
      <c r="E113" s="197" t="s">
        <v>20</v>
      </c>
      <c r="F113" s="198" t="s">
        <v>664</v>
      </c>
      <c r="G113" s="195"/>
      <c r="H113" s="199">
        <v>420.6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142</v>
      </c>
      <c r="AU113" s="205" t="s">
        <v>140</v>
      </c>
      <c r="AV113" s="11" t="s">
        <v>140</v>
      </c>
      <c r="AW113" s="11" t="s">
        <v>39</v>
      </c>
      <c r="AX113" s="11" t="s">
        <v>76</v>
      </c>
      <c r="AY113" s="205" t="s">
        <v>131</v>
      </c>
    </row>
    <row r="114" spans="2:51" s="12" customFormat="1" ht="13.5">
      <c r="B114" s="206"/>
      <c r="C114" s="207"/>
      <c r="D114" s="217" t="s">
        <v>142</v>
      </c>
      <c r="E114" s="218" t="s">
        <v>20</v>
      </c>
      <c r="F114" s="219" t="s">
        <v>144</v>
      </c>
      <c r="G114" s="207"/>
      <c r="H114" s="220">
        <v>420.6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142</v>
      </c>
      <c r="AU114" s="216" t="s">
        <v>140</v>
      </c>
      <c r="AV114" s="12" t="s">
        <v>139</v>
      </c>
      <c r="AW114" s="12" t="s">
        <v>39</v>
      </c>
      <c r="AX114" s="12" t="s">
        <v>22</v>
      </c>
      <c r="AY114" s="216" t="s">
        <v>131</v>
      </c>
    </row>
    <row r="115" spans="2:65" s="1" customFormat="1" ht="22.5" customHeight="1">
      <c r="B115" s="35"/>
      <c r="C115" s="221" t="s">
        <v>27</v>
      </c>
      <c r="D115" s="221" t="s">
        <v>168</v>
      </c>
      <c r="E115" s="222" t="s">
        <v>665</v>
      </c>
      <c r="F115" s="223" t="s">
        <v>666</v>
      </c>
      <c r="G115" s="224" t="s">
        <v>154</v>
      </c>
      <c r="H115" s="225">
        <v>429.012</v>
      </c>
      <c r="I115" s="226"/>
      <c r="J115" s="227">
        <f>ROUND(I115*H115,2)</f>
        <v>0</v>
      </c>
      <c r="K115" s="223" t="s">
        <v>138</v>
      </c>
      <c r="L115" s="228"/>
      <c r="M115" s="229" t="s">
        <v>20</v>
      </c>
      <c r="N115" s="230" t="s">
        <v>48</v>
      </c>
      <c r="O115" s="36"/>
      <c r="P115" s="191">
        <f>O115*H115</f>
        <v>0</v>
      </c>
      <c r="Q115" s="191">
        <v>0.0042</v>
      </c>
      <c r="R115" s="191">
        <f>Q115*H115</f>
        <v>1.8018504</v>
      </c>
      <c r="S115" s="191">
        <v>0</v>
      </c>
      <c r="T115" s="192">
        <f>S115*H115</f>
        <v>0</v>
      </c>
      <c r="AR115" s="18" t="s">
        <v>314</v>
      </c>
      <c r="AT115" s="18" t="s">
        <v>168</v>
      </c>
      <c r="AU115" s="18" t="s">
        <v>140</v>
      </c>
      <c r="AY115" s="18" t="s">
        <v>131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140</v>
      </c>
      <c r="BK115" s="193">
        <f>ROUND(I115*H115,2)</f>
        <v>0</v>
      </c>
      <c r="BL115" s="18" t="s">
        <v>224</v>
      </c>
      <c r="BM115" s="18" t="s">
        <v>667</v>
      </c>
    </row>
    <row r="116" spans="2:51" s="11" customFormat="1" ht="13.5">
      <c r="B116" s="194"/>
      <c r="C116" s="195"/>
      <c r="D116" s="217" t="s">
        <v>142</v>
      </c>
      <c r="E116" s="195"/>
      <c r="F116" s="231" t="s">
        <v>668</v>
      </c>
      <c r="G116" s="195"/>
      <c r="H116" s="232">
        <v>429.012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142</v>
      </c>
      <c r="AU116" s="205" t="s">
        <v>140</v>
      </c>
      <c r="AV116" s="11" t="s">
        <v>140</v>
      </c>
      <c r="AW116" s="11" t="s">
        <v>4</v>
      </c>
      <c r="AX116" s="11" t="s">
        <v>22</v>
      </c>
      <c r="AY116" s="205" t="s">
        <v>131</v>
      </c>
    </row>
    <row r="117" spans="2:65" s="1" customFormat="1" ht="31.5" customHeight="1">
      <c r="B117" s="35"/>
      <c r="C117" s="182" t="s">
        <v>194</v>
      </c>
      <c r="D117" s="182" t="s">
        <v>134</v>
      </c>
      <c r="E117" s="183" t="s">
        <v>669</v>
      </c>
      <c r="F117" s="184" t="s">
        <v>670</v>
      </c>
      <c r="G117" s="185" t="s">
        <v>154</v>
      </c>
      <c r="H117" s="186">
        <v>158.6</v>
      </c>
      <c r="I117" s="187"/>
      <c r="J117" s="188">
        <f>ROUND(I117*H117,2)</f>
        <v>0</v>
      </c>
      <c r="K117" s="184" t="s">
        <v>138</v>
      </c>
      <c r="L117" s="55"/>
      <c r="M117" s="189" t="s">
        <v>20</v>
      </c>
      <c r="N117" s="190" t="s">
        <v>48</v>
      </c>
      <c r="O117" s="36"/>
      <c r="P117" s="191">
        <f>O117*H117</f>
        <v>0</v>
      </c>
      <c r="Q117" s="191">
        <v>0.006</v>
      </c>
      <c r="R117" s="191">
        <f>Q117*H117</f>
        <v>0.9516</v>
      </c>
      <c r="S117" s="191">
        <v>0</v>
      </c>
      <c r="T117" s="192">
        <f>S117*H117</f>
        <v>0</v>
      </c>
      <c r="AR117" s="18" t="s">
        <v>224</v>
      </c>
      <c r="AT117" s="18" t="s">
        <v>134</v>
      </c>
      <c r="AU117" s="18" t="s">
        <v>140</v>
      </c>
      <c r="AY117" s="18" t="s">
        <v>131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140</v>
      </c>
      <c r="BK117" s="193">
        <f>ROUND(I117*H117,2)</f>
        <v>0</v>
      </c>
      <c r="BL117" s="18" t="s">
        <v>224</v>
      </c>
      <c r="BM117" s="18" t="s">
        <v>671</v>
      </c>
    </row>
    <row r="118" spans="2:51" s="11" customFormat="1" ht="13.5">
      <c r="B118" s="194"/>
      <c r="C118" s="195"/>
      <c r="D118" s="196" t="s">
        <v>142</v>
      </c>
      <c r="E118" s="197" t="s">
        <v>20</v>
      </c>
      <c r="F118" s="198" t="s">
        <v>672</v>
      </c>
      <c r="G118" s="195"/>
      <c r="H118" s="199">
        <v>158.6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142</v>
      </c>
      <c r="AU118" s="205" t="s">
        <v>140</v>
      </c>
      <c r="AV118" s="11" t="s">
        <v>140</v>
      </c>
      <c r="AW118" s="11" t="s">
        <v>39</v>
      </c>
      <c r="AX118" s="11" t="s">
        <v>76</v>
      </c>
      <c r="AY118" s="205" t="s">
        <v>131</v>
      </c>
    </row>
    <row r="119" spans="2:51" s="12" customFormat="1" ht="13.5">
      <c r="B119" s="206"/>
      <c r="C119" s="207"/>
      <c r="D119" s="217" t="s">
        <v>142</v>
      </c>
      <c r="E119" s="218" t="s">
        <v>20</v>
      </c>
      <c r="F119" s="219" t="s">
        <v>144</v>
      </c>
      <c r="G119" s="207"/>
      <c r="H119" s="220">
        <v>158.6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142</v>
      </c>
      <c r="AU119" s="216" t="s">
        <v>140</v>
      </c>
      <c r="AV119" s="12" t="s">
        <v>139</v>
      </c>
      <c r="AW119" s="12" t="s">
        <v>39</v>
      </c>
      <c r="AX119" s="12" t="s">
        <v>22</v>
      </c>
      <c r="AY119" s="216" t="s">
        <v>131</v>
      </c>
    </row>
    <row r="120" spans="2:65" s="1" customFormat="1" ht="31.5" customHeight="1">
      <c r="B120" s="35"/>
      <c r="C120" s="221" t="s">
        <v>201</v>
      </c>
      <c r="D120" s="221" t="s">
        <v>168</v>
      </c>
      <c r="E120" s="222" t="s">
        <v>673</v>
      </c>
      <c r="F120" s="223" t="s">
        <v>674</v>
      </c>
      <c r="G120" s="224" t="s">
        <v>154</v>
      </c>
      <c r="H120" s="225">
        <v>161.772</v>
      </c>
      <c r="I120" s="226"/>
      <c r="J120" s="227">
        <f>ROUND(I120*H120,2)</f>
        <v>0</v>
      </c>
      <c r="K120" s="223" t="s">
        <v>138</v>
      </c>
      <c r="L120" s="228"/>
      <c r="M120" s="229" t="s">
        <v>20</v>
      </c>
      <c r="N120" s="230" t="s">
        <v>48</v>
      </c>
      <c r="O120" s="36"/>
      <c r="P120" s="191">
        <f>O120*H120</f>
        <v>0</v>
      </c>
      <c r="Q120" s="191">
        <v>0.01932</v>
      </c>
      <c r="R120" s="191">
        <f>Q120*H120</f>
        <v>3.1254350399999997</v>
      </c>
      <c r="S120" s="191">
        <v>0</v>
      </c>
      <c r="T120" s="192">
        <f>S120*H120</f>
        <v>0</v>
      </c>
      <c r="AR120" s="18" t="s">
        <v>314</v>
      </c>
      <c r="AT120" s="18" t="s">
        <v>168</v>
      </c>
      <c r="AU120" s="18" t="s">
        <v>140</v>
      </c>
      <c r="AY120" s="18" t="s">
        <v>131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140</v>
      </c>
      <c r="BK120" s="193">
        <f>ROUND(I120*H120,2)</f>
        <v>0</v>
      </c>
      <c r="BL120" s="18" t="s">
        <v>224</v>
      </c>
      <c r="BM120" s="18" t="s">
        <v>675</v>
      </c>
    </row>
    <row r="121" spans="2:51" s="11" customFormat="1" ht="13.5">
      <c r="B121" s="194"/>
      <c r="C121" s="195"/>
      <c r="D121" s="217" t="s">
        <v>142</v>
      </c>
      <c r="E121" s="195"/>
      <c r="F121" s="231" t="s">
        <v>676</v>
      </c>
      <c r="G121" s="195"/>
      <c r="H121" s="232">
        <v>161.772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142</v>
      </c>
      <c r="AU121" s="205" t="s">
        <v>140</v>
      </c>
      <c r="AV121" s="11" t="s">
        <v>140</v>
      </c>
      <c r="AW121" s="11" t="s">
        <v>4</v>
      </c>
      <c r="AX121" s="11" t="s">
        <v>22</v>
      </c>
      <c r="AY121" s="205" t="s">
        <v>131</v>
      </c>
    </row>
    <row r="122" spans="2:65" s="1" customFormat="1" ht="22.5" customHeight="1">
      <c r="B122" s="35"/>
      <c r="C122" s="221" t="s">
        <v>210</v>
      </c>
      <c r="D122" s="221" t="s">
        <v>168</v>
      </c>
      <c r="E122" s="222" t="s">
        <v>677</v>
      </c>
      <c r="F122" s="223" t="s">
        <v>678</v>
      </c>
      <c r="G122" s="224" t="s">
        <v>679</v>
      </c>
      <c r="H122" s="225">
        <v>802.317</v>
      </c>
      <c r="I122" s="226"/>
      <c r="J122" s="227">
        <f>ROUND(I122*H122,2)</f>
        <v>0</v>
      </c>
      <c r="K122" s="223" t="s">
        <v>20</v>
      </c>
      <c r="L122" s="228"/>
      <c r="M122" s="229" t="s">
        <v>20</v>
      </c>
      <c r="N122" s="230" t="s">
        <v>48</v>
      </c>
      <c r="O122" s="36"/>
      <c r="P122" s="191">
        <f>O122*H122</f>
        <v>0</v>
      </c>
      <c r="Q122" s="191">
        <v>0.001</v>
      </c>
      <c r="R122" s="191">
        <f>Q122*H122</f>
        <v>0.8023170000000001</v>
      </c>
      <c r="S122" s="191">
        <v>0</v>
      </c>
      <c r="T122" s="192">
        <f>S122*H122</f>
        <v>0</v>
      </c>
      <c r="AR122" s="18" t="s">
        <v>314</v>
      </c>
      <c r="AT122" s="18" t="s">
        <v>168</v>
      </c>
      <c r="AU122" s="18" t="s">
        <v>140</v>
      </c>
      <c r="AY122" s="18" t="s">
        <v>131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140</v>
      </c>
      <c r="BK122" s="193">
        <f>ROUND(I122*H122,2)</f>
        <v>0</v>
      </c>
      <c r="BL122" s="18" t="s">
        <v>224</v>
      </c>
      <c r="BM122" s="18" t="s">
        <v>680</v>
      </c>
    </row>
    <row r="123" spans="2:65" s="1" customFormat="1" ht="22.5" customHeight="1">
      <c r="B123" s="35"/>
      <c r="C123" s="182" t="s">
        <v>215</v>
      </c>
      <c r="D123" s="182" t="s">
        <v>134</v>
      </c>
      <c r="E123" s="183" t="s">
        <v>681</v>
      </c>
      <c r="F123" s="184" t="s">
        <v>682</v>
      </c>
      <c r="G123" s="185" t="s">
        <v>154</v>
      </c>
      <c r="H123" s="186">
        <v>158.6</v>
      </c>
      <c r="I123" s="187"/>
      <c r="J123" s="188">
        <f>ROUND(I123*H123,2)</f>
        <v>0</v>
      </c>
      <c r="K123" s="184" t="s">
        <v>20</v>
      </c>
      <c r="L123" s="55"/>
      <c r="M123" s="189" t="s">
        <v>20</v>
      </c>
      <c r="N123" s="190" t="s">
        <v>48</v>
      </c>
      <c r="O123" s="36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8" t="s">
        <v>224</v>
      </c>
      <c r="AT123" s="18" t="s">
        <v>134</v>
      </c>
      <c r="AU123" s="18" t="s">
        <v>140</v>
      </c>
      <c r="AY123" s="18" t="s">
        <v>131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140</v>
      </c>
      <c r="BK123" s="193">
        <f>ROUND(I123*H123,2)</f>
        <v>0</v>
      </c>
      <c r="BL123" s="18" t="s">
        <v>224</v>
      </c>
      <c r="BM123" s="18" t="s">
        <v>683</v>
      </c>
    </row>
    <row r="124" spans="2:51" s="11" customFormat="1" ht="13.5">
      <c r="B124" s="194"/>
      <c r="C124" s="195"/>
      <c r="D124" s="196" t="s">
        <v>142</v>
      </c>
      <c r="E124" s="197" t="s">
        <v>20</v>
      </c>
      <c r="F124" s="198" t="s">
        <v>684</v>
      </c>
      <c r="G124" s="195"/>
      <c r="H124" s="199">
        <v>158.6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142</v>
      </c>
      <c r="AU124" s="205" t="s">
        <v>140</v>
      </c>
      <c r="AV124" s="11" t="s">
        <v>140</v>
      </c>
      <c r="AW124" s="11" t="s">
        <v>39</v>
      </c>
      <c r="AX124" s="11" t="s">
        <v>76</v>
      </c>
      <c r="AY124" s="205" t="s">
        <v>131</v>
      </c>
    </row>
    <row r="125" spans="2:51" s="12" customFormat="1" ht="13.5">
      <c r="B125" s="206"/>
      <c r="C125" s="207"/>
      <c r="D125" s="217" t="s">
        <v>142</v>
      </c>
      <c r="E125" s="218" t="s">
        <v>20</v>
      </c>
      <c r="F125" s="219" t="s">
        <v>144</v>
      </c>
      <c r="G125" s="207"/>
      <c r="H125" s="220">
        <v>158.6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142</v>
      </c>
      <c r="AU125" s="216" t="s">
        <v>140</v>
      </c>
      <c r="AV125" s="12" t="s">
        <v>139</v>
      </c>
      <c r="AW125" s="12" t="s">
        <v>39</v>
      </c>
      <c r="AX125" s="12" t="s">
        <v>22</v>
      </c>
      <c r="AY125" s="216" t="s">
        <v>131</v>
      </c>
    </row>
    <row r="126" spans="2:65" s="1" customFormat="1" ht="31.5" customHeight="1">
      <c r="B126" s="35"/>
      <c r="C126" s="182" t="s">
        <v>8</v>
      </c>
      <c r="D126" s="182" t="s">
        <v>134</v>
      </c>
      <c r="E126" s="183" t="s">
        <v>685</v>
      </c>
      <c r="F126" s="184" t="s">
        <v>686</v>
      </c>
      <c r="G126" s="185" t="s">
        <v>439</v>
      </c>
      <c r="H126" s="186">
        <v>6.681</v>
      </c>
      <c r="I126" s="187"/>
      <c r="J126" s="188">
        <f>ROUND(I126*H126,2)</f>
        <v>0</v>
      </c>
      <c r="K126" s="184" t="s">
        <v>138</v>
      </c>
      <c r="L126" s="55"/>
      <c r="M126" s="189" t="s">
        <v>20</v>
      </c>
      <c r="N126" s="190" t="s">
        <v>48</v>
      </c>
      <c r="O126" s="36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8" t="s">
        <v>224</v>
      </c>
      <c r="AT126" s="18" t="s">
        <v>134</v>
      </c>
      <c r="AU126" s="18" t="s">
        <v>140</v>
      </c>
      <c r="AY126" s="18" t="s">
        <v>131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140</v>
      </c>
      <c r="BK126" s="193">
        <f>ROUND(I126*H126,2)</f>
        <v>0</v>
      </c>
      <c r="BL126" s="18" t="s">
        <v>224</v>
      </c>
      <c r="BM126" s="18" t="s">
        <v>687</v>
      </c>
    </row>
    <row r="127" spans="2:63" s="10" customFormat="1" ht="29.85" customHeight="1">
      <c r="B127" s="165"/>
      <c r="C127" s="166"/>
      <c r="D127" s="179" t="s">
        <v>75</v>
      </c>
      <c r="E127" s="180" t="s">
        <v>688</v>
      </c>
      <c r="F127" s="180" t="s">
        <v>689</v>
      </c>
      <c r="G127" s="166"/>
      <c r="H127" s="166"/>
      <c r="I127" s="169"/>
      <c r="J127" s="181">
        <f>BK127</f>
        <v>0</v>
      </c>
      <c r="K127" s="166"/>
      <c r="L127" s="171"/>
      <c r="M127" s="172"/>
      <c r="N127" s="173"/>
      <c r="O127" s="173"/>
      <c r="P127" s="174">
        <f>SUM(P128:P144)</f>
        <v>0</v>
      </c>
      <c r="Q127" s="173"/>
      <c r="R127" s="174">
        <f>SUM(R128:R144)</f>
        <v>5.71592</v>
      </c>
      <c r="S127" s="173"/>
      <c r="T127" s="175">
        <f>SUM(T128:T144)</f>
        <v>0</v>
      </c>
      <c r="AR127" s="176" t="s">
        <v>140</v>
      </c>
      <c r="AT127" s="177" t="s">
        <v>75</v>
      </c>
      <c r="AU127" s="177" t="s">
        <v>22</v>
      </c>
      <c r="AY127" s="176" t="s">
        <v>131</v>
      </c>
      <c r="BK127" s="178">
        <f>SUM(BK128:BK144)</f>
        <v>0</v>
      </c>
    </row>
    <row r="128" spans="2:65" s="1" customFormat="1" ht="31.5" customHeight="1">
      <c r="B128" s="35"/>
      <c r="C128" s="182" t="s">
        <v>224</v>
      </c>
      <c r="D128" s="182" t="s">
        <v>134</v>
      </c>
      <c r="E128" s="183" t="s">
        <v>690</v>
      </c>
      <c r="F128" s="184" t="s">
        <v>691</v>
      </c>
      <c r="G128" s="185" t="s">
        <v>154</v>
      </c>
      <c r="H128" s="186">
        <v>210.3</v>
      </c>
      <c r="I128" s="187"/>
      <c r="J128" s="188">
        <f>ROUND(I128*H128,2)</f>
        <v>0</v>
      </c>
      <c r="K128" s="184" t="s">
        <v>138</v>
      </c>
      <c r="L128" s="55"/>
      <c r="M128" s="189" t="s">
        <v>20</v>
      </c>
      <c r="N128" s="190" t="s">
        <v>48</v>
      </c>
      <c r="O128" s="36"/>
      <c r="P128" s="191">
        <f>O128*H128</f>
        <v>0</v>
      </c>
      <c r="Q128" s="191">
        <v>0.01571</v>
      </c>
      <c r="R128" s="191">
        <f>Q128*H128</f>
        <v>3.303813</v>
      </c>
      <c r="S128" s="191">
        <v>0</v>
      </c>
      <c r="T128" s="192">
        <f>S128*H128</f>
        <v>0</v>
      </c>
      <c r="AR128" s="18" t="s">
        <v>224</v>
      </c>
      <c r="AT128" s="18" t="s">
        <v>134</v>
      </c>
      <c r="AU128" s="18" t="s">
        <v>140</v>
      </c>
      <c r="AY128" s="18" t="s">
        <v>131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140</v>
      </c>
      <c r="BK128" s="193">
        <f>ROUND(I128*H128,2)</f>
        <v>0</v>
      </c>
      <c r="BL128" s="18" t="s">
        <v>224</v>
      </c>
      <c r="BM128" s="18" t="s">
        <v>692</v>
      </c>
    </row>
    <row r="129" spans="2:51" s="11" customFormat="1" ht="13.5">
      <c r="B129" s="194"/>
      <c r="C129" s="195"/>
      <c r="D129" s="196" t="s">
        <v>142</v>
      </c>
      <c r="E129" s="197" t="s">
        <v>20</v>
      </c>
      <c r="F129" s="198" t="s">
        <v>693</v>
      </c>
      <c r="G129" s="195"/>
      <c r="H129" s="199">
        <v>210.3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142</v>
      </c>
      <c r="AU129" s="205" t="s">
        <v>140</v>
      </c>
      <c r="AV129" s="11" t="s">
        <v>140</v>
      </c>
      <c r="AW129" s="11" t="s">
        <v>39</v>
      </c>
      <c r="AX129" s="11" t="s">
        <v>76</v>
      </c>
      <c r="AY129" s="205" t="s">
        <v>131</v>
      </c>
    </row>
    <row r="130" spans="2:51" s="12" customFormat="1" ht="13.5">
      <c r="B130" s="206"/>
      <c r="C130" s="207"/>
      <c r="D130" s="217" t="s">
        <v>142</v>
      </c>
      <c r="E130" s="218" t="s">
        <v>20</v>
      </c>
      <c r="F130" s="219" t="s">
        <v>144</v>
      </c>
      <c r="G130" s="207"/>
      <c r="H130" s="220">
        <v>210.3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142</v>
      </c>
      <c r="AU130" s="216" t="s">
        <v>140</v>
      </c>
      <c r="AV130" s="12" t="s">
        <v>139</v>
      </c>
      <c r="AW130" s="12" t="s">
        <v>39</v>
      </c>
      <c r="AX130" s="12" t="s">
        <v>22</v>
      </c>
      <c r="AY130" s="216" t="s">
        <v>131</v>
      </c>
    </row>
    <row r="131" spans="2:65" s="1" customFormat="1" ht="22.5" customHeight="1">
      <c r="B131" s="35"/>
      <c r="C131" s="182" t="s">
        <v>231</v>
      </c>
      <c r="D131" s="182" t="s">
        <v>134</v>
      </c>
      <c r="E131" s="183" t="s">
        <v>694</v>
      </c>
      <c r="F131" s="184" t="s">
        <v>695</v>
      </c>
      <c r="G131" s="185" t="s">
        <v>154</v>
      </c>
      <c r="H131" s="186">
        <v>210.3</v>
      </c>
      <c r="I131" s="187"/>
      <c r="J131" s="188">
        <f>ROUND(I131*H131,2)</f>
        <v>0</v>
      </c>
      <c r="K131" s="184" t="s">
        <v>138</v>
      </c>
      <c r="L131" s="55"/>
      <c r="M131" s="189" t="s">
        <v>20</v>
      </c>
      <c r="N131" s="190" t="s">
        <v>48</v>
      </c>
      <c r="O131" s="36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8" t="s">
        <v>224</v>
      </c>
      <c r="AT131" s="18" t="s">
        <v>134</v>
      </c>
      <c r="AU131" s="18" t="s">
        <v>140</v>
      </c>
      <c r="AY131" s="18" t="s">
        <v>131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140</v>
      </c>
      <c r="BK131" s="193">
        <f>ROUND(I131*H131,2)</f>
        <v>0</v>
      </c>
      <c r="BL131" s="18" t="s">
        <v>224</v>
      </c>
      <c r="BM131" s="18" t="s">
        <v>696</v>
      </c>
    </row>
    <row r="132" spans="2:51" s="11" customFormat="1" ht="13.5">
      <c r="B132" s="194"/>
      <c r="C132" s="195"/>
      <c r="D132" s="196" t="s">
        <v>142</v>
      </c>
      <c r="E132" s="197" t="s">
        <v>20</v>
      </c>
      <c r="F132" s="198" t="s">
        <v>693</v>
      </c>
      <c r="G132" s="195"/>
      <c r="H132" s="199">
        <v>210.3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142</v>
      </c>
      <c r="AU132" s="205" t="s">
        <v>140</v>
      </c>
      <c r="AV132" s="11" t="s">
        <v>140</v>
      </c>
      <c r="AW132" s="11" t="s">
        <v>39</v>
      </c>
      <c r="AX132" s="11" t="s">
        <v>76</v>
      </c>
      <c r="AY132" s="205" t="s">
        <v>131</v>
      </c>
    </row>
    <row r="133" spans="2:51" s="12" customFormat="1" ht="13.5">
      <c r="B133" s="206"/>
      <c r="C133" s="207"/>
      <c r="D133" s="217" t="s">
        <v>142</v>
      </c>
      <c r="E133" s="218" t="s">
        <v>20</v>
      </c>
      <c r="F133" s="219" t="s">
        <v>144</v>
      </c>
      <c r="G133" s="207"/>
      <c r="H133" s="220">
        <v>210.3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142</v>
      </c>
      <c r="AU133" s="216" t="s">
        <v>140</v>
      </c>
      <c r="AV133" s="12" t="s">
        <v>139</v>
      </c>
      <c r="AW133" s="12" t="s">
        <v>39</v>
      </c>
      <c r="AX133" s="12" t="s">
        <v>22</v>
      </c>
      <c r="AY133" s="216" t="s">
        <v>131</v>
      </c>
    </row>
    <row r="134" spans="2:65" s="1" customFormat="1" ht="22.5" customHeight="1">
      <c r="B134" s="35"/>
      <c r="C134" s="182" t="s">
        <v>237</v>
      </c>
      <c r="D134" s="182" t="s">
        <v>134</v>
      </c>
      <c r="E134" s="183" t="s">
        <v>697</v>
      </c>
      <c r="F134" s="184" t="s">
        <v>698</v>
      </c>
      <c r="G134" s="185" t="s">
        <v>154</v>
      </c>
      <c r="H134" s="186">
        <v>210.3</v>
      </c>
      <c r="I134" s="187"/>
      <c r="J134" s="188">
        <f>ROUND(I134*H134,2)</f>
        <v>0</v>
      </c>
      <c r="K134" s="184" t="s">
        <v>138</v>
      </c>
      <c r="L134" s="55"/>
      <c r="M134" s="189" t="s">
        <v>20</v>
      </c>
      <c r="N134" s="190" t="s">
        <v>48</v>
      </c>
      <c r="O134" s="36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224</v>
      </c>
      <c r="AT134" s="18" t="s">
        <v>134</v>
      </c>
      <c r="AU134" s="18" t="s">
        <v>140</v>
      </c>
      <c r="AY134" s="18" t="s">
        <v>131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140</v>
      </c>
      <c r="BK134" s="193">
        <f>ROUND(I134*H134,2)</f>
        <v>0</v>
      </c>
      <c r="BL134" s="18" t="s">
        <v>224</v>
      </c>
      <c r="BM134" s="18" t="s">
        <v>699</v>
      </c>
    </row>
    <row r="135" spans="2:51" s="11" customFormat="1" ht="13.5">
      <c r="B135" s="194"/>
      <c r="C135" s="195"/>
      <c r="D135" s="196" t="s">
        <v>142</v>
      </c>
      <c r="E135" s="197" t="s">
        <v>20</v>
      </c>
      <c r="F135" s="198" t="s">
        <v>693</v>
      </c>
      <c r="G135" s="195"/>
      <c r="H135" s="199">
        <v>210.3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142</v>
      </c>
      <c r="AU135" s="205" t="s">
        <v>140</v>
      </c>
      <c r="AV135" s="11" t="s">
        <v>140</v>
      </c>
      <c r="AW135" s="11" t="s">
        <v>39</v>
      </c>
      <c r="AX135" s="11" t="s">
        <v>76</v>
      </c>
      <c r="AY135" s="205" t="s">
        <v>131</v>
      </c>
    </row>
    <row r="136" spans="2:51" s="12" customFormat="1" ht="13.5">
      <c r="B136" s="206"/>
      <c r="C136" s="207"/>
      <c r="D136" s="217" t="s">
        <v>142</v>
      </c>
      <c r="E136" s="218" t="s">
        <v>20</v>
      </c>
      <c r="F136" s="219" t="s">
        <v>144</v>
      </c>
      <c r="G136" s="207"/>
      <c r="H136" s="220">
        <v>210.3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142</v>
      </c>
      <c r="AU136" s="216" t="s">
        <v>140</v>
      </c>
      <c r="AV136" s="12" t="s">
        <v>139</v>
      </c>
      <c r="AW136" s="12" t="s">
        <v>39</v>
      </c>
      <c r="AX136" s="12" t="s">
        <v>22</v>
      </c>
      <c r="AY136" s="216" t="s">
        <v>131</v>
      </c>
    </row>
    <row r="137" spans="2:65" s="1" customFormat="1" ht="22.5" customHeight="1">
      <c r="B137" s="35"/>
      <c r="C137" s="221" t="s">
        <v>243</v>
      </c>
      <c r="D137" s="221" t="s">
        <v>168</v>
      </c>
      <c r="E137" s="222" t="s">
        <v>700</v>
      </c>
      <c r="F137" s="223" t="s">
        <v>701</v>
      </c>
      <c r="G137" s="224" t="s">
        <v>137</v>
      </c>
      <c r="H137" s="225">
        <v>4.313</v>
      </c>
      <c r="I137" s="226"/>
      <c r="J137" s="227">
        <f>ROUND(I137*H137,2)</f>
        <v>0</v>
      </c>
      <c r="K137" s="223" t="s">
        <v>138</v>
      </c>
      <c r="L137" s="228"/>
      <c r="M137" s="229" t="s">
        <v>20</v>
      </c>
      <c r="N137" s="230" t="s">
        <v>48</v>
      </c>
      <c r="O137" s="36"/>
      <c r="P137" s="191">
        <f>O137*H137</f>
        <v>0</v>
      </c>
      <c r="Q137" s="191">
        <v>0.55</v>
      </c>
      <c r="R137" s="191">
        <f>Q137*H137</f>
        <v>2.37215</v>
      </c>
      <c r="S137" s="191">
        <v>0</v>
      </c>
      <c r="T137" s="192">
        <f>S137*H137</f>
        <v>0</v>
      </c>
      <c r="AR137" s="18" t="s">
        <v>314</v>
      </c>
      <c r="AT137" s="18" t="s">
        <v>168</v>
      </c>
      <c r="AU137" s="18" t="s">
        <v>140</v>
      </c>
      <c r="AY137" s="18" t="s">
        <v>131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140</v>
      </c>
      <c r="BK137" s="193">
        <f>ROUND(I137*H137,2)</f>
        <v>0</v>
      </c>
      <c r="BL137" s="18" t="s">
        <v>224</v>
      </c>
      <c r="BM137" s="18" t="s">
        <v>702</v>
      </c>
    </row>
    <row r="138" spans="2:51" s="11" customFormat="1" ht="13.5">
      <c r="B138" s="194"/>
      <c r="C138" s="195"/>
      <c r="D138" s="196" t="s">
        <v>142</v>
      </c>
      <c r="E138" s="197" t="s">
        <v>20</v>
      </c>
      <c r="F138" s="198" t="s">
        <v>703</v>
      </c>
      <c r="G138" s="195"/>
      <c r="H138" s="199">
        <v>4.313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142</v>
      </c>
      <c r="AU138" s="205" t="s">
        <v>140</v>
      </c>
      <c r="AV138" s="11" t="s">
        <v>140</v>
      </c>
      <c r="AW138" s="11" t="s">
        <v>39</v>
      </c>
      <c r="AX138" s="11" t="s">
        <v>76</v>
      </c>
      <c r="AY138" s="205" t="s">
        <v>131</v>
      </c>
    </row>
    <row r="139" spans="2:51" s="12" customFormat="1" ht="13.5">
      <c r="B139" s="206"/>
      <c r="C139" s="207"/>
      <c r="D139" s="217" t="s">
        <v>142</v>
      </c>
      <c r="E139" s="218" t="s">
        <v>20</v>
      </c>
      <c r="F139" s="219" t="s">
        <v>144</v>
      </c>
      <c r="G139" s="207"/>
      <c r="H139" s="220">
        <v>4.313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142</v>
      </c>
      <c r="AU139" s="216" t="s">
        <v>140</v>
      </c>
      <c r="AV139" s="12" t="s">
        <v>139</v>
      </c>
      <c r="AW139" s="12" t="s">
        <v>39</v>
      </c>
      <c r="AX139" s="12" t="s">
        <v>22</v>
      </c>
      <c r="AY139" s="216" t="s">
        <v>131</v>
      </c>
    </row>
    <row r="140" spans="2:65" s="1" customFormat="1" ht="22.5" customHeight="1">
      <c r="B140" s="35"/>
      <c r="C140" s="182" t="s">
        <v>246</v>
      </c>
      <c r="D140" s="182" t="s">
        <v>134</v>
      </c>
      <c r="E140" s="183" t="s">
        <v>704</v>
      </c>
      <c r="F140" s="184" t="s">
        <v>705</v>
      </c>
      <c r="G140" s="185" t="s">
        <v>154</v>
      </c>
      <c r="H140" s="186">
        <v>210.3</v>
      </c>
      <c r="I140" s="187"/>
      <c r="J140" s="188">
        <f>ROUND(I140*H140,2)</f>
        <v>0</v>
      </c>
      <c r="K140" s="184" t="s">
        <v>138</v>
      </c>
      <c r="L140" s="55"/>
      <c r="M140" s="189" t="s">
        <v>20</v>
      </c>
      <c r="N140" s="190" t="s">
        <v>48</v>
      </c>
      <c r="O140" s="36"/>
      <c r="P140" s="191">
        <f>O140*H140</f>
        <v>0</v>
      </c>
      <c r="Q140" s="191">
        <v>0.00019</v>
      </c>
      <c r="R140" s="191">
        <f>Q140*H140</f>
        <v>0.039957000000000006</v>
      </c>
      <c r="S140" s="191">
        <v>0</v>
      </c>
      <c r="T140" s="192">
        <f>S140*H140</f>
        <v>0</v>
      </c>
      <c r="AR140" s="18" t="s">
        <v>224</v>
      </c>
      <c r="AT140" s="18" t="s">
        <v>134</v>
      </c>
      <c r="AU140" s="18" t="s">
        <v>140</v>
      </c>
      <c r="AY140" s="18" t="s">
        <v>131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140</v>
      </c>
      <c r="BK140" s="193">
        <f>ROUND(I140*H140,2)</f>
        <v>0</v>
      </c>
      <c r="BL140" s="18" t="s">
        <v>224</v>
      </c>
      <c r="BM140" s="18" t="s">
        <v>706</v>
      </c>
    </row>
    <row r="141" spans="2:51" s="11" customFormat="1" ht="13.5">
      <c r="B141" s="194"/>
      <c r="C141" s="195"/>
      <c r="D141" s="196" t="s">
        <v>142</v>
      </c>
      <c r="E141" s="197" t="s">
        <v>20</v>
      </c>
      <c r="F141" s="198" t="s">
        <v>693</v>
      </c>
      <c r="G141" s="195"/>
      <c r="H141" s="199">
        <v>210.3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142</v>
      </c>
      <c r="AU141" s="205" t="s">
        <v>140</v>
      </c>
      <c r="AV141" s="11" t="s">
        <v>140</v>
      </c>
      <c r="AW141" s="11" t="s">
        <v>39</v>
      </c>
      <c r="AX141" s="11" t="s">
        <v>76</v>
      </c>
      <c r="AY141" s="205" t="s">
        <v>131</v>
      </c>
    </row>
    <row r="142" spans="2:51" s="12" customFormat="1" ht="13.5">
      <c r="B142" s="206"/>
      <c r="C142" s="207"/>
      <c r="D142" s="217" t="s">
        <v>142</v>
      </c>
      <c r="E142" s="218" t="s">
        <v>20</v>
      </c>
      <c r="F142" s="219" t="s">
        <v>144</v>
      </c>
      <c r="G142" s="207"/>
      <c r="H142" s="220">
        <v>210.3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142</v>
      </c>
      <c r="AU142" s="216" t="s">
        <v>140</v>
      </c>
      <c r="AV142" s="12" t="s">
        <v>139</v>
      </c>
      <c r="AW142" s="12" t="s">
        <v>39</v>
      </c>
      <c r="AX142" s="12" t="s">
        <v>22</v>
      </c>
      <c r="AY142" s="216" t="s">
        <v>131</v>
      </c>
    </row>
    <row r="143" spans="2:65" s="1" customFormat="1" ht="31.5" customHeight="1">
      <c r="B143" s="35"/>
      <c r="C143" s="182" t="s">
        <v>7</v>
      </c>
      <c r="D143" s="182" t="s">
        <v>134</v>
      </c>
      <c r="E143" s="183" t="s">
        <v>707</v>
      </c>
      <c r="F143" s="184" t="s">
        <v>708</v>
      </c>
      <c r="G143" s="185" t="s">
        <v>439</v>
      </c>
      <c r="H143" s="186">
        <v>5.716</v>
      </c>
      <c r="I143" s="187"/>
      <c r="J143" s="188">
        <f>ROUND(I143*H143,2)</f>
        <v>0</v>
      </c>
      <c r="K143" s="184" t="s">
        <v>138</v>
      </c>
      <c r="L143" s="55"/>
      <c r="M143" s="189" t="s">
        <v>20</v>
      </c>
      <c r="N143" s="190" t="s">
        <v>48</v>
      </c>
      <c r="O143" s="36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224</v>
      </c>
      <c r="AT143" s="18" t="s">
        <v>134</v>
      </c>
      <c r="AU143" s="18" t="s">
        <v>140</v>
      </c>
      <c r="AY143" s="18" t="s">
        <v>131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140</v>
      </c>
      <c r="BK143" s="193">
        <f>ROUND(I143*H143,2)</f>
        <v>0</v>
      </c>
      <c r="BL143" s="18" t="s">
        <v>224</v>
      </c>
      <c r="BM143" s="18" t="s">
        <v>709</v>
      </c>
    </row>
    <row r="144" spans="2:65" s="1" customFormat="1" ht="44.25" customHeight="1">
      <c r="B144" s="35"/>
      <c r="C144" s="182" t="s">
        <v>257</v>
      </c>
      <c r="D144" s="182" t="s">
        <v>134</v>
      </c>
      <c r="E144" s="183" t="s">
        <v>710</v>
      </c>
      <c r="F144" s="184" t="s">
        <v>711</v>
      </c>
      <c r="G144" s="185" t="s">
        <v>439</v>
      </c>
      <c r="H144" s="186">
        <v>5.716</v>
      </c>
      <c r="I144" s="187"/>
      <c r="J144" s="188">
        <f>ROUND(I144*H144,2)</f>
        <v>0</v>
      </c>
      <c r="K144" s="184" t="s">
        <v>138</v>
      </c>
      <c r="L144" s="55"/>
      <c r="M144" s="189" t="s">
        <v>20</v>
      </c>
      <c r="N144" s="190" t="s">
        <v>48</v>
      </c>
      <c r="O144" s="3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224</v>
      </c>
      <c r="AT144" s="18" t="s">
        <v>134</v>
      </c>
      <c r="AU144" s="18" t="s">
        <v>140</v>
      </c>
      <c r="AY144" s="18" t="s">
        <v>131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140</v>
      </c>
      <c r="BK144" s="193">
        <f>ROUND(I144*H144,2)</f>
        <v>0</v>
      </c>
      <c r="BL144" s="18" t="s">
        <v>224</v>
      </c>
      <c r="BM144" s="18" t="s">
        <v>712</v>
      </c>
    </row>
    <row r="145" spans="2:63" s="10" customFormat="1" ht="29.85" customHeight="1">
      <c r="B145" s="165"/>
      <c r="C145" s="166"/>
      <c r="D145" s="179" t="s">
        <v>75</v>
      </c>
      <c r="E145" s="180" t="s">
        <v>593</v>
      </c>
      <c r="F145" s="180" t="s">
        <v>594</v>
      </c>
      <c r="G145" s="166"/>
      <c r="H145" s="166"/>
      <c r="I145" s="169"/>
      <c r="J145" s="181">
        <f>BK145</f>
        <v>0</v>
      </c>
      <c r="K145" s="166"/>
      <c r="L145" s="171"/>
      <c r="M145" s="172"/>
      <c r="N145" s="173"/>
      <c r="O145" s="173"/>
      <c r="P145" s="174">
        <f>SUM(P146:P149)</f>
        <v>0</v>
      </c>
      <c r="Q145" s="173"/>
      <c r="R145" s="174">
        <f>SUM(R146:R149)</f>
        <v>0.027</v>
      </c>
      <c r="S145" s="173"/>
      <c r="T145" s="175">
        <f>SUM(T146:T149)</f>
        <v>0</v>
      </c>
      <c r="AR145" s="176" t="s">
        <v>140</v>
      </c>
      <c r="AT145" s="177" t="s">
        <v>75</v>
      </c>
      <c r="AU145" s="177" t="s">
        <v>22</v>
      </c>
      <c r="AY145" s="176" t="s">
        <v>131</v>
      </c>
      <c r="BK145" s="178">
        <f>SUM(BK146:BK149)</f>
        <v>0</v>
      </c>
    </row>
    <row r="146" spans="2:65" s="1" customFormat="1" ht="31.5" customHeight="1">
      <c r="B146" s="35"/>
      <c r="C146" s="182" t="s">
        <v>261</v>
      </c>
      <c r="D146" s="182" t="s">
        <v>134</v>
      </c>
      <c r="E146" s="183" t="s">
        <v>713</v>
      </c>
      <c r="F146" s="184" t="s">
        <v>714</v>
      </c>
      <c r="G146" s="185" t="s">
        <v>149</v>
      </c>
      <c r="H146" s="186">
        <v>1</v>
      </c>
      <c r="I146" s="187"/>
      <c r="J146" s="188">
        <f>ROUND(I146*H146,2)</f>
        <v>0</v>
      </c>
      <c r="K146" s="184" t="s">
        <v>138</v>
      </c>
      <c r="L146" s="55"/>
      <c r="M146" s="189" t="s">
        <v>20</v>
      </c>
      <c r="N146" s="190" t="s">
        <v>48</v>
      </c>
      <c r="O146" s="36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224</v>
      </c>
      <c r="AT146" s="18" t="s">
        <v>134</v>
      </c>
      <c r="AU146" s="18" t="s">
        <v>140</v>
      </c>
      <c r="AY146" s="18" t="s">
        <v>131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140</v>
      </c>
      <c r="BK146" s="193">
        <f>ROUND(I146*H146,2)</f>
        <v>0</v>
      </c>
      <c r="BL146" s="18" t="s">
        <v>224</v>
      </c>
      <c r="BM146" s="18" t="s">
        <v>715</v>
      </c>
    </row>
    <row r="147" spans="2:65" s="1" customFormat="1" ht="22.5" customHeight="1">
      <c r="B147" s="35"/>
      <c r="C147" s="221" t="s">
        <v>267</v>
      </c>
      <c r="D147" s="221" t="s">
        <v>168</v>
      </c>
      <c r="E147" s="222" t="s">
        <v>716</v>
      </c>
      <c r="F147" s="223" t="s">
        <v>717</v>
      </c>
      <c r="G147" s="224" t="s">
        <v>149</v>
      </c>
      <c r="H147" s="225">
        <v>1</v>
      </c>
      <c r="I147" s="226"/>
      <c r="J147" s="227">
        <f>ROUND(I147*H147,2)</f>
        <v>0</v>
      </c>
      <c r="K147" s="223" t="s">
        <v>20</v>
      </c>
      <c r="L147" s="228"/>
      <c r="M147" s="229" t="s">
        <v>20</v>
      </c>
      <c r="N147" s="230" t="s">
        <v>48</v>
      </c>
      <c r="O147" s="36"/>
      <c r="P147" s="191">
        <f>O147*H147</f>
        <v>0</v>
      </c>
      <c r="Q147" s="191">
        <v>0.027</v>
      </c>
      <c r="R147" s="191">
        <f>Q147*H147</f>
        <v>0.027</v>
      </c>
      <c r="S147" s="191">
        <v>0</v>
      </c>
      <c r="T147" s="192">
        <f>S147*H147</f>
        <v>0</v>
      </c>
      <c r="AR147" s="18" t="s">
        <v>314</v>
      </c>
      <c r="AT147" s="18" t="s">
        <v>168</v>
      </c>
      <c r="AU147" s="18" t="s">
        <v>140</v>
      </c>
      <c r="AY147" s="18" t="s">
        <v>131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140</v>
      </c>
      <c r="BK147" s="193">
        <f>ROUND(I147*H147,2)</f>
        <v>0</v>
      </c>
      <c r="BL147" s="18" t="s">
        <v>224</v>
      </c>
      <c r="BM147" s="18" t="s">
        <v>718</v>
      </c>
    </row>
    <row r="148" spans="2:51" s="11" customFormat="1" ht="13.5">
      <c r="B148" s="194"/>
      <c r="C148" s="195"/>
      <c r="D148" s="196" t="s">
        <v>142</v>
      </c>
      <c r="E148" s="197" t="s">
        <v>20</v>
      </c>
      <c r="F148" s="198" t="s">
        <v>22</v>
      </c>
      <c r="G148" s="195"/>
      <c r="H148" s="199">
        <v>1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142</v>
      </c>
      <c r="AU148" s="205" t="s">
        <v>140</v>
      </c>
      <c r="AV148" s="11" t="s">
        <v>140</v>
      </c>
      <c r="AW148" s="11" t="s">
        <v>39</v>
      </c>
      <c r="AX148" s="11" t="s">
        <v>76</v>
      </c>
      <c r="AY148" s="205" t="s">
        <v>131</v>
      </c>
    </row>
    <row r="149" spans="2:51" s="12" customFormat="1" ht="13.5">
      <c r="B149" s="206"/>
      <c r="C149" s="207"/>
      <c r="D149" s="196" t="s">
        <v>142</v>
      </c>
      <c r="E149" s="208" t="s">
        <v>20</v>
      </c>
      <c r="F149" s="209" t="s">
        <v>144</v>
      </c>
      <c r="G149" s="207"/>
      <c r="H149" s="210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142</v>
      </c>
      <c r="AU149" s="216" t="s">
        <v>140</v>
      </c>
      <c r="AV149" s="12" t="s">
        <v>139</v>
      </c>
      <c r="AW149" s="12" t="s">
        <v>39</v>
      </c>
      <c r="AX149" s="12" t="s">
        <v>22</v>
      </c>
      <c r="AY149" s="216" t="s">
        <v>131</v>
      </c>
    </row>
    <row r="150" spans="2:63" s="10" customFormat="1" ht="29.85" customHeight="1">
      <c r="B150" s="165"/>
      <c r="C150" s="166"/>
      <c r="D150" s="179" t="s">
        <v>75</v>
      </c>
      <c r="E150" s="180" t="s">
        <v>719</v>
      </c>
      <c r="F150" s="180" t="s">
        <v>720</v>
      </c>
      <c r="G150" s="166"/>
      <c r="H150" s="166"/>
      <c r="I150" s="169"/>
      <c r="J150" s="181">
        <f>BK150</f>
        <v>0</v>
      </c>
      <c r="K150" s="166"/>
      <c r="L150" s="171"/>
      <c r="M150" s="172"/>
      <c r="N150" s="173"/>
      <c r="O150" s="173"/>
      <c r="P150" s="174">
        <f>SUM(P151:P155)</f>
        <v>0</v>
      </c>
      <c r="Q150" s="173"/>
      <c r="R150" s="174">
        <f>SUM(R151:R155)</f>
        <v>0.096738</v>
      </c>
      <c r="S150" s="173"/>
      <c r="T150" s="175">
        <f>SUM(T151:T155)</f>
        <v>0</v>
      </c>
      <c r="AR150" s="176" t="s">
        <v>140</v>
      </c>
      <c r="AT150" s="177" t="s">
        <v>75</v>
      </c>
      <c r="AU150" s="177" t="s">
        <v>22</v>
      </c>
      <c r="AY150" s="176" t="s">
        <v>131</v>
      </c>
      <c r="BK150" s="178">
        <f>SUM(BK151:BK155)</f>
        <v>0</v>
      </c>
    </row>
    <row r="151" spans="2:65" s="1" customFormat="1" ht="22.5" customHeight="1">
      <c r="B151" s="35"/>
      <c r="C151" s="182" t="s">
        <v>271</v>
      </c>
      <c r="D151" s="182" t="s">
        <v>134</v>
      </c>
      <c r="E151" s="183" t="s">
        <v>721</v>
      </c>
      <c r="F151" s="184" t="s">
        <v>722</v>
      </c>
      <c r="G151" s="185" t="s">
        <v>154</v>
      </c>
      <c r="H151" s="186">
        <v>210.3</v>
      </c>
      <c r="I151" s="187"/>
      <c r="J151" s="188">
        <f>ROUND(I151*H151,2)</f>
        <v>0</v>
      </c>
      <c r="K151" s="184" t="s">
        <v>20</v>
      </c>
      <c r="L151" s="55"/>
      <c r="M151" s="189" t="s">
        <v>20</v>
      </c>
      <c r="N151" s="190" t="s">
        <v>48</v>
      </c>
      <c r="O151" s="36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224</v>
      </c>
      <c r="AT151" s="18" t="s">
        <v>134</v>
      </c>
      <c r="AU151" s="18" t="s">
        <v>140</v>
      </c>
      <c r="AY151" s="18" t="s">
        <v>131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140</v>
      </c>
      <c r="BK151" s="193">
        <f>ROUND(I151*H151,2)</f>
        <v>0</v>
      </c>
      <c r="BL151" s="18" t="s">
        <v>224</v>
      </c>
      <c r="BM151" s="18" t="s">
        <v>723</v>
      </c>
    </row>
    <row r="152" spans="2:51" s="11" customFormat="1" ht="13.5">
      <c r="B152" s="194"/>
      <c r="C152" s="195"/>
      <c r="D152" s="196" t="s">
        <v>142</v>
      </c>
      <c r="E152" s="197" t="s">
        <v>20</v>
      </c>
      <c r="F152" s="198" t="s">
        <v>693</v>
      </c>
      <c r="G152" s="195"/>
      <c r="H152" s="199">
        <v>210.3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142</v>
      </c>
      <c r="AU152" s="205" t="s">
        <v>140</v>
      </c>
      <c r="AV152" s="11" t="s">
        <v>140</v>
      </c>
      <c r="AW152" s="11" t="s">
        <v>39</v>
      </c>
      <c r="AX152" s="11" t="s">
        <v>76</v>
      </c>
      <c r="AY152" s="205" t="s">
        <v>131</v>
      </c>
    </row>
    <row r="153" spans="2:51" s="12" customFormat="1" ht="13.5">
      <c r="B153" s="206"/>
      <c r="C153" s="207"/>
      <c r="D153" s="217" t="s">
        <v>142</v>
      </c>
      <c r="E153" s="218" t="s">
        <v>20</v>
      </c>
      <c r="F153" s="219" t="s">
        <v>144</v>
      </c>
      <c r="G153" s="207"/>
      <c r="H153" s="220">
        <v>210.3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142</v>
      </c>
      <c r="AU153" s="216" t="s">
        <v>140</v>
      </c>
      <c r="AV153" s="12" t="s">
        <v>139</v>
      </c>
      <c r="AW153" s="12" t="s">
        <v>39</v>
      </c>
      <c r="AX153" s="12" t="s">
        <v>22</v>
      </c>
      <c r="AY153" s="216" t="s">
        <v>131</v>
      </c>
    </row>
    <row r="154" spans="2:65" s="1" customFormat="1" ht="31.5" customHeight="1">
      <c r="B154" s="35"/>
      <c r="C154" s="221" t="s">
        <v>276</v>
      </c>
      <c r="D154" s="221" t="s">
        <v>168</v>
      </c>
      <c r="E154" s="222" t="s">
        <v>724</v>
      </c>
      <c r="F154" s="223" t="s">
        <v>725</v>
      </c>
      <c r="G154" s="224" t="s">
        <v>204</v>
      </c>
      <c r="H154" s="225">
        <v>241.845</v>
      </c>
      <c r="I154" s="226"/>
      <c r="J154" s="227">
        <f>ROUND(I154*H154,2)</f>
        <v>0</v>
      </c>
      <c r="K154" s="223" t="s">
        <v>138</v>
      </c>
      <c r="L154" s="228"/>
      <c r="M154" s="229" t="s">
        <v>20</v>
      </c>
      <c r="N154" s="230" t="s">
        <v>48</v>
      </c>
      <c r="O154" s="36"/>
      <c r="P154" s="191">
        <f>O154*H154</f>
        <v>0</v>
      </c>
      <c r="Q154" s="191">
        <v>0.0004</v>
      </c>
      <c r="R154" s="191">
        <f>Q154*H154</f>
        <v>0.096738</v>
      </c>
      <c r="S154" s="191">
        <v>0</v>
      </c>
      <c r="T154" s="192">
        <f>S154*H154</f>
        <v>0</v>
      </c>
      <c r="AR154" s="18" t="s">
        <v>314</v>
      </c>
      <c r="AT154" s="18" t="s">
        <v>168</v>
      </c>
      <c r="AU154" s="18" t="s">
        <v>140</v>
      </c>
      <c r="AY154" s="18" t="s">
        <v>131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140</v>
      </c>
      <c r="BK154" s="193">
        <f>ROUND(I154*H154,2)</f>
        <v>0</v>
      </c>
      <c r="BL154" s="18" t="s">
        <v>224</v>
      </c>
      <c r="BM154" s="18" t="s">
        <v>726</v>
      </c>
    </row>
    <row r="155" spans="2:51" s="11" customFormat="1" ht="13.5">
      <c r="B155" s="194"/>
      <c r="C155" s="195"/>
      <c r="D155" s="196" t="s">
        <v>142</v>
      </c>
      <c r="E155" s="195"/>
      <c r="F155" s="198" t="s">
        <v>727</v>
      </c>
      <c r="G155" s="195"/>
      <c r="H155" s="199">
        <v>241.845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142</v>
      </c>
      <c r="AU155" s="205" t="s">
        <v>140</v>
      </c>
      <c r="AV155" s="11" t="s">
        <v>140</v>
      </c>
      <c r="AW155" s="11" t="s">
        <v>4</v>
      </c>
      <c r="AX155" s="11" t="s">
        <v>22</v>
      </c>
      <c r="AY155" s="205" t="s">
        <v>131</v>
      </c>
    </row>
    <row r="156" spans="2:63" s="10" customFormat="1" ht="29.85" customHeight="1">
      <c r="B156" s="165"/>
      <c r="C156" s="166"/>
      <c r="D156" s="179" t="s">
        <v>75</v>
      </c>
      <c r="E156" s="180" t="s">
        <v>728</v>
      </c>
      <c r="F156" s="180" t="s">
        <v>729</v>
      </c>
      <c r="G156" s="166"/>
      <c r="H156" s="166"/>
      <c r="I156" s="169"/>
      <c r="J156" s="181">
        <f>BK156</f>
        <v>0</v>
      </c>
      <c r="K156" s="166"/>
      <c r="L156" s="171"/>
      <c r="M156" s="172"/>
      <c r="N156" s="173"/>
      <c r="O156" s="173"/>
      <c r="P156" s="174">
        <f>SUM(P157:P159)</f>
        <v>0</v>
      </c>
      <c r="Q156" s="173"/>
      <c r="R156" s="174">
        <f>SUM(R157:R159)</f>
        <v>0.02795184</v>
      </c>
      <c r="S156" s="173"/>
      <c r="T156" s="175">
        <f>SUM(T157:T159)</f>
        <v>0</v>
      </c>
      <c r="AR156" s="176" t="s">
        <v>140</v>
      </c>
      <c r="AT156" s="177" t="s">
        <v>75</v>
      </c>
      <c r="AU156" s="177" t="s">
        <v>22</v>
      </c>
      <c r="AY156" s="176" t="s">
        <v>131</v>
      </c>
      <c r="BK156" s="178">
        <f>SUM(BK157:BK159)</f>
        <v>0</v>
      </c>
    </row>
    <row r="157" spans="2:65" s="1" customFormat="1" ht="31.5" customHeight="1">
      <c r="B157" s="35"/>
      <c r="C157" s="182" t="s">
        <v>283</v>
      </c>
      <c r="D157" s="182" t="s">
        <v>134</v>
      </c>
      <c r="E157" s="183" t="s">
        <v>730</v>
      </c>
      <c r="F157" s="184" t="s">
        <v>731</v>
      </c>
      <c r="G157" s="185" t="s">
        <v>154</v>
      </c>
      <c r="H157" s="186">
        <v>199.656</v>
      </c>
      <c r="I157" s="187"/>
      <c r="J157" s="188">
        <f>ROUND(I157*H157,2)</f>
        <v>0</v>
      </c>
      <c r="K157" s="184" t="s">
        <v>138</v>
      </c>
      <c r="L157" s="55"/>
      <c r="M157" s="189" t="s">
        <v>20</v>
      </c>
      <c r="N157" s="190" t="s">
        <v>48</v>
      </c>
      <c r="O157" s="36"/>
      <c r="P157" s="191">
        <f>O157*H157</f>
        <v>0</v>
      </c>
      <c r="Q157" s="191">
        <v>0.00014</v>
      </c>
      <c r="R157" s="191">
        <f>Q157*H157</f>
        <v>0.02795184</v>
      </c>
      <c r="S157" s="191">
        <v>0</v>
      </c>
      <c r="T157" s="192">
        <f>S157*H157</f>
        <v>0</v>
      </c>
      <c r="AR157" s="18" t="s">
        <v>224</v>
      </c>
      <c r="AT157" s="18" t="s">
        <v>134</v>
      </c>
      <c r="AU157" s="18" t="s">
        <v>140</v>
      </c>
      <c r="AY157" s="18" t="s">
        <v>131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140</v>
      </c>
      <c r="BK157" s="193">
        <f>ROUND(I157*H157,2)</f>
        <v>0</v>
      </c>
      <c r="BL157" s="18" t="s">
        <v>224</v>
      </c>
      <c r="BM157" s="18" t="s">
        <v>732</v>
      </c>
    </row>
    <row r="158" spans="2:51" s="11" customFormat="1" ht="13.5">
      <c r="B158" s="194"/>
      <c r="C158" s="195"/>
      <c r="D158" s="196" t="s">
        <v>142</v>
      </c>
      <c r="E158" s="197" t="s">
        <v>20</v>
      </c>
      <c r="F158" s="198" t="s">
        <v>733</v>
      </c>
      <c r="G158" s="195"/>
      <c r="H158" s="199">
        <v>199.656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142</v>
      </c>
      <c r="AU158" s="205" t="s">
        <v>140</v>
      </c>
      <c r="AV158" s="11" t="s">
        <v>140</v>
      </c>
      <c r="AW158" s="11" t="s">
        <v>39</v>
      </c>
      <c r="AX158" s="11" t="s">
        <v>76</v>
      </c>
      <c r="AY158" s="205" t="s">
        <v>131</v>
      </c>
    </row>
    <row r="159" spans="2:51" s="12" customFormat="1" ht="13.5">
      <c r="B159" s="206"/>
      <c r="C159" s="207"/>
      <c r="D159" s="196" t="s">
        <v>142</v>
      </c>
      <c r="E159" s="208" t="s">
        <v>20</v>
      </c>
      <c r="F159" s="209" t="s">
        <v>144</v>
      </c>
      <c r="G159" s="207"/>
      <c r="H159" s="210">
        <v>199.656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142</v>
      </c>
      <c r="AU159" s="216" t="s">
        <v>140</v>
      </c>
      <c r="AV159" s="12" t="s">
        <v>139</v>
      </c>
      <c r="AW159" s="12" t="s">
        <v>39</v>
      </c>
      <c r="AX159" s="12" t="s">
        <v>22</v>
      </c>
      <c r="AY159" s="216" t="s">
        <v>131</v>
      </c>
    </row>
    <row r="160" spans="2:63" s="10" customFormat="1" ht="37.35" customHeight="1">
      <c r="B160" s="165"/>
      <c r="C160" s="166"/>
      <c r="D160" s="167" t="s">
        <v>75</v>
      </c>
      <c r="E160" s="168" t="s">
        <v>616</v>
      </c>
      <c r="F160" s="168" t="s">
        <v>617</v>
      </c>
      <c r="G160" s="166"/>
      <c r="H160" s="166"/>
      <c r="I160" s="169"/>
      <c r="J160" s="170">
        <f>BK160</f>
        <v>0</v>
      </c>
      <c r="K160" s="166"/>
      <c r="L160" s="171"/>
      <c r="M160" s="172"/>
      <c r="N160" s="173"/>
      <c r="O160" s="173"/>
      <c r="P160" s="174">
        <f>P161</f>
        <v>0</v>
      </c>
      <c r="Q160" s="173"/>
      <c r="R160" s="174">
        <f>R161</f>
        <v>0</v>
      </c>
      <c r="S160" s="173"/>
      <c r="T160" s="175">
        <f>T161</f>
        <v>0</v>
      </c>
      <c r="AR160" s="176" t="s">
        <v>151</v>
      </c>
      <c r="AT160" s="177" t="s">
        <v>75</v>
      </c>
      <c r="AU160" s="177" t="s">
        <v>76</v>
      </c>
      <c r="AY160" s="176" t="s">
        <v>131</v>
      </c>
      <c r="BK160" s="178">
        <f>BK161</f>
        <v>0</v>
      </c>
    </row>
    <row r="161" spans="2:63" s="10" customFormat="1" ht="19.9" customHeight="1">
      <c r="B161" s="165"/>
      <c r="C161" s="166"/>
      <c r="D161" s="179" t="s">
        <v>75</v>
      </c>
      <c r="E161" s="180" t="s">
        <v>618</v>
      </c>
      <c r="F161" s="180" t="s">
        <v>619</v>
      </c>
      <c r="G161" s="166"/>
      <c r="H161" s="166"/>
      <c r="I161" s="169"/>
      <c r="J161" s="181">
        <f>BK161</f>
        <v>0</v>
      </c>
      <c r="K161" s="166"/>
      <c r="L161" s="171"/>
      <c r="M161" s="172"/>
      <c r="N161" s="173"/>
      <c r="O161" s="173"/>
      <c r="P161" s="174">
        <f>SUM(P162:P164)</f>
        <v>0</v>
      </c>
      <c r="Q161" s="173"/>
      <c r="R161" s="174">
        <f>SUM(R162:R164)</f>
        <v>0</v>
      </c>
      <c r="S161" s="173"/>
      <c r="T161" s="175">
        <f>SUM(T162:T164)</f>
        <v>0</v>
      </c>
      <c r="AR161" s="176" t="s">
        <v>151</v>
      </c>
      <c r="AT161" s="177" t="s">
        <v>75</v>
      </c>
      <c r="AU161" s="177" t="s">
        <v>22</v>
      </c>
      <c r="AY161" s="176" t="s">
        <v>131</v>
      </c>
      <c r="BK161" s="178">
        <f>SUM(BK162:BK164)</f>
        <v>0</v>
      </c>
    </row>
    <row r="162" spans="2:65" s="1" customFormat="1" ht="22.5" customHeight="1">
      <c r="B162" s="35"/>
      <c r="C162" s="182" t="s">
        <v>288</v>
      </c>
      <c r="D162" s="182" t="s">
        <v>134</v>
      </c>
      <c r="E162" s="183" t="s">
        <v>631</v>
      </c>
      <c r="F162" s="184" t="s">
        <v>632</v>
      </c>
      <c r="G162" s="185" t="s">
        <v>417</v>
      </c>
      <c r="H162" s="186">
        <v>1</v>
      </c>
      <c r="I162" s="187"/>
      <c r="J162" s="188">
        <f>ROUND(I162*H162,2)</f>
        <v>0</v>
      </c>
      <c r="K162" s="184" t="s">
        <v>138</v>
      </c>
      <c r="L162" s="55"/>
      <c r="M162" s="189" t="s">
        <v>20</v>
      </c>
      <c r="N162" s="190" t="s">
        <v>48</v>
      </c>
      <c r="O162" s="36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8" t="s">
        <v>623</v>
      </c>
      <c r="AT162" s="18" t="s">
        <v>134</v>
      </c>
      <c r="AU162" s="18" t="s">
        <v>140</v>
      </c>
      <c r="AY162" s="18" t="s">
        <v>131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140</v>
      </c>
      <c r="BK162" s="193">
        <f>ROUND(I162*H162,2)</f>
        <v>0</v>
      </c>
      <c r="BL162" s="18" t="s">
        <v>623</v>
      </c>
      <c r="BM162" s="18" t="s">
        <v>734</v>
      </c>
    </row>
    <row r="163" spans="2:51" s="11" customFormat="1" ht="13.5">
      <c r="B163" s="194"/>
      <c r="C163" s="195"/>
      <c r="D163" s="196" t="s">
        <v>142</v>
      </c>
      <c r="E163" s="197" t="s">
        <v>20</v>
      </c>
      <c r="F163" s="198" t="s">
        <v>22</v>
      </c>
      <c r="G163" s="195"/>
      <c r="H163" s="199">
        <v>1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142</v>
      </c>
      <c r="AU163" s="205" t="s">
        <v>140</v>
      </c>
      <c r="AV163" s="11" t="s">
        <v>140</v>
      </c>
      <c r="AW163" s="11" t="s">
        <v>39</v>
      </c>
      <c r="AX163" s="11" t="s">
        <v>76</v>
      </c>
      <c r="AY163" s="205" t="s">
        <v>131</v>
      </c>
    </row>
    <row r="164" spans="2:51" s="12" customFormat="1" ht="13.5">
      <c r="B164" s="206"/>
      <c r="C164" s="207"/>
      <c r="D164" s="196" t="s">
        <v>142</v>
      </c>
      <c r="E164" s="208" t="s">
        <v>20</v>
      </c>
      <c r="F164" s="209" t="s">
        <v>144</v>
      </c>
      <c r="G164" s="207"/>
      <c r="H164" s="210">
        <v>1</v>
      </c>
      <c r="I164" s="211"/>
      <c r="J164" s="207"/>
      <c r="K164" s="207"/>
      <c r="L164" s="212"/>
      <c r="M164" s="257"/>
      <c r="N164" s="258"/>
      <c r="O164" s="258"/>
      <c r="P164" s="258"/>
      <c r="Q164" s="258"/>
      <c r="R164" s="258"/>
      <c r="S164" s="258"/>
      <c r="T164" s="259"/>
      <c r="AT164" s="216" t="s">
        <v>142</v>
      </c>
      <c r="AU164" s="216" t="s">
        <v>140</v>
      </c>
      <c r="AV164" s="12" t="s">
        <v>139</v>
      </c>
      <c r="AW164" s="12" t="s">
        <v>39</v>
      </c>
      <c r="AX164" s="12" t="s">
        <v>22</v>
      </c>
      <c r="AY164" s="216" t="s">
        <v>131</v>
      </c>
    </row>
    <row r="165" spans="2:12" s="1" customFormat="1" ht="6.95" customHeight="1">
      <c r="B165" s="50"/>
      <c r="C165" s="51"/>
      <c r="D165" s="51"/>
      <c r="E165" s="51"/>
      <c r="F165" s="51"/>
      <c r="G165" s="51"/>
      <c r="H165" s="51"/>
      <c r="I165" s="128"/>
      <c r="J165" s="51"/>
      <c r="K165" s="51"/>
      <c r="L165" s="55"/>
    </row>
  </sheetData>
  <sheetProtection password="CC35" sheet="1" objects="1" scenarios="1" formatColumns="0" formatRows="0" sort="0" autoFilter="0"/>
  <autoFilter ref="C88:K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06"/>
      <c r="C1" s="306"/>
      <c r="D1" s="305" t="s">
        <v>1</v>
      </c>
      <c r="E1" s="306"/>
      <c r="F1" s="307" t="s">
        <v>825</v>
      </c>
      <c r="G1" s="311" t="s">
        <v>826</v>
      </c>
      <c r="H1" s="311"/>
      <c r="I1" s="312"/>
      <c r="J1" s="307" t="s">
        <v>827</v>
      </c>
      <c r="K1" s="305" t="s">
        <v>90</v>
      </c>
      <c r="L1" s="307" t="s">
        <v>828</v>
      </c>
      <c r="M1" s="307"/>
      <c r="N1" s="307"/>
      <c r="O1" s="307"/>
      <c r="P1" s="307"/>
      <c r="Q1" s="307"/>
      <c r="R1" s="307"/>
      <c r="S1" s="307"/>
      <c r="T1" s="307"/>
      <c r="U1" s="303"/>
      <c r="V1" s="3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8" t="s">
        <v>89</v>
      </c>
    </row>
    <row r="3" spans="2:46" ht="6.95" customHeight="1">
      <c r="B3" s="19"/>
      <c r="C3" s="20"/>
      <c r="D3" s="20"/>
      <c r="E3" s="20"/>
      <c r="F3" s="20"/>
      <c r="G3" s="20"/>
      <c r="H3" s="20"/>
      <c r="I3" s="105"/>
      <c r="J3" s="20"/>
      <c r="K3" s="21"/>
      <c r="AT3" s="18" t="s">
        <v>22</v>
      </c>
    </row>
    <row r="4" spans="2:46" ht="36.95" customHeight="1">
      <c r="B4" s="22"/>
      <c r="C4" s="23"/>
      <c r="D4" s="24" t="s">
        <v>91</v>
      </c>
      <c r="E4" s="23"/>
      <c r="F4" s="23"/>
      <c r="G4" s="23"/>
      <c r="H4" s="23"/>
      <c r="I4" s="10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06"/>
      <c r="J6" s="23"/>
      <c r="K6" s="25"/>
    </row>
    <row r="7" spans="2:11" ht="22.5" customHeight="1">
      <c r="B7" s="22"/>
      <c r="C7" s="23"/>
      <c r="D7" s="23"/>
      <c r="E7" s="299" t="str">
        <f>'Rekapitulace stavby'!K6</f>
        <v>Zateplení čp.652 Sedlecká - fasáda,půda, suteren</v>
      </c>
      <c r="F7" s="265"/>
      <c r="G7" s="265"/>
      <c r="H7" s="265"/>
      <c r="I7" s="106"/>
      <c r="J7" s="23"/>
      <c r="K7" s="25"/>
    </row>
    <row r="8" spans="2:11" s="1" customFormat="1" ht="13.5">
      <c r="B8" s="35"/>
      <c r="C8" s="36"/>
      <c r="D8" s="31" t="s">
        <v>92</v>
      </c>
      <c r="E8" s="36"/>
      <c r="F8" s="36"/>
      <c r="G8" s="36"/>
      <c r="H8" s="36"/>
      <c r="I8" s="107"/>
      <c r="J8" s="36"/>
      <c r="K8" s="39"/>
    </row>
    <row r="9" spans="2:11" s="1" customFormat="1" ht="36.95" customHeight="1">
      <c r="B9" s="35"/>
      <c r="C9" s="36"/>
      <c r="D9" s="36"/>
      <c r="E9" s="300" t="s">
        <v>735</v>
      </c>
      <c r="F9" s="272"/>
      <c r="G9" s="272"/>
      <c r="H9" s="272"/>
      <c r="I9" s="10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0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0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08" t="s">
        <v>25</v>
      </c>
      <c r="J12" s="109" t="str">
        <f>'Rekapitulace stavby'!AN8</f>
        <v>2. 6. 2017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0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08" t="s">
        <v>30</v>
      </c>
      <c r="J14" s="29" t="s">
        <v>31</v>
      </c>
      <c r="K14" s="39"/>
    </row>
    <row r="15" spans="2:11" s="1" customFormat="1" ht="18" customHeight="1">
      <c r="B15" s="35"/>
      <c r="C15" s="36"/>
      <c r="D15" s="36"/>
      <c r="E15" s="29" t="s">
        <v>32</v>
      </c>
      <c r="F15" s="36"/>
      <c r="G15" s="36"/>
      <c r="H15" s="36"/>
      <c r="I15" s="108" t="s">
        <v>33</v>
      </c>
      <c r="J15" s="29" t="s">
        <v>34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07"/>
      <c r="J16" s="36"/>
      <c r="K16" s="39"/>
    </row>
    <row r="17" spans="2:11" s="1" customFormat="1" ht="14.45" customHeight="1">
      <c r="B17" s="35"/>
      <c r="C17" s="36"/>
      <c r="D17" s="31" t="s">
        <v>35</v>
      </c>
      <c r="E17" s="36"/>
      <c r="F17" s="36"/>
      <c r="G17" s="36"/>
      <c r="H17" s="36"/>
      <c r="I17" s="10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08" t="s">
        <v>33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07"/>
      <c r="J19" s="36"/>
      <c r="K19" s="39"/>
    </row>
    <row r="20" spans="2:11" s="1" customFormat="1" ht="14.45" customHeight="1">
      <c r="B20" s="35"/>
      <c r="C20" s="36"/>
      <c r="D20" s="31" t="s">
        <v>37</v>
      </c>
      <c r="E20" s="36"/>
      <c r="F20" s="36"/>
      <c r="G20" s="36"/>
      <c r="H20" s="36"/>
      <c r="I20" s="108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08" t="s">
        <v>33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07"/>
      <c r="J22" s="36"/>
      <c r="K22" s="39"/>
    </row>
    <row r="23" spans="2:11" s="1" customFormat="1" ht="14.45" customHeight="1">
      <c r="B23" s="35"/>
      <c r="C23" s="36"/>
      <c r="D23" s="31" t="s">
        <v>40</v>
      </c>
      <c r="E23" s="36"/>
      <c r="F23" s="36"/>
      <c r="G23" s="36"/>
      <c r="H23" s="36"/>
      <c r="I23" s="107"/>
      <c r="J23" s="36"/>
      <c r="K23" s="39"/>
    </row>
    <row r="24" spans="2:11" s="6" customFormat="1" ht="22.5" customHeight="1">
      <c r="B24" s="110"/>
      <c r="C24" s="111"/>
      <c r="D24" s="111"/>
      <c r="E24" s="268" t="s">
        <v>20</v>
      </c>
      <c r="F24" s="301"/>
      <c r="G24" s="301"/>
      <c r="H24" s="301"/>
      <c r="I24" s="112"/>
      <c r="J24" s="111"/>
      <c r="K24" s="11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07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>
      <c r="B27" s="35"/>
      <c r="C27" s="36"/>
      <c r="D27" s="116" t="s">
        <v>42</v>
      </c>
      <c r="E27" s="36"/>
      <c r="F27" s="36"/>
      <c r="G27" s="36"/>
      <c r="H27" s="36"/>
      <c r="I27" s="107"/>
      <c r="J27" s="117">
        <f>ROUND(J87,2)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>
      <c r="B29" s="35"/>
      <c r="C29" s="36"/>
      <c r="D29" s="36"/>
      <c r="E29" s="36"/>
      <c r="F29" s="40" t="s">
        <v>44</v>
      </c>
      <c r="G29" s="36"/>
      <c r="H29" s="36"/>
      <c r="I29" s="118" t="s">
        <v>43</v>
      </c>
      <c r="J29" s="40" t="s">
        <v>45</v>
      </c>
      <c r="K29" s="39"/>
    </row>
    <row r="30" spans="2:11" s="1" customFormat="1" ht="14.45" customHeight="1">
      <c r="B30" s="35"/>
      <c r="C30" s="36"/>
      <c r="D30" s="43" t="s">
        <v>46</v>
      </c>
      <c r="E30" s="43" t="s">
        <v>47</v>
      </c>
      <c r="F30" s="119">
        <f>ROUND(SUM(BE87:BE156),2)</f>
        <v>0</v>
      </c>
      <c r="G30" s="36"/>
      <c r="H30" s="36"/>
      <c r="I30" s="120">
        <v>0.21</v>
      </c>
      <c r="J30" s="119">
        <f>ROUND(ROUND((SUM(BE87:BE156)),2)*I30,2)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48</v>
      </c>
      <c r="F31" s="119">
        <f>ROUND(SUM(BF87:BF156),2)</f>
        <v>0</v>
      </c>
      <c r="G31" s="36"/>
      <c r="H31" s="36"/>
      <c r="I31" s="120">
        <v>0.15</v>
      </c>
      <c r="J31" s="119">
        <f>ROUND(ROUND((SUM(BF87:BF156)),2)*I31,2)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49</v>
      </c>
      <c r="F32" s="119">
        <f>ROUND(SUM(BG87:BG156),2)</f>
        <v>0</v>
      </c>
      <c r="G32" s="36"/>
      <c r="H32" s="36"/>
      <c r="I32" s="120">
        <v>0.21</v>
      </c>
      <c r="J32" s="11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</v>
      </c>
      <c r="F33" s="119">
        <f>ROUND(SUM(BH87:BH156),2)</f>
        <v>0</v>
      </c>
      <c r="G33" s="36"/>
      <c r="H33" s="36"/>
      <c r="I33" s="120">
        <v>0.15</v>
      </c>
      <c r="J33" s="11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51</v>
      </c>
      <c r="F34" s="119">
        <f>ROUND(SUM(BI87:BI156),2)</f>
        <v>0</v>
      </c>
      <c r="G34" s="36"/>
      <c r="H34" s="36"/>
      <c r="I34" s="120">
        <v>0</v>
      </c>
      <c r="J34" s="11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07"/>
      <c r="J35" s="36"/>
      <c r="K35" s="39"/>
    </row>
    <row r="36" spans="2:11" s="1" customFormat="1" ht="25.35" customHeight="1">
      <c r="B36" s="35"/>
      <c r="C36" s="121"/>
      <c r="D36" s="122" t="s">
        <v>52</v>
      </c>
      <c r="E36" s="73"/>
      <c r="F36" s="73"/>
      <c r="G36" s="123" t="s">
        <v>53</v>
      </c>
      <c r="H36" s="124" t="s">
        <v>54</v>
      </c>
      <c r="I36" s="125"/>
      <c r="J36" s="126">
        <f>SUM(J27:J34)</f>
        <v>0</v>
      </c>
      <c r="K36" s="12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28"/>
      <c r="J37" s="51"/>
      <c r="K37" s="52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5"/>
      <c r="C42" s="24" t="s">
        <v>94</v>
      </c>
      <c r="D42" s="36"/>
      <c r="E42" s="36"/>
      <c r="F42" s="36"/>
      <c r="G42" s="36"/>
      <c r="H42" s="36"/>
      <c r="I42" s="10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0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07"/>
      <c r="J44" s="36"/>
      <c r="K44" s="39"/>
    </row>
    <row r="45" spans="2:11" s="1" customFormat="1" ht="22.5" customHeight="1">
      <c r="B45" s="35"/>
      <c r="C45" s="36"/>
      <c r="D45" s="36"/>
      <c r="E45" s="299" t="str">
        <f>E7</f>
        <v>Zateplení čp.652 Sedlecká - fasáda,půda, suteren</v>
      </c>
      <c r="F45" s="272"/>
      <c r="G45" s="272"/>
      <c r="H45" s="272"/>
      <c r="I45" s="107"/>
      <c r="J45" s="36"/>
      <c r="K45" s="39"/>
    </row>
    <row r="46" spans="2:11" s="1" customFormat="1" ht="14.45" customHeight="1">
      <c r="B46" s="35"/>
      <c r="C46" s="31" t="s">
        <v>92</v>
      </c>
      <c r="D46" s="36"/>
      <c r="E46" s="36"/>
      <c r="F46" s="36"/>
      <c r="G46" s="36"/>
      <c r="H46" s="36"/>
      <c r="I46" s="107"/>
      <c r="J46" s="36"/>
      <c r="K46" s="39"/>
    </row>
    <row r="47" spans="2:11" s="1" customFormat="1" ht="23.25" customHeight="1">
      <c r="B47" s="35"/>
      <c r="C47" s="36"/>
      <c r="D47" s="36"/>
      <c r="E47" s="300" t="str">
        <f>E9</f>
        <v>17905-ST2 - Zateplení čp. 652 Sedlecká - nosný rošt pro popínavou zeleň</v>
      </c>
      <c r="F47" s="272"/>
      <c r="G47" s="272"/>
      <c r="H47" s="272"/>
      <c r="I47" s="10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0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Kutná Hora</v>
      </c>
      <c r="G49" s="36"/>
      <c r="H49" s="36"/>
      <c r="I49" s="108" t="s">
        <v>25</v>
      </c>
      <c r="J49" s="109" t="str">
        <f>IF(J12="","",J12)</f>
        <v>2. 6. 2017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0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Město Kutná Hora,Havlíčkovo nám.552,Kutná Hora</v>
      </c>
      <c r="G51" s="36"/>
      <c r="H51" s="36"/>
      <c r="I51" s="108" t="s">
        <v>37</v>
      </c>
      <c r="J51" s="29" t="str">
        <f>E21</f>
        <v>Projekce,ing.Hádková Zuzana</v>
      </c>
      <c r="K51" s="39"/>
    </row>
    <row r="52" spans="2:11" s="1" customFormat="1" ht="14.45" customHeight="1">
      <c r="B52" s="35"/>
      <c r="C52" s="31" t="s">
        <v>35</v>
      </c>
      <c r="D52" s="36"/>
      <c r="E52" s="36"/>
      <c r="F52" s="29" t="str">
        <f>IF(E18="","",E18)</f>
        <v/>
      </c>
      <c r="G52" s="36"/>
      <c r="H52" s="36"/>
      <c r="I52" s="10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07"/>
      <c r="J53" s="36"/>
      <c r="K53" s="39"/>
    </row>
    <row r="54" spans="2:11" s="1" customFormat="1" ht="29.25" customHeight="1">
      <c r="B54" s="35"/>
      <c r="C54" s="133" t="s">
        <v>95</v>
      </c>
      <c r="D54" s="121"/>
      <c r="E54" s="121"/>
      <c r="F54" s="121"/>
      <c r="G54" s="121"/>
      <c r="H54" s="121"/>
      <c r="I54" s="134"/>
      <c r="J54" s="135" t="s">
        <v>96</v>
      </c>
      <c r="K54" s="13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07"/>
      <c r="J55" s="36"/>
      <c r="K55" s="39"/>
    </row>
    <row r="56" spans="2:47" s="1" customFormat="1" ht="29.25" customHeight="1">
      <c r="B56" s="35"/>
      <c r="C56" s="137" t="s">
        <v>97</v>
      </c>
      <c r="D56" s="36"/>
      <c r="E56" s="36"/>
      <c r="F56" s="36"/>
      <c r="G56" s="36"/>
      <c r="H56" s="36"/>
      <c r="I56" s="107"/>
      <c r="J56" s="117">
        <f>J87</f>
        <v>0</v>
      </c>
      <c r="K56" s="39"/>
      <c r="AU56" s="18" t="s">
        <v>98</v>
      </c>
    </row>
    <row r="57" spans="2:11" s="7" customFormat="1" ht="24.95" customHeight="1">
      <c r="B57" s="138"/>
      <c r="C57" s="139"/>
      <c r="D57" s="140" t="s">
        <v>99</v>
      </c>
      <c r="E57" s="141"/>
      <c r="F57" s="141"/>
      <c r="G57" s="141"/>
      <c r="H57" s="141"/>
      <c r="I57" s="142"/>
      <c r="J57" s="143">
        <f>J88</f>
        <v>0</v>
      </c>
      <c r="K57" s="144"/>
    </row>
    <row r="58" spans="2:11" s="8" customFormat="1" ht="19.9" customHeight="1">
      <c r="B58" s="145"/>
      <c r="C58" s="146"/>
      <c r="D58" s="147" t="s">
        <v>736</v>
      </c>
      <c r="E58" s="148"/>
      <c r="F58" s="148"/>
      <c r="G58" s="148"/>
      <c r="H58" s="148"/>
      <c r="I58" s="149"/>
      <c r="J58" s="150">
        <f>J89</f>
        <v>0</v>
      </c>
      <c r="K58" s="151"/>
    </row>
    <row r="59" spans="2:11" s="8" customFormat="1" ht="19.9" customHeight="1">
      <c r="B59" s="145"/>
      <c r="C59" s="146"/>
      <c r="D59" s="147" t="s">
        <v>737</v>
      </c>
      <c r="E59" s="148"/>
      <c r="F59" s="148"/>
      <c r="G59" s="148"/>
      <c r="H59" s="148"/>
      <c r="I59" s="149"/>
      <c r="J59" s="150">
        <f>J99</f>
        <v>0</v>
      </c>
      <c r="K59" s="151"/>
    </row>
    <row r="60" spans="2:11" s="8" customFormat="1" ht="19.9" customHeight="1">
      <c r="B60" s="145"/>
      <c r="C60" s="146"/>
      <c r="D60" s="147" t="s">
        <v>102</v>
      </c>
      <c r="E60" s="148"/>
      <c r="F60" s="148"/>
      <c r="G60" s="148"/>
      <c r="H60" s="148"/>
      <c r="I60" s="149"/>
      <c r="J60" s="150">
        <f>J107</f>
        <v>0</v>
      </c>
      <c r="K60" s="151"/>
    </row>
    <row r="61" spans="2:11" s="8" customFormat="1" ht="19.9" customHeight="1">
      <c r="B61" s="145"/>
      <c r="C61" s="146"/>
      <c r="D61" s="147" t="s">
        <v>104</v>
      </c>
      <c r="E61" s="148"/>
      <c r="F61" s="148"/>
      <c r="G61" s="148"/>
      <c r="H61" s="148"/>
      <c r="I61" s="149"/>
      <c r="J61" s="150">
        <f>J111</f>
        <v>0</v>
      </c>
      <c r="K61" s="151"/>
    </row>
    <row r="62" spans="2:11" s="7" customFormat="1" ht="24.95" customHeight="1">
      <c r="B62" s="138"/>
      <c r="C62" s="139"/>
      <c r="D62" s="140" t="s">
        <v>105</v>
      </c>
      <c r="E62" s="141"/>
      <c r="F62" s="141"/>
      <c r="G62" s="141"/>
      <c r="H62" s="141"/>
      <c r="I62" s="142"/>
      <c r="J62" s="143">
        <f>J113</f>
        <v>0</v>
      </c>
      <c r="K62" s="144"/>
    </row>
    <row r="63" spans="2:11" s="8" customFormat="1" ht="19.9" customHeight="1">
      <c r="B63" s="145"/>
      <c r="C63" s="146"/>
      <c r="D63" s="147" t="s">
        <v>640</v>
      </c>
      <c r="E63" s="148"/>
      <c r="F63" s="148"/>
      <c r="G63" s="148"/>
      <c r="H63" s="148"/>
      <c r="I63" s="149"/>
      <c r="J63" s="150">
        <f>J114</f>
        <v>0</v>
      </c>
      <c r="K63" s="151"/>
    </row>
    <row r="64" spans="2:11" s="8" customFormat="1" ht="19.9" customHeight="1">
      <c r="B64" s="145"/>
      <c r="C64" s="146"/>
      <c r="D64" s="147" t="s">
        <v>111</v>
      </c>
      <c r="E64" s="148"/>
      <c r="F64" s="148"/>
      <c r="G64" s="148"/>
      <c r="H64" s="148"/>
      <c r="I64" s="149"/>
      <c r="J64" s="150">
        <f>J140</f>
        <v>0</v>
      </c>
      <c r="K64" s="151"/>
    </row>
    <row r="65" spans="2:11" s="8" customFormat="1" ht="19.9" customHeight="1">
      <c r="B65" s="145"/>
      <c r="C65" s="146"/>
      <c r="D65" s="147" t="s">
        <v>642</v>
      </c>
      <c r="E65" s="148"/>
      <c r="F65" s="148"/>
      <c r="G65" s="148"/>
      <c r="H65" s="148"/>
      <c r="I65" s="149"/>
      <c r="J65" s="150">
        <f>J145</f>
        <v>0</v>
      </c>
      <c r="K65" s="151"/>
    </row>
    <row r="66" spans="2:11" s="7" customFormat="1" ht="24.95" customHeight="1">
      <c r="B66" s="138"/>
      <c r="C66" s="139"/>
      <c r="D66" s="140" t="s">
        <v>113</v>
      </c>
      <c r="E66" s="141"/>
      <c r="F66" s="141"/>
      <c r="G66" s="141"/>
      <c r="H66" s="141"/>
      <c r="I66" s="142"/>
      <c r="J66" s="143">
        <f>J152</f>
        <v>0</v>
      </c>
      <c r="K66" s="144"/>
    </row>
    <row r="67" spans="2:11" s="8" customFormat="1" ht="19.9" customHeight="1">
      <c r="B67" s="145"/>
      <c r="C67" s="146"/>
      <c r="D67" s="147" t="s">
        <v>114</v>
      </c>
      <c r="E67" s="148"/>
      <c r="F67" s="148"/>
      <c r="G67" s="148"/>
      <c r="H67" s="148"/>
      <c r="I67" s="149"/>
      <c r="J67" s="150">
        <f>J153</f>
        <v>0</v>
      </c>
      <c r="K67" s="151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107"/>
      <c r="J68" s="36"/>
      <c r="K68" s="39"/>
    </row>
    <row r="69" spans="2:11" s="1" customFormat="1" ht="6.95" customHeight="1">
      <c r="B69" s="50"/>
      <c r="C69" s="51"/>
      <c r="D69" s="51"/>
      <c r="E69" s="51"/>
      <c r="F69" s="51"/>
      <c r="G69" s="51"/>
      <c r="H69" s="51"/>
      <c r="I69" s="128"/>
      <c r="J69" s="51"/>
      <c r="K69" s="52"/>
    </row>
    <row r="73" spans="2:12" s="1" customFormat="1" ht="6.95" customHeight="1">
      <c r="B73" s="53"/>
      <c r="C73" s="54"/>
      <c r="D73" s="54"/>
      <c r="E73" s="54"/>
      <c r="F73" s="54"/>
      <c r="G73" s="54"/>
      <c r="H73" s="54"/>
      <c r="I73" s="131"/>
      <c r="J73" s="54"/>
      <c r="K73" s="54"/>
      <c r="L73" s="55"/>
    </row>
    <row r="74" spans="2:12" s="1" customFormat="1" ht="36.95" customHeight="1">
      <c r="B74" s="35"/>
      <c r="C74" s="56" t="s">
        <v>115</v>
      </c>
      <c r="D74" s="57"/>
      <c r="E74" s="57"/>
      <c r="F74" s="57"/>
      <c r="G74" s="57"/>
      <c r="H74" s="57"/>
      <c r="I74" s="152"/>
      <c r="J74" s="57"/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2"/>
      <c r="J75" s="57"/>
      <c r="K75" s="57"/>
      <c r="L75" s="55"/>
    </row>
    <row r="76" spans="2:12" s="1" customFormat="1" ht="14.45" customHeight="1">
      <c r="B76" s="35"/>
      <c r="C76" s="59" t="s">
        <v>16</v>
      </c>
      <c r="D76" s="57"/>
      <c r="E76" s="57"/>
      <c r="F76" s="57"/>
      <c r="G76" s="57"/>
      <c r="H76" s="57"/>
      <c r="I76" s="152"/>
      <c r="J76" s="57"/>
      <c r="K76" s="57"/>
      <c r="L76" s="55"/>
    </row>
    <row r="77" spans="2:12" s="1" customFormat="1" ht="22.5" customHeight="1">
      <c r="B77" s="35"/>
      <c r="C77" s="57"/>
      <c r="D77" s="57"/>
      <c r="E77" s="302" t="str">
        <f>E7</f>
        <v>Zateplení čp.652 Sedlecká - fasáda,půda, suteren</v>
      </c>
      <c r="F77" s="283"/>
      <c r="G77" s="283"/>
      <c r="H77" s="283"/>
      <c r="I77" s="152"/>
      <c r="J77" s="57"/>
      <c r="K77" s="57"/>
      <c r="L77" s="55"/>
    </row>
    <row r="78" spans="2:12" s="1" customFormat="1" ht="14.45" customHeight="1">
      <c r="B78" s="35"/>
      <c r="C78" s="59" t="s">
        <v>92</v>
      </c>
      <c r="D78" s="57"/>
      <c r="E78" s="57"/>
      <c r="F78" s="57"/>
      <c r="G78" s="57"/>
      <c r="H78" s="57"/>
      <c r="I78" s="152"/>
      <c r="J78" s="57"/>
      <c r="K78" s="57"/>
      <c r="L78" s="55"/>
    </row>
    <row r="79" spans="2:12" s="1" customFormat="1" ht="23.25" customHeight="1">
      <c r="B79" s="35"/>
      <c r="C79" s="57"/>
      <c r="D79" s="57"/>
      <c r="E79" s="280" t="str">
        <f>E9</f>
        <v>17905-ST2 - Zateplení čp. 652 Sedlecká - nosný rošt pro popínavou zeleň</v>
      </c>
      <c r="F79" s="283"/>
      <c r="G79" s="283"/>
      <c r="H79" s="283"/>
      <c r="I79" s="152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2"/>
      <c r="J80" s="57"/>
      <c r="K80" s="57"/>
      <c r="L80" s="55"/>
    </row>
    <row r="81" spans="2:12" s="1" customFormat="1" ht="18" customHeight="1">
      <c r="B81" s="35"/>
      <c r="C81" s="59" t="s">
        <v>23</v>
      </c>
      <c r="D81" s="57"/>
      <c r="E81" s="57"/>
      <c r="F81" s="153" t="str">
        <f>F12</f>
        <v>Kutná Hora</v>
      </c>
      <c r="G81" s="57"/>
      <c r="H81" s="57"/>
      <c r="I81" s="154" t="s">
        <v>25</v>
      </c>
      <c r="J81" s="67" t="str">
        <f>IF(J12="","",J12)</f>
        <v>2. 6. 2017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2"/>
      <c r="J82" s="57"/>
      <c r="K82" s="57"/>
      <c r="L82" s="55"/>
    </row>
    <row r="83" spans="2:12" s="1" customFormat="1" ht="13.5">
      <c r="B83" s="35"/>
      <c r="C83" s="59" t="s">
        <v>29</v>
      </c>
      <c r="D83" s="57"/>
      <c r="E83" s="57"/>
      <c r="F83" s="153" t="str">
        <f>E15</f>
        <v>Město Kutná Hora,Havlíčkovo nám.552,Kutná Hora</v>
      </c>
      <c r="G83" s="57"/>
      <c r="H83" s="57"/>
      <c r="I83" s="154" t="s">
        <v>37</v>
      </c>
      <c r="J83" s="153" t="str">
        <f>E21</f>
        <v>Projekce,ing.Hádková Zuzana</v>
      </c>
      <c r="K83" s="57"/>
      <c r="L83" s="55"/>
    </row>
    <row r="84" spans="2:12" s="1" customFormat="1" ht="14.45" customHeight="1">
      <c r="B84" s="35"/>
      <c r="C84" s="59" t="s">
        <v>35</v>
      </c>
      <c r="D84" s="57"/>
      <c r="E84" s="57"/>
      <c r="F84" s="153" t="str">
        <f>IF(E18="","",E18)</f>
        <v/>
      </c>
      <c r="G84" s="57"/>
      <c r="H84" s="57"/>
      <c r="I84" s="152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2"/>
      <c r="J85" s="57"/>
      <c r="K85" s="57"/>
      <c r="L85" s="55"/>
    </row>
    <row r="86" spans="2:20" s="9" customFormat="1" ht="29.25" customHeight="1">
      <c r="B86" s="155"/>
      <c r="C86" s="156" t="s">
        <v>116</v>
      </c>
      <c r="D86" s="157" t="s">
        <v>61</v>
      </c>
      <c r="E86" s="157" t="s">
        <v>57</v>
      </c>
      <c r="F86" s="157" t="s">
        <v>117</v>
      </c>
      <c r="G86" s="157" t="s">
        <v>118</v>
      </c>
      <c r="H86" s="157" t="s">
        <v>119</v>
      </c>
      <c r="I86" s="158" t="s">
        <v>120</v>
      </c>
      <c r="J86" s="157" t="s">
        <v>96</v>
      </c>
      <c r="K86" s="159" t="s">
        <v>121</v>
      </c>
      <c r="L86" s="160"/>
      <c r="M86" s="75" t="s">
        <v>122</v>
      </c>
      <c r="N86" s="76" t="s">
        <v>46</v>
      </c>
      <c r="O86" s="76" t="s">
        <v>123</v>
      </c>
      <c r="P86" s="76" t="s">
        <v>124</v>
      </c>
      <c r="Q86" s="76" t="s">
        <v>125</v>
      </c>
      <c r="R86" s="76" t="s">
        <v>126</v>
      </c>
      <c r="S86" s="76" t="s">
        <v>127</v>
      </c>
      <c r="T86" s="77" t="s">
        <v>128</v>
      </c>
    </row>
    <row r="87" spans="2:63" s="1" customFormat="1" ht="29.25" customHeight="1">
      <c r="B87" s="35"/>
      <c r="C87" s="81" t="s">
        <v>97</v>
      </c>
      <c r="D87" s="57"/>
      <c r="E87" s="57"/>
      <c r="F87" s="57"/>
      <c r="G87" s="57"/>
      <c r="H87" s="57"/>
      <c r="I87" s="152"/>
      <c r="J87" s="161">
        <f>BK87</f>
        <v>0</v>
      </c>
      <c r="K87" s="57"/>
      <c r="L87" s="55"/>
      <c r="M87" s="78"/>
      <c r="N87" s="79"/>
      <c r="O87" s="79"/>
      <c r="P87" s="162">
        <f>P88+P113+P152</f>
        <v>0</v>
      </c>
      <c r="Q87" s="79"/>
      <c r="R87" s="162">
        <f>R88+R113+R152</f>
        <v>3.9068839099999995</v>
      </c>
      <c r="S87" s="79"/>
      <c r="T87" s="163">
        <f>T88+T113+T152</f>
        <v>0</v>
      </c>
      <c r="AT87" s="18" t="s">
        <v>75</v>
      </c>
      <c r="AU87" s="18" t="s">
        <v>98</v>
      </c>
      <c r="BK87" s="164">
        <f>BK88+BK113+BK152</f>
        <v>0</v>
      </c>
    </row>
    <row r="88" spans="2:63" s="10" customFormat="1" ht="37.35" customHeight="1">
      <c r="B88" s="165"/>
      <c r="C88" s="166"/>
      <c r="D88" s="167" t="s">
        <v>75</v>
      </c>
      <c r="E88" s="168" t="s">
        <v>129</v>
      </c>
      <c r="F88" s="168" t="s">
        <v>130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P89+P99+P107+P111</f>
        <v>0</v>
      </c>
      <c r="Q88" s="173"/>
      <c r="R88" s="174">
        <f>R89+R99+R107+R111</f>
        <v>3.107621499999999</v>
      </c>
      <c r="S88" s="173"/>
      <c r="T88" s="175">
        <f>T89+T99+T107+T111</f>
        <v>0</v>
      </c>
      <c r="AR88" s="176" t="s">
        <v>22</v>
      </c>
      <c r="AT88" s="177" t="s">
        <v>75</v>
      </c>
      <c r="AU88" s="177" t="s">
        <v>76</v>
      </c>
      <c r="AY88" s="176" t="s">
        <v>131</v>
      </c>
      <c r="BK88" s="178">
        <f>BK89+BK99+BK107+BK111</f>
        <v>0</v>
      </c>
    </row>
    <row r="89" spans="2:63" s="10" customFormat="1" ht="19.9" customHeight="1">
      <c r="B89" s="165"/>
      <c r="C89" s="166"/>
      <c r="D89" s="179" t="s">
        <v>75</v>
      </c>
      <c r="E89" s="180" t="s">
        <v>22</v>
      </c>
      <c r="F89" s="180" t="s">
        <v>738</v>
      </c>
      <c r="G89" s="166"/>
      <c r="H89" s="166"/>
      <c r="I89" s="169"/>
      <c r="J89" s="181">
        <f>BK89</f>
        <v>0</v>
      </c>
      <c r="K89" s="166"/>
      <c r="L89" s="171"/>
      <c r="M89" s="172"/>
      <c r="N89" s="173"/>
      <c r="O89" s="173"/>
      <c r="P89" s="174">
        <f>SUM(P90:P98)</f>
        <v>0</v>
      </c>
      <c r="Q89" s="173"/>
      <c r="R89" s="174">
        <f>SUM(R90:R98)</f>
        <v>0</v>
      </c>
      <c r="S89" s="173"/>
      <c r="T89" s="175">
        <f>SUM(T90:T98)</f>
        <v>0</v>
      </c>
      <c r="AR89" s="176" t="s">
        <v>22</v>
      </c>
      <c r="AT89" s="177" t="s">
        <v>75</v>
      </c>
      <c r="AU89" s="177" t="s">
        <v>22</v>
      </c>
      <c r="AY89" s="176" t="s">
        <v>131</v>
      </c>
      <c r="BK89" s="178">
        <f>SUM(BK90:BK98)</f>
        <v>0</v>
      </c>
    </row>
    <row r="90" spans="2:65" s="1" customFormat="1" ht="31.5" customHeight="1">
      <c r="B90" s="35"/>
      <c r="C90" s="182" t="s">
        <v>22</v>
      </c>
      <c r="D90" s="182" t="s">
        <v>134</v>
      </c>
      <c r="E90" s="183" t="s">
        <v>739</v>
      </c>
      <c r="F90" s="184" t="s">
        <v>740</v>
      </c>
      <c r="G90" s="185" t="s">
        <v>137</v>
      </c>
      <c r="H90" s="186">
        <v>1.375</v>
      </c>
      <c r="I90" s="187"/>
      <c r="J90" s="188">
        <f>ROUND(I90*H90,2)</f>
        <v>0</v>
      </c>
      <c r="K90" s="184" t="s">
        <v>138</v>
      </c>
      <c r="L90" s="55"/>
      <c r="M90" s="189" t="s">
        <v>20</v>
      </c>
      <c r="N90" s="190" t="s">
        <v>48</v>
      </c>
      <c r="O90" s="36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18" t="s">
        <v>139</v>
      </c>
      <c r="AT90" s="18" t="s">
        <v>134</v>
      </c>
      <c r="AU90" s="18" t="s">
        <v>140</v>
      </c>
      <c r="AY90" s="18" t="s">
        <v>131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8" t="s">
        <v>140</v>
      </c>
      <c r="BK90" s="193">
        <f>ROUND(I90*H90,2)</f>
        <v>0</v>
      </c>
      <c r="BL90" s="18" t="s">
        <v>139</v>
      </c>
      <c r="BM90" s="18" t="s">
        <v>741</v>
      </c>
    </row>
    <row r="91" spans="2:51" s="11" customFormat="1" ht="13.5">
      <c r="B91" s="194"/>
      <c r="C91" s="195"/>
      <c r="D91" s="196" t="s">
        <v>142</v>
      </c>
      <c r="E91" s="197" t="s">
        <v>20</v>
      </c>
      <c r="F91" s="198" t="s">
        <v>742</v>
      </c>
      <c r="G91" s="195"/>
      <c r="H91" s="199">
        <v>1.375</v>
      </c>
      <c r="I91" s="200"/>
      <c r="J91" s="195"/>
      <c r="K91" s="195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142</v>
      </c>
      <c r="AU91" s="205" t="s">
        <v>140</v>
      </c>
      <c r="AV91" s="11" t="s">
        <v>140</v>
      </c>
      <c r="AW91" s="11" t="s">
        <v>39</v>
      </c>
      <c r="AX91" s="11" t="s">
        <v>76</v>
      </c>
      <c r="AY91" s="205" t="s">
        <v>131</v>
      </c>
    </row>
    <row r="92" spans="2:51" s="12" customFormat="1" ht="13.5">
      <c r="B92" s="206"/>
      <c r="C92" s="207"/>
      <c r="D92" s="217" t="s">
        <v>142</v>
      </c>
      <c r="E92" s="218" t="s">
        <v>20</v>
      </c>
      <c r="F92" s="219" t="s">
        <v>144</v>
      </c>
      <c r="G92" s="207"/>
      <c r="H92" s="220">
        <v>1.375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142</v>
      </c>
      <c r="AU92" s="216" t="s">
        <v>140</v>
      </c>
      <c r="AV92" s="12" t="s">
        <v>139</v>
      </c>
      <c r="AW92" s="12" t="s">
        <v>39</v>
      </c>
      <c r="AX92" s="12" t="s">
        <v>22</v>
      </c>
      <c r="AY92" s="216" t="s">
        <v>131</v>
      </c>
    </row>
    <row r="93" spans="2:65" s="1" customFormat="1" ht="44.25" customHeight="1">
      <c r="B93" s="35"/>
      <c r="C93" s="182" t="s">
        <v>140</v>
      </c>
      <c r="D93" s="182" t="s">
        <v>134</v>
      </c>
      <c r="E93" s="183" t="s">
        <v>743</v>
      </c>
      <c r="F93" s="184" t="s">
        <v>744</v>
      </c>
      <c r="G93" s="185" t="s">
        <v>137</v>
      </c>
      <c r="H93" s="186">
        <v>1.375</v>
      </c>
      <c r="I93" s="187"/>
      <c r="J93" s="188">
        <f>ROUND(I93*H93,2)</f>
        <v>0</v>
      </c>
      <c r="K93" s="184" t="s">
        <v>138</v>
      </c>
      <c r="L93" s="55"/>
      <c r="M93" s="189" t="s">
        <v>20</v>
      </c>
      <c r="N93" s="190" t="s">
        <v>48</v>
      </c>
      <c r="O93" s="36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8" t="s">
        <v>139</v>
      </c>
      <c r="AT93" s="18" t="s">
        <v>134</v>
      </c>
      <c r="AU93" s="18" t="s">
        <v>140</v>
      </c>
      <c r="AY93" s="18" t="s">
        <v>131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8" t="s">
        <v>140</v>
      </c>
      <c r="BK93" s="193">
        <f>ROUND(I93*H93,2)</f>
        <v>0</v>
      </c>
      <c r="BL93" s="18" t="s">
        <v>139</v>
      </c>
      <c r="BM93" s="18" t="s">
        <v>745</v>
      </c>
    </row>
    <row r="94" spans="2:65" s="1" customFormat="1" ht="44.25" customHeight="1">
      <c r="B94" s="35"/>
      <c r="C94" s="182" t="s">
        <v>132</v>
      </c>
      <c r="D94" s="182" t="s">
        <v>134</v>
      </c>
      <c r="E94" s="183" t="s">
        <v>746</v>
      </c>
      <c r="F94" s="184" t="s">
        <v>747</v>
      </c>
      <c r="G94" s="185" t="s">
        <v>137</v>
      </c>
      <c r="H94" s="186">
        <v>1.375</v>
      </c>
      <c r="I94" s="187"/>
      <c r="J94" s="188">
        <f>ROUND(I94*H94,2)</f>
        <v>0</v>
      </c>
      <c r="K94" s="184" t="s">
        <v>138</v>
      </c>
      <c r="L94" s="55"/>
      <c r="M94" s="189" t="s">
        <v>20</v>
      </c>
      <c r="N94" s="190" t="s">
        <v>48</v>
      </c>
      <c r="O94" s="36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8" t="s">
        <v>139</v>
      </c>
      <c r="AT94" s="18" t="s">
        <v>134</v>
      </c>
      <c r="AU94" s="18" t="s">
        <v>140</v>
      </c>
      <c r="AY94" s="18" t="s">
        <v>131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8" t="s">
        <v>140</v>
      </c>
      <c r="BK94" s="193">
        <f>ROUND(I94*H94,2)</f>
        <v>0</v>
      </c>
      <c r="BL94" s="18" t="s">
        <v>139</v>
      </c>
      <c r="BM94" s="18" t="s">
        <v>748</v>
      </c>
    </row>
    <row r="95" spans="2:65" s="1" customFormat="1" ht="31.5" customHeight="1">
      <c r="B95" s="35"/>
      <c r="C95" s="182" t="s">
        <v>139</v>
      </c>
      <c r="D95" s="182" t="s">
        <v>134</v>
      </c>
      <c r="E95" s="183" t="s">
        <v>749</v>
      </c>
      <c r="F95" s="184" t="s">
        <v>750</v>
      </c>
      <c r="G95" s="185" t="s">
        <v>137</v>
      </c>
      <c r="H95" s="186">
        <v>1.375</v>
      </c>
      <c r="I95" s="187"/>
      <c r="J95" s="188">
        <f>ROUND(I95*H95,2)</f>
        <v>0</v>
      </c>
      <c r="K95" s="184" t="s">
        <v>138</v>
      </c>
      <c r="L95" s="55"/>
      <c r="M95" s="189" t="s">
        <v>20</v>
      </c>
      <c r="N95" s="190" t="s">
        <v>48</v>
      </c>
      <c r="O95" s="36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139</v>
      </c>
      <c r="AT95" s="18" t="s">
        <v>134</v>
      </c>
      <c r="AU95" s="18" t="s">
        <v>140</v>
      </c>
      <c r="AY95" s="18" t="s">
        <v>131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140</v>
      </c>
      <c r="BK95" s="193">
        <f>ROUND(I95*H95,2)</f>
        <v>0</v>
      </c>
      <c r="BL95" s="18" t="s">
        <v>139</v>
      </c>
      <c r="BM95" s="18" t="s">
        <v>751</v>
      </c>
    </row>
    <row r="96" spans="2:65" s="1" customFormat="1" ht="22.5" customHeight="1">
      <c r="B96" s="35"/>
      <c r="C96" s="182" t="s">
        <v>151</v>
      </c>
      <c r="D96" s="182" t="s">
        <v>134</v>
      </c>
      <c r="E96" s="183" t="s">
        <v>752</v>
      </c>
      <c r="F96" s="184" t="s">
        <v>753</v>
      </c>
      <c r="G96" s="185" t="s">
        <v>439</v>
      </c>
      <c r="H96" s="186">
        <v>2.269</v>
      </c>
      <c r="I96" s="187"/>
      <c r="J96" s="188">
        <f>ROUND(I96*H96,2)</f>
        <v>0</v>
      </c>
      <c r="K96" s="184" t="s">
        <v>138</v>
      </c>
      <c r="L96" s="55"/>
      <c r="M96" s="189" t="s">
        <v>20</v>
      </c>
      <c r="N96" s="190" t="s">
        <v>48</v>
      </c>
      <c r="O96" s="36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8" t="s">
        <v>139</v>
      </c>
      <c r="AT96" s="18" t="s">
        <v>134</v>
      </c>
      <c r="AU96" s="18" t="s">
        <v>140</v>
      </c>
      <c r="AY96" s="18" t="s">
        <v>131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8" t="s">
        <v>140</v>
      </c>
      <c r="BK96" s="193">
        <f>ROUND(I96*H96,2)</f>
        <v>0</v>
      </c>
      <c r="BL96" s="18" t="s">
        <v>139</v>
      </c>
      <c r="BM96" s="18" t="s">
        <v>754</v>
      </c>
    </row>
    <row r="97" spans="2:51" s="11" customFormat="1" ht="13.5">
      <c r="B97" s="194"/>
      <c r="C97" s="195"/>
      <c r="D97" s="196" t="s">
        <v>142</v>
      </c>
      <c r="E97" s="197" t="s">
        <v>20</v>
      </c>
      <c r="F97" s="198" t="s">
        <v>755</v>
      </c>
      <c r="G97" s="195"/>
      <c r="H97" s="199">
        <v>2.269</v>
      </c>
      <c r="I97" s="200"/>
      <c r="J97" s="195"/>
      <c r="K97" s="195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142</v>
      </c>
      <c r="AU97" s="205" t="s">
        <v>140</v>
      </c>
      <c r="AV97" s="11" t="s">
        <v>140</v>
      </c>
      <c r="AW97" s="11" t="s">
        <v>39</v>
      </c>
      <c r="AX97" s="11" t="s">
        <v>76</v>
      </c>
      <c r="AY97" s="205" t="s">
        <v>131</v>
      </c>
    </row>
    <row r="98" spans="2:51" s="12" customFormat="1" ht="13.5">
      <c r="B98" s="206"/>
      <c r="C98" s="207"/>
      <c r="D98" s="196" t="s">
        <v>142</v>
      </c>
      <c r="E98" s="208" t="s">
        <v>20</v>
      </c>
      <c r="F98" s="209" t="s">
        <v>144</v>
      </c>
      <c r="G98" s="207"/>
      <c r="H98" s="210">
        <v>2.269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142</v>
      </c>
      <c r="AU98" s="216" t="s">
        <v>140</v>
      </c>
      <c r="AV98" s="12" t="s">
        <v>139</v>
      </c>
      <c r="AW98" s="12" t="s">
        <v>39</v>
      </c>
      <c r="AX98" s="12" t="s">
        <v>22</v>
      </c>
      <c r="AY98" s="216" t="s">
        <v>131</v>
      </c>
    </row>
    <row r="99" spans="2:63" s="10" customFormat="1" ht="29.85" customHeight="1">
      <c r="B99" s="165"/>
      <c r="C99" s="166"/>
      <c r="D99" s="179" t="s">
        <v>75</v>
      </c>
      <c r="E99" s="180" t="s">
        <v>140</v>
      </c>
      <c r="F99" s="180" t="s">
        <v>756</v>
      </c>
      <c r="G99" s="166"/>
      <c r="H99" s="166"/>
      <c r="I99" s="169"/>
      <c r="J99" s="181">
        <f>BK99</f>
        <v>0</v>
      </c>
      <c r="K99" s="166"/>
      <c r="L99" s="171"/>
      <c r="M99" s="172"/>
      <c r="N99" s="173"/>
      <c r="O99" s="173"/>
      <c r="P99" s="174">
        <f>SUM(P100:P106)</f>
        <v>0</v>
      </c>
      <c r="Q99" s="173"/>
      <c r="R99" s="174">
        <f>SUM(R100:R106)</f>
        <v>3.1043214999999993</v>
      </c>
      <c r="S99" s="173"/>
      <c r="T99" s="175">
        <f>SUM(T100:T106)</f>
        <v>0</v>
      </c>
      <c r="AR99" s="176" t="s">
        <v>22</v>
      </c>
      <c r="AT99" s="177" t="s">
        <v>75</v>
      </c>
      <c r="AU99" s="177" t="s">
        <v>22</v>
      </c>
      <c r="AY99" s="176" t="s">
        <v>131</v>
      </c>
      <c r="BK99" s="178">
        <f>SUM(BK100:BK106)</f>
        <v>0</v>
      </c>
    </row>
    <row r="100" spans="2:65" s="1" customFormat="1" ht="22.5" customHeight="1">
      <c r="B100" s="35"/>
      <c r="C100" s="182" t="s">
        <v>145</v>
      </c>
      <c r="D100" s="182" t="s">
        <v>134</v>
      </c>
      <c r="E100" s="183" t="s">
        <v>757</v>
      </c>
      <c r="F100" s="184" t="s">
        <v>758</v>
      </c>
      <c r="G100" s="185" t="s">
        <v>137</v>
      </c>
      <c r="H100" s="186">
        <v>1.375</v>
      </c>
      <c r="I100" s="187"/>
      <c r="J100" s="188">
        <f>ROUND(I100*H100,2)</f>
        <v>0</v>
      </c>
      <c r="K100" s="184" t="s">
        <v>138</v>
      </c>
      <c r="L100" s="55"/>
      <c r="M100" s="189" t="s">
        <v>20</v>
      </c>
      <c r="N100" s="190" t="s">
        <v>48</v>
      </c>
      <c r="O100" s="36"/>
      <c r="P100" s="191">
        <f>O100*H100</f>
        <v>0</v>
      </c>
      <c r="Q100" s="191">
        <v>2.25634</v>
      </c>
      <c r="R100" s="191">
        <f>Q100*H100</f>
        <v>3.1024674999999995</v>
      </c>
      <c r="S100" s="191">
        <v>0</v>
      </c>
      <c r="T100" s="192">
        <f>S100*H100</f>
        <v>0</v>
      </c>
      <c r="AR100" s="18" t="s">
        <v>139</v>
      </c>
      <c r="AT100" s="18" t="s">
        <v>134</v>
      </c>
      <c r="AU100" s="18" t="s">
        <v>140</v>
      </c>
      <c r="AY100" s="18" t="s">
        <v>131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140</v>
      </c>
      <c r="BK100" s="193">
        <f>ROUND(I100*H100,2)</f>
        <v>0</v>
      </c>
      <c r="BL100" s="18" t="s">
        <v>139</v>
      </c>
      <c r="BM100" s="18" t="s">
        <v>759</v>
      </c>
    </row>
    <row r="101" spans="2:51" s="11" customFormat="1" ht="13.5">
      <c r="B101" s="194"/>
      <c r="C101" s="195"/>
      <c r="D101" s="196" t="s">
        <v>142</v>
      </c>
      <c r="E101" s="197" t="s">
        <v>20</v>
      </c>
      <c r="F101" s="198" t="s">
        <v>742</v>
      </c>
      <c r="G101" s="195"/>
      <c r="H101" s="199">
        <v>1.375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142</v>
      </c>
      <c r="AU101" s="205" t="s">
        <v>140</v>
      </c>
      <c r="AV101" s="11" t="s">
        <v>140</v>
      </c>
      <c r="AW101" s="11" t="s">
        <v>39</v>
      </c>
      <c r="AX101" s="11" t="s">
        <v>76</v>
      </c>
      <c r="AY101" s="205" t="s">
        <v>131</v>
      </c>
    </row>
    <row r="102" spans="2:51" s="12" customFormat="1" ht="13.5">
      <c r="B102" s="206"/>
      <c r="C102" s="207"/>
      <c r="D102" s="217" t="s">
        <v>142</v>
      </c>
      <c r="E102" s="218" t="s">
        <v>20</v>
      </c>
      <c r="F102" s="219" t="s">
        <v>144</v>
      </c>
      <c r="G102" s="207"/>
      <c r="H102" s="220">
        <v>1.375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142</v>
      </c>
      <c r="AU102" s="216" t="s">
        <v>140</v>
      </c>
      <c r="AV102" s="12" t="s">
        <v>139</v>
      </c>
      <c r="AW102" s="12" t="s">
        <v>39</v>
      </c>
      <c r="AX102" s="12" t="s">
        <v>22</v>
      </c>
      <c r="AY102" s="216" t="s">
        <v>131</v>
      </c>
    </row>
    <row r="103" spans="2:65" s="1" customFormat="1" ht="44.25" customHeight="1">
      <c r="B103" s="35"/>
      <c r="C103" s="182" t="s">
        <v>174</v>
      </c>
      <c r="D103" s="182" t="s">
        <v>134</v>
      </c>
      <c r="E103" s="183" t="s">
        <v>760</v>
      </c>
      <c r="F103" s="184" t="s">
        <v>761</v>
      </c>
      <c r="G103" s="185" t="s">
        <v>154</v>
      </c>
      <c r="H103" s="186">
        <v>1.8</v>
      </c>
      <c r="I103" s="187"/>
      <c r="J103" s="188">
        <f>ROUND(I103*H103,2)</f>
        <v>0</v>
      </c>
      <c r="K103" s="184" t="s">
        <v>138</v>
      </c>
      <c r="L103" s="55"/>
      <c r="M103" s="189" t="s">
        <v>20</v>
      </c>
      <c r="N103" s="190" t="s">
        <v>48</v>
      </c>
      <c r="O103" s="36"/>
      <c r="P103" s="191">
        <f>O103*H103</f>
        <v>0</v>
      </c>
      <c r="Q103" s="191">
        <v>0.00103</v>
      </c>
      <c r="R103" s="191">
        <f>Q103*H103</f>
        <v>0.0018540000000000002</v>
      </c>
      <c r="S103" s="191">
        <v>0</v>
      </c>
      <c r="T103" s="192">
        <f>S103*H103</f>
        <v>0</v>
      </c>
      <c r="AR103" s="18" t="s">
        <v>139</v>
      </c>
      <c r="AT103" s="18" t="s">
        <v>134</v>
      </c>
      <c r="AU103" s="18" t="s">
        <v>140</v>
      </c>
      <c r="AY103" s="18" t="s">
        <v>131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140</v>
      </c>
      <c r="BK103" s="193">
        <f>ROUND(I103*H103,2)</f>
        <v>0</v>
      </c>
      <c r="BL103" s="18" t="s">
        <v>139</v>
      </c>
      <c r="BM103" s="18" t="s">
        <v>762</v>
      </c>
    </row>
    <row r="104" spans="2:51" s="11" customFormat="1" ht="13.5">
      <c r="B104" s="194"/>
      <c r="C104" s="195"/>
      <c r="D104" s="196" t="s">
        <v>142</v>
      </c>
      <c r="E104" s="197" t="s">
        <v>20</v>
      </c>
      <c r="F104" s="198" t="s">
        <v>763</v>
      </c>
      <c r="G104" s="195"/>
      <c r="H104" s="199">
        <v>1.8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142</v>
      </c>
      <c r="AU104" s="205" t="s">
        <v>140</v>
      </c>
      <c r="AV104" s="11" t="s">
        <v>140</v>
      </c>
      <c r="AW104" s="11" t="s">
        <v>39</v>
      </c>
      <c r="AX104" s="11" t="s">
        <v>76</v>
      </c>
      <c r="AY104" s="205" t="s">
        <v>131</v>
      </c>
    </row>
    <row r="105" spans="2:51" s="12" customFormat="1" ht="13.5">
      <c r="B105" s="206"/>
      <c r="C105" s="207"/>
      <c r="D105" s="217" t="s">
        <v>142</v>
      </c>
      <c r="E105" s="218" t="s">
        <v>20</v>
      </c>
      <c r="F105" s="219" t="s">
        <v>144</v>
      </c>
      <c r="G105" s="207"/>
      <c r="H105" s="220">
        <v>1.8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142</v>
      </c>
      <c r="AU105" s="216" t="s">
        <v>140</v>
      </c>
      <c r="AV105" s="12" t="s">
        <v>139</v>
      </c>
      <c r="AW105" s="12" t="s">
        <v>39</v>
      </c>
      <c r="AX105" s="12" t="s">
        <v>22</v>
      </c>
      <c r="AY105" s="216" t="s">
        <v>131</v>
      </c>
    </row>
    <row r="106" spans="2:65" s="1" customFormat="1" ht="44.25" customHeight="1">
      <c r="B106" s="35"/>
      <c r="C106" s="182" t="s">
        <v>171</v>
      </c>
      <c r="D106" s="182" t="s">
        <v>134</v>
      </c>
      <c r="E106" s="183" t="s">
        <v>764</v>
      </c>
      <c r="F106" s="184" t="s">
        <v>765</v>
      </c>
      <c r="G106" s="185" t="s">
        <v>154</v>
      </c>
      <c r="H106" s="186">
        <v>1.8</v>
      </c>
      <c r="I106" s="187"/>
      <c r="J106" s="188">
        <f>ROUND(I106*H106,2)</f>
        <v>0</v>
      </c>
      <c r="K106" s="184" t="s">
        <v>138</v>
      </c>
      <c r="L106" s="55"/>
      <c r="M106" s="189" t="s">
        <v>20</v>
      </c>
      <c r="N106" s="190" t="s">
        <v>48</v>
      </c>
      <c r="O106" s="36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139</v>
      </c>
      <c r="AT106" s="18" t="s">
        <v>134</v>
      </c>
      <c r="AU106" s="18" t="s">
        <v>140</v>
      </c>
      <c r="AY106" s="18" t="s">
        <v>131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140</v>
      </c>
      <c r="BK106" s="193">
        <f>ROUND(I106*H106,2)</f>
        <v>0</v>
      </c>
      <c r="BL106" s="18" t="s">
        <v>139</v>
      </c>
      <c r="BM106" s="18" t="s">
        <v>766</v>
      </c>
    </row>
    <row r="107" spans="2:63" s="10" customFormat="1" ht="29.85" customHeight="1">
      <c r="B107" s="165"/>
      <c r="C107" s="166"/>
      <c r="D107" s="179" t="s">
        <v>75</v>
      </c>
      <c r="E107" s="180" t="s">
        <v>184</v>
      </c>
      <c r="F107" s="180" t="s">
        <v>371</v>
      </c>
      <c r="G107" s="166"/>
      <c r="H107" s="166"/>
      <c r="I107" s="169"/>
      <c r="J107" s="181">
        <f>BK107</f>
        <v>0</v>
      </c>
      <c r="K107" s="166"/>
      <c r="L107" s="171"/>
      <c r="M107" s="172"/>
      <c r="N107" s="173"/>
      <c r="O107" s="173"/>
      <c r="P107" s="174">
        <f>SUM(P108:P110)</f>
        <v>0</v>
      </c>
      <c r="Q107" s="173"/>
      <c r="R107" s="174">
        <f>SUM(R108:R110)</f>
        <v>0.0033</v>
      </c>
      <c r="S107" s="173"/>
      <c r="T107" s="175">
        <f>SUM(T108:T110)</f>
        <v>0</v>
      </c>
      <c r="AR107" s="176" t="s">
        <v>22</v>
      </c>
      <c r="AT107" s="177" t="s">
        <v>75</v>
      </c>
      <c r="AU107" s="177" t="s">
        <v>22</v>
      </c>
      <c r="AY107" s="176" t="s">
        <v>131</v>
      </c>
      <c r="BK107" s="178">
        <f>SUM(BK108:BK110)</f>
        <v>0</v>
      </c>
    </row>
    <row r="108" spans="2:65" s="1" customFormat="1" ht="31.5" customHeight="1">
      <c r="B108" s="35"/>
      <c r="C108" s="182" t="s">
        <v>184</v>
      </c>
      <c r="D108" s="182" t="s">
        <v>134</v>
      </c>
      <c r="E108" s="183" t="s">
        <v>767</v>
      </c>
      <c r="F108" s="184" t="s">
        <v>768</v>
      </c>
      <c r="G108" s="185" t="s">
        <v>149</v>
      </c>
      <c r="H108" s="186">
        <v>10</v>
      </c>
      <c r="I108" s="187"/>
      <c r="J108" s="188">
        <f>ROUND(I108*H108,2)</f>
        <v>0</v>
      </c>
      <c r="K108" s="184" t="s">
        <v>138</v>
      </c>
      <c r="L108" s="55"/>
      <c r="M108" s="189" t="s">
        <v>20</v>
      </c>
      <c r="N108" s="190" t="s">
        <v>48</v>
      </c>
      <c r="O108" s="36"/>
      <c r="P108" s="191">
        <f>O108*H108</f>
        <v>0</v>
      </c>
      <c r="Q108" s="191">
        <v>0.00033</v>
      </c>
      <c r="R108" s="191">
        <f>Q108*H108</f>
        <v>0.0033</v>
      </c>
      <c r="S108" s="191">
        <v>0</v>
      </c>
      <c r="T108" s="192">
        <f>S108*H108</f>
        <v>0</v>
      </c>
      <c r="AR108" s="18" t="s">
        <v>139</v>
      </c>
      <c r="AT108" s="18" t="s">
        <v>134</v>
      </c>
      <c r="AU108" s="18" t="s">
        <v>140</v>
      </c>
      <c r="AY108" s="18" t="s">
        <v>131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140</v>
      </c>
      <c r="BK108" s="193">
        <f>ROUND(I108*H108,2)</f>
        <v>0</v>
      </c>
      <c r="BL108" s="18" t="s">
        <v>139</v>
      </c>
      <c r="BM108" s="18" t="s">
        <v>769</v>
      </c>
    </row>
    <row r="109" spans="2:51" s="11" customFormat="1" ht="13.5">
      <c r="B109" s="194"/>
      <c r="C109" s="195"/>
      <c r="D109" s="196" t="s">
        <v>142</v>
      </c>
      <c r="E109" s="197" t="s">
        <v>20</v>
      </c>
      <c r="F109" s="198" t="s">
        <v>27</v>
      </c>
      <c r="G109" s="195"/>
      <c r="H109" s="199">
        <v>10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142</v>
      </c>
      <c r="AU109" s="205" t="s">
        <v>140</v>
      </c>
      <c r="AV109" s="11" t="s">
        <v>140</v>
      </c>
      <c r="AW109" s="11" t="s">
        <v>39</v>
      </c>
      <c r="AX109" s="11" t="s">
        <v>76</v>
      </c>
      <c r="AY109" s="205" t="s">
        <v>131</v>
      </c>
    </row>
    <row r="110" spans="2:51" s="12" customFormat="1" ht="13.5">
      <c r="B110" s="206"/>
      <c r="C110" s="207"/>
      <c r="D110" s="196" t="s">
        <v>142</v>
      </c>
      <c r="E110" s="208" t="s">
        <v>20</v>
      </c>
      <c r="F110" s="209" t="s">
        <v>144</v>
      </c>
      <c r="G110" s="207"/>
      <c r="H110" s="210">
        <v>10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142</v>
      </c>
      <c r="AU110" s="216" t="s">
        <v>140</v>
      </c>
      <c r="AV110" s="12" t="s">
        <v>139</v>
      </c>
      <c r="AW110" s="12" t="s">
        <v>39</v>
      </c>
      <c r="AX110" s="12" t="s">
        <v>22</v>
      </c>
      <c r="AY110" s="216" t="s">
        <v>131</v>
      </c>
    </row>
    <row r="111" spans="2:63" s="10" customFormat="1" ht="29.85" customHeight="1">
      <c r="B111" s="165"/>
      <c r="C111" s="166"/>
      <c r="D111" s="179" t="s">
        <v>75</v>
      </c>
      <c r="E111" s="180" t="s">
        <v>454</v>
      </c>
      <c r="F111" s="180" t="s">
        <v>455</v>
      </c>
      <c r="G111" s="166"/>
      <c r="H111" s="166"/>
      <c r="I111" s="169"/>
      <c r="J111" s="181">
        <f>BK111</f>
        <v>0</v>
      </c>
      <c r="K111" s="166"/>
      <c r="L111" s="171"/>
      <c r="M111" s="172"/>
      <c r="N111" s="173"/>
      <c r="O111" s="173"/>
      <c r="P111" s="174">
        <f>P112</f>
        <v>0</v>
      </c>
      <c r="Q111" s="173"/>
      <c r="R111" s="174">
        <f>R112</f>
        <v>0</v>
      </c>
      <c r="S111" s="173"/>
      <c r="T111" s="175">
        <f>T112</f>
        <v>0</v>
      </c>
      <c r="AR111" s="176" t="s">
        <v>22</v>
      </c>
      <c r="AT111" s="177" t="s">
        <v>75</v>
      </c>
      <c r="AU111" s="177" t="s">
        <v>22</v>
      </c>
      <c r="AY111" s="176" t="s">
        <v>131</v>
      </c>
      <c r="BK111" s="178">
        <f>BK112</f>
        <v>0</v>
      </c>
    </row>
    <row r="112" spans="2:65" s="1" customFormat="1" ht="44.25" customHeight="1">
      <c r="B112" s="35"/>
      <c r="C112" s="182" t="s">
        <v>27</v>
      </c>
      <c r="D112" s="182" t="s">
        <v>134</v>
      </c>
      <c r="E112" s="183" t="s">
        <v>457</v>
      </c>
      <c r="F112" s="184" t="s">
        <v>458</v>
      </c>
      <c r="G112" s="185" t="s">
        <v>439</v>
      </c>
      <c r="H112" s="186">
        <v>3.108</v>
      </c>
      <c r="I112" s="187"/>
      <c r="J112" s="188">
        <f>ROUND(I112*H112,2)</f>
        <v>0</v>
      </c>
      <c r="K112" s="184" t="s">
        <v>138</v>
      </c>
      <c r="L112" s="55"/>
      <c r="M112" s="189" t="s">
        <v>20</v>
      </c>
      <c r="N112" s="190" t="s">
        <v>48</v>
      </c>
      <c r="O112" s="36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8" t="s">
        <v>139</v>
      </c>
      <c r="AT112" s="18" t="s">
        <v>134</v>
      </c>
      <c r="AU112" s="18" t="s">
        <v>140</v>
      </c>
      <c r="AY112" s="18" t="s">
        <v>131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140</v>
      </c>
      <c r="BK112" s="193">
        <f>ROUND(I112*H112,2)</f>
        <v>0</v>
      </c>
      <c r="BL112" s="18" t="s">
        <v>139</v>
      </c>
      <c r="BM112" s="18" t="s">
        <v>770</v>
      </c>
    </row>
    <row r="113" spans="2:63" s="10" customFormat="1" ht="37.35" customHeight="1">
      <c r="B113" s="165"/>
      <c r="C113" s="166"/>
      <c r="D113" s="167" t="s">
        <v>75</v>
      </c>
      <c r="E113" s="168" t="s">
        <v>460</v>
      </c>
      <c r="F113" s="168" t="s">
        <v>461</v>
      </c>
      <c r="G113" s="166"/>
      <c r="H113" s="166"/>
      <c r="I113" s="169"/>
      <c r="J113" s="170">
        <f>BK113</f>
        <v>0</v>
      </c>
      <c r="K113" s="166"/>
      <c r="L113" s="171"/>
      <c r="M113" s="172"/>
      <c r="N113" s="173"/>
      <c r="O113" s="173"/>
      <c r="P113" s="174">
        <f>P114+P140+P145</f>
        <v>0</v>
      </c>
      <c r="Q113" s="173"/>
      <c r="R113" s="174">
        <f>R114+R140+R145</f>
        <v>0.7992624100000001</v>
      </c>
      <c r="S113" s="173"/>
      <c r="T113" s="175">
        <f>T114+T140+T145</f>
        <v>0</v>
      </c>
      <c r="AR113" s="176" t="s">
        <v>140</v>
      </c>
      <c r="AT113" s="177" t="s">
        <v>75</v>
      </c>
      <c r="AU113" s="177" t="s">
        <v>76</v>
      </c>
      <c r="AY113" s="176" t="s">
        <v>131</v>
      </c>
      <c r="BK113" s="178">
        <f>BK114+BK140+BK145</f>
        <v>0</v>
      </c>
    </row>
    <row r="114" spans="2:63" s="10" customFormat="1" ht="19.9" customHeight="1">
      <c r="B114" s="165"/>
      <c r="C114" s="166"/>
      <c r="D114" s="179" t="s">
        <v>75</v>
      </c>
      <c r="E114" s="180" t="s">
        <v>688</v>
      </c>
      <c r="F114" s="180" t="s">
        <v>689</v>
      </c>
      <c r="G114" s="166"/>
      <c r="H114" s="166"/>
      <c r="I114" s="169"/>
      <c r="J114" s="181">
        <f>BK114</f>
        <v>0</v>
      </c>
      <c r="K114" s="166"/>
      <c r="L114" s="171"/>
      <c r="M114" s="172"/>
      <c r="N114" s="173"/>
      <c r="O114" s="173"/>
      <c r="P114" s="174">
        <f>SUM(P115:P139)</f>
        <v>0</v>
      </c>
      <c r="Q114" s="173"/>
      <c r="R114" s="174">
        <f>SUM(R115:R139)</f>
        <v>0.7859040100000001</v>
      </c>
      <c r="S114" s="173"/>
      <c r="T114" s="175">
        <f>SUM(T115:T139)</f>
        <v>0</v>
      </c>
      <c r="AR114" s="176" t="s">
        <v>140</v>
      </c>
      <c r="AT114" s="177" t="s">
        <v>75</v>
      </c>
      <c r="AU114" s="177" t="s">
        <v>22</v>
      </c>
      <c r="AY114" s="176" t="s">
        <v>131</v>
      </c>
      <c r="BK114" s="178">
        <f>SUM(BK115:BK139)</f>
        <v>0</v>
      </c>
    </row>
    <row r="115" spans="2:65" s="1" customFormat="1" ht="31.5" customHeight="1">
      <c r="B115" s="35"/>
      <c r="C115" s="182" t="s">
        <v>194</v>
      </c>
      <c r="D115" s="182" t="s">
        <v>134</v>
      </c>
      <c r="E115" s="183" t="s">
        <v>771</v>
      </c>
      <c r="F115" s="184" t="s">
        <v>772</v>
      </c>
      <c r="G115" s="185" t="s">
        <v>154</v>
      </c>
      <c r="H115" s="186">
        <v>27.83</v>
      </c>
      <c r="I115" s="187"/>
      <c r="J115" s="188">
        <f>ROUND(I115*H115,2)</f>
        <v>0</v>
      </c>
      <c r="K115" s="184" t="s">
        <v>138</v>
      </c>
      <c r="L115" s="55"/>
      <c r="M115" s="189" t="s">
        <v>20</v>
      </c>
      <c r="N115" s="190" t="s">
        <v>48</v>
      </c>
      <c r="O115" s="36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224</v>
      </c>
      <c r="AT115" s="18" t="s">
        <v>134</v>
      </c>
      <c r="AU115" s="18" t="s">
        <v>140</v>
      </c>
      <c r="AY115" s="18" t="s">
        <v>131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140</v>
      </c>
      <c r="BK115" s="193">
        <f>ROUND(I115*H115,2)</f>
        <v>0</v>
      </c>
      <c r="BL115" s="18" t="s">
        <v>224</v>
      </c>
      <c r="BM115" s="18" t="s">
        <v>773</v>
      </c>
    </row>
    <row r="116" spans="2:51" s="11" customFormat="1" ht="13.5">
      <c r="B116" s="194"/>
      <c r="C116" s="195"/>
      <c r="D116" s="196" t="s">
        <v>142</v>
      </c>
      <c r="E116" s="197" t="s">
        <v>20</v>
      </c>
      <c r="F116" s="198" t="s">
        <v>774</v>
      </c>
      <c r="G116" s="195"/>
      <c r="H116" s="199">
        <v>27.83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142</v>
      </c>
      <c r="AU116" s="205" t="s">
        <v>140</v>
      </c>
      <c r="AV116" s="11" t="s">
        <v>140</v>
      </c>
      <c r="AW116" s="11" t="s">
        <v>39</v>
      </c>
      <c r="AX116" s="11" t="s">
        <v>76</v>
      </c>
      <c r="AY116" s="205" t="s">
        <v>131</v>
      </c>
    </row>
    <row r="117" spans="2:51" s="12" customFormat="1" ht="13.5">
      <c r="B117" s="206"/>
      <c r="C117" s="207"/>
      <c r="D117" s="217" t="s">
        <v>142</v>
      </c>
      <c r="E117" s="218" t="s">
        <v>20</v>
      </c>
      <c r="F117" s="219" t="s">
        <v>144</v>
      </c>
      <c r="G117" s="207"/>
      <c r="H117" s="220">
        <v>27.83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142</v>
      </c>
      <c r="AU117" s="216" t="s">
        <v>140</v>
      </c>
      <c r="AV117" s="12" t="s">
        <v>139</v>
      </c>
      <c r="AW117" s="12" t="s">
        <v>39</v>
      </c>
      <c r="AX117" s="12" t="s">
        <v>22</v>
      </c>
      <c r="AY117" s="216" t="s">
        <v>131</v>
      </c>
    </row>
    <row r="118" spans="2:65" s="1" customFormat="1" ht="31.5" customHeight="1">
      <c r="B118" s="35"/>
      <c r="C118" s="182" t="s">
        <v>201</v>
      </c>
      <c r="D118" s="182" t="s">
        <v>134</v>
      </c>
      <c r="E118" s="183" t="s">
        <v>775</v>
      </c>
      <c r="F118" s="184" t="s">
        <v>776</v>
      </c>
      <c r="G118" s="185" t="s">
        <v>149</v>
      </c>
      <c r="H118" s="186">
        <v>30</v>
      </c>
      <c r="I118" s="187"/>
      <c r="J118" s="188">
        <f>ROUND(I118*H118,2)</f>
        <v>0</v>
      </c>
      <c r="K118" s="184" t="s">
        <v>138</v>
      </c>
      <c r="L118" s="55"/>
      <c r="M118" s="189" t="s">
        <v>20</v>
      </c>
      <c r="N118" s="190" t="s">
        <v>48</v>
      </c>
      <c r="O118" s="36"/>
      <c r="P118" s="191">
        <f>O118*H118</f>
        <v>0</v>
      </c>
      <c r="Q118" s="191">
        <v>0.00267</v>
      </c>
      <c r="R118" s="191">
        <f>Q118*H118</f>
        <v>0.0801</v>
      </c>
      <c r="S118" s="191">
        <v>0</v>
      </c>
      <c r="T118" s="192">
        <f>S118*H118</f>
        <v>0</v>
      </c>
      <c r="AR118" s="18" t="s">
        <v>224</v>
      </c>
      <c r="AT118" s="18" t="s">
        <v>134</v>
      </c>
      <c r="AU118" s="18" t="s">
        <v>140</v>
      </c>
      <c r="AY118" s="18" t="s">
        <v>131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140</v>
      </c>
      <c r="BK118" s="193">
        <f>ROUND(I118*H118,2)</f>
        <v>0</v>
      </c>
      <c r="BL118" s="18" t="s">
        <v>224</v>
      </c>
      <c r="BM118" s="18" t="s">
        <v>777</v>
      </c>
    </row>
    <row r="119" spans="2:51" s="11" customFormat="1" ht="13.5">
      <c r="B119" s="194"/>
      <c r="C119" s="195"/>
      <c r="D119" s="196" t="s">
        <v>142</v>
      </c>
      <c r="E119" s="197" t="s">
        <v>20</v>
      </c>
      <c r="F119" s="198" t="s">
        <v>778</v>
      </c>
      <c r="G119" s="195"/>
      <c r="H119" s="199">
        <v>30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142</v>
      </c>
      <c r="AU119" s="205" t="s">
        <v>140</v>
      </c>
      <c r="AV119" s="11" t="s">
        <v>140</v>
      </c>
      <c r="AW119" s="11" t="s">
        <v>39</v>
      </c>
      <c r="AX119" s="11" t="s">
        <v>76</v>
      </c>
      <c r="AY119" s="205" t="s">
        <v>131</v>
      </c>
    </row>
    <row r="120" spans="2:51" s="12" customFormat="1" ht="13.5">
      <c r="B120" s="206"/>
      <c r="C120" s="207"/>
      <c r="D120" s="217" t="s">
        <v>142</v>
      </c>
      <c r="E120" s="218" t="s">
        <v>20</v>
      </c>
      <c r="F120" s="219" t="s">
        <v>144</v>
      </c>
      <c r="G120" s="207"/>
      <c r="H120" s="220">
        <v>30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142</v>
      </c>
      <c r="AU120" s="216" t="s">
        <v>140</v>
      </c>
      <c r="AV120" s="12" t="s">
        <v>139</v>
      </c>
      <c r="AW120" s="12" t="s">
        <v>39</v>
      </c>
      <c r="AX120" s="12" t="s">
        <v>22</v>
      </c>
      <c r="AY120" s="216" t="s">
        <v>131</v>
      </c>
    </row>
    <row r="121" spans="2:65" s="1" customFormat="1" ht="22.5" customHeight="1">
      <c r="B121" s="35"/>
      <c r="C121" s="221" t="s">
        <v>210</v>
      </c>
      <c r="D121" s="221" t="s">
        <v>168</v>
      </c>
      <c r="E121" s="222" t="s">
        <v>779</v>
      </c>
      <c r="F121" s="223" t="s">
        <v>780</v>
      </c>
      <c r="G121" s="224" t="s">
        <v>149</v>
      </c>
      <c r="H121" s="225">
        <v>30</v>
      </c>
      <c r="I121" s="226"/>
      <c r="J121" s="227">
        <f>ROUND(I121*H121,2)</f>
        <v>0</v>
      </c>
      <c r="K121" s="223" t="s">
        <v>138</v>
      </c>
      <c r="L121" s="228"/>
      <c r="M121" s="229" t="s">
        <v>20</v>
      </c>
      <c r="N121" s="230" t="s">
        <v>48</v>
      </c>
      <c r="O121" s="36"/>
      <c r="P121" s="191">
        <f>O121*H121</f>
        <v>0</v>
      </c>
      <c r="Q121" s="191">
        <v>0.00047</v>
      </c>
      <c r="R121" s="191">
        <f>Q121*H121</f>
        <v>0.0141</v>
      </c>
      <c r="S121" s="191">
        <v>0</v>
      </c>
      <c r="T121" s="192">
        <f>S121*H121</f>
        <v>0</v>
      </c>
      <c r="AR121" s="18" t="s">
        <v>314</v>
      </c>
      <c r="AT121" s="18" t="s">
        <v>168</v>
      </c>
      <c r="AU121" s="18" t="s">
        <v>140</v>
      </c>
      <c r="AY121" s="18" t="s">
        <v>131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140</v>
      </c>
      <c r="BK121" s="193">
        <f>ROUND(I121*H121,2)</f>
        <v>0</v>
      </c>
      <c r="BL121" s="18" t="s">
        <v>224</v>
      </c>
      <c r="BM121" s="18" t="s">
        <v>781</v>
      </c>
    </row>
    <row r="122" spans="2:65" s="1" customFormat="1" ht="22.5" customHeight="1">
      <c r="B122" s="35"/>
      <c r="C122" s="221" t="s">
        <v>215</v>
      </c>
      <c r="D122" s="221" t="s">
        <v>168</v>
      </c>
      <c r="E122" s="222" t="s">
        <v>782</v>
      </c>
      <c r="F122" s="223" t="s">
        <v>783</v>
      </c>
      <c r="G122" s="224" t="s">
        <v>439</v>
      </c>
      <c r="H122" s="225">
        <v>0.114</v>
      </c>
      <c r="I122" s="226"/>
      <c r="J122" s="227">
        <f>ROUND(I122*H122,2)</f>
        <v>0</v>
      </c>
      <c r="K122" s="223" t="s">
        <v>138</v>
      </c>
      <c r="L122" s="228"/>
      <c r="M122" s="229" t="s">
        <v>20</v>
      </c>
      <c r="N122" s="230" t="s">
        <v>48</v>
      </c>
      <c r="O122" s="36"/>
      <c r="P122" s="191">
        <f>O122*H122</f>
        <v>0</v>
      </c>
      <c r="Q122" s="191">
        <v>1</v>
      </c>
      <c r="R122" s="191">
        <f>Q122*H122</f>
        <v>0.114</v>
      </c>
      <c r="S122" s="191">
        <v>0</v>
      </c>
      <c r="T122" s="192">
        <f>S122*H122</f>
        <v>0</v>
      </c>
      <c r="AR122" s="18" t="s">
        <v>314</v>
      </c>
      <c r="AT122" s="18" t="s">
        <v>168</v>
      </c>
      <c r="AU122" s="18" t="s">
        <v>140</v>
      </c>
      <c r="AY122" s="18" t="s">
        <v>131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140</v>
      </c>
      <c r="BK122" s="193">
        <f>ROUND(I122*H122,2)</f>
        <v>0</v>
      </c>
      <c r="BL122" s="18" t="s">
        <v>224</v>
      </c>
      <c r="BM122" s="18" t="s">
        <v>784</v>
      </c>
    </row>
    <row r="123" spans="2:51" s="11" customFormat="1" ht="13.5">
      <c r="B123" s="194"/>
      <c r="C123" s="195"/>
      <c r="D123" s="196" t="s">
        <v>142</v>
      </c>
      <c r="E123" s="197" t="s">
        <v>20</v>
      </c>
      <c r="F123" s="198" t="s">
        <v>785</v>
      </c>
      <c r="G123" s="195"/>
      <c r="H123" s="199">
        <v>0.114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142</v>
      </c>
      <c r="AU123" s="205" t="s">
        <v>140</v>
      </c>
      <c r="AV123" s="11" t="s">
        <v>140</v>
      </c>
      <c r="AW123" s="11" t="s">
        <v>39</v>
      </c>
      <c r="AX123" s="11" t="s">
        <v>76</v>
      </c>
      <c r="AY123" s="205" t="s">
        <v>131</v>
      </c>
    </row>
    <row r="124" spans="2:51" s="12" customFormat="1" ht="13.5">
      <c r="B124" s="206"/>
      <c r="C124" s="207"/>
      <c r="D124" s="217" t="s">
        <v>142</v>
      </c>
      <c r="E124" s="218" t="s">
        <v>20</v>
      </c>
      <c r="F124" s="219" t="s">
        <v>144</v>
      </c>
      <c r="G124" s="207"/>
      <c r="H124" s="220">
        <v>0.114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142</v>
      </c>
      <c r="AU124" s="216" t="s">
        <v>140</v>
      </c>
      <c r="AV124" s="12" t="s">
        <v>139</v>
      </c>
      <c r="AW124" s="12" t="s">
        <v>39</v>
      </c>
      <c r="AX124" s="12" t="s">
        <v>22</v>
      </c>
      <c r="AY124" s="216" t="s">
        <v>131</v>
      </c>
    </row>
    <row r="125" spans="2:65" s="1" customFormat="1" ht="22.5" customHeight="1">
      <c r="B125" s="35"/>
      <c r="C125" s="221" t="s">
        <v>8</v>
      </c>
      <c r="D125" s="221" t="s">
        <v>168</v>
      </c>
      <c r="E125" s="222" t="s">
        <v>786</v>
      </c>
      <c r="F125" s="223" t="s">
        <v>787</v>
      </c>
      <c r="G125" s="224" t="s">
        <v>149</v>
      </c>
      <c r="H125" s="225">
        <v>10</v>
      </c>
      <c r="I125" s="226"/>
      <c r="J125" s="227">
        <f>ROUND(I125*H125,2)</f>
        <v>0</v>
      </c>
      <c r="K125" s="223" t="s">
        <v>138</v>
      </c>
      <c r="L125" s="228"/>
      <c r="M125" s="229" t="s">
        <v>20</v>
      </c>
      <c r="N125" s="230" t="s">
        <v>48</v>
      </c>
      <c r="O125" s="36"/>
      <c r="P125" s="191">
        <f>O125*H125</f>
        <v>0</v>
      </c>
      <c r="Q125" s="191">
        <v>0.0013</v>
      </c>
      <c r="R125" s="191">
        <f>Q125*H125</f>
        <v>0.013</v>
      </c>
      <c r="S125" s="191">
        <v>0</v>
      </c>
      <c r="T125" s="192">
        <f>S125*H125</f>
        <v>0</v>
      </c>
      <c r="AR125" s="18" t="s">
        <v>314</v>
      </c>
      <c r="AT125" s="18" t="s">
        <v>168</v>
      </c>
      <c r="AU125" s="18" t="s">
        <v>140</v>
      </c>
      <c r="AY125" s="18" t="s">
        <v>131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140</v>
      </c>
      <c r="BK125" s="193">
        <f>ROUND(I125*H125,2)</f>
        <v>0</v>
      </c>
      <c r="BL125" s="18" t="s">
        <v>224</v>
      </c>
      <c r="BM125" s="18" t="s">
        <v>788</v>
      </c>
    </row>
    <row r="126" spans="2:65" s="1" customFormat="1" ht="31.5" customHeight="1">
      <c r="B126" s="35"/>
      <c r="C126" s="182" t="s">
        <v>224</v>
      </c>
      <c r="D126" s="182" t="s">
        <v>134</v>
      </c>
      <c r="E126" s="183" t="s">
        <v>789</v>
      </c>
      <c r="F126" s="184" t="s">
        <v>790</v>
      </c>
      <c r="G126" s="185" t="s">
        <v>679</v>
      </c>
      <c r="H126" s="186">
        <v>106</v>
      </c>
      <c r="I126" s="187"/>
      <c r="J126" s="188">
        <f>ROUND(I126*H126,2)</f>
        <v>0</v>
      </c>
      <c r="K126" s="184" t="s">
        <v>138</v>
      </c>
      <c r="L126" s="55"/>
      <c r="M126" s="189" t="s">
        <v>20</v>
      </c>
      <c r="N126" s="190" t="s">
        <v>48</v>
      </c>
      <c r="O126" s="36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8" t="s">
        <v>224</v>
      </c>
      <c r="AT126" s="18" t="s">
        <v>134</v>
      </c>
      <c r="AU126" s="18" t="s">
        <v>140</v>
      </c>
      <c r="AY126" s="18" t="s">
        <v>131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140</v>
      </c>
      <c r="BK126" s="193">
        <f>ROUND(I126*H126,2)</f>
        <v>0</v>
      </c>
      <c r="BL126" s="18" t="s">
        <v>224</v>
      </c>
      <c r="BM126" s="18" t="s">
        <v>791</v>
      </c>
    </row>
    <row r="127" spans="2:51" s="11" customFormat="1" ht="13.5">
      <c r="B127" s="194"/>
      <c r="C127" s="195"/>
      <c r="D127" s="196" t="s">
        <v>142</v>
      </c>
      <c r="E127" s="197" t="s">
        <v>20</v>
      </c>
      <c r="F127" s="198" t="s">
        <v>792</v>
      </c>
      <c r="G127" s="195"/>
      <c r="H127" s="199">
        <v>106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142</v>
      </c>
      <c r="AU127" s="205" t="s">
        <v>140</v>
      </c>
      <c r="AV127" s="11" t="s">
        <v>140</v>
      </c>
      <c r="AW127" s="11" t="s">
        <v>39</v>
      </c>
      <c r="AX127" s="11" t="s">
        <v>76</v>
      </c>
      <c r="AY127" s="205" t="s">
        <v>131</v>
      </c>
    </row>
    <row r="128" spans="2:51" s="12" customFormat="1" ht="13.5">
      <c r="B128" s="206"/>
      <c r="C128" s="207"/>
      <c r="D128" s="217" t="s">
        <v>142</v>
      </c>
      <c r="E128" s="218" t="s">
        <v>20</v>
      </c>
      <c r="F128" s="219" t="s">
        <v>144</v>
      </c>
      <c r="G128" s="207"/>
      <c r="H128" s="220">
        <v>106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142</v>
      </c>
      <c r="AU128" s="216" t="s">
        <v>140</v>
      </c>
      <c r="AV128" s="12" t="s">
        <v>139</v>
      </c>
      <c r="AW128" s="12" t="s">
        <v>39</v>
      </c>
      <c r="AX128" s="12" t="s">
        <v>22</v>
      </c>
      <c r="AY128" s="216" t="s">
        <v>131</v>
      </c>
    </row>
    <row r="129" spans="2:65" s="1" customFormat="1" ht="31.5" customHeight="1">
      <c r="B129" s="35"/>
      <c r="C129" s="182" t="s">
        <v>231</v>
      </c>
      <c r="D129" s="182" t="s">
        <v>134</v>
      </c>
      <c r="E129" s="183" t="s">
        <v>793</v>
      </c>
      <c r="F129" s="184" t="s">
        <v>794</v>
      </c>
      <c r="G129" s="185" t="s">
        <v>204</v>
      </c>
      <c r="H129" s="186">
        <v>63.25</v>
      </c>
      <c r="I129" s="187"/>
      <c r="J129" s="188">
        <f>ROUND(I129*H129,2)</f>
        <v>0</v>
      </c>
      <c r="K129" s="184" t="s">
        <v>138</v>
      </c>
      <c r="L129" s="55"/>
      <c r="M129" s="189" t="s">
        <v>20</v>
      </c>
      <c r="N129" s="190" t="s">
        <v>48</v>
      </c>
      <c r="O129" s="36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8" t="s">
        <v>224</v>
      </c>
      <c r="AT129" s="18" t="s">
        <v>134</v>
      </c>
      <c r="AU129" s="18" t="s">
        <v>140</v>
      </c>
      <c r="AY129" s="18" t="s">
        <v>131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140</v>
      </c>
      <c r="BK129" s="193">
        <f>ROUND(I129*H129,2)</f>
        <v>0</v>
      </c>
      <c r="BL129" s="18" t="s">
        <v>224</v>
      </c>
      <c r="BM129" s="18" t="s">
        <v>795</v>
      </c>
    </row>
    <row r="130" spans="2:51" s="11" customFormat="1" ht="13.5">
      <c r="B130" s="194"/>
      <c r="C130" s="195"/>
      <c r="D130" s="196" t="s">
        <v>142</v>
      </c>
      <c r="E130" s="197" t="s">
        <v>20</v>
      </c>
      <c r="F130" s="198" t="s">
        <v>796</v>
      </c>
      <c r="G130" s="195"/>
      <c r="H130" s="199">
        <v>63.25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142</v>
      </c>
      <c r="AU130" s="205" t="s">
        <v>140</v>
      </c>
      <c r="AV130" s="11" t="s">
        <v>140</v>
      </c>
      <c r="AW130" s="11" t="s">
        <v>39</v>
      </c>
      <c r="AX130" s="11" t="s">
        <v>76</v>
      </c>
      <c r="AY130" s="205" t="s">
        <v>131</v>
      </c>
    </row>
    <row r="131" spans="2:51" s="12" customFormat="1" ht="13.5">
      <c r="B131" s="206"/>
      <c r="C131" s="207"/>
      <c r="D131" s="217" t="s">
        <v>142</v>
      </c>
      <c r="E131" s="218" t="s">
        <v>20</v>
      </c>
      <c r="F131" s="219" t="s">
        <v>144</v>
      </c>
      <c r="G131" s="207"/>
      <c r="H131" s="220">
        <v>63.25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142</v>
      </c>
      <c r="AU131" s="216" t="s">
        <v>140</v>
      </c>
      <c r="AV131" s="12" t="s">
        <v>139</v>
      </c>
      <c r="AW131" s="12" t="s">
        <v>39</v>
      </c>
      <c r="AX131" s="12" t="s">
        <v>22</v>
      </c>
      <c r="AY131" s="216" t="s">
        <v>131</v>
      </c>
    </row>
    <row r="132" spans="2:65" s="1" customFormat="1" ht="22.5" customHeight="1">
      <c r="B132" s="35"/>
      <c r="C132" s="221" t="s">
        <v>237</v>
      </c>
      <c r="D132" s="221" t="s">
        <v>168</v>
      </c>
      <c r="E132" s="222" t="s">
        <v>797</v>
      </c>
      <c r="F132" s="223" t="s">
        <v>798</v>
      </c>
      <c r="G132" s="224" t="s">
        <v>137</v>
      </c>
      <c r="H132" s="225">
        <v>0.983</v>
      </c>
      <c r="I132" s="226"/>
      <c r="J132" s="227">
        <f>ROUND(I132*H132,2)</f>
        <v>0</v>
      </c>
      <c r="K132" s="223" t="s">
        <v>138</v>
      </c>
      <c r="L132" s="228"/>
      <c r="M132" s="229" t="s">
        <v>20</v>
      </c>
      <c r="N132" s="230" t="s">
        <v>48</v>
      </c>
      <c r="O132" s="36"/>
      <c r="P132" s="191">
        <f>O132*H132</f>
        <v>0</v>
      </c>
      <c r="Q132" s="191">
        <v>0.55</v>
      </c>
      <c r="R132" s="191">
        <f>Q132*H132</f>
        <v>0.5406500000000001</v>
      </c>
      <c r="S132" s="191">
        <v>0</v>
      </c>
      <c r="T132" s="192">
        <f>S132*H132</f>
        <v>0</v>
      </c>
      <c r="AR132" s="18" t="s">
        <v>314</v>
      </c>
      <c r="AT132" s="18" t="s">
        <v>168</v>
      </c>
      <c r="AU132" s="18" t="s">
        <v>140</v>
      </c>
      <c r="AY132" s="18" t="s">
        <v>131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140</v>
      </c>
      <c r="BK132" s="193">
        <f>ROUND(I132*H132,2)</f>
        <v>0</v>
      </c>
      <c r="BL132" s="18" t="s">
        <v>224</v>
      </c>
      <c r="BM132" s="18" t="s">
        <v>799</v>
      </c>
    </row>
    <row r="133" spans="2:51" s="11" customFormat="1" ht="13.5">
      <c r="B133" s="194"/>
      <c r="C133" s="195"/>
      <c r="D133" s="196" t="s">
        <v>142</v>
      </c>
      <c r="E133" s="197" t="s">
        <v>20</v>
      </c>
      <c r="F133" s="198" t="s">
        <v>800</v>
      </c>
      <c r="G133" s="195"/>
      <c r="H133" s="199">
        <v>0.478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142</v>
      </c>
      <c r="AU133" s="205" t="s">
        <v>140</v>
      </c>
      <c r="AV133" s="11" t="s">
        <v>140</v>
      </c>
      <c r="AW133" s="11" t="s">
        <v>39</v>
      </c>
      <c r="AX133" s="11" t="s">
        <v>76</v>
      </c>
      <c r="AY133" s="205" t="s">
        <v>131</v>
      </c>
    </row>
    <row r="134" spans="2:51" s="11" customFormat="1" ht="13.5">
      <c r="B134" s="194"/>
      <c r="C134" s="195"/>
      <c r="D134" s="196" t="s">
        <v>142</v>
      </c>
      <c r="E134" s="197" t="s">
        <v>20</v>
      </c>
      <c r="F134" s="198" t="s">
        <v>801</v>
      </c>
      <c r="G134" s="195"/>
      <c r="H134" s="199">
        <v>0.505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142</v>
      </c>
      <c r="AU134" s="205" t="s">
        <v>140</v>
      </c>
      <c r="AV134" s="11" t="s">
        <v>140</v>
      </c>
      <c r="AW134" s="11" t="s">
        <v>39</v>
      </c>
      <c r="AX134" s="11" t="s">
        <v>76</v>
      </c>
      <c r="AY134" s="205" t="s">
        <v>131</v>
      </c>
    </row>
    <row r="135" spans="2:51" s="12" customFormat="1" ht="13.5">
      <c r="B135" s="206"/>
      <c r="C135" s="207"/>
      <c r="D135" s="217" t="s">
        <v>142</v>
      </c>
      <c r="E135" s="218" t="s">
        <v>20</v>
      </c>
      <c r="F135" s="219" t="s">
        <v>144</v>
      </c>
      <c r="G135" s="207"/>
      <c r="H135" s="220">
        <v>0.983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142</v>
      </c>
      <c r="AU135" s="216" t="s">
        <v>140</v>
      </c>
      <c r="AV135" s="12" t="s">
        <v>139</v>
      </c>
      <c r="AW135" s="12" t="s">
        <v>39</v>
      </c>
      <c r="AX135" s="12" t="s">
        <v>22</v>
      </c>
      <c r="AY135" s="216" t="s">
        <v>131</v>
      </c>
    </row>
    <row r="136" spans="2:65" s="1" customFormat="1" ht="22.5" customHeight="1">
      <c r="B136" s="35"/>
      <c r="C136" s="182" t="s">
        <v>243</v>
      </c>
      <c r="D136" s="182" t="s">
        <v>134</v>
      </c>
      <c r="E136" s="183" t="s">
        <v>802</v>
      </c>
      <c r="F136" s="184" t="s">
        <v>803</v>
      </c>
      <c r="G136" s="185" t="s">
        <v>137</v>
      </c>
      <c r="H136" s="186">
        <v>0.983</v>
      </c>
      <c r="I136" s="187"/>
      <c r="J136" s="188">
        <f>ROUND(I136*H136,2)</f>
        <v>0</v>
      </c>
      <c r="K136" s="184" t="s">
        <v>138</v>
      </c>
      <c r="L136" s="55"/>
      <c r="M136" s="189" t="s">
        <v>20</v>
      </c>
      <c r="N136" s="190" t="s">
        <v>48</v>
      </c>
      <c r="O136" s="36"/>
      <c r="P136" s="191">
        <f>O136*H136</f>
        <v>0</v>
      </c>
      <c r="Q136" s="191">
        <v>0.02447</v>
      </c>
      <c r="R136" s="191">
        <f>Q136*H136</f>
        <v>0.024054009999999997</v>
      </c>
      <c r="S136" s="191">
        <v>0</v>
      </c>
      <c r="T136" s="192">
        <f>S136*H136</f>
        <v>0</v>
      </c>
      <c r="AR136" s="18" t="s">
        <v>224</v>
      </c>
      <c r="AT136" s="18" t="s">
        <v>134</v>
      </c>
      <c r="AU136" s="18" t="s">
        <v>140</v>
      </c>
      <c r="AY136" s="18" t="s">
        <v>131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140</v>
      </c>
      <c r="BK136" s="193">
        <f>ROUND(I136*H136,2)</f>
        <v>0</v>
      </c>
      <c r="BL136" s="18" t="s">
        <v>224</v>
      </c>
      <c r="BM136" s="18" t="s">
        <v>804</v>
      </c>
    </row>
    <row r="137" spans="2:51" s="11" customFormat="1" ht="13.5">
      <c r="B137" s="194"/>
      <c r="C137" s="195"/>
      <c r="D137" s="196" t="s">
        <v>142</v>
      </c>
      <c r="E137" s="197" t="s">
        <v>20</v>
      </c>
      <c r="F137" s="198" t="s">
        <v>805</v>
      </c>
      <c r="G137" s="195"/>
      <c r="H137" s="199">
        <v>0.983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142</v>
      </c>
      <c r="AU137" s="205" t="s">
        <v>140</v>
      </c>
      <c r="AV137" s="11" t="s">
        <v>140</v>
      </c>
      <c r="AW137" s="11" t="s">
        <v>39</v>
      </c>
      <c r="AX137" s="11" t="s">
        <v>76</v>
      </c>
      <c r="AY137" s="205" t="s">
        <v>131</v>
      </c>
    </row>
    <row r="138" spans="2:51" s="12" customFormat="1" ht="13.5">
      <c r="B138" s="206"/>
      <c r="C138" s="207"/>
      <c r="D138" s="217" t="s">
        <v>142</v>
      </c>
      <c r="E138" s="218" t="s">
        <v>20</v>
      </c>
      <c r="F138" s="219" t="s">
        <v>144</v>
      </c>
      <c r="G138" s="207"/>
      <c r="H138" s="220">
        <v>0.983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142</v>
      </c>
      <c r="AU138" s="216" t="s">
        <v>140</v>
      </c>
      <c r="AV138" s="12" t="s">
        <v>139</v>
      </c>
      <c r="AW138" s="12" t="s">
        <v>39</v>
      </c>
      <c r="AX138" s="12" t="s">
        <v>22</v>
      </c>
      <c r="AY138" s="216" t="s">
        <v>131</v>
      </c>
    </row>
    <row r="139" spans="2:65" s="1" customFormat="1" ht="31.5" customHeight="1">
      <c r="B139" s="35"/>
      <c r="C139" s="182" t="s">
        <v>246</v>
      </c>
      <c r="D139" s="182" t="s">
        <v>134</v>
      </c>
      <c r="E139" s="183" t="s">
        <v>806</v>
      </c>
      <c r="F139" s="184" t="s">
        <v>807</v>
      </c>
      <c r="G139" s="185" t="s">
        <v>591</v>
      </c>
      <c r="H139" s="256"/>
      <c r="I139" s="187"/>
      <c r="J139" s="188">
        <f>ROUND(I139*H139,2)</f>
        <v>0</v>
      </c>
      <c r="K139" s="184" t="s">
        <v>138</v>
      </c>
      <c r="L139" s="55"/>
      <c r="M139" s="189" t="s">
        <v>20</v>
      </c>
      <c r="N139" s="190" t="s">
        <v>48</v>
      </c>
      <c r="O139" s="36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224</v>
      </c>
      <c r="AT139" s="18" t="s">
        <v>134</v>
      </c>
      <c r="AU139" s="18" t="s">
        <v>140</v>
      </c>
      <c r="AY139" s="18" t="s">
        <v>131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140</v>
      </c>
      <c r="BK139" s="193">
        <f>ROUND(I139*H139,2)</f>
        <v>0</v>
      </c>
      <c r="BL139" s="18" t="s">
        <v>224</v>
      </c>
      <c r="BM139" s="18" t="s">
        <v>808</v>
      </c>
    </row>
    <row r="140" spans="2:63" s="10" customFormat="1" ht="29.85" customHeight="1">
      <c r="B140" s="165"/>
      <c r="C140" s="166"/>
      <c r="D140" s="179" t="s">
        <v>75</v>
      </c>
      <c r="E140" s="180" t="s">
        <v>603</v>
      </c>
      <c r="F140" s="180" t="s">
        <v>604</v>
      </c>
      <c r="G140" s="166"/>
      <c r="H140" s="166"/>
      <c r="I140" s="169"/>
      <c r="J140" s="181">
        <f>BK140</f>
        <v>0</v>
      </c>
      <c r="K140" s="166"/>
      <c r="L140" s="171"/>
      <c r="M140" s="172"/>
      <c r="N140" s="173"/>
      <c r="O140" s="173"/>
      <c r="P140" s="174">
        <f>SUM(P141:P144)</f>
        <v>0</v>
      </c>
      <c r="Q140" s="173"/>
      <c r="R140" s="174">
        <f>SUM(R141:R144)</f>
        <v>0</v>
      </c>
      <c r="S140" s="173"/>
      <c r="T140" s="175">
        <f>SUM(T141:T144)</f>
        <v>0</v>
      </c>
      <c r="AR140" s="176" t="s">
        <v>140</v>
      </c>
      <c r="AT140" s="177" t="s">
        <v>75</v>
      </c>
      <c r="AU140" s="177" t="s">
        <v>22</v>
      </c>
      <c r="AY140" s="176" t="s">
        <v>131</v>
      </c>
      <c r="BK140" s="178">
        <f>SUM(BK141:BK144)</f>
        <v>0</v>
      </c>
    </row>
    <row r="141" spans="2:65" s="1" customFormat="1" ht="22.5" customHeight="1">
      <c r="B141" s="35"/>
      <c r="C141" s="182" t="s">
        <v>7</v>
      </c>
      <c r="D141" s="182" t="s">
        <v>134</v>
      </c>
      <c r="E141" s="183" t="s">
        <v>809</v>
      </c>
      <c r="F141" s="184" t="s">
        <v>810</v>
      </c>
      <c r="G141" s="185" t="s">
        <v>478</v>
      </c>
      <c r="H141" s="186">
        <v>1</v>
      </c>
      <c r="I141" s="187"/>
      <c r="J141" s="188">
        <f>ROUND(I141*H141,2)</f>
        <v>0</v>
      </c>
      <c r="K141" s="184" t="s">
        <v>20</v>
      </c>
      <c r="L141" s="55"/>
      <c r="M141" s="189" t="s">
        <v>20</v>
      </c>
      <c r="N141" s="190" t="s">
        <v>48</v>
      </c>
      <c r="O141" s="36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224</v>
      </c>
      <c r="AT141" s="18" t="s">
        <v>134</v>
      </c>
      <c r="AU141" s="18" t="s">
        <v>140</v>
      </c>
      <c r="AY141" s="18" t="s">
        <v>131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140</v>
      </c>
      <c r="BK141" s="193">
        <f>ROUND(I141*H141,2)</f>
        <v>0</v>
      </c>
      <c r="BL141" s="18" t="s">
        <v>224</v>
      </c>
      <c r="BM141" s="18" t="s">
        <v>811</v>
      </c>
    </row>
    <row r="142" spans="2:51" s="11" customFormat="1" ht="13.5">
      <c r="B142" s="194"/>
      <c r="C142" s="195"/>
      <c r="D142" s="196" t="s">
        <v>142</v>
      </c>
      <c r="E142" s="197" t="s">
        <v>20</v>
      </c>
      <c r="F142" s="198" t="s">
        <v>22</v>
      </c>
      <c r="G142" s="195"/>
      <c r="H142" s="199">
        <v>1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142</v>
      </c>
      <c r="AU142" s="205" t="s">
        <v>140</v>
      </c>
      <c r="AV142" s="11" t="s">
        <v>140</v>
      </c>
      <c r="AW142" s="11" t="s">
        <v>39</v>
      </c>
      <c r="AX142" s="11" t="s">
        <v>76</v>
      </c>
      <c r="AY142" s="205" t="s">
        <v>131</v>
      </c>
    </row>
    <row r="143" spans="2:51" s="12" customFormat="1" ht="13.5">
      <c r="B143" s="206"/>
      <c r="C143" s="207"/>
      <c r="D143" s="217" t="s">
        <v>142</v>
      </c>
      <c r="E143" s="218" t="s">
        <v>20</v>
      </c>
      <c r="F143" s="219" t="s">
        <v>144</v>
      </c>
      <c r="G143" s="207"/>
      <c r="H143" s="220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142</v>
      </c>
      <c r="AU143" s="216" t="s">
        <v>140</v>
      </c>
      <c r="AV143" s="12" t="s">
        <v>139</v>
      </c>
      <c r="AW143" s="12" t="s">
        <v>39</v>
      </c>
      <c r="AX143" s="12" t="s">
        <v>22</v>
      </c>
      <c r="AY143" s="216" t="s">
        <v>131</v>
      </c>
    </row>
    <row r="144" spans="2:65" s="1" customFormat="1" ht="31.5" customHeight="1">
      <c r="B144" s="35"/>
      <c r="C144" s="182" t="s">
        <v>257</v>
      </c>
      <c r="D144" s="182" t="s">
        <v>134</v>
      </c>
      <c r="E144" s="183" t="s">
        <v>812</v>
      </c>
      <c r="F144" s="184" t="s">
        <v>813</v>
      </c>
      <c r="G144" s="185" t="s">
        <v>591</v>
      </c>
      <c r="H144" s="256"/>
      <c r="I144" s="187"/>
      <c r="J144" s="188">
        <f>ROUND(I144*H144,2)</f>
        <v>0</v>
      </c>
      <c r="K144" s="184" t="s">
        <v>138</v>
      </c>
      <c r="L144" s="55"/>
      <c r="M144" s="189" t="s">
        <v>20</v>
      </c>
      <c r="N144" s="190" t="s">
        <v>48</v>
      </c>
      <c r="O144" s="36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224</v>
      </c>
      <c r="AT144" s="18" t="s">
        <v>134</v>
      </c>
      <c r="AU144" s="18" t="s">
        <v>140</v>
      </c>
      <c r="AY144" s="18" t="s">
        <v>131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140</v>
      </c>
      <c r="BK144" s="193">
        <f>ROUND(I144*H144,2)</f>
        <v>0</v>
      </c>
      <c r="BL144" s="18" t="s">
        <v>224</v>
      </c>
      <c r="BM144" s="18" t="s">
        <v>814</v>
      </c>
    </row>
    <row r="145" spans="2:63" s="10" customFormat="1" ht="29.85" customHeight="1">
      <c r="B145" s="165"/>
      <c r="C145" s="166"/>
      <c r="D145" s="179" t="s">
        <v>75</v>
      </c>
      <c r="E145" s="180" t="s">
        <v>728</v>
      </c>
      <c r="F145" s="180" t="s">
        <v>729</v>
      </c>
      <c r="G145" s="166"/>
      <c r="H145" s="166"/>
      <c r="I145" s="169"/>
      <c r="J145" s="181">
        <f>BK145</f>
        <v>0</v>
      </c>
      <c r="K145" s="166"/>
      <c r="L145" s="171"/>
      <c r="M145" s="172"/>
      <c r="N145" s="173"/>
      <c r="O145" s="173"/>
      <c r="P145" s="174">
        <f>SUM(P146:P151)</f>
        <v>0</v>
      </c>
      <c r="Q145" s="173"/>
      <c r="R145" s="174">
        <f>SUM(R146:R151)</f>
        <v>0.0133584</v>
      </c>
      <c r="S145" s="173"/>
      <c r="T145" s="175">
        <f>SUM(T146:T151)</f>
        <v>0</v>
      </c>
      <c r="AR145" s="176" t="s">
        <v>140</v>
      </c>
      <c r="AT145" s="177" t="s">
        <v>75</v>
      </c>
      <c r="AU145" s="177" t="s">
        <v>22</v>
      </c>
      <c r="AY145" s="176" t="s">
        <v>131</v>
      </c>
      <c r="BK145" s="178">
        <f>SUM(BK146:BK151)</f>
        <v>0</v>
      </c>
    </row>
    <row r="146" spans="2:65" s="1" customFormat="1" ht="31.5" customHeight="1">
      <c r="B146" s="35"/>
      <c r="C146" s="182" t="s">
        <v>261</v>
      </c>
      <c r="D146" s="182" t="s">
        <v>134</v>
      </c>
      <c r="E146" s="183" t="s">
        <v>815</v>
      </c>
      <c r="F146" s="184" t="s">
        <v>816</v>
      </c>
      <c r="G146" s="185" t="s">
        <v>154</v>
      </c>
      <c r="H146" s="186">
        <v>27.83</v>
      </c>
      <c r="I146" s="187"/>
      <c r="J146" s="188">
        <f>ROUND(I146*H146,2)</f>
        <v>0</v>
      </c>
      <c r="K146" s="184" t="s">
        <v>138</v>
      </c>
      <c r="L146" s="55"/>
      <c r="M146" s="189" t="s">
        <v>20</v>
      </c>
      <c r="N146" s="190" t="s">
        <v>48</v>
      </c>
      <c r="O146" s="36"/>
      <c r="P146" s="191">
        <f>O146*H146</f>
        <v>0</v>
      </c>
      <c r="Q146" s="191">
        <v>0.00014</v>
      </c>
      <c r="R146" s="191">
        <f>Q146*H146</f>
        <v>0.0038961999999999994</v>
      </c>
      <c r="S146" s="191">
        <v>0</v>
      </c>
      <c r="T146" s="192">
        <f>S146*H146</f>
        <v>0</v>
      </c>
      <c r="AR146" s="18" t="s">
        <v>224</v>
      </c>
      <c r="AT146" s="18" t="s">
        <v>134</v>
      </c>
      <c r="AU146" s="18" t="s">
        <v>140</v>
      </c>
      <c r="AY146" s="18" t="s">
        <v>131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140</v>
      </c>
      <c r="BK146" s="193">
        <f>ROUND(I146*H146,2)</f>
        <v>0</v>
      </c>
      <c r="BL146" s="18" t="s">
        <v>224</v>
      </c>
      <c r="BM146" s="18" t="s">
        <v>817</v>
      </c>
    </row>
    <row r="147" spans="2:51" s="11" customFormat="1" ht="13.5">
      <c r="B147" s="194"/>
      <c r="C147" s="195"/>
      <c r="D147" s="196" t="s">
        <v>142</v>
      </c>
      <c r="E147" s="197" t="s">
        <v>20</v>
      </c>
      <c r="F147" s="198" t="s">
        <v>774</v>
      </c>
      <c r="G147" s="195"/>
      <c r="H147" s="199">
        <v>27.83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142</v>
      </c>
      <c r="AU147" s="205" t="s">
        <v>140</v>
      </c>
      <c r="AV147" s="11" t="s">
        <v>140</v>
      </c>
      <c r="AW147" s="11" t="s">
        <v>39</v>
      </c>
      <c r="AX147" s="11" t="s">
        <v>76</v>
      </c>
      <c r="AY147" s="205" t="s">
        <v>131</v>
      </c>
    </row>
    <row r="148" spans="2:51" s="12" customFormat="1" ht="13.5">
      <c r="B148" s="206"/>
      <c r="C148" s="207"/>
      <c r="D148" s="217" t="s">
        <v>142</v>
      </c>
      <c r="E148" s="218" t="s">
        <v>20</v>
      </c>
      <c r="F148" s="219" t="s">
        <v>144</v>
      </c>
      <c r="G148" s="207"/>
      <c r="H148" s="220">
        <v>27.83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142</v>
      </c>
      <c r="AU148" s="216" t="s">
        <v>140</v>
      </c>
      <c r="AV148" s="12" t="s">
        <v>139</v>
      </c>
      <c r="AW148" s="12" t="s">
        <v>39</v>
      </c>
      <c r="AX148" s="12" t="s">
        <v>22</v>
      </c>
      <c r="AY148" s="216" t="s">
        <v>131</v>
      </c>
    </row>
    <row r="149" spans="2:65" s="1" customFormat="1" ht="22.5" customHeight="1">
      <c r="B149" s="35"/>
      <c r="C149" s="182" t="s">
        <v>267</v>
      </c>
      <c r="D149" s="182" t="s">
        <v>134</v>
      </c>
      <c r="E149" s="183" t="s">
        <v>818</v>
      </c>
      <c r="F149" s="184" t="s">
        <v>819</v>
      </c>
      <c r="G149" s="185" t="s">
        <v>154</v>
      </c>
      <c r="H149" s="186">
        <v>27.83</v>
      </c>
      <c r="I149" s="187"/>
      <c r="J149" s="188">
        <f>ROUND(I149*H149,2)</f>
        <v>0</v>
      </c>
      <c r="K149" s="184" t="s">
        <v>138</v>
      </c>
      <c r="L149" s="55"/>
      <c r="M149" s="189" t="s">
        <v>20</v>
      </c>
      <c r="N149" s="190" t="s">
        <v>48</v>
      </c>
      <c r="O149" s="36"/>
      <c r="P149" s="191">
        <f>O149*H149</f>
        <v>0</v>
      </c>
      <c r="Q149" s="191">
        <v>0.00034</v>
      </c>
      <c r="R149" s="191">
        <f>Q149*H149</f>
        <v>0.0094622</v>
      </c>
      <c r="S149" s="191">
        <v>0</v>
      </c>
      <c r="T149" s="192">
        <f>S149*H149</f>
        <v>0</v>
      </c>
      <c r="AR149" s="18" t="s">
        <v>224</v>
      </c>
      <c r="AT149" s="18" t="s">
        <v>134</v>
      </c>
      <c r="AU149" s="18" t="s">
        <v>140</v>
      </c>
      <c r="AY149" s="18" t="s">
        <v>131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140</v>
      </c>
      <c r="BK149" s="193">
        <f>ROUND(I149*H149,2)</f>
        <v>0</v>
      </c>
      <c r="BL149" s="18" t="s">
        <v>224</v>
      </c>
      <c r="BM149" s="18" t="s">
        <v>820</v>
      </c>
    </row>
    <row r="150" spans="2:51" s="11" customFormat="1" ht="13.5">
      <c r="B150" s="194"/>
      <c r="C150" s="195"/>
      <c r="D150" s="196" t="s">
        <v>142</v>
      </c>
      <c r="E150" s="197" t="s">
        <v>20</v>
      </c>
      <c r="F150" s="198" t="s">
        <v>774</v>
      </c>
      <c r="G150" s="195"/>
      <c r="H150" s="199">
        <v>27.83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142</v>
      </c>
      <c r="AU150" s="205" t="s">
        <v>140</v>
      </c>
      <c r="AV150" s="11" t="s">
        <v>140</v>
      </c>
      <c r="AW150" s="11" t="s">
        <v>39</v>
      </c>
      <c r="AX150" s="11" t="s">
        <v>76</v>
      </c>
      <c r="AY150" s="205" t="s">
        <v>131</v>
      </c>
    </row>
    <row r="151" spans="2:51" s="12" customFormat="1" ht="13.5">
      <c r="B151" s="206"/>
      <c r="C151" s="207"/>
      <c r="D151" s="196" t="s">
        <v>142</v>
      </c>
      <c r="E151" s="208" t="s">
        <v>20</v>
      </c>
      <c r="F151" s="209" t="s">
        <v>144</v>
      </c>
      <c r="G151" s="207"/>
      <c r="H151" s="210">
        <v>27.83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142</v>
      </c>
      <c r="AU151" s="216" t="s">
        <v>140</v>
      </c>
      <c r="AV151" s="12" t="s">
        <v>139</v>
      </c>
      <c r="AW151" s="12" t="s">
        <v>39</v>
      </c>
      <c r="AX151" s="12" t="s">
        <v>22</v>
      </c>
      <c r="AY151" s="216" t="s">
        <v>131</v>
      </c>
    </row>
    <row r="152" spans="2:63" s="10" customFormat="1" ht="37.35" customHeight="1">
      <c r="B152" s="165"/>
      <c r="C152" s="166"/>
      <c r="D152" s="167" t="s">
        <v>75</v>
      </c>
      <c r="E152" s="168" t="s">
        <v>616</v>
      </c>
      <c r="F152" s="168" t="s">
        <v>617</v>
      </c>
      <c r="G152" s="166"/>
      <c r="H152" s="166"/>
      <c r="I152" s="169"/>
      <c r="J152" s="170">
        <f>BK152</f>
        <v>0</v>
      </c>
      <c r="K152" s="166"/>
      <c r="L152" s="171"/>
      <c r="M152" s="172"/>
      <c r="N152" s="173"/>
      <c r="O152" s="173"/>
      <c r="P152" s="174">
        <f>P153</f>
        <v>0</v>
      </c>
      <c r="Q152" s="173"/>
      <c r="R152" s="174">
        <f>R153</f>
        <v>0</v>
      </c>
      <c r="S152" s="173"/>
      <c r="T152" s="175">
        <f>T153</f>
        <v>0</v>
      </c>
      <c r="AR152" s="176" t="s">
        <v>151</v>
      </c>
      <c r="AT152" s="177" t="s">
        <v>75</v>
      </c>
      <c r="AU152" s="177" t="s">
        <v>76</v>
      </c>
      <c r="AY152" s="176" t="s">
        <v>131</v>
      </c>
      <c r="BK152" s="178">
        <f>BK153</f>
        <v>0</v>
      </c>
    </row>
    <row r="153" spans="2:63" s="10" customFormat="1" ht="19.9" customHeight="1">
      <c r="B153" s="165"/>
      <c r="C153" s="166"/>
      <c r="D153" s="179" t="s">
        <v>75</v>
      </c>
      <c r="E153" s="180" t="s">
        <v>618</v>
      </c>
      <c r="F153" s="180" t="s">
        <v>619</v>
      </c>
      <c r="G153" s="166"/>
      <c r="H153" s="166"/>
      <c r="I153" s="169"/>
      <c r="J153" s="181">
        <f>BK153</f>
        <v>0</v>
      </c>
      <c r="K153" s="166"/>
      <c r="L153" s="171"/>
      <c r="M153" s="172"/>
      <c r="N153" s="173"/>
      <c r="O153" s="173"/>
      <c r="P153" s="174">
        <f>SUM(P154:P156)</f>
        <v>0</v>
      </c>
      <c r="Q153" s="173"/>
      <c r="R153" s="174">
        <f>SUM(R154:R156)</f>
        <v>0</v>
      </c>
      <c r="S153" s="173"/>
      <c r="T153" s="175">
        <f>SUM(T154:T156)</f>
        <v>0</v>
      </c>
      <c r="AR153" s="176" t="s">
        <v>151</v>
      </c>
      <c r="AT153" s="177" t="s">
        <v>75</v>
      </c>
      <c r="AU153" s="177" t="s">
        <v>22</v>
      </c>
      <c r="AY153" s="176" t="s">
        <v>131</v>
      </c>
      <c r="BK153" s="178">
        <f>SUM(BK154:BK156)</f>
        <v>0</v>
      </c>
    </row>
    <row r="154" spans="2:65" s="1" customFormat="1" ht="22.5" customHeight="1">
      <c r="B154" s="35"/>
      <c r="C154" s="182" t="s">
        <v>271</v>
      </c>
      <c r="D154" s="182" t="s">
        <v>134</v>
      </c>
      <c r="E154" s="183" t="s">
        <v>631</v>
      </c>
      <c r="F154" s="184" t="s">
        <v>632</v>
      </c>
      <c r="G154" s="185" t="s">
        <v>417</v>
      </c>
      <c r="H154" s="186">
        <v>1</v>
      </c>
      <c r="I154" s="187"/>
      <c r="J154" s="188">
        <f>ROUND(I154*H154,2)</f>
        <v>0</v>
      </c>
      <c r="K154" s="184" t="s">
        <v>138</v>
      </c>
      <c r="L154" s="55"/>
      <c r="M154" s="189" t="s">
        <v>20</v>
      </c>
      <c r="N154" s="190" t="s">
        <v>48</v>
      </c>
      <c r="O154" s="36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8" t="s">
        <v>623</v>
      </c>
      <c r="AT154" s="18" t="s">
        <v>134</v>
      </c>
      <c r="AU154" s="18" t="s">
        <v>140</v>
      </c>
      <c r="AY154" s="18" t="s">
        <v>131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140</v>
      </c>
      <c r="BK154" s="193">
        <f>ROUND(I154*H154,2)</f>
        <v>0</v>
      </c>
      <c r="BL154" s="18" t="s">
        <v>623</v>
      </c>
      <c r="BM154" s="18" t="s">
        <v>821</v>
      </c>
    </row>
    <row r="155" spans="2:51" s="11" customFormat="1" ht="13.5">
      <c r="B155" s="194"/>
      <c r="C155" s="195"/>
      <c r="D155" s="196" t="s">
        <v>142</v>
      </c>
      <c r="E155" s="197" t="s">
        <v>20</v>
      </c>
      <c r="F155" s="198" t="s">
        <v>22</v>
      </c>
      <c r="G155" s="195"/>
      <c r="H155" s="199">
        <v>1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142</v>
      </c>
      <c r="AU155" s="205" t="s">
        <v>140</v>
      </c>
      <c r="AV155" s="11" t="s">
        <v>140</v>
      </c>
      <c r="AW155" s="11" t="s">
        <v>39</v>
      </c>
      <c r="AX155" s="11" t="s">
        <v>76</v>
      </c>
      <c r="AY155" s="205" t="s">
        <v>131</v>
      </c>
    </row>
    <row r="156" spans="2:51" s="12" customFormat="1" ht="13.5">
      <c r="B156" s="206"/>
      <c r="C156" s="207"/>
      <c r="D156" s="196" t="s">
        <v>142</v>
      </c>
      <c r="E156" s="208" t="s">
        <v>20</v>
      </c>
      <c r="F156" s="209" t="s">
        <v>144</v>
      </c>
      <c r="G156" s="207"/>
      <c r="H156" s="210">
        <v>1</v>
      </c>
      <c r="I156" s="211"/>
      <c r="J156" s="207"/>
      <c r="K156" s="207"/>
      <c r="L156" s="212"/>
      <c r="M156" s="257"/>
      <c r="N156" s="258"/>
      <c r="O156" s="258"/>
      <c r="P156" s="258"/>
      <c r="Q156" s="258"/>
      <c r="R156" s="258"/>
      <c r="S156" s="258"/>
      <c r="T156" s="259"/>
      <c r="AT156" s="216" t="s">
        <v>142</v>
      </c>
      <c r="AU156" s="216" t="s">
        <v>140</v>
      </c>
      <c r="AV156" s="12" t="s">
        <v>139</v>
      </c>
      <c r="AW156" s="12" t="s">
        <v>39</v>
      </c>
      <c r="AX156" s="12" t="s">
        <v>22</v>
      </c>
      <c r="AY156" s="216" t="s">
        <v>131</v>
      </c>
    </row>
    <row r="157" spans="2:12" s="1" customFormat="1" ht="6.95" customHeight="1">
      <c r="B157" s="50"/>
      <c r="C157" s="51"/>
      <c r="D157" s="51"/>
      <c r="E157" s="51"/>
      <c r="F157" s="51"/>
      <c r="G157" s="51"/>
      <c r="H157" s="51"/>
      <c r="I157" s="128"/>
      <c r="J157" s="51"/>
      <c r="K157" s="51"/>
      <c r="L157" s="55"/>
    </row>
  </sheetData>
  <sheetProtection password="CC35" sheet="1" objects="1" scenarios="1" formatColumns="0" formatRows="0" sort="0" autoFilter="0"/>
  <autoFilter ref="C86:K8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3" customWidth="1"/>
    <col min="2" max="2" width="1.66796875" style="313" customWidth="1"/>
    <col min="3" max="4" width="5" style="313" customWidth="1"/>
    <col min="5" max="5" width="11.66015625" style="313" customWidth="1"/>
    <col min="6" max="6" width="9.16015625" style="313" customWidth="1"/>
    <col min="7" max="7" width="5" style="313" customWidth="1"/>
    <col min="8" max="8" width="77.83203125" style="313" customWidth="1"/>
    <col min="9" max="10" width="20" style="313" customWidth="1"/>
    <col min="11" max="11" width="1.66796875" style="313" customWidth="1"/>
    <col min="12" max="256" width="9.33203125" style="313" customWidth="1"/>
    <col min="257" max="257" width="8.33203125" style="313" customWidth="1"/>
    <col min="258" max="258" width="1.66796875" style="313" customWidth="1"/>
    <col min="259" max="260" width="5" style="313" customWidth="1"/>
    <col min="261" max="261" width="11.66015625" style="313" customWidth="1"/>
    <col min="262" max="262" width="9.16015625" style="313" customWidth="1"/>
    <col min="263" max="263" width="5" style="313" customWidth="1"/>
    <col min="264" max="264" width="77.83203125" style="313" customWidth="1"/>
    <col min="265" max="266" width="20" style="313" customWidth="1"/>
    <col min="267" max="267" width="1.66796875" style="313" customWidth="1"/>
    <col min="268" max="512" width="9.33203125" style="313" customWidth="1"/>
    <col min="513" max="513" width="8.33203125" style="313" customWidth="1"/>
    <col min="514" max="514" width="1.66796875" style="313" customWidth="1"/>
    <col min="515" max="516" width="5" style="313" customWidth="1"/>
    <col min="517" max="517" width="11.66015625" style="313" customWidth="1"/>
    <col min="518" max="518" width="9.16015625" style="313" customWidth="1"/>
    <col min="519" max="519" width="5" style="313" customWidth="1"/>
    <col min="520" max="520" width="77.83203125" style="313" customWidth="1"/>
    <col min="521" max="522" width="20" style="313" customWidth="1"/>
    <col min="523" max="523" width="1.66796875" style="313" customWidth="1"/>
    <col min="524" max="768" width="9.33203125" style="313" customWidth="1"/>
    <col min="769" max="769" width="8.33203125" style="313" customWidth="1"/>
    <col min="770" max="770" width="1.66796875" style="313" customWidth="1"/>
    <col min="771" max="772" width="5" style="313" customWidth="1"/>
    <col min="773" max="773" width="11.66015625" style="313" customWidth="1"/>
    <col min="774" max="774" width="9.16015625" style="313" customWidth="1"/>
    <col min="775" max="775" width="5" style="313" customWidth="1"/>
    <col min="776" max="776" width="77.83203125" style="313" customWidth="1"/>
    <col min="777" max="778" width="20" style="313" customWidth="1"/>
    <col min="779" max="779" width="1.66796875" style="313" customWidth="1"/>
    <col min="780" max="1024" width="9.33203125" style="313" customWidth="1"/>
    <col min="1025" max="1025" width="8.33203125" style="313" customWidth="1"/>
    <col min="1026" max="1026" width="1.66796875" style="313" customWidth="1"/>
    <col min="1027" max="1028" width="5" style="313" customWidth="1"/>
    <col min="1029" max="1029" width="11.66015625" style="313" customWidth="1"/>
    <col min="1030" max="1030" width="9.16015625" style="313" customWidth="1"/>
    <col min="1031" max="1031" width="5" style="313" customWidth="1"/>
    <col min="1032" max="1032" width="77.83203125" style="313" customWidth="1"/>
    <col min="1033" max="1034" width="20" style="313" customWidth="1"/>
    <col min="1035" max="1035" width="1.66796875" style="313" customWidth="1"/>
    <col min="1036" max="1280" width="9.33203125" style="313" customWidth="1"/>
    <col min="1281" max="1281" width="8.33203125" style="313" customWidth="1"/>
    <col min="1282" max="1282" width="1.66796875" style="313" customWidth="1"/>
    <col min="1283" max="1284" width="5" style="313" customWidth="1"/>
    <col min="1285" max="1285" width="11.66015625" style="313" customWidth="1"/>
    <col min="1286" max="1286" width="9.16015625" style="313" customWidth="1"/>
    <col min="1287" max="1287" width="5" style="313" customWidth="1"/>
    <col min="1288" max="1288" width="77.83203125" style="313" customWidth="1"/>
    <col min="1289" max="1290" width="20" style="313" customWidth="1"/>
    <col min="1291" max="1291" width="1.66796875" style="313" customWidth="1"/>
    <col min="1292" max="1536" width="9.33203125" style="313" customWidth="1"/>
    <col min="1537" max="1537" width="8.33203125" style="313" customWidth="1"/>
    <col min="1538" max="1538" width="1.66796875" style="313" customWidth="1"/>
    <col min="1539" max="1540" width="5" style="313" customWidth="1"/>
    <col min="1541" max="1541" width="11.66015625" style="313" customWidth="1"/>
    <col min="1542" max="1542" width="9.16015625" style="313" customWidth="1"/>
    <col min="1543" max="1543" width="5" style="313" customWidth="1"/>
    <col min="1544" max="1544" width="77.83203125" style="313" customWidth="1"/>
    <col min="1545" max="1546" width="20" style="313" customWidth="1"/>
    <col min="1547" max="1547" width="1.66796875" style="313" customWidth="1"/>
    <col min="1548" max="1792" width="9.33203125" style="313" customWidth="1"/>
    <col min="1793" max="1793" width="8.33203125" style="313" customWidth="1"/>
    <col min="1794" max="1794" width="1.66796875" style="313" customWidth="1"/>
    <col min="1795" max="1796" width="5" style="313" customWidth="1"/>
    <col min="1797" max="1797" width="11.66015625" style="313" customWidth="1"/>
    <col min="1798" max="1798" width="9.16015625" style="313" customWidth="1"/>
    <col min="1799" max="1799" width="5" style="313" customWidth="1"/>
    <col min="1800" max="1800" width="77.83203125" style="313" customWidth="1"/>
    <col min="1801" max="1802" width="20" style="313" customWidth="1"/>
    <col min="1803" max="1803" width="1.66796875" style="313" customWidth="1"/>
    <col min="1804" max="2048" width="9.33203125" style="313" customWidth="1"/>
    <col min="2049" max="2049" width="8.33203125" style="313" customWidth="1"/>
    <col min="2050" max="2050" width="1.66796875" style="313" customWidth="1"/>
    <col min="2051" max="2052" width="5" style="313" customWidth="1"/>
    <col min="2053" max="2053" width="11.66015625" style="313" customWidth="1"/>
    <col min="2054" max="2054" width="9.16015625" style="313" customWidth="1"/>
    <col min="2055" max="2055" width="5" style="313" customWidth="1"/>
    <col min="2056" max="2056" width="77.83203125" style="313" customWidth="1"/>
    <col min="2057" max="2058" width="20" style="313" customWidth="1"/>
    <col min="2059" max="2059" width="1.66796875" style="313" customWidth="1"/>
    <col min="2060" max="2304" width="9.33203125" style="313" customWidth="1"/>
    <col min="2305" max="2305" width="8.33203125" style="313" customWidth="1"/>
    <col min="2306" max="2306" width="1.66796875" style="313" customWidth="1"/>
    <col min="2307" max="2308" width="5" style="313" customWidth="1"/>
    <col min="2309" max="2309" width="11.66015625" style="313" customWidth="1"/>
    <col min="2310" max="2310" width="9.16015625" style="313" customWidth="1"/>
    <col min="2311" max="2311" width="5" style="313" customWidth="1"/>
    <col min="2312" max="2312" width="77.83203125" style="313" customWidth="1"/>
    <col min="2313" max="2314" width="20" style="313" customWidth="1"/>
    <col min="2315" max="2315" width="1.66796875" style="313" customWidth="1"/>
    <col min="2316" max="2560" width="9.33203125" style="313" customWidth="1"/>
    <col min="2561" max="2561" width="8.33203125" style="313" customWidth="1"/>
    <col min="2562" max="2562" width="1.66796875" style="313" customWidth="1"/>
    <col min="2563" max="2564" width="5" style="313" customWidth="1"/>
    <col min="2565" max="2565" width="11.66015625" style="313" customWidth="1"/>
    <col min="2566" max="2566" width="9.16015625" style="313" customWidth="1"/>
    <col min="2567" max="2567" width="5" style="313" customWidth="1"/>
    <col min="2568" max="2568" width="77.83203125" style="313" customWidth="1"/>
    <col min="2569" max="2570" width="20" style="313" customWidth="1"/>
    <col min="2571" max="2571" width="1.66796875" style="313" customWidth="1"/>
    <col min="2572" max="2816" width="9.33203125" style="313" customWidth="1"/>
    <col min="2817" max="2817" width="8.33203125" style="313" customWidth="1"/>
    <col min="2818" max="2818" width="1.66796875" style="313" customWidth="1"/>
    <col min="2819" max="2820" width="5" style="313" customWidth="1"/>
    <col min="2821" max="2821" width="11.66015625" style="313" customWidth="1"/>
    <col min="2822" max="2822" width="9.16015625" style="313" customWidth="1"/>
    <col min="2823" max="2823" width="5" style="313" customWidth="1"/>
    <col min="2824" max="2824" width="77.83203125" style="313" customWidth="1"/>
    <col min="2825" max="2826" width="20" style="313" customWidth="1"/>
    <col min="2827" max="2827" width="1.66796875" style="313" customWidth="1"/>
    <col min="2828" max="3072" width="9.33203125" style="313" customWidth="1"/>
    <col min="3073" max="3073" width="8.33203125" style="313" customWidth="1"/>
    <col min="3074" max="3074" width="1.66796875" style="313" customWidth="1"/>
    <col min="3075" max="3076" width="5" style="313" customWidth="1"/>
    <col min="3077" max="3077" width="11.66015625" style="313" customWidth="1"/>
    <col min="3078" max="3078" width="9.16015625" style="313" customWidth="1"/>
    <col min="3079" max="3079" width="5" style="313" customWidth="1"/>
    <col min="3080" max="3080" width="77.83203125" style="313" customWidth="1"/>
    <col min="3081" max="3082" width="20" style="313" customWidth="1"/>
    <col min="3083" max="3083" width="1.66796875" style="313" customWidth="1"/>
    <col min="3084" max="3328" width="9.33203125" style="313" customWidth="1"/>
    <col min="3329" max="3329" width="8.33203125" style="313" customWidth="1"/>
    <col min="3330" max="3330" width="1.66796875" style="313" customWidth="1"/>
    <col min="3331" max="3332" width="5" style="313" customWidth="1"/>
    <col min="3333" max="3333" width="11.66015625" style="313" customWidth="1"/>
    <col min="3334" max="3334" width="9.16015625" style="313" customWidth="1"/>
    <col min="3335" max="3335" width="5" style="313" customWidth="1"/>
    <col min="3336" max="3336" width="77.83203125" style="313" customWidth="1"/>
    <col min="3337" max="3338" width="20" style="313" customWidth="1"/>
    <col min="3339" max="3339" width="1.66796875" style="313" customWidth="1"/>
    <col min="3340" max="3584" width="9.33203125" style="313" customWidth="1"/>
    <col min="3585" max="3585" width="8.33203125" style="313" customWidth="1"/>
    <col min="3586" max="3586" width="1.66796875" style="313" customWidth="1"/>
    <col min="3587" max="3588" width="5" style="313" customWidth="1"/>
    <col min="3589" max="3589" width="11.66015625" style="313" customWidth="1"/>
    <col min="3590" max="3590" width="9.16015625" style="313" customWidth="1"/>
    <col min="3591" max="3591" width="5" style="313" customWidth="1"/>
    <col min="3592" max="3592" width="77.83203125" style="313" customWidth="1"/>
    <col min="3593" max="3594" width="20" style="313" customWidth="1"/>
    <col min="3595" max="3595" width="1.66796875" style="313" customWidth="1"/>
    <col min="3596" max="3840" width="9.33203125" style="313" customWidth="1"/>
    <col min="3841" max="3841" width="8.33203125" style="313" customWidth="1"/>
    <col min="3842" max="3842" width="1.66796875" style="313" customWidth="1"/>
    <col min="3843" max="3844" width="5" style="313" customWidth="1"/>
    <col min="3845" max="3845" width="11.66015625" style="313" customWidth="1"/>
    <col min="3846" max="3846" width="9.16015625" style="313" customWidth="1"/>
    <col min="3847" max="3847" width="5" style="313" customWidth="1"/>
    <col min="3848" max="3848" width="77.83203125" style="313" customWidth="1"/>
    <col min="3849" max="3850" width="20" style="313" customWidth="1"/>
    <col min="3851" max="3851" width="1.66796875" style="313" customWidth="1"/>
    <col min="3852" max="4096" width="9.33203125" style="313" customWidth="1"/>
    <col min="4097" max="4097" width="8.33203125" style="313" customWidth="1"/>
    <col min="4098" max="4098" width="1.66796875" style="313" customWidth="1"/>
    <col min="4099" max="4100" width="5" style="313" customWidth="1"/>
    <col min="4101" max="4101" width="11.66015625" style="313" customWidth="1"/>
    <col min="4102" max="4102" width="9.16015625" style="313" customWidth="1"/>
    <col min="4103" max="4103" width="5" style="313" customWidth="1"/>
    <col min="4104" max="4104" width="77.83203125" style="313" customWidth="1"/>
    <col min="4105" max="4106" width="20" style="313" customWidth="1"/>
    <col min="4107" max="4107" width="1.66796875" style="313" customWidth="1"/>
    <col min="4108" max="4352" width="9.33203125" style="313" customWidth="1"/>
    <col min="4353" max="4353" width="8.33203125" style="313" customWidth="1"/>
    <col min="4354" max="4354" width="1.66796875" style="313" customWidth="1"/>
    <col min="4355" max="4356" width="5" style="313" customWidth="1"/>
    <col min="4357" max="4357" width="11.66015625" style="313" customWidth="1"/>
    <col min="4358" max="4358" width="9.16015625" style="313" customWidth="1"/>
    <col min="4359" max="4359" width="5" style="313" customWidth="1"/>
    <col min="4360" max="4360" width="77.83203125" style="313" customWidth="1"/>
    <col min="4361" max="4362" width="20" style="313" customWidth="1"/>
    <col min="4363" max="4363" width="1.66796875" style="313" customWidth="1"/>
    <col min="4364" max="4608" width="9.33203125" style="313" customWidth="1"/>
    <col min="4609" max="4609" width="8.33203125" style="313" customWidth="1"/>
    <col min="4610" max="4610" width="1.66796875" style="313" customWidth="1"/>
    <col min="4611" max="4612" width="5" style="313" customWidth="1"/>
    <col min="4613" max="4613" width="11.66015625" style="313" customWidth="1"/>
    <col min="4614" max="4614" width="9.16015625" style="313" customWidth="1"/>
    <col min="4615" max="4615" width="5" style="313" customWidth="1"/>
    <col min="4616" max="4616" width="77.83203125" style="313" customWidth="1"/>
    <col min="4617" max="4618" width="20" style="313" customWidth="1"/>
    <col min="4619" max="4619" width="1.66796875" style="313" customWidth="1"/>
    <col min="4620" max="4864" width="9.33203125" style="313" customWidth="1"/>
    <col min="4865" max="4865" width="8.33203125" style="313" customWidth="1"/>
    <col min="4866" max="4866" width="1.66796875" style="313" customWidth="1"/>
    <col min="4867" max="4868" width="5" style="313" customWidth="1"/>
    <col min="4869" max="4869" width="11.66015625" style="313" customWidth="1"/>
    <col min="4870" max="4870" width="9.16015625" style="313" customWidth="1"/>
    <col min="4871" max="4871" width="5" style="313" customWidth="1"/>
    <col min="4872" max="4872" width="77.83203125" style="313" customWidth="1"/>
    <col min="4873" max="4874" width="20" style="313" customWidth="1"/>
    <col min="4875" max="4875" width="1.66796875" style="313" customWidth="1"/>
    <col min="4876" max="5120" width="9.33203125" style="313" customWidth="1"/>
    <col min="5121" max="5121" width="8.33203125" style="313" customWidth="1"/>
    <col min="5122" max="5122" width="1.66796875" style="313" customWidth="1"/>
    <col min="5123" max="5124" width="5" style="313" customWidth="1"/>
    <col min="5125" max="5125" width="11.66015625" style="313" customWidth="1"/>
    <col min="5126" max="5126" width="9.16015625" style="313" customWidth="1"/>
    <col min="5127" max="5127" width="5" style="313" customWidth="1"/>
    <col min="5128" max="5128" width="77.83203125" style="313" customWidth="1"/>
    <col min="5129" max="5130" width="20" style="313" customWidth="1"/>
    <col min="5131" max="5131" width="1.66796875" style="313" customWidth="1"/>
    <col min="5132" max="5376" width="9.33203125" style="313" customWidth="1"/>
    <col min="5377" max="5377" width="8.33203125" style="313" customWidth="1"/>
    <col min="5378" max="5378" width="1.66796875" style="313" customWidth="1"/>
    <col min="5379" max="5380" width="5" style="313" customWidth="1"/>
    <col min="5381" max="5381" width="11.66015625" style="313" customWidth="1"/>
    <col min="5382" max="5382" width="9.16015625" style="313" customWidth="1"/>
    <col min="5383" max="5383" width="5" style="313" customWidth="1"/>
    <col min="5384" max="5384" width="77.83203125" style="313" customWidth="1"/>
    <col min="5385" max="5386" width="20" style="313" customWidth="1"/>
    <col min="5387" max="5387" width="1.66796875" style="313" customWidth="1"/>
    <col min="5388" max="5632" width="9.33203125" style="313" customWidth="1"/>
    <col min="5633" max="5633" width="8.33203125" style="313" customWidth="1"/>
    <col min="5634" max="5634" width="1.66796875" style="313" customWidth="1"/>
    <col min="5635" max="5636" width="5" style="313" customWidth="1"/>
    <col min="5637" max="5637" width="11.66015625" style="313" customWidth="1"/>
    <col min="5638" max="5638" width="9.16015625" style="313" customWidth="1"/>
    <col min="5639" max="5639" width="5" style="313" customWidth="1"/>
    <col min="5640" max="5640" width="77.83203125" style="313" customWidth="1"/>
    <col min="5641" max="5642" width="20" style="313" customWidth="1"/>
    <col min="5643" max="5643" width="1.66796875" style="313" customWidth="1"/>
    <col min="5644" max="5888" width="9.33203125" style="313" customWidth="1"/>
    <col min="5889" max="5889" width="8.33203125" style="313" customWidth="1"/>
    <col min="5890" max="5890" width="1.66796875" style="313" customWidth="1"/>
    <col min="5891" max="5892" width="5" style="313" customWidth="1"/>
    <col min="5893" max="5893" width="11.66015625" style="313" customWidth="1"/>
    <col min="5894" max="5894" width="9.16015625" style="313" customWidth="1"/>
    <col min="5895" max="5895" width="5" style="313" customWidth="1"/>
    <col min="5896" max="5896" width="77.83203125" style="313" customWidth="1"/>
    <col min="5897" max="5898" width="20" style="313" customWidth="1"/>
    <col min="5899" max="5899" width="1.66796875" style="313" customWidth="1"/>
    <col min="5900" max="6144" width="9.33203125" style="313" customWidth="1"/>
    <col min="6145" max="6145" width="8.33203125" style="313" customWidth="1"/>
    <col min="6146" max="6146" width="1.66796875" style="313" customWidth="1"/>
    <col min="6147" max="6148" width="5" style="313" customWidth="1"/>
    <col min="6149" max="6149" width="11.66015625" style="313" customWidth="1"/>
    <col min="6150" max="6150" width="9.16015625" style="313" customWidth="1"/>
    <col min="6151" max="6151" width="5" style="313" customWidth="1"/>
    <col min="6152" max="6152" width="77.83203125" style="313" customWidth="1"/>
    <col min="6153" max="6154" width="20" style="313" customWidth="1"/>
    <col min="6155" max="6155" width="1.66796875" style="313" customWidth="1"/>
    <col min="6156" max="6400" width="9.33203125" style="313" customWidth="1"/>
    <col min="6401" max="6401" width="8.33203125" style="313" customWidth="1"/>
    <col min="6402" max="6402" width="1.66796875" style="313" customWidth="1"/>
    <col min="6403" max="6404" width="5" style="313" customWidth="1"/>
    <col min="6405" max="6405" width="11.66015625" style="313" customWidth="1"/>
    <col min="6406" max="6406" width="9.16015625" style="313" customWidth="1"/>
    <col min="6407" max="6407" width="5" style="313" customWidth="1"/>
    <col min="6408" max="6408" width="77.83203125" style="313" customWidth="1"/>
    <col min="6409" max="6410" width="20" style="313" customWidth="1"/>
    <col min="6411" max="6411" width="1.66796875" style="313" customWidth="1"/>
    <col min="6412" max="6656" width="9.33203125" style="313" customWidth="1"/>
    <col min="6657" max="6657" width="8.33203125" style="313" customWidth="1"/>
    <col min="6658" max="6658" width="1.66796875" style="313" customWidth="1"/>
    <col min="6659" max="6660" width="5" style="313" customWidth="1"/>
    <col min="6661" max="6661" width="11.66015625" style="313" customWidth="1"/>
    <col min="6662" max="6662" width="9.16015625" style="313" customWidth="1"/>
    <col min="6663" max="6663" width="5" style="313" customWidth="1"/>
    <col min="6664" max="6664" width="77.83203125" style="313" customWidth="1"/>
    <col min="6665" max="6666" width="20" style="313" customWidth="1"/>
    <col min="6667" max="6667" width="1.66796875" style="313" customWidth="1"/>
    <col min="6668" max="6912" width="9.33203125" style="313" customWidth="1"/>
    <col min="6913" max="6913" width="8.33203125" style="313" customWidth="1"/>
    <col min="6914" max="6914" width="1.66796875" style="313" customWidth="1"/>
    <col min="6915" max="6916" width="5" style="313" customWidth="1"/>
    <col min="6917" max="6917" width="11.66015625" style="313" customWidth="1"/>
    <col min="6918" max="6918" width="9.16015625" style="313" customWidth="1"/>
    <col min="6919" max="6919" width="5" style="313" customWidth="1"/>
    <col min="6920" max="6920" width="77.83203125" style="313" customWidth="1"/>
    <col min="6921" max="6922" width="20" style="313" customWidth="1"/>
    <col min="6923" max="6923" width="1.66796875" style="313" customWidth="1"/>
    <col min="6924" max="7168" width="9.33203125" style="313" customWidth="1"/>
    <col min="7169" max="7169" width="8.33203125" style="313" customWidth="1"/>
    <col min="7170" max="7170" width="1.66796875" style="313" customWidth="1"/>
    <col min="7171" max="7172" width="5" style="313" customWidth="1"/>
    <col min="7173" max="7173" width="11.66015625" style="313" customWidth="1"/>
    <col min="7174" max="7174" width="9.16015625" style="313" customWidth="1"/>
    <col min="7175" max="7175" width="5" style="313" customWidth="1"/>
    <col min="7176" max="7176" width="77.83203125" style="313" customWidth="1"/>
    <col min="7177" max="7178" width="20" style="313" customWidth="1"/>
    <col min="7179" max="7179" width="1.66796875" style="313" customWidth="1"/>
    <col min="7180" max="7424" width="9.33203125" style="313" customWidth="1"/>
    <col min="7425" max="7425" width="8.33203125" style="313" customWidth="1"/>
    <col min="7426" max="7426" width="1.66796875" style="313" customWidth="1"/>
    <col min="7427" max="7428" width="5" style="313" customWidth="1"/>
    <col min="7429" max="7429" width="11.66015625" style="313" customWidth="1"/>
    <col min="7430" max="7430" width="9.16015625" style="313" customWidth="1"/>
    <col min="7431" max="7431" width="5" style="313" customWidth="1"/>
    <col min="7432" max="7432" width="77.83203125" style="313" customWidth="1"/>
    <col min="7433" max="7434" width="20" style="313" customWidth="1"/>
    <col min="7435" max="7435" width="1.66796875" style="313" customWidth="1"/>
    <col min="7436" max="7680" width="9.33203125" style="313" customWidth="1"/>
    <col min="7681" max="7681" width="8.33203125" style="313" customWidth="1"/>
    <col min="7682" max="7682" width="1.66796875" style="313" customWidth="1"/>
    <col min="7683" max="7684" width="5" style="313" customWidth="1"/>
    <col min="7685" max="7685" width="11.66015625" style="313" customWidth="1"/>
    <col min="7686" max="7686" width="9.16015625" style="313" customWidth="1"/>
    <col min="7687" max="7687" width="5" style="313" customWidth="1"/>
    <col min="7688" max="7688" width="77.83203125" style="313" customWidth="1"/>
    <col min="7689" max="7690" width="20" style="313" customWidth="1"/>
    <col min="7691" max="7691" width="1.66796875" style="313" customWidth="1"/>
    <col min="7692" max="7936" width="9.33203125" style="313" customWidth="1"/>
    <col min="7937" max="7937" width="8.33203125" style="313" customWidth="1"/>
    <col min="7938" max="7938" width="1.66796875" style="313" customWidth="1"/>
    <col min="7939" max="7940" width="5" style="313" customWidth="1"/>
    <col min="7941" max="7941" width="11.66015625" style="313" customWidth="1"/>
    <col min="7942" max="7942" width="9.16015625" style="313" customWidth="1"/>
    <col min="7943" max="7943" width="5" style="313" customWidth="1"/>
    <col min="7944" max="7944" width="77.83203125" style="313" customWidth="1"/>
    <col min="7945" max="7946" width="20" style="313" customWidth="1"/>
    <col min="7947" max="7947" width="1.66796875" style="313" customWidth="1"/>
    <col min="7948" max="8192" width="9.33203125" style="313" customWidth="1"/>
    <col min="8193" max="8193" width="8.33203125" style="313" customWidth="1"/>
    <col min="8194" max="8194" width="1.66796875" style="313" customWidth="1"/>
    <col min="8195" max="8196" width="5" style="313" customWidth="1"/>
    <col min="8197" max="8197" width="11.66015625" style="313" customWidth="1"/>
    <col min="8198" max="8198" width="9.16015625" style="313" customWidth="1"/>
    <col min="8199" max="8199" width="5" style="313" customWidth="1"/>
    <col min="8200" max="8200" width="77.83203125" style="313" customWidth="1"/>
    <col min="8201" max="8202" width="20" style="313" customWidth="1"/>
    <col min="8203" max="8203" width="1.66796875" style="313" customWidth="1"/>
    <col min="8204" max="8448" width="9.33203125" style="313" customWidth="1"/>
    <col min="8449" max="8449" width="8.33203125" style="313" customWidth="1"/>
    <col min="8450" max="8450" width="1.66796875" style="313" customWidth="1"/>
    <col min="8451" max="8452" width="5" style="313" customWidth="1"/>
    <col min="8453" max="8453" width="11.66015625" style="313" customWidth="1"/>
    <col min="8454" max="8454" width="9.16015625" style="313" customWidth="1"/>
    <col min="8455" max="8455" width="5" style="313" customWidth="1"/>
    <col min="8456" max="8456" width="77.83203125" style="313" customWidth="1"/>
    <col min="8457" max="8458" width="20" style="313" customWidth="1"/>
    <col min="8459" max="8459" width="1.66796875" style="313" customWidth="1"/>
    <col min="8460" max="8704" width="9.33203125" style="313" customWidth="1"/>
    <col min="8705" max="8705" width="8.33203125" style="313" customWidth="1"/>
    <col min="8706" max="8706" width="1.66796875" style="313" customWidth="1"/>
    <col min="8707" max="8708" width="5" style="313" customWidth="1"/>
    <col min="8709" max="8709" width="11.66015625" style="313" customWidth="1"/>
    <col min="8710" max="8710" width="9.16015625" style="313" customWidth="1"/>
    <col min="8711" max="8711" width="5" style="313" customWidth="1"/>
    <col min="8712" max="8712" width="77.83203125" style="313" customWidth="1"/>
    <col min="8713" max="8714" width="20" style="313" customWidth="1"/>
    <col min="8715" max="8715" width="1.66796875" style="313" customWidth="1"/>
    <col min="8716" max="8960" width="9.33203125" style="313" customWidth="1"/>
    <col min="8961" max="8961" width="8.33203125" style="313" customWidth="1"/>
    <col min="8962" max="8962" width="1.66796875" style="313" customWidth="1"/>
    <col min="8963" max="8964" width="5" style="313" customWidth="1"/>
    <col min="8965" max="8965" width="11.66015625" style="313" customWidth="1"/>
    <col min="8966" max="8966" width="9.16015625" style="313" customWidth="1"/>
    <col min="8967" max="8967" width="5" style="313" customWidth="1"/>
    <col min="8968" max="8968" width="77.83203125" style="313" customWidth="1"/>
    <col min="8969" max="8970" width="20" style="313" customWidth="1"/>
    <col min="8971" max="8971" width="1.66796875" style="313" customWidth="1"/>
    <col min="8972" max="9216" width="9.33203125" style="313" customWidth="1"/>
    <col min="9217" max="9217" width="8.33203125" style="313" customWidth="1"/>
    <col min="9218" max="9218" width="1.66796875" style="313" customWidth="1"/>
    <col min="9219" max="9220" width="5" style="313" customWidth="1"/>
    <col min="9221" max="9221" width="11.66015625" style="313" customWidth="1"/>
    <col min="9222" max="9222" width="9.16015625" style="313" customWidth="1"/>
    <col min="9223" max="9223" width="5" style="313" customWidth="1"/>
    <col min="9224" max="9224" width="77.83203125" style="313" customWidth="1"/>
    <col min="9225" max="9226" width="20" style="313" customWidth="1"/>
    <col min="9227" max="9227" width="1.66796875" style="313" customWidth="1"/>
    <col min="9228" max="9472" width="9.33203125" style="313" customWidth="1"/>
    <col min="9473" max="9473" width="8.33203125" style="313" customWidth="1"/>
    <col min="9474" max="9474" width="1.66796875" style="313" customWidth="1"/>
    <col min="9475" max="9476" width="5" style="313" customWidth="1"/>
    <col min="9477" max="9477" width="11.66015625" style="313" customWidth="1"/>
    <col min="9478" max="9478" width="9.16015625" style="313" customWidth="1"/>
    <col min="9479" max="9479" width="5" style="313" customWidth="1"/>
    <col min="9480" max="9480" width="77.83203125" style="313" customWidth="1"/>
    <col min="9481" max="9482" width="20" style="313" customWidth="1"/>
    <col min="9483" max="9483" width="1.66796875" style="313" customWidth="1"/>
    <col min="9484" max="9728" width="9.33203125" style="313" customWidth="1"/>
    <col min="9729" max="9729" width="8.33203125" style="313" customWidth="1"/>
    <col min="9730" max="9730" width="1.66796875" style="313" customWidth="1"/>
    <col min="9731" max="9732" width="5" style="313" customWidth="1"/>
    <col min="9733" max="9733" width="11.66015625" style="313" customWidth="1"/>
    <col min="9734" max="9734" width="9.16015625" style="313" customWidth="1"/>
    <col min="9735" max="9735" width="5" style="313" customWidth="1"/>
    <col min="9736" max="9736" width="77.83203125" style="313" customWidth="1"/>
    <col min="9737" max="9738" width="20" style="313" customWidth="1"/>
    <col min="9739" max="9739" width="1.66796875" style="313" customWidth="1"/>
    <col min="9740" max="9984" width="9.33203125" style="313" customWidth="1"/>
    <col min="9985" max="9985" width="8.33203125" style="313" customWidth="1"/>
    <col min="9986" max="9986" width="1.66796875" style="313" customWidth="1"/>
    <col min="9987" max="9988" width="5" style="313" customWidth="1"/>
    <col min="9989" max="9989" width="11.66015625" style="313" customWidth="1"/>
    <col min="9990" max="9990" width="9.16015625" style="313" customWidth="1"/>
    <col min="9991" max="9991" width="5" style="313" customWidth="1"/>
    <col min="9992" max="9992" width="77.83203125" style="313" customWidth="1"/>
    <col min="9993" max="9994" width="20" style="313" customWidth="1"/>
    <col min="9995" max="9995" width="1.66796875" style="313" customWidth="1"/>
    <col min="9996" max="10240" width="9.33203125" style="313" customWidth="1"/>
    <col min="10241" max="10241" width="8.33203125" style="313" customWidth="1"/>
    <col min="10242" max="10242" width="1.66796875" style="313" customWidth="1"/>
    <col min="10243" max="10244" width="5" style="313" customWidth="1"/>
    <col min="10245" max="10245" width="11.66015625" style="313" customWidth="1"/>
    <col min="10246" max="10246" width="9.16015625" style="313" customWidth="1"/>
    <col min="10247" max="10247" width="5" style="313" customWidth="1"/>
    <col min="10248" max="10248" width="77.83203125" style="313" customWidth="1"/>
    <col min="10249" max="10250" width="20" style="313" customWidth="1"/>
    <col min="10251" max="10251" width="1.66796875" style="313" customWidth="1"/>
    <col min="10252" max="10496" width="9.33203125" style="313" customWidth="1"/>
    <col min="10497" max="10497" width="8.33203125" style="313" customWidth="1"/>
    <col min="10498" max="10498" width="1.66796875" style="313" customWidth="1"/>
    <col min="10499" max="10500" width="5" style="313" customWidth="1"/>
    <col min="10501" max="10501" width="11.66015625" style="313" customWidth="1"/>
    <col min="10502" max="10502" width="9.16015625" style="313" customWidth="1"/>
    <col min="10503" max="10503" width="5" style="313" customWidth="1"/>
    <col min="10504" max="10504" width="77.83203125" style="313" customWidth="1"/>
    <col min="10505" max="10506" width="20" style="313" customWidth="1"/>
    <col min="10507" max="10507" width="1.66796875" style="313" customWidth="1"/>
    <col min="10508" max="10752" width="9.33203125" style="313" customWidth="1"/>
    <col min="10753" max="10753" width="8.33203125" style="313" customWidth="1"/>
    <col min="10754" max="10754" width="1.66796875" style="313" customWidth="1"/>
    <col min="10755" max="10756" width="5" style="313" customWidth="1"/>
    <col min="10757" max="10757" width="11.66015625" style="313" customWidth="1"/>
    <col min="10758" max="10758" width="9.16015625" style="313" customWidth="1"/>
    <col min="10759" max="10759" width="5" style="313" customWidth="1"/>
    <col min="10760" max="10760" width="77.83203125" style="313" customWidth="1"/>
    <col min="10761" max="10762" width="20" style="313" customWidth="1"/>
    <col min="10763" max="10763" width="1.66796875" style="313" customWidth="1"/>
    <col min="10764" max="11008" width="9.33203125" style="313" customWidth="1"/>
    <col min="11009" max="11009" width="8.33203125" style="313" customWidth="1"/>
    <col min="11010" max="11010" width="1.66796875" style="313" customWidth="1"/>
    <col min="11011" max="11012" width="5" style="313" customWidth="1"/>
    <col min="11013" max="11013" width="11.66015625" style="313" customWidth="1"/>
    <col min="11014" max="11014" width="9.16015625" style="313" customWidth="1"/>
    <col min="11015" max="11015" width="5" style="313" customWidth="1"/>
    <col min="11016" max="11016" width="77.83203125" style="313" customWidth="1"/>
    <col min="11017" max="11018" width="20" style="313" customWidth="1"/>
    <col min="11019" max="11019" width="1.66796875" style="313" customWidth="1"/>
    <col min="11020" max="11264" width="9.33203125" style="313" customWidth="1"/>
    <col min="11265" max="11265" width="8.33203125" style="313" customWidth="1"/>
    <col min="11266" max="11266" width="1.66796875" style="313" customWidth="1"/>
    <col min="11267" max="11268" width="5" style="313" customWidth="1"/>
    <col min="11269" max="11269" width="11.66015625" style="313" customWidth="1"/>
    <col min="11270" max="11270" width="9.16015625" style="313" customWidth="1"/>
    <col min="11271" max="11271" width="5" style="313" customWidth="1"/>
    <col min="11272" max="11272" width="77.83203125" style="313" customWidth="1"/>
    <col min="11273" max="11274" width="20" style="313" customWidth="1"/>
    <col min="11275" max="11275" width="1.66796875" style="313" customWidth="1"/>
    <col min="11276" max="11520" width="9.33203125" style="313" customWidth="1"/>
    <col min="11521" max="11521" width="8.33203125" style="313" customWidth="1"/>
    <col min="11522" max="11522" width="1.66796875" style="313" customWidth="1"/>
    <col min="11523" max="11524" width="5" style="313" customWidth="1"/>
    <col min="11525" max="11525" width="11.66015625" style="313" customWidth="1"/>
    <col min="11526" max="11526" width="9.16015625" style="313" customWidth="1"/>
    <col min="11527" max="11527" width="5" style="313" customWidth="1"/>
    <col min="11528" max="11528" width="77.83203125" style="313" customWidth="1"/>
    <col min="11529" max="11530" width="20" style="313" customWidth="1"/>
    <col min="11531" max="11531" width="1.66796875" style="313" customWidth="1"/>
    <col min="11532" max="11776" width="9.33203125" style="313" customWidth="1"/>
    <col min="11777" max="11777" width="8.33203125" style="313" customWidth="1"/>
    <col min="11778" max="11778" width="1.66796875" style="313" customWidth="1"/>
    <col min="11779" max="11780" width="5" style="313" customWidth="1"/>
    <col min="11781" max="11781" width="11.66015625" style="313" customWidth="1"/>
    <col min="11782" max="11782" width="9.16015625" style="313" customWidth="1"/>
    <col min="11783" max="11783" width="5" style="313" customWidth="1"/>
    <col min="11784" max="11784" width="77.83203125" style="313" customWidth="1"/>
    <col min="11785" max="11786" width="20" style="313" customWidth="1"/>
    <col min="11787" max="11787" width="1.66796875" style="313" customWidth="1"/>
    <col min="11788" max="12032" width="9.33203125" style="313" customWidth="1"/>
    <col min="12033" max="12033" width="8.33203125" style="313" customWidth="1"/>
    <col min="12034" max="12034" width="1.66796875" style="313" customWidth="1"/>
    <col min="12035" max="12036" width="5" style="313" customWidth="1"/>
    <col min="12037" max="12037" width="11.66015625" style="313" customWidth="1"/>
    <col min="12038" max="12038" width="9.16015625" style="313" customWidth="1"/>
    <col min="12039" max="12039" width="5" style="313" customWidth="1"/>
    <col min="12040" max="12040" width="77.83203125" style="313" customWidth="1"/>
    <col min="12041" max="12042" width="20" style="313" customWidth="1"/>
    <col min="12043" max="12043" width="1.66796875" style="313" customWidth="1"/>
    <col min="12044" max="12288" width="9.33203125" style="313" customWidth="1"/>
    <col min="12289" max="12289" width="8.33203125" style="313" customWidth="1"/>
    <col min="12290" max="12290" width="1.66796875" style="313" customWidth="1"/>
    <col min="12291" max="12292" width="5" style="313" customWidth="1"/>
    <col min="12293" max="12293" width="11.66015625" style="313" customWidth="1"/>
    <col min="12294" max="12294" width="9.16015625" style="313" customWidth="1"/>
    <col min="12295" max="12295" width="5" style="313" customWidth="1"/>
    <col min="12296" max="12296" width="77.83203125" style="313" customWidth="1"/>
    <col min="12297" max="12298" width="20" style="313" customWidth="1"/>
    <col min="12299" max="12299" width="1.66796875" style="313" customWidth="1"/>
    <col min="12300" max="12544" width="9.33203125" style="313" customWidth="1"/>
    <col min="12545" max="12545" width="8.33203125" style="313" customWidth="1"/>
    <col min="12546" max="12546" width="1.66796875" style="313" customWidth="1"/>
    <col min="12547" max="12548" width="5" style="313" customWidth="1"/>
    <col min="12549" max="12549" width="11.66015625" style="313" customWidth="1"/>
    <col min="12550" max="12550" width="9.16015625" style="313" customWidth="1"/>
    <col min="12551" max="12551" width="5" style="313" customWidth="1"/>
    <col min="12552" max="12552" width="77.83203125" style="313" customWidth="1"/>
    <col min="12553" max="12554" width="20" style="313" customWidth="1"/>
    <col min="12555" max="12555" width="1.66796875" style="313" customWidth="1"/>
    <col min="12556" max="12800" width="9.33203125" style="313" customWidth="1"/>
    <col min="12801" max="12801" width="8.33203125" style="313" customWidth="1"/>
    <col min="12802" max="12802" width="1.66796875" style="313" customWidth="1"/>
    <col min="12803" max="12804" width="5" style="313" customWidth="1"/>
    <col min="12805" max="12805" width="11.66015625" style="313" customWidth="1"/>
    <col min="12806" max="12806" width="9.16015625" style="313" customWidth="1"/>
    <col min="12807" max="12807" width="5" style="313" customWidth="1"/>
    <col min="12808" max="12808" width="77.83203125" style="313" customWidth="1"/>
    <col min="12809" max="12810" width="20" style="313" customWidth="1"/>
    <col min="12811" max="12811" width="1.66796875" style="313" customWidth="1"/>
    <col min="12812" max="13056" width="9.33203125" style="313" customWidth="1"/>
    <col min="13057" max="13057" width="8.33203125" style="313" customWidth="1"/>
    <col min="13058" max="13058" width="1.66796875" style="313" customWidth="1"/>
    <col min="13059" max="13060" width="5" style="313" customWidth="1"/>
    <col min="13061" max="13061" width="11.66015625" style="313" customWidth="1"/>
    <col min="13062" max="13062" width="9.16015625" style="313" customWidth="1"/>
    <col min="13063" max="13063" width="5" style="313" customWidth="1"/>
    <col min="13064" max="13064" width="77.83203125" style="313" customWidth="1"/>
    <col min="13065" max="13066" width="20" style="313" customWidth="1"/>
    <col min="13067" max="13067" width="1.66796875" style="313" customWidth="1"/>
    <col min="13068" max="13312" width="9.33203125" style="313" customWidth="1"/>
    <col min="13313" max="13313" width="8.33203125" style="313" customWidth="1"/>
    <col min="13314" max="13314" width="1.66796875" style="313" customWidth="1"/>
    <col min="13315" max="13316" width="5" style="313" customWidth="1"/>
    <col min="13317" max="13317" width="11.66015625" style="313" customWidth="1"/>
    <col min="13318" max="13318" width="9.16015625" style="313" customWidth="1"/>
    <col min="13319" max="13319" width="5" style="313" customWidth="1"/>
    <col min="13320" max="13320" width="77.83203125" style="313" customWidth="1"/>
    <col min="13321" max="13322" width="20" style="313" customWidth="1"/>
    <col min="13323" max="13323" width="1.66796875" style="313" customWidth="1"/>
    <col min="13324" max="13568" width="9.33203125" style="313" customWidth="1"/>
    <col min="13569" max="13569" width="8.33203125" style="313" customWidth="1"/>
    <col min="13570" max="13570" width="1.66796875" style="313" customWidth="1"/>
    <col min="13571" max="13572" width="5" style="313" customWidth="1"/>
    <col min="13573" max="13573" width="11.66015625" style="313" customWidth="1"/>
    <col min="13574" max="13574" width="9.16015625" style="313" customWidth="1"/>
    <col min="13575" max="13575" width="5" style="313" customWidth="1"/>
    <col min="13576" max="13576" width="77.83203125" style="313" customWidth="1"/>
    <col min="13577" max="13578" width="20" style="313" customWidth="1"/>
    <col min="13579" max="13579" width="1.66796875" style="313" customWidth="1"/>
    <col min="13580" max="13824" width="9.33203125" style="313" customWidth="1"/>
    <col min="13825" max="13825" width="8.33203125" style="313" customWidth="1"/>
    <col min="13826" max="13826" width="1.66796875" style="313" customWidth="1"/>
    <col min="13827" max="13828" width="5" style="313" customWidth="1"/>
    <col min="13829" max="13829" width="11.66015625" style="313" customWidth="1"/>
    <col min="13830" max="13830" width="9.16015625" style="313" customWidth="1"/>
    <col min="13831" max="13831" width="5" style="313" customWidth="1"/>
    <col min="13832" max="13832" width="77.83203125" style="313" customWidth="1"/>
    <col min="13833" max="13834" width="20" style="313" customWidth="1"/>
    <col min="13835" max="13835" width="1.66796875" style="313" customWidth="1"/>
    <col min="13836" max="14080" width="9.33203125" style="313" customWidth="1"/>
    <col min="14081" max="14081" width="8.33203125" style="313" customWidth="1"/>
    <col min="14082" max="14082" width="1.66796875" style="313" customWidth="1"/>
    <col min="14083" max="14084" width="5" style="313" customWidth="1"/>
    <col min="14085" max="14085" width="11.66015625" style="313" customWidth="1"/>
    <col min="14086" max="14086" width="9.16015625" style="313" customWidth="1"/>
    <col min="14087" max="14087" width="5" style="313" customWidth="1"/>
    <col min="14088" max="14088" width="77.83203125" style="313" customWidth="1"/>
    <col min="14089" max="14090" width="20" style="313" customWidth="1"/>
    <col min="14091" max="14091" width="1.66796875" style="313" customWidth="1"/>
    <col min="14092" max="14336" width="9.33203125" style="313" customWidth="1"/>
    <col min="14337" max="14337" width="8.33203125" style="313" customWidth="1"/>
    <col min="14338" max="14338" width="1.66796875" style="313" customWidth="1"/>
    <col min="14339" max="14340" width="5" style="313" customWidth="1"/>
    <col min="14341" max="14341" width="11.66015625" style="313" customWidth="1"/>
    <col min="14342" max="14342" width="9.16015625" style="313" customWidth="1"/>
    <col min="14343" max="14343" width="5" style="313" customWidth="1"/>
    <col min="14344" max="14344" width="77.83203125" style="313" customWidth="1"/>
    <col min="14345" max="14346" width="20" style="313" customWidth="1"/>
    <col min="14347" max="14347" width="1.66796875" style="313" customWidth="1"/>
    <col min="14348" max="14592" width="9.33203125" style="313" customWidth="1"/>
    <col min="14593" max="14593" width="8.33203125" style="313" customWidth="1"/>
    <col min="14594" max="14594" width="1.66796875" style="313" customWidth="1"/>
    <col min="14595" max="14596" width="5" style="313" customWidth="1"/>
    <col min="14597" max="14597" width="11.66015625" style="313" customWidth="1"/>
    <col min="14598" max="14598" width="9.16015625" style="313" customWidth="1"/>
    <col min="14599" max="14599" width="5" style="313" customWidth="1"/>
    <col min="14600" max="14600" width="77.83203125" style="313" customWidth="1"/>
    <col min="14601" max="14602" width="20" style="313" customWidth="1"/>
    <col min="14603" max="14603" width="1.66796875" style="313" customWidth="1"/>
    <col min="14604" max="14848" width="9.33203125" style="313" customWidth="1"/>
    <col min="14849" max="14849" width="8.33203125" style="313" customWidth="1"/>
    <col min="14850" max="14850" width="1.66796875" style="313" customWidth="1"/>
    <col min="14851" max="14852" width="5" style="313" customWidth="1"/>
    <col min="14853" max="14853" width="11.66015625" style="313" customWidth="1"/>
    <col min="14854" max="14854" width="9.16015625" style="313" customWidth="1"/>
    <col min="14855" max="14855" width="5" style="313" customWidth="1"/>
    <col min="14856" max="14856" width="77.83203125" style="313" customWidth="1"/>
    <col min="14857" max="14858" width="20" style="313" customWidth="1"/>
    <col min="14859" max="14859" width="1.66796875" style="313" customWidth="1"/>
    <col min="14860" max="15104" width="9.33203125" style="313" customWidth="1"/>
    <col min="15105" max="15105" width="8.33203125" style="313" customWidth="1"/>
    <col min="15106" max="15106" width="1.66796875" style="313" customWidth="1"/>
    <col min="15107" max="15108" width="5" style="313" customWidth="1"/>
    <col min="15109" max="15109" width="11.66015625" style="313" customWidth="1"/>
    <col min="15110" max="15110" width="9.16015625" style="313" customWidth="1"/>
    <col min="15111" max="15111" width="5" style="313" customWidth="1"/>
    <col min="15112" max="15112" width="77.83203125" style="313" customWidth="1"/>
    <col min="15113" max="15114" width="20" style="313" customWidth="1"/>
    <col min="15115" max="15115" width="1.66796875" style="313" customWidth="1"/>
    <col min="15116" max="15360" width="9.33203125" style="313" customWidth="1"/>
    <col min="15361" max="15361" width="8.33203125" style="313" customWidth="1"/>
    <col min="15362" max="15362" width="1.66796875" style="313" customWidth="1"/>
    <col min="15363" max="15364" width="5" style="313" customWidth="1"/>
    <col min="15365" max="15365" width="11.66015625" style="313" customWidth="1"/>
    <col min="15366" max="15366" width="9.16015625" style="313" customWidth="1"/>
    <col min="15367" max="15367" width="5" style="313" customWidth="1"/>
    <col min="15368" max="15368" width="77.83203125" style="313" customWidth="1"/>
    <col min="15369" max="15370" width="20" style="313" customWidth="1"/>
    <col min="15371" max="15371" width="1.66796875" style="313" customWidth="1"/>
    <col min="15372" max="15616" width="9.33203125" style="313" customWidth="1"/>
    <col min="15617" max="15617" width="8.33203125" style="313" customWidth="1"/>
    <col min="15618" max="15618" width="1.66796875" style="313" customWidth="1"/>
    <col min="15619" max="15620" width="5" style="313" customWidth="1"/>
    <col min="15621" max="15621" width="11.66015625" style="313" customWidth="1"/>
    <col min="15622" max="15622" width="9.16015625" style="313" customWidth="1"/>
    <col min="15623" max="15623" width="5" style="313" customWidth="1"/>
    <col min="15624" max="15624" width="77.83203125" style="313" customWidth="1"/>
    <col min="15625" max="15626" width="20" style="313" customWidth="1"/>
    <col min="15627" max="15627" width="1.66796875" style="313" customWidth="1"/>
    <col min="15628" max="15872" width="9.33203125" style="313" customWidth="1"/>
    <col min="15873" max="15873" width="8.33203125" style="313" customWidth="1"/>
    <col min="15874" max="15874" width="1.66796875" style="313" customWidth="1"/>
    <col min="15875" max="15876" width="5" style="313" customWidth="1"/>
    <col min="15877" max="15877" width="11.66015625" style="313" customWidth="1"/>
    <col min="15878" max="15878" width="9.16015625" style="313" customWidth="1"/>
    <col min="15879" max="15879" width="5" style="313" customWidth="1"/>
    <col min="15880" max="15880" width="77.83203125" style="313" customWidth="1"/>
    <col min="15881" max="15882" width="20" style="313" customWidth="1"/>
    <col min="15883" max="15883" width="1.66796875" style="313" customWidth="1"/>
    <col min="15884" max="16128" width="9.33203125" style="313" customWidth="1"/>
    <col min="16129" max="16129" width="8.33203125" style="313" customWidth="1"/>
    <col min="16130" max="16130" width="1.66796875" style="313" customWidth="1"/>
    <col min="16131" max="16132" width="5" style="313" customWidth="1"/>
    <col min="16133" max="16133" width="11.66015625" style="313" customWidth="1"/>
    <col min="16134" max="16134" width="9.16015625" style="313" customWidth="1"/>
    <col min="16135" max="16135" width="5" style="313" customWidth="1"/>
    <col min="16136" max="16136" width="77.83203125" style="313" customWidth="1"/>
    <col min="16137" max="16138" width="20" style="313" customWidth="1"/>
    <col min="16139" max="16139" width="1.66796875" style="313" customWidth="1"/>
    <col min="16140" max="16384" width="9.33203125" style="313" customWidth="1"/>
  </cols>
  <sheetData>
    <row r="1" ht="37.5" customHeight="1"/>
    <row r="2" spans="2:1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pans="2:11" s="320" customFormat="1" ht="45" customHeight="1">
      <c r="B3" s="317"/>
      <c r="C3" s="318" t="s">
        <v>829</v>
      </c>
      <c r="D3" s="318"/>
      <c r="E3" s="318"/>
      <c r="F3" s="318"/>
      <c r="G3" s="318"/>
      <c r="H3" s="318"/>
      <c r="I3" s="318"/>
      <c r="J3" s="318"/>
      <c r="K3" s="319"/>
    </row>
    <row r="4" spans="2:11" ht="25.5" customHeight="1">
      <c r="B4" s="321"/>
      <c r="C4" s="322" t="s">
        <v>830</v>
      </c>
      <c r="D4" s="322"/>
      <c r="E4" s="322"/>
      <c r="F4" s="322"/>
      <c r="G4" s="322"/>
      <c r="H4" s="322"/>
      <c r="I4" s="322"/>
      <c r="J4" s="322"/>
      <c r="K4" s="323"/>
    </row>
    <row r="5" spans="2:11" ht="5.25" customHeight="1">
      <c r="B5" s="321"/>
      <c r="C5" s="324"/>
      <c r="D5" s="324"/>
      <c r="E5" s="324"/>
      <c r="F5" s="324"/>
      <c r="G5" s="324"/>
      <c r="H5" s="324"/>
      <c r="I5" s="324"/>
      <c r="J5" s="324"/>
      <c r="K5" s="323"/>
    </row>
    <row r="6" spans="2:11" ht="15" customHeight="1">
      <c r="B6" s="321"/>
      <c r="C6" s="325" t="s">
        <v>831</v>
      </c>
      <c r="D6" s="325"/>
      <c r="E6" s="325"/>
      <c r="F6" s="325"/>
      <c r="G6" s="325"/>
      <c r="H6" s="325"/>
      <c r="I6" s="325"/>
      <c r="J6" s="325"/>
      <c r="K6" s="323"/>
    </row>
    <row r="7" spans="2:11" ht="15" customHeight="1">
      <c r="B7" s="326"/>
      <c r="C7" s="325" t="s">
        <v>832</v>
      </c>
      <c r="D7" s="325"/>
      <c r="E7" s="325"/>
      <c r="F7" s="325"/>
      <c r="G7" s="325"/>
      <c r="H7" s="325"/>
      <c r="I7" s="325"/>
      <c r="J7" s="325"/>
      <c r="K7" s="323"/>
    </row>
    <row r="8" spans="2:11" ht="12.75" customHeight="1">
      <c r="B8" s="326"/>
      <c r="C8" s="327"/>
      <c r="D8" s="327"/>
      <c r="E8" s="327"/>
      <c r="F8" s="327"/>
      <c r="G8" s="327"/>
      <c r="H8" s="327"/>
      <c r="I8" s="327"/>
      <c r="J8" s="327"/>
      <c r="K8" s="323"/>
    </row>
    <row r="9" spans="2:11" ht="15" customHeight="1">
      <c r="B9" s="326"/>
      <c r="C9" s="325" t="s">
        <v>833</v>
      </c>
      <c r="D9" s="325"/>
      <c r="E9" s="325"/>
      <c r="F9" s="325"/>
      <c r="G9" s="325"/>
      <c r="H9" s="325"/>
      <c r="I9" s="325"/>
      <c r="J9" s="325"/>
      <c r="K9" s="323"/>
    </row>
    <row r="10" spans="2:11" ht="15" customHeight="1">
      <c r="B10" s="326"/>
      <c r="C10" s="327"/>
      <c r="D10" s="325" t="s">
        <v>834</v>
      </c>
      <c r="E10" s="325"/>
      <c r="F10" s="325"/>
      <c r="G10" s="325"/>
      <c r="H10" s="325"/>
      <c r="I10" s="325"/>
      <c r="J10" s="325"/>
      <c r="K10" s="323"/>
    </row>
    <row r="11" spans="2:11" ht="15" customHeight="1">
      <c r="B11" s="326"/>
      <c r="C11" s="328"/>
      <c r="D11" s="325" t="s">
        <v>835</v>
      </c>
      <c r="E11" s="325"/>
      <c r="F11" s="325"/>
      <c r="G11" s="325"/>
      <c r="H11" s="325"/>
      <c r="I11" s="325"/>
      <c r="J11" s="325"/>
      <c r="K11" s="323"/>
    </row>
    <row r="12" spans="2:11" ht="12.75" customHeight="1">
      <c r="B12" s="326"/>
      <c r="C12" s="328"/>
      <c r="D12" s="328"/>
      <c r="E12" s="328"/>
      <c r="F12" s="328"/>
      <c r="G12" s="328"/>
      <c r="H12" s="328"/>
      <c r="I12" s="328"/>
      <c r="J12" s="328"/>
      <c r="K12" s="323"/>
    </row>
    <row r="13" spans="2:11" ht="15" customHeight="1">
      <c r="B13" s="326"/>
      <c r="C13" s="328"/>
      <c r="D13" s="325" t="s">
        <v>836</v>
      </c>
      <c r="E13" s="325"/>
      <c r="F13" s="325"/>
      <c r="G13" s="325"/>
      <c r="H13" s="325"/>
      <c r="I13" s="325"/>
      <c r="J13" s="325"/>
      <c r="K13" s="323"/>
    </row>
    <row r="14" spans="2:11" ht="15" customHeight="1">
      <c r="B14" s="326"/>
      <c r="C14" s="328"/>
      <c r="D14" s="325" t="s">
        <v>837</v>
      </c>
      <c r="E14" s="325"/>
      <c r="F14" s="325"/>
      <c r="G14" s="325"/>
      <c r="H14" s="325"/>
      <c r="I14" s="325"/>
      <c r="J14" s="325"/>
      <c r="K14" s="323"/>
    </row>
    <row r="15" spans="2:11" ht="15" customHeight="1">
      <c r="B15" s="326"/>
      <c r="C15" s="328"/>
      <c r="D15" s="325" t="s">
        <v>838</v>
      </c>
      <c r="E15" s="325"/>
      <c r="F15" s="325"/>
      <c r="G15" s="325"/>
      <c r="H15" s="325"/>
      <c r="I15" s="325"/>
      <c r="J15" s="325"/>
      <c r="K15" s="323"/>
    </row>
    <row r="16" spans="2:11" ht="15" customHeight="1">
      <c r="B16" s="326"/>
      <c r="C16" s="328"/>
      <c r="D16" s="328"/>
      <c r="E16" s="329" t="s">
        <v>82</v>
      </c>
      <c r="F16" s="325" t="s">
        <v>839</v>
      </c>
      <c r="G16" s="325"/>
      <c r="H16" s="325"/>
      <c r="I16" s="325"/>
      <c r="J16" s="325"/>
      <c r="K16" s="323"/>
    </row>
    <row r="17" spans="2:11" ht="15" customHeight="1">
      <c r="B17" s="326"/>
      <c r="C17" s="328"/>
      <c r="D17" s="328"/>
      <c r="E17" s="329" t="s">
        <v>840</v>
      </c>
      <c r="F17" s="325" t="s">
        <v>841</v>
      </c>
      <c r="G17" s="325"/>
      <c r="H17" s="325"/>
      <c r="I17" s="325"/>
      <c r="J17" s="325"/>
      <c r="K17" s="323"/>
    </row>
    <row r="18" spans="2:11" ht="15" customHeight="1">
      <c r="B18" s="326"/>
      <c r="C18" s="328"/>
      <c r="D18" s="328"/>
      <c r="E18" s="329" t="s">
        <v>842</v>
      </c>
      <c r="F18" s="325" t="s">
        <v>843</v>
      </c>
      <c r="G18" s="325"/>
      <c r="H18" s="325"/>
      <c r="I18" s="325"/>
      <c r="J18" s="325"/>
      <c r="K18" s="323"/>
    </row>
    <row r="19" spans="2:11" ht="15" customHeight="1">
      <c r="B19" s="326"/>
      <c r="C19" s="328"/>
      <c r="D19" s="328"/>
      <c r="E19" s="329" t="s">
        <v>844</v>
      </c>
      <c r="F19" s="325" t="s">
        <v>845</v>
      </c>
      <c r="G19" s="325"/>
      <c r="H19" s="325"/>
      <c r="I19" s="325"/>
      <c r="J19" s="325"/>
      <c r="K19" s="323"/>
    </row>
    <row r="20" spans="2:11" ht="15" customHeight="1">
      <c r="B20" s="326"/>
      <c r="C20" s="328"/>
      <c r="D20" s="328"/>
      <c r="E20" s="329" t="s">
        <v>846</v>
      </c>
      <c r="F20" s="325" t="s">
        <v>847</v>
      </c>
      <c r="G20" s="325"/>
      <c r="H20" s="325"/>
      <c r="I20" s="325"/>
      <c r="J20" s="325"/>
      <c r="K20" s="323"/>
    </row>
    <row r="21" spans="2:11" ht="15" customHeight="1">
      <c r="B21" s="326"/>
      <c r="C21" s="328"/>
      <c r="D21" s="328"/>
      <c r="E21" s="329" t="s">
        <v>848</v>
      </c>
      <c r="F21" s="325" t="s">
        <v>849</v>
      </c>
      <c r="G21" s="325"/>
      <c r="H21" s="325"/>
      <c r="I21" s="325"/>
      <c r="J21" s="325"/>
      <c r="K21" s="323"/>
    </row>
    <row r="22" spans="2:11" ht="12.75" customHeight="1">
      <c r="B22" s="326"/>
      <c r="C22" s="328"/>
      <c r="D22" s="328"/>
      <c r="E22" s="328"/>
      <c r="F22" s="328"/>
      <c r="G22" s="328"/>
      <c r="H22" s="328"/>
      <c r="I22" s="328"/>
      <c r="J22" s="328"/>
      <c r="K22" s="323"/>
    </row>
    <row r="23" spans="2:11" ht="15" customHeight="1">
      <c r="B23" s="326"/>
      <c r="C23" s="325" t="s">
        <v>850</v>
      </c>
      <c r="D23" s="325"/>
      <c r="E23" s="325"/>
      <c r="F23" s="325"/>
      <c r="G23" s="325"/>
      <c r="H23" s="325"/>
      <c r="I23" s="325"/>
      <c r="J23" s="325"/>
      <c r="K23" s="323"/>
    </row>
    <row r="24" spans="2:11" ht="15" customHeight="1">
      <c r="B24" s="326"/>
      <c r="C24" s="325" t="s">
        <v>851</v>
      </c>
      <c r="D24" s="325"/>
      <c r="E24" s="325"/>
      <c r="F24" s="325"/>
      <c r="G24" s="325"/>
      <c r="H24" s="325"/>
      <c r="I24" s="325"/>
      <c r="J24" s="325"/>
      <c r="K24" s="323"/>
    </row>
    <row r="25" spans="2:11" ht="15" customHeight="1">
      <c r="B25" s="326"/>
      <c r="C25" s="327"/>
      <c r="D25" s="325" t="s">
        <v>852</v>
      </c>
      <c r="E25" s="325"/>
      <c r="F25" s="325"/>
      <c r="G25" s="325"/>
      <c r="H25" s="325"/>
      <c r="I25" s="325"/>
      <c r="J25" s="325"/>
      <c r="K25" s="323"/>
    </row>
    <row r="26" spans="2:11" ht="15" customHeight="1">
      <c r="B26" s="326"/>
      <c r="C26" s="328"/>
      <c r="D26" s="325" t="s">
        <v>853</v>
      </c>
      <c r="E26" s="325"/>
      <c r="F26" s="325"/>
      <c r="G26" s="325"/>
      <c r="H26" s="325"/>
      <c r="I26" s="325"/>
      <c r="J26" s="325"/>
      <c r="K26" s="323"/>
    </row>
    <row r="27" spans="2:11" ht="12.75" customHeight="1">
      <c r="B27" s="326"/>
      <c r="C27" s="328"/>
      <c r="D27" s="328"/>
      <c r="E27" s="328"/>
      <c r="F27" s="328"/>
      <c r="G27" s="328"/>
      <c r="H27" s="328"/>
      <c r="I27" s="328"/>
      <c r="J27" s="328"/>
      <c r="K27" s="323"/>
    </row>
    <row r="28" spans="2:11" ht="15" customHeight="1">
      <c r="B28" s="326"/>
      <c r="C28" s="328"/>
      <c r="D28" s="325" t="s">
        <v>854</v>
      </c>
      <c r="E28" s="325"/>
      <c r="F28" s="325"/>
      <c r="G28" s="325"/>
      <c r="H28" s="325"/>
      <c r="I28" s="325"/>
      <c r="J28" s="325"/>
      <c r="K28" s="323"/>
    </row>
    <row r="29" spans="2:11" ht="15" customHeight="1">
      <c r="B29" s="326"/>
      <c r="C29" s="328"/>
      <c r="D29" s="325" t="s">
        <v>855</v>
      </c>
      <c r="E29" s="325"/>
      <c r="F29" s="325"/>
      <c r="G29" s="325"/>
      <c r="H29" s="325"/>
      <c r="I29" s="325"/>
      <c r="J29" s="325"/>
      <c r="K29" s="323"/>
    </row>
    <row r="30" spans="2:11" ht="12.75" customHeight="1">
      <c r="B30" s="326"/>
      <c r="C30" s="328"/>
      <c r="D30" s="328"/>
      <c r="E30" s="328"/>
      <c r="F30" s="328"/>
      <c r="G30" s="328"/>
      <c r="H30" s="328"/>
      <c r="I30" s="328"/>
      <c r="J30" s="328"/>
      <c r="K30" s="323"/>
    </row>
    <row r="31" spans="2:11" ht="15" customHeight="1">
      <c r="B31" s="326"/>
      <c r="C31" s="328"/>
      <c r="D31" s="325" t="s">
        <v>856</v>
      </c>
      <c r="E31" s="325"/>
      <c r="F31" s="325"/>
      <c r="G31" s="325"/>
      <c r="H31" s="325"/>
      <c r="I31" s="325"/>
      <c r="J31" s="325"/>
      <c r="K31" s="323"/>
    </row>
    <row r="32" spans="2:11" ht="15" customHeight="1">
      <c r="B32" s="326"/>
      <c r="C32" s="328"/>
      <c r="D32" s="325" t="s">
        <v>857</v>
      </c>
      <c r="E32" s="325"/>
      <c r="F32" s="325"/>
      <c r="G32" s="325"/>
      <c r="H32" s="325"/>
      <c r="I32" s="325"/>
      <c r="J32" s="325"/>
      <c r="K32" s="323"/>
    </row>
    <row r="33" spans="2:11" ht="15" customHeight="1">
      <c r="B33" s="326"/>
      <c r="C33" s="328"/>
      <c r="D33" s="325" t="s">
        <v>858</v>
      </c>
      <c r="E33" s="325"/>
      <c r="F33" s="325"/>
      <c r="G33" s="325"/>
      <c r="H33" s="325"/>
      <c r="I33" s="325"/>
      <c r="J33" s="325"/>
      <c r="K33" s="323"/>
    </row>
    <row r="34" spans="2:11" ht="15" customHeight="1">
      <c r="B34" s="326"/>
      <c r="C34" s="328"/>
      <c r="D34" s="327"/>
      <c r="E34" s="330" t="s">
        <v>116</v>
      </c>
      <c r="F34" s="327"/>
      <c r="G34" s="325" t="s">
        <v>859</v>
      </c>
      <c r="H34" s="325"/>
      <c r="I34" s="325"/>
      <c r="J34" s="325"/>
      <c r="K34" s="323"/>
    </row>
    <row r="35" spans="2:11" ht="30.75" customHeight="1">
      <c r="B35" s="326"/>
      <c r="C35" s="328"/>
      <c r="D35" s="327"/>
      <c r="E35" s="330" t="s">
        <v>860</v>
      </c>
      <c r="F35" s="327"/>
      <c r="G35" s="325" t="s">
        <v>861</v>
      </c>
      <c r="H35" s="325"/>
      <c r="I35" s="325"/>
      <c r="J35" s="325"/>
      <c r="K35" s="323"/>
    </row>
    <row r="36" spans="2:11" ht="15" customHeight="1">
      <c r="B36" s="326"/>
      <c r="C36" s="328"/>
      <c r="D36" s="327"/>
      <c r="E36" s="330" t="s">
        <v>57</v>
      </c>
      <c r="F36" s="327"/>
      <c r="G36" s="325" t="s">
        <v>862</v>
      </c>
      <c r="H36" s="325"/>
      <c r="I36" s="325"/>
      <c r="J36" s="325"/>
      <c r="K36" s="323"/>
    </row>
    <row r="37" spans="2:11" ht="15" customHeight="1">
      <c r="B37" s="326"/>
      <c r="C37" s="328"/>
      <c r="D37" s="327"/>
      <c r="E37" s="330" t="s">
        <v>117</v>
      </c>
      <c r="F37" s="327"/>
      <c r="G37" s="325" t="s">
        <v>863</v>
      </c>
      <c r="H37" s="325"/>
      <c r="I37" s="325"/>
      <c r="J37" s="325"/>
      <c r="K37" s="323"/>
    </row>
    <row r="38" spans="2:11" ht="15" customHeight="1">
      <c r="B38" s="326"/>
      <c r="C38" s="328"/>
      <c r="D38" s="327"/>
      <c r="E38" s="330" t="s">
        <v>118</v>
      </c>
      <c r="F38" s="327"/>
      <c r="G38" s="325" t="s">
        <v>864</v>
      </c>
      <c r="H38" s="325"/>
      <c r="I38" s="325"/>
      <c r="J38" s="325"/>
      <c r="K38" s="323"/>
    </row>
    <row r="39" spans="2:11" ht="15" customHeight="1">
      <c r="B39" s="326"/>
      <c r="C39" s="328"/>
      <c r="D39" s="327"/>
      <c r="E39" s="330" t="s">
        <v>119</v>
      </c>
      <c r="F39" s="327"/>
      <c r="G39" s="325" t="s">
        <v>865</v>
      </c>
      <c r="H39" s="325"/>
      <c r="I39" s="325"/>
      <c r="J39" s="325"/>
      <c r="K39" s="323"/>
    </row>
    <row r="40" spans="2:11" ht="15" customHeight="1">
      <c r="B40" s="326"/>
      <c r="C40" s="328"/>
      <c r="D40" s="327"/>
      <c r="E40" s="330" t="s">
        <v>866</v>
      </c>
      <c r="F40" s="327"/>
      <c r="G40" s="325" t="s">
        <v>867</v>
      </c>
      <c r="H40" s="325"/>
      <c r="I40" s="325"/>
      <c r="J40" s="325"/>
      <c r="K40" s="323"/>
    </row>
    <row r="41" spans="2:11" ht="15" customHeight="1">
      <c r="B41" s="326"/>
      <c r="C41" s="328"/>
      <c r="D41" s="327"/>
      <c r="E41" s="330"/>
      <c r="F41" s="327"/>
      <c r="G41" s="325" t="s">
        <v>868</v>
      </c>
      <c r="H41" s="325"/>
      <c r="I41" s="325"/>
      <c r="J41" s="325"/>
      <c r="K41" s="323"/>
    </row>
    <row r="42" spans="2:11" ht="15" customHeight="1">
      <c r="B42" s="326"/>
      <c r="C42" s="328"/>
      <c r="D42" s="327"/>
      <c r="E42" s="330" t="s">
        <v>869</v>
      </c>
      <c r="F42" s="327"/>
      <c r="G42" s="325" t="s">
        <v>870</v>
      </c>
      <c r="H42" s="325"/>
      <c r="I42" s="325"/>
      <c r="J42" s="325"/>
      <c r="K42" s="323"/>
    </row>
    <row r="43" spans="2:11" ht="15" customHeight="1">
      <c r="B43" s="326"/>
      <c r="C43" s="328"/>
      <c r="D43" s="327"/>
      <c r="E43" s="330" t="s">
        <v>121</v>
      </c>
      <c r="F43" s="327"/>
      <c r="G43" s="325" t="s">
        <v>871</v>
      </c>
      <c r="H43" s="325"/>
      <c r="I43" s="325"/>
      <c r="J43" s="325"/>
      <c r="K43" s="323"/>
    </row>
    <row r="44" spans="2:11" ht="12.75" customHeight="1">
      <c r="B44" s="326"/>
      <c r="C44" s="328"/>
      <c r="D44" s="327"/>
      <c r="E44" s="327"/>
      <c r="F44" s="327"/>
      <c r="G44" s="327"/>
      <c r="H44" s="327"/>
      <c r="I44" s="327"/>
      <c r="J44" s="327"/>
      <c r="K44" s="323"/>
    </row>
    <row r="45" spans="2:11" ht="15" customHeight="1">
      <c r="B45" s="326"/>
      <c r="C45" s="328"/>
      <c r="D45" s="325" t="s">
        <v>872</v>
      </c>
      <c r="E45" s="325"/>
      <c r="F45" s="325"/>
      <c r="G45" s="325"/>
      <c r="H45" s="325"/>
      <c r="I45" s="325"/>
      <c r="J45" s="325"/>
      <c r="K45" s="323"/>
    </row>
    <row r="46" spans="2:11" ht="15" customHeight="1">
      <c r="B46" s="326"/>
      <c r="C46" s="328"/>
      <c r="D46" s="328"/>
      <c r="E46" s="325" t="s">
        <v>873</v>
      </c>
      <c r="F46" s="325"/>
      <c r="G46" s="325"/>
      <c r="H46" s="325"/>
      <c r="I46" s="325"/>
      <c r="J46" s="325"/>
      <c r="K46" s="323"/>
    </row>
    <row r="47" spans="2:11" ht="15" customHeight="1">
      <c r="B47" s="326"/>
      <c r="C47" s="328"/>
      <c r="D47" s="328"/>
      <c r="E47" s="325" t="s">
        <v>874</v>
      </c>
      <c r="F47" s="325"/>
      <c r="G47" s="325"/>
      <c r="H47" s="325"/>
      <c r="I47" s="325"/>
      <c r="J47" s="325"/>
      <c r="K47" s="323"/>
    </row>
    <row r="48" spans="2:11" ht="15" customHeight="1">
      <c r="B48" s="326"/>
      <c r="C48" s="328"/>
      <c r="D48" s="328"/>
      <c r="E48" s="325" t="s">
        <v>875</v>
      </c>
      <c r="F48" s="325"/>
      <c r="G48" s="325"/>
      <c r="H48" s="325"/>
      <c r="I48" s="325"/>
      <c r="J48" s="325"/>
      <c r="K48" s="323"/>
    </row>
    <row r="49" spans="2:11" ht="15" customHeight="1">
      <c r="B49" s="326"/>
      <c r="C49" s="328"/>
      <c r="D49" s="325" t="s">
        <v>876</v>
      </c>
      <c r="E49" s="325"/>
      <c r="F49" s="325"/>
      <c r="G49" s="325"/>
      <c r="H49" s="325"/>
      <c r="I49" s="325"/>
      <c r="J49" s="325"/>
      <c r="K49" s="323"/>
    </row>
    <row r="50" spans="2:11" ht="25.5" customHeight="1">
      <c r="B50" s="321"/>
      <c r="C50" s="322" t="s">
        <v>877</v>
      </c>
      <c r="D50" s="322"/>
      <c r="E50" s="322"/>
      <c r="F50" s="322"/>
      <c r="G50" s="322"/>
      <c r="H50" s="322"/>
      <c r="I50" s="322"/>
      <c r="J50" s="322"/>
      <c r="K50" s="323"/>
    </row>
    <row r="51" spans="2:11" ht="5.25" customHeight="1">
      <c r="B51" s="321"/>
      <c r="C51" s="324"/>
      <c r="D51" s="324"/>
      <c r="E51" s="324"/>
      <c r="F51" s="324"/>
      <c r="G51" s="324"/>
      <c r="H51" s="324"/>
      <c r="I51" s="324"/>
      <c r="J51" s="324"/>
      <c r="K51" s="323"/>
    </row>
    <row r="52" spans="2:11" ht="15" customHeight="1">
      <c r="B52" s="321"/>
      <c r="C52" s="325" t="s">
        <v>878</v>
      </c>
      <c r="D52" s="325"/>
      <c r="E52" s="325"/>
      <c r="F52" s="325"/>
      <c r="G52" s="325"/>
      <c r="H52" s="325"/>
      <c r="I52" s="325"/>
      <c r="J52" s="325"/>
      <c r="K52" s="323"/>
    </row>
    <row r="53" spans="2:11" ht="15" customHeight="1">
      <c r="B53" s="321"/>
      <c r="C53" s="325" t="s">
        <v>879</v>
      </c>
      <c r="D53" s="325"/>
      <c r="E53" s="325"/>
      <c r="F53" s="325"/>
      <c r="G53" s="325"/>
      <c r="H53" s="325"/>
      <c r="I53" s="325"/>
      <c r="J53" s="325"/>
      <c r="K53" s="323"/>
    </row>
    <row r="54" spans="2:11" ht="12.75" customHeight="1">
      <c r="B54" s="321"/>
      <c r="C54" s="327"/>
      <c r="D54" s="327"/>
      <c r="E54" s="327"/>
      <c r="F54" s="327"/>
      <c r="G54" s="327"/>
      <c r="H54" s="327"/>
      <c r="I54" s="327"/>
      <c r="J54" s="327"/>
      <c r="K54" s="323"/>
    </row>
    <row r="55" spans="2:11" ht="15" customHeight="1">
      <c r="B55" s="321"/>
      <c r="C55" s="325" t="s">
        <v>880</v>
      </c>
      <c r="D55" s="325"/>
      <c r="E55" s="325"/>
      <c r="F55" s="325"/>
      <c r="G55" s="325"/>
      <c r="H55" s="325"/>
      <c r="I55" s="325"/>
      <c r="J55" s="325"/>
      <c r="K55" s="323"/>
    </row>
    <row r="56" spans="2:11" ht="15" customHeight="1">
      <c r="B56" s="321"/>
      <c r="C56" s="328"/>
      <c r="D56" s="325" t="s">
        <v>881</v>
      </c>
      <c r="E56" s="325"/>
      <c r="F56" s="325"/>
      <c r="G56" s="325"/>
      <c r="H56" s="325"/>
      <c r="I56" s="325"/>
      <c r="J56" s="325"/>
      <c r="K56" s="323"/>
    </row>
    <row r="57" spans="2:11" ht="15" customHeight="1">
      <c r="B57" s="321"/>
      <c r="C57" s="328"/>
      <c r="D57" s="325" t="s">
        <v>882</v>
      </c>
      <c r="E57" s="325"/>
      <c r="F57" s="325"/>
      <c r="G57" s="325"/>
      <c r="H57" s="325"/>
      <c r="I57" s="325"/>
      <c r="J57" s="325"/>
      <c r="K57" s="323"/>
    </row>
    <row r="58" spans="2:11" ht="15" customHeight="1">
      <c r="B58" s="321"/>
      <c r="C58" s="328"/>
      <c r="D58" s="325" t="s">
        <v>883</v>
      </c>
      <c r="E58" s="325"/>
      <c r="F58" s="325"/>
      <c r="G58" s="325"/>
      <c r="H58" s="325"/>
      <c r="I58" s="325"/>
      <c r="J58" s="325"/>
      <c r="K58" s="323"/>
    </row>
    <row r="59" spans="2:11" ht="15" customHeight="1">
      <c r="B59" s="321"/>
      <c r="C59" s="328"/>
      <c r="D59" s="325" t="s">
        <v>884</v>
      </c>
      <c r="E59" s="325"/>
      <c r="F59" s="325"/>
      <c r="G59" s="325"/>
      <c r="H59" s="325"/>
      <c r="I59" s="325"/>
      <c r="J59" s="325"/>
      <c r="K59" s="323"/>
    </row>
    <row r="60" spans="2:11" ht="15" customHeight="1">
      <c r="B60" s="321"/>
      <c r="C60" s="328"/>
      <c r="D60" s="331" t="s">
        <v>885</v>
      </c>
      <c r="E60" s="331"/>
      <c r="F60" s="331"/>
      <c r="G60" s="331"/>
      <c r="H60" s="331"/>
      <c r="I60" s="331"/>
      <c r="J60" s="331"/>
      <c r="K60" s="323"/>
    </row>
    <row r="61" spans="2:11" ht="15" customHeight="1">
      <c r="B61" s="321"/>
      <c r="C61" s="328"/>
      <c r="D61" s="325" t="s">
        <v>886</v>
      </c>
      <c r="E61" s="325"/>
      <c r="F61" s="325"/>
      <c r="G61" s="325"/>
      <c r="H61" s="325"/>
      <c r="I61" s="325"/>
      <c r="J61" s="325"/>
      <c r="K61" s="323"/>
    </row>
    <row r="62" spans="2:11" ht="12.75" customHeight="1">
      <c r="B62" s="321"/>
      <c r="C62" s="328"/>
      <c r="D62" s="328"/>
      <c r="E62" s="332"/>
      <c r="F62" s="328"/>
      <c r="G62" s="328"/>
      <c r="H62" s="328"/>
      <c r="I62" s="328"/>
      <c r="J62" s="328"/>
      <c r="K62" s="323"/>
    </row>
    <row r="63" spans="2:11" ht="15" customHeight="1">
      <c r="B63" s="321"/>
      <c r="C63" s="328"/>
      <c r="D63" s="325" t="s">
        <v>887</v>
      </c>
      <c r="E63" s="325"/>
      <c r="F63" s="325"/>
      <c r="G63" s="325"/>
      <c r="H63" s="325"/>
      <c r="I63" s="325"/>
      <c r="J63" s="325"/>
      <c r="K63" s="323"/>
    </row>
    <row r="64" spans="2:11" ht="15" customHeight="1">
      <c r="B64" s="321"/>
      <c r="C64" s="328"/>
      <c r="D64" s="331" t="s">
        <v>888</v>
      </c>
      <c r="E64" s="331"/>
      <c r="F64" s="331"/>
      <c r="G64" s="331"/>
      <c r="H64" s="331"/>
      <c r="I64" s="331"/>
      <c r="J64" s="331"/>
      <c r="K64" s="323"/>
    </row>
    <row r="65" spans="2:11" ht="15" customHeight="1">
      <c r="B65" s="321"/>
      <c r="C65" s="328"/>
      <c r="D65" s="325" t="s">
        <v>889</v>
      </c>
      <c r="E65" s="325"/>
      <c r="F65" s="325"/>
      <c r="G65" s="325"/>
      <c r="H65" s="325"/>
      <c r="I65" s="325"/>
      <c r="J65" s="325"/>
      <c r="K65" s="323"/>
    </row>
    <row r="66" spans="2:11" ht="15" customHeight="1">
      <c r="B66" s="321"/>
      <c r="C66" s="328"/>
      <c r="D66" s="325" t="s">
        <v>890</v>
      </c>
      <c r="E66" s="325"/>
      <c r="F66" s="325"/>
      <c r="G66" s="325"/>
      <c r="H66" s="325"/>
      <c r="I66" s="325"/>
      <c r="J66" s="325"/>
      <c r="K66" s="323"/>
    </row>
    <row r="67" spans="2:11" ht="15" customHeight="1">
      <c r="B67" s="321"/>
      <c r="C67" s="328"/>
      <c r="D67" s="325" t="s">
        <v>891</v>
      </c>
      <c r="E67" s="325"/>
      <c r="F67" s="325"/>
      <c r="G67" s="325"/>
      <c r="H67" s="325"/>
      <c r="I67" s="325"/>
      <c r="J67" s="325"/>
      <c r="K67" s="323"/>
    </row>
    <row r="68" spans="2:11" ht="15" customHeight="1">
      <c r="B68" s="321"/>
      <c r="C68" s="328"/>
      <c r="D68" s="325" t="s">
        <v>892</v>
      </c>
      <c r="E68" s="325"/>
      <c r="F68" s="325"/>
      <c r="G68" s="325"/>
      <c r="H68" s="325"/>
      <c r="I68" s="325"/>
      <c r="J68" s="325"/>
      <c r="K68" s="323"/>
    </row>
    <row r="69" spans="2:11" ht="12.75" customHeight="1">
      <c r="B69" s="333"/>
      <c r="C69" s="334"/>
      <c r="D69" s="334"/>
      <c r="E69" s="334"/>
      <c r="F69" s="334"/>
      <c r="G69" s="334"/>
      <c r="H69" s="334"/>
      <c r="I69" s="334"/>
      <c r="J69" s="334"/>
      <c r="K69" s="335"/>
    </row>
    <row r="70" spans="2:11" ht="18.75" customHeight="1">
      <c r="B70" s="336"/>
      <c r="C70" s="336"/>
      <c r="D70" s="336"/>
      <c r="E70" s="336"/>
      <c r="F70" s="336"/>
      <c r="G70" s="336"/>
      <c r="H70" s="336"/>
      <c r="I70" s="336"/>
      <c r="J70" s="336"/>
      <c r="K70" s="337"/>
    </row>
    <row r="71" spans="2:11" ht="18.75" customHeight="1">
      <c r="B71" s="337"/>
      <c r="C71" s="337"/>
      <c r="D71" s="337"/>
      <c r="E71" s="337"/>
      <c r="F71" s="337"/>
      <c r="G71" s="337"/>
      <c r="H71" s="337"/>
      <c r="I71" s="337"/>
      <c r="J71" s="337"/>
      <c r="K71" s="337"/>
    </row>
    <row r="72" spans="2:11" ht="7.5" customHeight="1">
      <c r="B72" s="338"/>
      <c r="C72" s="339"/>
      <c r="D72" s="339"/>
      <c r="E72" s="339"/>
      <c r="F72" s="339"/>
      <c r="G72" s="339"/>
      <c r="H72" s="339"/>
      <c r="I72" s="339"/>
      <c r="J72" s="339"/>
      <c r="K72" s="340"/>
    </row>
    <row r="73" spans="2:11" ht="45" customHeight="1">
      <c r="B73" s="341"/>
      <c r="C73" s="342" t="s">
        <v>828</v>
      </c>
      <c r="D73" s="342"/>
      <c r="E73" s="342"/>
      <c r="F73" s="342"/>
      <c r="G73" s="342"/>
      <c r="H73" s="342"/>
      <c r="I73" s="342"/>
      <c r="J73" s="342"/>
      <c r="K73" s="343"/>
    </row>
    <row r="74" spans="2:11" ht="17.25" customHeight="1">
      <c r="B74" s="341"/>
      <c r="C74" s="344" t="s">
        <v>893</v>
      </c>
      <c r="D74" s="344"/>
      <c r="E74" s="344"/>
      <c r="F74" s="344" t="s">
        <v>894</v>
      </c>
      <c r="G74" s="345"/>
      <c r="H74" s="344" t="s">
        <v>117</v>
      </c>
      <c r="I74" s="344" t="s">
        <v>61</v>
      </c>
      <c r="J74" s="344" t="s">
        <v>895</v>
      </c>
      <c r="K74" s="343"/>
    </row>
    <row r="75" spans="2:11" ht="17.25" customHeight="1">
      <c r="B75" s="341"/>
      <c r="C75" s="346" t="s">
        <v>896</v>
      </c>
      <c r="D75" s="346"/>
      <c r="E75" s="346"/>
      <c r="F75" s="347" t="s">
        <v>897</v>
      </c>
      <c r="G75" s="348"/>
      <c r="H75" s="346"/>
      <c r="I75" s="346"/>
      <c r="J75" s="346" t="s">
        <v>898</v>
      </c>
      <c r="K75" s="343"/>
    </row>
    <row r="76" spans="2:11" ht="5.25" customHeight="1">
      <c r="B76" s="341"/>
      <c r="C76" s="349"/>
      <c r="D76" s="349"/>
      <c r="E76" s="349"/>
      <c r="F76" s="349"/>
      <c r="G76" s="350"/>
      <c r="H76" s="349"/>
      <c r="I76" s="349"/>
      <c r="J76" s="349"/>
      <c r="K76" s="343"/>
    </row>
    <row r="77" spans="2:11" ht="15" customHeight="1">
      <c r="B77" s="341"/>
      <c r="C77" s="330" t="s">
        <v>57</v>
      </c>
      <c r="D77" s="349"/>
      <c r="E77" s="349"/>
      <c r="F77" s="351" t="s">
        <v>899</v>
      </c>
      <c r="G77" s="350"/>
      <c r="H77" s="330" t="s">
        <v>900</v>
      </c>
      <c r="I77" s="330" t="s">
        <v>901</v>
      </c>
      <c r="J77" s="330">
        <v>20</v>
      </c>
      <c r="K77" s="343"/>
    </row>
    <row r="78" spans="2:11" ht="15" customHeight="1">
      <c r="B78" s="341"/>
      <c r="C78" s="330" t="s">
        <v>902</v>
      </c>
      <c r="D78" s="330"/>
      <c r="E78" s="330"/>
      <c r="F78" s="351" t="s">
        <v>899</v>
      </c>
      <c r="G78" s="350"/>
      <c r="H78" s="330" t="s">
        <v>903</v>
      </c>
      <c r="I78" s="330" t="s">
        <v>901</v>
      </c>
      <c r="J78" s="330">
        <v>120</v>
      </c>
      <c r="K78" s="343"/>
    </row>
    <row r="79" spans="2:11" ht="15" customHeight="1">
      <c r="B79" s="352"/>
      <c r="C79" s="330" t="s">
        <v>904</v>
      </c>
      <c r="D79" s="330"/>
      <c r="E79" s="330"/>
      <c r="F79" s="351" t="s">
        <v>905</v>
      </c>
      <c r="G79" s="350"/>
      <c r="H79" s="330" t="s">
        <v>906</v>
      </c>
      <c r="I79" s="330" t="s">
        <v>901</v>
      </c>
      <c r="J79" s="330">
        <v>50</v>
      </c>
      <c r="K79" s="343"/>
    </row>
    <row r="80" spans="2:11" ht="15" customHeight="1">
      <c r="B80" s="352"/>
      <c r="C80" s="330" t="s">
        <v>907</v>
      </c>
      <c r="D80" s="330"/>
      <c r="E80" s="330"/>
      <c r="F80" s="351" t="s">
        <v>899</v>
      </c>
      <c r="G80" s="350"/>
      <c r="H80" s="330" t="s">
        <v>908</v>
      </c>
      <c r="I80" s="330" t="s">
        <v>909</v>
      </c>
      <c r="J80" s="330"/>
      <c r="K80" s="343"/>
    </row>
    <row r="81" spans="2:11" ht="15" customHeight="1">
      <c r="B81" s="352"/>
      <c r="C81" s="353" t="s">
        <v>910</v>
      </c>
      <c r="D81" s="353"/>
      <c r="E81" s="353"/>
      <c r="F81" s="354" t="s">
        <v>905</v>
      </c>
      <c r="G81" s="353"/>
      <c r="H81" s="353" t="s">
        <v>911</v>
      </c>
      <c r="I81" s="353" t="s">
        <v>901</v>
      </c>
      <c r="J81" s="353">
        <v>15</v>
      </c>
      <c r="K81" s="343"/>
    </row>
    <row r="82" spans="2:11" ht="15" customHeight="1">
      <c r="B82" s="352"/>
      <c r="C82" s="353" t="s">
        <v>912</v>
      </c>
      <c r="D82" s="353"/>
      <c r="E82" s="353"/>
      <c r="F82" s="354" t="s">
        <v>905</v>
      </c>
      <c r="G82" s="353"/>
      <c r="H82" s="353" t="s">
        <v>913</v>
      </c>
      <c r="I82" s="353" t="s">
        <v>901</v>
      </c>
      <c r="J82" s="353">
        <v>15</v>
      </c>
      <c r="K82" s="343"/>
    </row>
    <row r="83" spans="2:11" ht="15" customHeight="1">
      <c r="B83" s="352"/>
      <c r="C83" s="353" t="s">
        <v>914</v>
      </c>
      <c r="D83" s="353"/>
      <c r="E83" s="353"/>
      <c r="F83" s="354" t="s">
        <v>905</v>
      </c>
      <c r="G83" s="353"/>
      <c r="H83" s="353" t="s">
        <v>915</v>
      </c>
      <c r="I83" s="353" t="s">
        <v>901</v>
      </c>
      <c r="J83" s="353">
        <v>20</v>
      </c>
      <c r="K83" s="343"/>
    </row>
    <row r="84" spans="2:11" ht="15" customHeight="1">
      <c r="B84" s="352"/>
      <c r="C84" s="353" t="s">
        <v>916</v>
      </c>
      <c r="D84" s="353"/>
      <c r="E84" s="353"/>
      <c r="F84" s="354" t="s">
        <v>905</v>
      </c>
      <c r="G84" s="353"/>
      <c r="H84" s="353" t="s">
        <v>917</v>
      </c>
      <c r="I84" s="353" t="s">
        <v>901</v>
      </c>
      <c r="J84" s="353">
        <v>20</v>
      </c>
      <c r="K84" s="343"/>
    </row>
    <row r="85" spans="2:11" ht="15" customHeight="1">
      <c r="B85" s="352"/>
      <c r="C85" s="330" t="s">
        <v>918</v>
      </c>
      <c r="D85" s="330"/>
      <c r="E85" s="330"/>
      <c r="F85" s="351" t="s">
        <v>905</v>
      </c>
      <c r="G85" s="350"/>
      <c r="H85" s="330" t="s">
        <v>919</v>
      </c>
      <c r="I85" s="330" t="s">
        <v>901</v>
      </c>
      <c r="J85" s="330">
        <v>50</v>
      </c>
      <c r="K85" s="343"/>
    </row>
    <row r="86" spans="2:11" ht="15" customHeight="1">
      <c r="B86" s="352"/>
      <c r="C86" s="330" t="s">
        <v>920</v>
      </c>
      <c r="D86" s="330"/>
      <c r="E86" s="330"/>
      <c r="F86" s="351" t="s">
        <v>905</v>
      </c>
      <c r="G86" s="350"/>
      <c r="H86" s="330" t="s">
        <v>921</v>
      </c>
      <c r="I86" s="330" t="s">
        <v>901</v>
      </c>
      <c r="J86" s="330">
        <v>20</v>
      </c>
      <c r="K86" s="343"/>
    </row>
    <row r="87" spans="2:11" ht="15" customHeight="1">
      <c r="B87" s="352"/>
      <c r="C87" s="330" t="s">
        <v>922</v>
      </c>
      <c r="D87" s="330"/>
      <c r="E87" s="330"/>
      <c r="F87" s="351" t="s">
        <v>905</v>
      </c>
      <c r="G87" s="350"/>
      <c r="H87" s="330" t="s">
        <v>923</v>
      </c>
      <c r="I87" s="330" t="s">
        <v>901</v>
      </c>
      <c r="J87" s="330">
        <v>20</v>
      </c>
      <c r="K87" s="343"/>
    </row>
    <row r="88" spans="2:11" ht="15" customHeight="1">
      <c r="B88" s="352"/>
      <c r="C88" s="330" t="s">
        <v>924</v>
      </c>
      <c r="D88" s="330"/>
      <c r="E88" s="330"/>
      <c r="F88" s="351" t="s">
        <v>905</v>
      </c>
      <c r="G88" s="350"/>
      <c r="H88" s="330" t="s">
        <v>925</v>
      </c>
      <c r="I88" s="330" t="s">
        <v>901</v>
      </c>
      <c r="J88" s="330">
        <v>50</v>
      </c>
      <c r="K88" s="343"/>
    </row>
    <row r="89" spans="2:11" ht="15" customHeight="1">
      <c r="B89" s="352"/>
      <c r="C89" s="330" t="s">
        <v>926</v>
      </c>
      <c r="D89" s="330"/>
      <c r="E89" s="330"/>
      <c r="F89" s="351" t="s">
        <v>905</v>
      </c>
      <c r="G89" s="350"/>
      <c r="H89" s="330" t="s">
        <v>926</v>
      </c>
      <c r="I89" s="330" t="s">
        <v>901</v>
      </c>
      <c r="J89" s="330">
        <v>50</v>
      </c>
      <c r="K89" s="343"/>
    </row>
    <row r="90" spans="2:11" ht="15" customHeight="1">
      <c r="B90" s="352"/>
      <c r="C90" s="330" t="s">
        <v>122</v>
      </c>
      <c r="D90" s="330"/>
      <c r="E90" s="330"/>
      <c r="F90" s="351" t="s">
        <v>905</v>
      </c>
      <c r="G90" s="350"/>
      <c r="H90" s="330" t="s">
        <v>927</v>
      </c>
      <c r="I90" s="330" t="s">
        <v>901</v>
      </c>
      <c r="J90" s="330">
        <v>255</v>
      </c>
      <c r="K90" s="343"/>
    </row>
    <row r="91" spans="2:11" ht="15" customHeight="1">
      <c r="B91" s="352"/>
      <c r="C91" s="330" t="s">
        <v>928</v>
      </c>
      <c r="D91" s="330"/>
      <c r="E91" s="330"/>
      <c r="F91" s="351" t="s">
        <v>899</v>
      </c>
      <c r="G91" s="350"/>
      <c r="H91" s="330" t="s">
        <v>929</v>
      </c>
      <c r="I91" s="330" t="s">
        <v>930</v>
      </c>
      <c r="J91" s="330"/>
      <c r="K91" s="343"/>
    </row>
    <row r="92" spans="2:11" ht="15" customHeight="1">
      <c r="B92" s="352"/>
      <c r="C92" s="330" t="s">
        <v>931</v>
      </c>
      <c r="D92" s="330"/>
      <c r="E92" s="330"/>
      <c r="F92" s="351" t="s">
        <v>899</v>
      </c>
      <c r="G92" s="350"/>
      <c r="H92" s="330" t="s">
        <v>932</v>
      </c>
      <c r="I92" s="330" t="s">
        <v>933</v>
      </c>
      <c r="J92" s="330"/>
      <c r="K92" s="343"/>
    </row>
    <row r="93" spans="2:11" ht="15" customHeight="1">
      <c r="B93" s="352"/>
      <c r="C93" s="330" t="s">
        <v>934</v>
      </c>
      <c r="D93" s="330"/>
      <c r="E93" s="330"/>
      <c r="F93" s="351" t="s">
        <v>899</v>
      </c>
      <c r="G93" s="350"/>
      <c r="H93" s="330" t="s">
        <v>934</v>
      </c>
      <c r="I93" s="330" t="s">
        <v>933</v>
      </c>
      <c r="J93" s="330"/>
      <c r="K93" s="343"/>
    </row>
    <row r="94" spans="2:11" ht="15" customHeight="1">
      <c r="B94" s="352"/>
      <c r="C94" s="330" t="s">
        <v>42</v>
      </c>
      <c r="D94" s="330"/>
      <c r="E94" s="330"/>
      <c r="F94" s="351" t="s">
        <v>899</v>
      </c>
      <c r="G94" s="350"/>
      <c r="H94" s="330" t="s">
        <v>935</v>
      </c>
      <c r="I94" s="330" t="s">
        <v>933</v>
      </c>
      <c r="J94" s="330"/>
      <c r="K94" s="343"/>
    </row>
    <row r="95" spans="2:11" ht="15" customHeight="1">
      <c r="B95" s="352"/>
      <c r="C95" s="330" t="s">
        <v>52</v>
      </c>
      <c r="D95" s="330"/>
      <c r="E95" s="330"/>
      <c r="F95" s="351" t="s">
        <v>899</v>
      </c>
      <c r="G95" s="350"/>
      <c r="H95" s="330" t="s">
        <v>936</v>
      </c>
      <c r="I95" s="330" t="s">
        <v>933</v>
      </c>
      <c r="J95" s="330"/>
      <c r="K95" s="343"/>
    </row>
    <row r="96" spans="2:11" ht="15" customHeight="1">
      <c r="B96" s="355"/>
      <c r="C96" s="356"/>
      <c r="D96" s="356"/>
      <c r="E96" s="356"/>
      <c r="F96" s="356"/>
      <c r="G96" s="356"/>
      <c r="H96" s="356"/>
      <c r="I96" s="356"/>
      <c r="J96" s="356"/>
      <c r="K96" s="357"/>
    </row>
    <row r="97" spans="2:11" ht="18.75" customHeight="1">
      <c r="B97" s="358"/>
      <c r="C97" s="359"/>
      <c r="D97" s="359"/>
      <c r="E97" s="359"/>
      <c r="F97" s="359"/>
      <c r="G97" s="359"/>
      <c r="H97" s="359"/>
      <c r="I97" s="359"/>
      <c r="J97" s="359"/>
      <c r="K97" s="358"/>
    </row>
    <row r="98" spans="2:11" ht="18.75" customHeight="1">
      <c r="B98" s="337"/>
      <c r="C98" s="337"/>
      <c r="D98" s="337"/>
      <c r="E98" s="337"/>
      <c r="F98" s="337"/>
      <c r="G98" s="337"/>
      <c r="H98" s="337"/>
      <c r="I98" s="337"/>
      <c r="J98" s="337"/>
      <c r="K98" s="337"/>
    </row>
    <row r="99" spans="2:11" ht="7.5" customHeight="1">
      <c r="B99" s="338"/>
      <c r="C99" s="339"/>
      <c r="D99" s="339"/>
      <c r="E99" s="339"/>
      <c r="F99" s="339"/>
      <c r="G99" s="339"/>
      <c r="H99" s="339"/>
      <c r="I99" s="339"/>
      <c r="J99" s="339"/>
      <c r="K99" s="340"/>
    </row>
    <row r="100" spans="2:11" ht="45" customHeight="1">
      <c r="B100" s="341"/>
      <c r="C100" s="342" t="s">
        <v>937</v>
      </c>
      <c r="D100" s="342"/>
      <c r="E100" s="342"/>
      <c r="F100" s="342"/>
      <c r="G100" s="342"/>
      <c r="H100" s="342"/>
      <c r="I100" s="342"/>
      <c r="J100" s="342"/>
      <c r="K100" s="343"/>
    </row>
    <row r="101" spans="2:11" ht="17.25" customHeight="1">
      <c r="B101" s="341"/>
      <c r="C101" s="344" t="s">
        <v>893</v>
      </c>
      <c r="D101" s="344"/>
      <c r="E101" s="344"/>
      <c r="F101" s="344" t="s">
        <v>894</v>
      </c>
      <c r="G101" s="345"/>
      <c r="H101" s="344" t="s">
        <v>117</v>
      </c>
      <c r="I101" s="344" t="s">
        <v>61</v>
      </c>
      <c r="J101" s="344" t="s">
        <v>895</v>
      </c>
      <c r="K101" s="343"/>
    </row>
    <row r="102" spans="2:11" ht="17.25" customHeight="1">
      <c r="B102" s="341"/>
      <c r="C102" s="346" t="s">
        <v>896</v>
      </c>
      <c r="D102" s="346"/>
      <c r="E102" s="346"/>
      <c r="F102" s="347" t="s">
        <v>897</v>
      </c>
      <c r="G102" s="348"/>
      <c r="H102" s="346"/>
      <c r="I102" s="346"/>
      <c r="J102" s="346" t="s">
        <v>898</v>
      </c>
      <c r="K102" s="343"/>
    </row>
    <row r="103" spans="2:11" ht="5.25" customHeight="1">
      <c r="B103" s="341"/>
      <c r="C103" s="344"/>
      <c r="D103" s="344"/>
      <c r="E103" s="344"/>
      <c r="F103" s="344"/>
      <c r="G103" s="360"/>
      <c r="H103" s="344"/>
      <c r="I103" s="344"/>
      <c r="J103" s="344"/>
      <c r="K103" s="343"/>
    </row>
    <row r="104" spans="2:11" ht="15" customHeight="1">
      <c r="B104" s="341"/>
      <c r="C104" s="330" t="s">
        <v>57</v>
      </c>
      <c r="D104" s="349"/>
      <c r="E104" s="349"/>
      <c r="F104" s="351" t="s">
        <v>899</v>
      </c>
      <c r="G104" s="360"/>
      <c r="H104" s="330" t="s">
        <v>938</v>
      </c>
      <c r="I104" s="330" t="s">
        <v>901</v>
      </c>
      <c r="J104" s="330">
        <v>20</v>
      </c>
      <c r="K104" s="343"/>
    </row>
    <row r="105" spans="2:11" ht="15" customHeight="1">
      <c r="B105" s="341"/>
      <c r="C105" s="330" t="s">
        <v>902</v>
      </c>
      <c r="D105" s="330"/>
      <c r="E105" s="330"/>
      <c r="F105" s="351" t="s">
        <v>899</v>
      </c>
      <c r="G105" s="330"/>
      <c r="H105" s="330" t="s">
        <v>938</v>
      </c>
      <c r="I105" s="330" t="s">
        <v>901</v>
      </c>
      <c r="J105" s="330">
        <v>120</v>
      </c>
      <c r="K105" s="343"/>
    </row>
    <row r="106" spans="2:11" ht="15" customHeight="1">
      <c r="B106" s="352"/>
      <c r="C106" s="330" t="s">
        <v>904</v>
      </c>
      <c r="D106" s="330"/>
      <c r="E106" s="330"/>
      <c r="F106" s="351" t="s">
        <v>905</v>
      </c>
      <c r="G106" s="330"/>
      <c r="H106" s="330" t="s">
        <v>938</v>
      </c>
      <c r="I106" s="330" t="s">
        <v>901</v>
      </c>
      <c r="J106" s="330">
        <v>50</v>
      </c>
      <c r="K106" s="343"/>
    </row>
    <row r="107" spans="2:11" ht="15" customHeight="1">
      <c r="B107" s="352"/>
      <c r="C107" s="330" t="s">
        <v>907</v>
      </c>
      <c r="D107" s="330"/>
      <c r="E107" s="330"/>
      <c r="F107" s="351" t="s">
        <v>899</v>
      </c>
      <c r="G107" s="330"/>
      <c r="H107" s="330" t="s">
        <v>938</v>
      </c>
      <c r="I107" s="330" t="s">
        <v>909</v>
      </c>
      <c r="J107" s="330"/>
      <c r="K107" s="343"/>
    </row>
    <row r="108" spans="2:11" ht="15" customHeight="1">
      <c r="B108" s="352"/>
      <c r="C108" s="330" t="s">
        <v>918</v>
      </c>
      <c r="D108" s="330"/>
      <c r="E108" s="330"/>
      <c r="F108" s="351" t="s">
        <v>905</v>
      </c>
      <c r="G108" s="330"/>
      <c r="H108" s="330" t="s">
        <v>938</v>
      </c>
      <c r="I108" s="330" t="s">
        <v>901</v>
      </c>
      <c r="J108" s="330">
        <v>50</v>
      </c>
      <c r="K108" s="343"/>
    </row>
    <row r="109" spans="2:11" ht="15" customHeight="1">
      <c r="B109" s="352"/>
      <c r="C109" s="330" t="s">
        <v>926</v>
      </c>
      <c r="D109" s="330"/>
      <c r="E109" s="330"/>
      <c r="F109" s="351" t="s">
        <v>905</v>
      </c>
      <c r="G109" s="330"/>
      <c r="H109" s="330" t="s">
        <v>938</v>
      </c>
      <c r="I109" s="330" t="s">
        <v>901</v>
      </c>
      <c r="J109" s="330">
        <v>50</v>
      </c>
      <c r="K109" s="343"/>
    </row>
    <row r="110" spans="2:11" ht="15" customHeight="1">
      <c r="B110" s="352"/>
      <c r="C110" s="330" t="s">
        <v>924</v>
      </c>
      <c r="D110" s="330"/>
      <c r="E110" s="330"/>
      <c r="F110" s="351" t="s">
        <v>905</v>
      </c>
      <c r="G110" s="330"/>
      <c r="H110" s="330" t="s">
        <v>938</v>
      </c>
      <c r="I110" s="330" t="s">
        <v>901</v>
      </c>
      <c r="J110" s="330">
        <v>50</v>
      </c>
      <c r="K110" s="343"/>
    </row>
    <row r="111" spans="2:11" ht="15" customHeight="1">
      <c r="B111" s="352"/>
      <c r="C111" s="330" t="s">
        <v>57</v>
      </c>
      <c r="D111" s="330"/>
      <c r="E111" s="330"/>
      <c r="F111" s="351" t="s">
        <v>899</v>
      </c>
      <c r="G111" s="330"/>
      <c r="H111" s="330" t="s">
        <v>939</v>
      </c>
      <c r="I111" s="330" t="s">
        <v>901</v>
      </c>
      <c r="J111" s="330">
        <v>20</v>
      </c>
      <c r="K111" s="343"/>
    </row>
    <row r="112" spans="2:11" ht="15" customHeight="1">
      <c r="B112" s="352"/>
      <c r="C112" s="330" t="s">
        <v>940</v>
      </c>
      <c r="D112" s="330"/>
      <c r="E112" s="330"/>
      <c r="F112" s="351" t="s">
        <v>899</v>
      </c>
      <c r="G112" s="330"/>
      <c r="H112" s="330" t="s">
        <v>941</v>
      </c>
      <c r="I112" s="330" t="s">
        <v>901</v>
      </c>
      <c r="J112" s="330">
        <v>120</v>
      </c>
      <c r="K112" s="343"/>
    </row>
    <row r="113" spans="2:11" ht="15" customHeight="1">
      <c r="B113" s="352"/>
      <c r="C113" s="330" t="s">
        <v>42</v>
      </c>
      <c r="D113" s="330"/>
      <c r="E113" s="330"/>
      <c r="F113" s="351" t="s">
        <v>899</v>
      </c>
      <c r="G113" s="330"/>
      <c r="H113" s="330" t="s">
        <v>942</v>
      </c>
      <c r="I113" s="330" t="s">
        <v>933</v>
      </c>
      <c r="J113" s="330"/>
      <c r="K113" s="343"/>
    </row>
    <row r="114" spans="2:11" ht="15" customHeight="1">
      <c r="B114" s="352"/>
      <c r="C114" s="330" t="s">
        <v>52</v>
      </c>
      <c r="D114" s="330"/>
      <c r="E114" s="330"/>
      <c r="F114" s="351" t="s">
        <v>899</v>
      </c>
      <c r="G114" s="330"/>
      <c r="H114" s="330" t="s">
        <v>943</v>
      </c>
      <c r="I114" s="330" t="s">
        <v>933</v>
      </c>
      <c r="J114" s="330"/>
      <c r="K114" s="343"/>
    </row>
    <row r="115" spans="2:11" ht="15" customHeight="1">
      <c r="B115" s="352"/>
      <c r="C115" s="330" t="s">
        <v>61</v>
      </c>
      <c r="D115" s="330"/>
      <c r="E115" s="330"/>
      <c r="F115" s="351" t="s">
        <v>899</v>
      </c>
      <c r="G115" s="330"/>
      <c r="H115" s="330" t="s">
        <v>944</v>
      </c>
      <c r="I115" s="330" t="s">
        <v>945</v>
      </c>
      <c r="J115" s="330"/>
      <c r="K115" s="343"/>
    </row>
    <row r="116" spans="2:11" ht="15" customHeight="1">
      <c r="B116" s="355"/>
      <c r="C116" s="361"/>
      <c r="D116" s="361"/>
      <c r="E116" s="361"/>
      <c r="F116" s="361"/>
      <c r="G116" s="361"/>
      <c r="H116" s="361"/>
      <c r="I116" s="361"/>
      <c r="J116" s="361"/>
      <c r="K116" s="357"/>
    </row>
    <row r="117" spans="2:11" ht="18.75" customHeight="1">
      <c r="B117" s="362"/>
      <c r="C117" s="327"/>
      <c r="D117" s="327"/>
      <c r="E117" s="327"/>
      <c r="F117" s="363"/>
      <c r="G117" s="327"/>
      <c r="H117" s="327"/>
      <c r="I117" s="327"/>
      <c r="J117" s="327"/>
      <c r="K117" s="362"/>
    </row>
    <row r="118" spans="2:11" ht="18.75" customHeight="1"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</row>
    <row r="119" spans="2:11" ht="7.5" customHeight="1">
      <c r="B119" s="364"/>
      <c r="C119" s="365"/>
      <c r="D119" s="365"/>
      <c r="E119" s="365"/>
      <c r="F119" s="365"/>
      <c r="G119" s="365"/>
      <c r="H119" s="365"/>
      <c r="I119" s="365"/>
      <c r="J119" s="365"/>
      <c r="K119" s="366"/>
    </row>
    <row r="120" spans="2:11" ht="45" customHeight="1">
      <c r="B120" s="367"/>
      <c r="C120" s="318" t="s">
        <v>946</v>
      </c>
      <c r="D120" s="318"/>
      <c r="E120" s="318"/>
      <c r="F120" s="318"/>
      <c r="G120" s="318"/>
      <c r="H120" s="318"/>
      <c r="I120" s="318"/>
      <c r="J120" s="318"/>
      <c r="K120" s="368"/>
    </row>
    <row r="121" spans="2:11" ht="17.25" customHeight="1">
      <c r="B121" s="369"/>
      <c r="C121" s="344" t="s">
        <v>893</v>
      </c>
      <c r="D121" s="344"/>
      <c r="E121" s="344"/>
      <c r="F121" s="344" t="s">
        <v>894</v>
      </c>
      <c r="G121" s="345"/>
      <c r="H121" s="344" t="s">
        <v>117</v>
      </c>
      <c r="I121" s="344" t="s">
        <v>61</v>
      </c>
      <c r="J121" s="344" t="s">
        <v>895</v>
      </c>
      <c r="K121" s="370"/>
    </row>
    <row r="122" spans="2:11" ht="17.25" customHeight="1">
      <c r="B122" s="369"/>
      <c r="C122" s="346" t="s">
        <v>896</v>
      </c>
      <c r="D122" s="346"/>
      <c r="E122" s="346"/>
      <c r="F122" s="347" t="s">
        <v>897</v>
      </c>
      <c r="G122" s="348"/>
      <c r="H122" s="346"/>
      <c r="I122" s="346"/>
      <c r="J122" s="346" t="s">
        <v>898</v>
      </c>
      <c r="K122" s="370"/>
    </row>
    <row r="123" spans="2:11" ht="5.25" customHeight="1">
      <c r="B123" s="371"/>
      <c r="C123" s="349"/>
      <c r="D123" s="349"/>
      <c r="E123" s="349"/>
      <c r="F123" s="349"/>
      <c r="G123" s="330"/>
      <c r="H123" s="349"/>
      <c r="I123" s="349"/>
      <c r="J123" s="349"/>
      <c r="K123" s="372"/>
    </row>
    <row r="124" spans="2:11" ht="15" customHeight="1">
      <c r="B124" s="371"/>
      <c r="C124" s="330" t="s">
        <v>902</v>
      </c>
      <c r="D124" s="349"/>
      <c r="E124" s="349"/>
      <c r="F124" s="351" t="s">
        <v>899</v>
      </c>
      <c r="G124" s="330"/>
      <c r="H124" s="330" t="s">
        <v>938</v>
      </c>
      <c r="I124" s="330" t="s">
        <v>901</v>
      </c>
      <c r="J124" s="330">
        <v>120</v>
      </c>
      <c r="K124" s="373"/>
    </row>
    <row r="125" spans="2:11" ht="15" customHeight="1">
      <c r="B125" s="371"/>
      <c r="C125" s="330" t="s">
        <v>947</v>
      </c>
      <c r="D125" s="330"/>
      <c r="E125" s="330"/>
      <c r="F125" s="351" t="s">
        <v>899</v>
      </c>
      <c r="G125" s="330"/>
      <c r="H125" s="330" t="s">
        <v>948</v>
      </c>
      <c r="I125" s="330" t="s">
        <v>901</v>
      </c>
      <c r="J125" s="330" t="s">
        <v>949</v>
      </c>
      <c r="K125" s="373"/>
    </row>
    <row r="126" spans="2:11" ht="15" customHeight="1">
      <c r="B126" s="371"/>
      <c r="C126" s="330" t="s">
        <v>848</v>
      </c>
      <c r="D126" s="330"/>
      <c r="E126" s="330"/>
      <c r="F126" s="351" t="s">
        <v>899</v>
      </c>
      <c r="G126" s="330"/>
      <c r="H126" s="330" t="s">
        <v>950</v>
      </c>
      <c r="I126" s="330" t="s">
        <v>901</v>
      </c>
      <c r="J126" s="330" t="s">
        <v>949</v>
      </c>
      <c r="K126" s="373"/>
    </row>
    <row r="127" spans="2:11" ht="15" customHeight="1">
      <c r="B127" s="371"/>
      <c r="C127" s="330" t="s">
        <v>910</v>
      </c>
      <c r="D127" s="330"/>
      <c r="E127" s="330"/>
      <c r="F127" s="351" t="s">
        <v>905</v>
      </c>
      <c r="G127" s="330"/>
      <c r="H127" s="330" t="s">
        <v>911</v>
      </c>
      <c r="I127" s="330" t="s">
        <v>901</v>
      </c>
      <c r="J127" s="330">
        <v>15</v>
      </c>
      <c r="K127" s="373"/>
    </row>
    <row r="128" spans="2:11" ht="15" customHeight="1">
      <c r="B128" s="371"/>
      <c r="C128" s="353" t="s">
        <v>912</v>
      </c>
      <c r="D128" s="353"/>
      <c r="E128" s="353"/>
      <c r="F128" s="354" t="s">
        <v>905</v>
      </c>
      <c r="G128" s="353"/>
      <c r="H128" s="353" t="s">
        <v>913</v>
      </c>
      <c r="I128" s="353" t="s">
        <v>901</v>
      </c>
      <c r="J128" s="353">
        <v>15</v>
      </c>
      <c r="K128" s="373"/>
    </row>
    <row r="129" spans="2:11" ht="15" customHeight="1">
      <c r="B129" s="371"/>
      <c r="C129" s="353" t="s">
        <v>914</v>
      </c>
      <c r="D129" s="353"/>
      <c r="E129" s="353"/>
      <c r="F129" s="354" t="s">
        <v>905</v>
      </c>
      <c r="G129" s="353"/>
      <c r="H129" s="353" t="s">
        <v>915</v>
      </c>
      <c r="I129" s="353" t="s">
        <v>901</v>
      </c>
      <c r="J129" s="353">
        <v>20</v>
      </c>
      <c r="K129" s="373"/>
    </row>
    <row r="130" spans="2:11" ht="15" customHeight="1">
      <c r="B130" s="371"/>
      <c r="C130" s="353" t="s">
        <v>916</v>
      </c>
      <c r="D130" s="353"/>
      <c r="E130" s="353"/>
      <c r="F130" s="354" t="s">
        <v>905</v>
      </c>
      <c r="G130" s="353"/>
      <c r="H130" s="353" t="s">
        <v>917</v>
      </c>
      <c r="I130" s="353" t="s">
        <v>901</v>
      </c>
      <c r="J130" s="353">
        <v>20</v>
      </c>
      <c r="K130" s="373"/>
    </row>
    <row r="131" spans="2:11" ht="15" customHeight="1">
      <c r="B131" s="371"/>
      <c r="C131" s="330" t="s">
        <v>904</v>
      </c>
      <c r="D131" s="330"/>
      <c r="E131" s="330"/>
      <c r="F131" s="351" t="s">
        <v>905</v>
      </c>
      <c r="G131" s="330"/>
      <c r="H131" s="330" t="s">
        <v>938</v>
      </c>
      <c r="I131" s="330" t="s">
        <v>901</v>
      </c>
      <c r="J131" s="330">
        <v>50</v>
      </c>
      <c r="K131" s="373"/>
    </row>
    <row r="132" spans="2:11" ht="15" customHeight="1">
      <c r="B132" s="371"/>
      <c r="C132" s="330" t="s">
        <v>918</v>
      </c>
      <c r="D132" s="330"/>
      <c r="E132" s="330"/>
      <c r="F132" s="351" t="s">
        <v>905</v>
      </c>
      <c r="G132" s="330"/>
      <c r="H132" s="330" t="s">
        <v>938</v>
      </c>
      <c r="I132" s="330" t="s">
        <v>901</v>
      </c>
      <c r="J132" s="330">
        <v>50</v>
      </c>
      <c r="K132" s="373"/>
    </row>
    <row r="133" spans="2:11" ht="15" customHeight="1">
      <c r="B133" s="371"/>
      <c r="C133" s="330" t="s">
        <v>924</v>
      </c>
      <c r="D133" s="330"/>
      <c r="E133" s="330"/>
      <c r="F133" s="351" t="s">
        <v>905</v>
      </c>
      <c r="G133" s="330"/>
      <c r="H133" s="330" t="s">
        <v>938</v>
      </c>
      <c r="I133" s="330" t="s">
        <v>901</v>
      </c>
      <c r="J133" s="330">
        <v>50</v>
      </c>
      <c r="K133" s="373"/>
    </row>
    <row r="134" spans="2:11" ht="15" customHeight="1">
      <c r="B134" s="371"/>
      <c r="C134" s="330" t="s">
        <v>926</v>
      </c>
      <c r="D134" s="330"/>
      <c r="E134" s="330"/>
      <c r="F134" s="351" t="s">
        <v>905</v>
      </c>
      <c r="G134" s="330"/>
      <c r="H134" s="330" t="s">
        <v>938</v>
      </c>
      <c r="I134" s="330" t="s">
        <v>901</v>
      </c>
      <c r="J134" s="330">
        <v>50</v>
      </c>
      <c r="K134" s="373"/>
    </row>
    <row r="135" spans="2:11" ht="15" customHeight="1">
      <c r="B135" s="371"/>
      <c r="C135" s="330" t="s">
        <v>122</v>
      </c>
      <c r="D135" s="330"/>
      <c r="E135" s="330"/>
      <c r="F135" s="351" t="s">
        <v>905</v>
      </c>
      <c r="G135" s="330"/>
      <c r="H135" s="330" t="s">
        <v>951</v>
      </c>
      <c r="I135" s="330" t="s">
        <v>901</v>
      </c>
      <c r="J135" s="330">
        <v>255</v>
      </c>
      <c r="K135" s="373"/>
    </row>
    <row r="136" spans="2:11" ht="15" customHeight="1">
      <c r="B136" s="371"/>
      <c r="C136" s="330" t="s">
        <v>928</v>
      </c>
      <c r="D136" s="330"/>
      <c r="E136" s="330"/>
      <c r="F136" s="351" t="s">
        <v>899</v>
      </c>
      <c r="G136" s="330"/>
      <c r="H136" s="330" t="s">
        <v>952</v>
      </c>
      <c r="I136" s="330" t="s">
        <v>930</v>
      </c>
      <c r="J136" s="330"/>
      <c r="K136" s="373"/>
    </row>
    <row r="137" spans="2:11" ht="15" customHeight="1">
      <c r="B137" s="371"/>
      <c r="C137" s="330" t="s">
        <v>931</v>
      </c>
      <c r="D137" s="330"/>
      <c r="E137" s="330"/>
      <c r="F137" s="351" t="s">
        <v>899</v>
      </c>
      <c r="G137" s="330"/>
      <c r="H137" s="330" t="s">
        <v>953</v>
      </c>
      <c r="I137" s="330" t="s">
        <v>933</v>
      </c>
      <c r="J137" s="330"/>
      <c r="K137" s="373"/>
    </row>
    <row r="138" spans="2:11" ht="15" customHeight="1">
      <c r="B138" s="371"/>
      <c r="C138" s="330" t="s">
        <v>934</v>
      </c>
      <c r="D138" s="330"/>
      <c r="E138" s="330"/>
      <c r="F138" s="351" t="s">
        <v>899</v>
      </c>
      <c r="G138" s="330"/>
      <c r="H138" s="330" t="s">
        <v>934</v>
      </c>
      <c r="I138" s="330" t="s">
        <v>933</v>
      </c>
      <c r="J138" s="330"/>
      <c r="K138" s="373"/>
    </row>
    <row r="139" spans="2:11" ht="15" customHeight="1">
      <c r="B139" s="371"/>
      <c r="C139" s="330" t="s">
        <v>42</v>
      </c>
      <c r="D139" s="330"/>
      <c r="E139" s="330"/>
      <c r="F139" s="351" t="s">
        <v>899</v>
      </c>
      <c r="G139" s="330"/>
      <c r="H139" s="330" t="s">
        <v>954</v>
      </c>
      <c r="I139" s="330" t="s">
        <v>933</v>
      </c>
      <c r="J139" s="330"/>
      <c r="K139" s="373"/>
    </row>
    <row r="140" spans="2:11" ht="15" customHeight="1">
      <c r="B140" s="371"/>
      <c r="C140" s="330" t="s">
        <v>955</v>
      </c>
      <c r="D140" s="330"/>
      <c r="E140" s="330"/>
      <c r="F140" s="351" t="s">
        <v>899</v>
      </c>
      <c r="G140" s="330"/>
      <c r="H140" s="330" t="s">
        <v>956</v>
      </c>
      <c r="I140" s="330" t="s">
        <v>933</v>
      </c>
      <c r="J140" s="330"/>
      <c r="K140" s="373"/>
    </row>
    <row r="141" spans="2:11" ht="15" customHeight="1">
      <c r="B141" s="374"/>
      <c r="C141" s="375"/>
      <c r="D141" s="375"/>
      <c r="E141" s="375"/>
      <c r="F141" s="375"/>
      <c r="G141" s="375"/>
      <c r="H141" s="375"/>
      <c r="I141" s="375"/>
      <c r="J141" s="375"/>
      <c r="K141" s="376"/>
    </row>
    <row r="142" spans="2:11" ht="18.75" customHeight="1">
      <c r="B142" s="327"/>
      <c r="C142" s="327"/>
      <c r="D142" s="327"/>
      <c r="E142" s="327"/>
      <c r="F142" s="363"/>
      <c r="G142" s="327"/>
      <c r="H142" s="327"/>
      <c r="I142" s="327"/>
      <c r="J142" s="327"/>
      <c r="K142" s="327"/>
    </row>
    <row r="143" spans="2:11" ht="18.75" customHeight="1"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</row>
    <row r="144" spans="2:11" ht="7.5" customHeight="1">
      <c r="B144" s="338"/>
      <c r="C144" s="339"/>
      <c r="D144" s="339"/>
      <c r="E144" s="339"/>
      <c r="F144" s="339"/>
      <c r="G144" s="339"/>
      <c r="H144" s="339"/>
      <c r="I144" s="339"/>
      <c r="J144" s="339"/>
      <c r="K144" s="340"/>
    </row>
    <row r="145" spans="2:11" ht="45" customHeight="1">
      <c r="B145" s="341"/>
      <c r="C145" s="342" t="s">
        <v>957</v>
      </c>
      <c r="D145" s="342"/>
      <c r="E145" s="342"/>
      <c r="F145" s="342"/>
      <c r="G145" s="342"/>
      <c r="H145" s="342"/>
      <c r="I145" s="342"/>
      <c r="J145" s="342"/>
      <c r="K145" s="343"/>
    </row>
    <row r="146" spans="2:11" ht="17.25" customHeight="1">
      <c r="B146" s="341"/>
      <c r="C146" s="344" t="s">
        <v>893</v>
      </c>
      <c r="D146" s="344"/>
      <c r="E146" s="344"/>
      <c r="F146" s="344" t="s">
        <v>894</v>
      </c>
      <c r="G146" s="345"/>
      <c r="H146" s="344" t="s">
        <v>117</v>
      </c>
      <c r="I146" s="344" t="s">
        <v>61</v>
      </c>
      <c r="J146" s="344" t="s">
        <v>895</v>
      </c>
      <c r="K146" s="343"/>
    </row>
    <row r="147" spans="2:11" ht="17.25" customHeight="1">
      <c r="B147" s="341"/>
      <c r="C147" s="346" t="s">
        <v>896</v>
      </c>
      <c r="D147" s="346"/>
      <c r="E147" s="346"/>
      <c r="F147" s="347" t="s">
        <v>897</v>
      </c>
      <c r="G147" s="348"/>
      <c r="H147" s="346"/>
      <c r="I147" s="346"/>
      <c r="J147" s="346" t="s">
        <v>898</v>
      </c>
      <c r="K147" s="343"/>
    </row>
    <row r="148" spans="2:11" ht="5.25" customHeight="1">
      <c r="B148" s="352"/>
      <c r="C148" s="349"/>
      <c r="D148" s="349"/>
      <c r="E148" s="349"/>
      <c r="F148" s="349"/>
      <c r="G148" s="350"/>
      <c r="H148" s="349"/>
      <c r="I148" s="349"/>
      <c r="J148" s="349"/>
      <c r="K148" s="373"/>
    </row>
    <row r="149" spans="2:11" ht="15" customHeight="1">
      <c r="B149" s="352"/>
      <c r="C149" s="377" t="s">
        <v>902</v>
      </c>
      <c r="D149" s="330"/>
      <c r="E149" s="330"/>
      <c r="F149" s="378" t="s">
        <v>899</v>
      </c>
      <c r="G149" s="330"/>
      <c r="H149" s="377" t="s">
        <v>938</v>
      </c>
      <c r="I149" s="377" t="s">
        <v>901</v>
      </c>
      <c r="J149" s="377">
        <v>120</v>
      </c>
      <c r="K149" s="373"/>
    </row>
    <row r="150" spans="2:11" ht="15" customHeight="1">
      <c r="B150" s="352"/>
      <c r="C150" s="377" t="s">
        <v>947</v>
      </c>
      <c r="D150" s="330"/>
      <c r="E150" s="330"/>
      <c r="F150" s="378" t="s">
        <v>899</v>
      </c>
      <c r="G150" s="330"/>
      <c r="H150" s="377" t="s">
        <v>958</v>
      </c>
      <c r="I150" s="377" t="s">
        <v>901</v>
      </c>
      <c r="J150" s="377" t="s">
        <v>949</v>
      </c>
      <c r="K150" s="373"/>
    </row>
    <row r="151" spans="2:11" ht="15" customHeight="1">
      <c r="B151" s="352"/>
      <c r="C151" s="377" t="s">
        <v>848</v>
      </c>
      <c r="D151" s="330"/>
      <c r="E151" s="330"/>
      <c r="F151" s="378" t="s">
        <v>899</v>
      </c>
      <c r="G151" s="330"/>
      <c r="H151" s="377" t="s">
        <v>959</v>
      </c>
      <c r="I151" s="377" t="s">
        <v>901</v>
      </c>
      <c r="J151" s="377" t="s">
        <v>949</v>
      </c>
      <c r="K151" s="373"/>
    </row>
    <row r="152" spans="2:11" ht="15" customHeight="1">
      <c r="B152" s="352"/>
      <c r="C152" s="377" t="s">
        <v>904</v>
      </c>
      <c r="D152" s="330"/>
      <c r="E152" s="330"/>
      <c r="F152" s="378" t="s">
        <v>905</v>
      </c>
      <c r="G152" s="330"/>
      <c r="H152" s="377" t="s">
        <v>938</v>
      </c>
      <c r="I152" s="377" t="s">
        <v>901</v>
      </c>
      <c r="J152" s="377">
        <v>50</v>
      </c>
      <c r="K152" s="373"/>
    </row>
    <row r="153" spans="2:11" ht="15" customHeight="1">
      <c r="B153" s="352"/>
      <c r="C153" s="377" t="s">
        <v>907</v>
      </c>
      <c r="D153" s="330"/>
      <c r="E153" s="330"/>
      <c r="F153" s="378" t="s">
        <v>899</v>
      </c>
      <c r="G153" s="330"/>
      <c r="H153" s="377" t="s">
        <v>938</v>
      </c>
      <c r="I153" s="377" t="s">
        <v>909</v>
      </c>
      <c r="J153" s="377"/>
      <c r="K153" s="373"/>
    </row>
    <row r="154" spans="2:11" ht="15" customHeight="1">
      <c r="B154" s="352"/>
      <c r="C154" s="377" t="s">
        <v>918</v>
      </c>
      <c r="D154" s="330"/>
      <c r="E154" s="330"/>
      <c r="F154" s="378" t="s">
        <v>905</v>
      </c>
      <c r="G154" s="330"/>
      <c r="H154" s="377" t="s">
        <v>938</v>
      </c>
      <c r="I154" s="377" t="s">
        <v>901</v>
      </c>
      <c r="J154" s="377">
        <v>50</v>
      </c>
      <c r="K154" s="373"/>
    </row>
    <row r="155" spans="2:11" ht="15" customHeight="1">
      <c r="B155" s="352"/>
      <c r="C155" s="377" t="s">
        <v>926</v>
      </c>
      <c r="D155" s="330"/>
      <c r="E155" s="330"/>
      <c r="F155" s="378" t="s">
        <v>905</v>
      </c>
      <c r="G155" s="330"/>
      <c r="H155" s="377" t="s">
        <v>938</v>
      </c>
      <c r="I155" s="377" t="s">
        <v>901</v>
      </c>
      <c r="J155" s="377">
        <v>50</v>
      </c>
      <c r="K155" s="373"/>
    </row>
    <row r="156" spans="2:11" ht="15" customHeight="1">
      <c r="B156" s="352"/>
      <c r="C156" s="377" t="s">
        <v>924</v>
      </c>
      <c r="D156" s="330"/>
      <c r="E156" s="330"/>
      <c r="F156" s="378" t="s">
        <v>905</v>
      </c>
      <c r="G156" s="330"/>
      <c r="H156" s="377" t="s">
        <v>938</v>
      </c>
      <c r="I156" s="377" t="s">
        <v>901</v>
      </c>
      <c r="J156" s="377">
        <v>50</v>
      </c>
      <c r="K156" s="373"/>
    </row>
    <row r="157" spans="2:11" ht="15" customHeight="1">
      <c r="B157" s="352"/>
      <c r="C157" s="377" t="s">
        <v>95</v>
      </c>
      <c r="D157" s="330"/>
      <c r="E157" s="330"/>
      <c r="F157" s="378" t="s">
        <v>899</v>
      </c>
      <c r="G157" s="330"/>
      <c r="H157" s="377" t="s">
        <v>960</v>
      </c>
      <c r="I157" s="377" t="s">
        <v>901</v>
      </c>
      <c r="J157" s="377" t="s">
        <v>961</v>
      </c>
      <c r="K157" s="373"/>
    </row>
    <row r="158" spans="2:11" ht="15" customHeight="1">
      <c r="B158" s="352"/>
      <c r="C158" s="377" t="s">
        <v>962</v>
      </c>
      <c r="D158" s="330"/>
      <c r="E158" s="330"/>
      <c r="F158" s="378" t="s">
        <v>899</v>
      </c>
      <c r="G158" s="330"/>
      <c r="H158" s="377" t="s">
        <v>963</v>
      </c>
      <c r="I158" s="377" t="s">
        <v>933</v>
      </c>
      <c r="J158" s="377"/>
      <c r="K158" s="373"/>
    </row>
    <row r="159" spans="2:11" ht="15" customHeight="1">
      <c r="B159" s="379"/>
      <c r="C159" s="361"/>
      <c r="D159" s="361"/>
      <c r="E159" s="361"/>
      <c r="F159" s="361"/>
      <c r="G159" s="361"/>
      <c r="H159" s="361"/>
      <c r="I159" s="361"/>
      <c r="J159" s="361"/>
      <c r="K159" s="380"/>
    </row>
    <row r="160" spans="2:11" ht="18.75" customHeight="1">
      <c r="B160" s="327"/>
      <c r="C160" s="330"/>
      <c r="D160" s="330"/>
      <c r="E160" s="330"/>
      <c r="F160" s="351"/>
      <c r="G160" s="330"/>
      <c r="H160" s="330"/>
      <c r="I160" s="330"/>
      <c r="J160" s="330"/>
      <c r="K160" s="327"/>
    </row>
    <row r="161" spans="2:11" ht="18.75" customHeight="1"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</row>
    <row r="162" spans="2:11" ht="7.5" customHeight="1">
      <c r="B162" s="314"/>
      <c r="C162" s="315"/>
      <c r="D162" s="315"/>
      <c r="E162" s="315"/>
      <c r="F162" s="315"/>
      <c r="G162" s="315"/>
      <c r="H162" s="315"/>
      <c r="I162" s="315"/>
      <c r="J162" s="315"/>
      <c r="K162" s="316"/>
    </row>
    <row r="163" spans="2:11" ht="45" customHeight="1">
      <c r="B163" s="317"/>
      <c r="C163" s="318" t="s">
        <v>964</v>
      </c>
      <c r="D163" s="318"/>
      <c r="E163" s="318"/>
      <c r="F163" s="318"/>
      <c r="G163" s="318"/>
      <c r="H163" s="318"/>
      <c r="I163" s="318"/>
      <c r="J163" s="318"/>
      <c r="K163" s="319"/>
    </row>
    <row r="164" spans="2:11" ht="17.25" customHeight="1">
      <c r="B164" s="317"/>
      <c r="C164" s="344" t="s">
        <v>893</v>
      </c>
      <c r="D164" s="344"/>
      <c r="E164" s="344"/>
      <c r="F164" s="344" t="s">
        <v>894</v>
      </c>
      <c r="G164" s="381"/>
      <c r="H164" s="382" t="s">
        <v>117</v>
      </c>
      <c r="I164" s="382" t="s">
        <v>61</v>
      </c>
      <c r="J164" s="344" t="s">
        <v>895</v>
      </c>
      <c r="K164" s="319"/>
    </row>
    <row r="165" spans="2:11" ht="17.25" customHeight="1">
      <c r="B165" s="321"/>
      <c r="C165" s="346" t="s">
        <v>896</v>
      </c>
      <c r="D165" s="346"/>
      <c r="E165" s="346"/>
      <c r="F165" s="347" t="s">
        <v>897</v>
      </c>
      <c r="G165" s="383"/>
      <c r="H165" s="384"/>
      <c r="I165" s="384"/>
      <c r="J165" s="346" t="s">
        <v>898</v>
      </c>
      <c r="K165" s="323"/>
    </row>
    <row r="166" spans="2:11" ht="5.25" customHeight="1">
      <c r="B166" s="352"/>
      <c r="C166" s="349"/>
      <c r="D166" s="349"/>
      <c r="E166" s="349"/>
      <c r="F166" s="349"/>
      <c r="G166" s="350"/>
      <c r="H166" s="349"/>
      <c r="I166" s="349"/>
      <c r="J166" s="349"/>
      <c r="K166" s="373"/>
    </row>
    <row r="167" spans="2:11" ht="15" customHeight="1">
      <c r="B167" s="352"/>
      <c r="C167" s="330" t="s">
        <v>902</v>
      </c>
      <c r="D167" s="330"/>
      <c r="E167" s="330"/>
      <c r="F167" s="351" t="s">
        <v>899</v>
      </c>
      <c r="G167" s="330"/>
      <c r="H167" s="330" t="s">
        <v>938</v>
      </c>
      <c r="I167" s="330" t="s">
        <v>901</v>
      </c>
      <c r="J167" s="330">
        <v>120</v>
      </c>
      <c r="K167" s="373"/>
    </row>
    <row r="168" spans="2:11" ht="15" customHeight="1">
      <c r="B168" s="352"/>
      <c r="C168" s="330" t="s">
        <v>947</v>
      </c>
      <c r="D168" s="330"/>
      <c r="E168" s="330"/>
      <c r="F168" s="351" t="s">
        <v>899</v>
      </c>
      <c r="G168" s="330"/>
      <c r="H168" s="330" t="s">
        <v>948</v>
      </c>
      <c r="I168" s="330" t="s">
        <v>901</v>
      </c>
      <c r="J168" s="330" t="s">
        <v>949</v>
      </c>
      <c r="K168" s="373"/>
    </row>
    <row r="169" spans="2:11" ht="15" customHeight="1">
      <c r="B169" s="352"/>
      <c r="C169" s="330" t="s">
        <v>848</v>
      </c>
      <c r="D169" s="330"/>
      <c r="E169" s="330"/>
      <c r="F169" s="351" t="s">
        <v>899</v>
      </c>
      <c r="G169" s="330"/>
      <c r="H169" s="330" t="s">
        <v>965</v>
      </c>
      <c r="I169" s="330" t="s">
        <v>901</v>
      </c>
      <c r="J169" s="330" t="s">
        <v>949</v>
      </c>
      <c r="K169" s="373"/>
    </row>
    <row r="170" spans="2:11" ht="15" customHeight="1">
      <c r="B170" s="352"/>
      <c r="C170" s="330" t="s">
        <v>904</v>
      </c>
      <c r="D170" s="330"/>
      <c r="E170" s="330"/>
      <c r="F170" s="351" t="s">
        <v>905</v>
      </c>
      <c r="G170" s="330"/>
      <c r="H170" s="330" t="s">
        <v>965</v>
      </c>
      <c r="I170" s="330" t="s">
        <v>901</v>
      </c>
      <c r="J170" s="330">
        <v>50</v>
      </c>
      <c r="K170" s="373"/>
    </row>
    <row r="171" spans="2:11" ht="15" customHeight="1">
      <c r="B171" s="352"/>
      <c r="C171" s="330" t="s">
        <v>907</v>
      </c>
      <c r="D171" s="330"/>
      <c r="E171" s="330"/>
      <c r="F171" s="351" t="s">
        <v>899</v>
      </c>
      <c r="G171" s="330"/>
      <c r="H171" s="330" t="s">
        <v>965</v>
      </c>
      <c r="I171" s="330" t="s">
        <v>909</v>
      </c>
      <c r="J171" s="330"/>
      <c r="K171" s="373"/>
    </row>
    <row r="172" spans="2:11" ht="15" customHeight="1">
      <c r="B172" s="352"/>
      <c r="C172" s="330" t="s">
        <v>918</v>
      </c>
      <c r="D172" s="330"/>
      <c r="E172" s="330"/>
      <c r="F172" s="351" t="s">
        <v>905</v>
      </c>
      <c r="G172" s="330"/>
      <c r="H172" s="330" t="s">
        <v>965</v>
      </c>
      <c r="I172" s="330" t="s">
        <v>901</v>
      </c>
      <c r="J172" s="330">
        <v>50</v>
      </c>
      <c r="K172" s="373"/>
    </row>
    <row r="173" spans="2:11" ht="15" customHeight="1">
      <c r="B173" s="352"/>
      <c r="C173" s="330" t="s">
        <v>926</v>
      </c>
      <c r="D173" s="330"/>
      <c r="E173" s="330"/>
      <c r="F173" s="351" t="s">
        <v>905</v>
      </c>
      <c r="G173" s="330"/>
      <c r="H173" s="330" t="s">
        <v>965</v>
      </c>
      <c r="I173" s="330" t="s">
        <v>901</v>
      </c>
      <c r="J173" s="330">
        <v>50</v>
      </c>
      <c r="K173" s="373"/>
    </row>
    <row r="174" spans="2:11" ht="15" customHeight="1">
      <c r="B174" s="352"/>
      <c r="C174" s="330" t="s">
        <v>924</v>
      </c>
      <c r="D174" s="330"/>
      <c r="E174" s="330"/>
      <c r="F174" s="351" t="s">
        <v>905</v>
      </c>
      <c r="G174" s="330"/>
      <c r="H174" s="330" t="s">
        <v>965</v>
      </c>
      <c r="I174" s="330" t="s">
        <v>901</v>
      </c>
      <c r="J174" s="330">
        <v>50</v>
      </c>
      <c r="K174" s="373"/>
    </row>
    <row r="175" spans="2:11" ht="15" customHeight="1">
      <c r="B175" s="352"/>
      <c r="C175" s="330" t="s">
        <v>116</v>
      </c>
      <c r="D175" s="330"/>
      <c r="E175" s="330"/>
      <c r="F175" s="351" t="s">
        <v>899</v>
      </c>
      <c r="G175" s="330"/>
      <c r="H175" s="330" t="s">
        <v>966</v>
      </c>
      <c r="I175" s="330" t="s">
        <v>967</v>
      </c>
      <c r="J175" s="330"/>
      <c r="K175" s="373"/>
    </row>
    <row r="176" spans="2:11" ht="15" customHeight="1">
      <c r="B176" s="352"/>
      <c r="C176" s="330" t="s">
        <v>61</v>
      </c>
      <c r="D176" s="330"/>
      <c r="E176" s="330"/>
      <c r="F176" s="351" t="s">
        <v>899</v>
      </c>
      <c r="G176" s="330"/>
      <c r="H176" s="330" t="s">
        <v>968</v>
      </c>
      <c r="I176" s="330" t="s">
        <v>969</v>
      </c>
      <c r="J176" s="330">
        <v>1</v>
      </c>
      <c r="K176" s="373"/>
    </row>
    <row r="177" spans="2:11" ht="15" customHeight="1">
      <c r="B177" s="352"/>
      <c r="C177" s="330" t="s">
        <v>57</v>
      </c>
      <c r="D177" s="330"/>
      <c r="E177" s="330"/>
      <c r="F177" s="351" t="s">
        <v>899</v>
      </c>
      <c r="G177" s="330"/>
      <c r="H177" s="330" t="s">
        <v>970</v>
      </c>
      <c r="I177" s="330" t="s">
        <v>901</v>
      </c>
      <c r="J177" s="330">
        <v>20</v>
      </c>
      <c r="K177" s="373"/>
    </row>
    <row r="178" spans="2:11" ht="15" customHeight="1">
      <c r="B178" s="352"/>
      <c r="C178" s="330" t="s">
        <v>117</v>
      </c>
      <c r="D178" s="330"/>
      <c r="E178" s="330"/>
      <c r="F178" s="351" t="s">
        <v>899</v>
      </c>
      <c r="G178" s="330"/>
      <c r="H178" s="330" t="s">
        <v>971</v>
      </c>
      <c r="I178" s="330" t="s">
        <v>901</v>
      </c>
      <c r="J178" s="330">
        <v>255</v>
      </c>
      <c r="K178" s="373"/>
    </row>
    <row r="179" spans="2:11" ht="15" customHeight="1">
      <c r="B179" s="352"/>
      <c r="C179" s="330" t="s">
        <v>118</v>
      </c>
      <c r="D179" s="330"/>
      <c r="E179" s="330"/>
      <c r="F179" s="351" t="s">
        <v>899</v>
      </c>
      <c r="G179" s="330"/>
      <c r="H179" s="330" t="s">
        <v>864</v>
      </c>
      <c r="I179" s="330" t="s">
        <v>901</v>
      </c>
      <c r="J179" s="330">
        <v>10</v>
      </c>
      <c r="K179" s="373"/>
    </row>
    <row r="180" spans="2:11" ht="15" customHeight="1">
      <c r="B180" s="352"/>
      <c r="C180" s="330" t="s">
        <v>119</v>
      </c>
      <c r="D180" s="330"/>
      <c r="E180" s="330"/>
      <c r="F180" s="351" t="s">
        <v>899</v>
      </c>
      <c r="G180" s="330"/>
      <c r="H180" s="330" t="s">
        <v>972</v>
      </c>
      <c r="I180" s="330" t="s">
        <v>933</v>
      </c>
      <c r="J180" s="330"/>
      <c r="K180" s="373"/>
    </row>
    <row r="181" spans="2:11" ht="15" customHeight="1">
      <c r="B181" s="352"/>
      <c r="C181" s="330" t="s">
        <v>973</v>
      </c>
      <c r="D181" s="330"/>
      <c r="E181" s="330"/>
      <c r="F181" s="351" t="s">
        <v>899</v>
      </c>
      <c r="G181" s="330"/>
      <c r="H181" s="330" t="s">
        <v>974</v>
      </c>
      <c r="I181" s="330" t="s">
        <v>933</v>
      </c>
      <c r="J181" s="330"/>
      <c r="K181" s="373"/>
    </row>
    <row r="182" spans="2:11" ht="15" customHeight="1">
      <c r="B182" s="352"/>
      <c r="C182" s="330" t="s">
        <v>962</v>
      </c>
      <c r="D182" s="330"/>
      <c r="E182" s="330"/>
      <c r="F182" s="351" t="s">
        <v>899</v>
      </c>
      <c r="G182" s="330"/>
      <c r="H182" s="330" t="s">
        <v>975</v>
      </c>
      <c r="I182" s="330" t="s">
        <v>933</v>
      </c>
      <c r="J182" s="330"/>
      <c r="K182" s="373"/>
    </row>
    <row r="183" spans="2:11" ht="15" customHeight="1">
      <c r="B183" s="352"/>
      <c r="C183" s="330" t="s">
        <v>121</v>
      </c>
      <c r="D183" s="330"/>
      <c r="E183" s="330"/>
      <c r="F183" s="351" t="s">
        <v>905</v>
      </c>
      <c r="G183" s="330"/>
      <c r="H183" s="330" t="s">
        <v>976</v>
      </c>
      <c r="I183" s="330" t="s">
        <v>901</v>
      </c>
      <c r="J183" s="330">
        <v>50</v>
      </c>
      <c r="K183" s="373"/>
    </row>
    <row r="184" spans="2:11" ht="15" customHeight="1">
      <c r="B184" s="352"/>
      <c r="C184" s="330" t="s">
        <v>977</v>
      </c>
      <c r="D184" s="330"/>
      <c r="E184" s="330"/>
      <c r="F184" s="351" t="s">
        <v>905</v>
      </c>
      <c r="G184" s="330"/>
      <c r="H184" s="330" t="s">
        <v>978</v>
      </c>
      <c r="I184" s="330" t="s">
        <v>979</v>
      </c>
      <c r="J184" s="330"/>
      <c r="K184" s="373"/>
    </row>
    <row r="185" spans="2:11" ht="15" customHeight="1">
      <c r="B185" s="352"/>
      <c r="C185" s="330" t="s">
        <v>980</v>
      </c>
      <c r="D185" s="330"/>
      <c r="E185" s="330"/>
      <c r="F185" s="351" t="s">
        <v>905</v>
      </c>
      <c r="G185" s="330"/>
      <c r="H185" s="330" t="s">
        <v>981</v>
      </c>
      <c r="I185" s="330" t="s">
        <v>979</v>
      </c>
      <c r="J185" s="330"/>
      <c r="K185" s="373"/>
    </row>
    <row r="186" spans="2:11" ht="15" customHeight="1">
      <c r="B186" s="352"/>
      <c r="C186" s="330" t="s">
        <v>982</v>
      </c>
      <c r="D186" s="330"/>
      <c r="E186" s="330"/>
      <c r="F186" s="351" t="s">
        <v>905</v>
      </c>
      <c r="G186" s="330"/>
      <c r="H186" s="330" t="s">
        <v>983</v>
      </c>
      <c r="I186" s="330" t="s">
        <v>979</v>
      </c>
      <c r="J186" s="330"/>
      <c r="K186" s="373"/>
    </row>
    <row r="187" spans="2:11" ht="15" customHeight="1">
      <c r="B187" s="352"/>
      <c r="C187" s="385" t="s">
        <v>984</v>
      </c>
      <c r="D187" s="330"/>
      <c r="E187" s="330"/>
      <c r="F187" s="351" t="s">
        <v>905</v>
      </c>
      <c r="G187" s="330"/>
      <c r="H187" s="330" t="s">
        <v>985</v>
      </c>
      <c r="I187" s="330" t="s">
        <v>986</v>
      </c>
      <c r="J187" s="386" t="s">
        <v>987</v>
      </c>
      <c r="K187" s="373"/>
    </row>
    <row r="188" spans="2:11" ht="15" customHeight="1">
      <c r="B188" s="352"/>
      <c r="C188" s="336" t="s">
        <v>46</v>
      </c>
      <c r="D188" s="330"/>
      <c r="E188" s="330"/>
      <c r="F188" s="351" t="s">
        <v>899</v>
      </c>
      <c r="G188" s="330"/>
      <c r="H188" s="327" t="s">
        <v>988</v>
      </c>
      <c r="I188" s="330" t="s">
        <v>989</v>
      </c>
      <c r="J188" s="330"/>
      <c r="K188" s="373"/>
    </row>
    <row r="189" spans="2:11" ht="15" customHeight="1">
      <c r="B189" s="352"/>
      <c r="C189" s="336" t="s">
        <v>990</v>
      </c>
      <c r="D189" s="330"/>
      <c r="E189" s="330"/>
      <c r="F189" s="351" t="s">
        <v>899</v>
      </c>
      <c r="G189" s="330"/>
      <c r="H189" s="330" t="s">
        <v>991</v>
      </c>
      <c r="I189" s="330" t="s">
        <v>933</v>
      </c>
      <c r="J189" s="330"/>
      <c r="K189" s="373"/>
    </row>
    <row r="190" spans="2:11" ht="15" customHeight="1">
      <c r="B190" s="352"/>
      <c r="C190" s="336" t="s">
        <v>992</v>
      </c>
      <c r="D190" s="330"/>
      <c r="E190" s="330"/>
      <c r="F190" s="351" t="s">
        <v>899</v>
      </c>
      <c r="G190" s="330"/>
      <c r="H190" s="330" t="s">
        <v>993</v>
      </c>
      <c r="I190" s="330" t="s">
        <v>933</v>
      </c>
      <c r="J190" s="330"/>
      <c r="K190" s="373"/>
    </row>
    <row r="191" spans="2:11" ht="15" customHeight="1">
      <c r="B191" s="352"/>
      <c r="C191" s="336" t="s">
        <v>994</v>
      </c>
      <c r="D191" s="330"/>
      <c r="E191" s="330"/>
      <c r="F191" s="351" t="s">
        <v>905</v>
      </c>
      <c r="G191" s="330"/>
      <c r="H191" s="330" t="s">
        <v>995</v>
      </c>
      <c r="I191" s="330" t="s">
        <v>933</v>
      </c>
      <c r="J191" s="330"/>
      <c r="K191" s="373"/>
    </row>
    <row r="192" spans="2:11" ht="15" customHeight="1">
      <c r="B192" s="379"/>
      <c r="C192" s="387"/>
      <c r="D192" s="361"/>
      <c r="E192" s="361"/>
      <c r="F192" s="361"/>
      <c r="G192" s="361"/>
      <c r="H192" s="361"/>
      <c r="I192" s="361"/>
      <c r="J192" s="361"/>
      <c r="K192" s="380"/>
    </row>
    <row r="193" spans="2:11" ht="18.75" customHeight="1">
      <c r="B193" s="327"/>
      <c r="C193" s="330"/>
      <c r="D193" s="330"/>
      <c r="E193" s="330"/>
      <c r="F193" s="351"/>
      <c r="G193" s="330"/>
      <c r="H193" s="330"/>
      <c r="I193" s="330"/>
      <c r="J193" s="330"/>
      <c r="K193" s="327"/>
    </row>
    <row r="194" spans="2:11" ht="18.75" customHeight="1">
      <c r="B194" s="327"/>
      <c r="C194" s="330"/>
      <c r="D194" s="330"/>
      <c r="E194" s="330"/>
      <c r="F194" s="351"/>
      <c r="G194" s="330"/>
      <c r="H194" s="330"/>
      <c r="I194" s="330"/>
      <c r="J194" s="330"/>
      <c r="K194" s="327"/>
    </row>
    <row r="195" spans="2:11" ht="18.75" customHeight="1"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</row>
    <row r="196" spans="2:11" ht="13.5">
      <c r="B196" s="314"/>
      <c r="C196" s="315"/>
      <c r="D196" s="315"/>
      <c r="E196" s="315"/>
      <c r="F196" s="315"/>
      <c r="G196" s="315"/>
      <c r="H196" s="315"/>
      <c r="I196" s="315"/>
      <c r="J196" s="315"/>
      <c r="K196" s="316"/>
    </row>
    <row r="197" spans="2:11" ht="21">
      <c r="B197" s="317"/>
      <c r="C197" s="318" t="s">
        <v>996</v>
      </c>
      <c r="D197" s="318"/>
      <c r="E197" s="318"/>
      <c r="F197" s="318"/>
      <c r="G197" s="318"/>
      <c r="H197" s="318"/>
      <c r="I197" s="318"/>
      <c r="J197" s="318"/>
      <c r="K197" s="319"/>
    </row>
    <row r="198" spans="2:11" ht="25.5" customHeight="1">
      <c r="B198" s="317"/>
      <c r="C198" s="388" t="s">
        <v>997</v>
      </c>
      <c r="D198" s="388"/>
      <c r="E198" s="388"/>
      <c r="F198" s="388" t="s">
        <v>998</v>
      </c>
      <c r="G198" s="389"/>
      <c r="H198" s="390" t="s">
        <v>999</v>
      </c>
      <c r="I198" s="390"/>
      <c r="J198" s="390"/>
      <c r="K198" s="319"/>
    </row>
    <row r="199" spans="2:11" ht="5.25" customHeight="1">
      <c r="B199" s="352"/>
      <c r="C199" s="349"/>
      <c r="D199" s="349"/>
      <c r="E199" s="349"/>
      <c r="F199" s="349"/>
      <c r="G199" s="330"/>
      <c r="H199" s="349"/>
      <c r="I199" s="349"/>
      <c r="J199" s="349"/>
      <c r="K199" s="373"/>
    </row>
    <row r="200" spans="2:11" ht="15" customHeight="1">
      <c r="B200" s="352"/>
      <c r="C200" s="330" t="s">
        <v>989</v>
      </c>
      <c r="D200" s="330"/>
      <c r="E200" s="330"/>
      <c r="F200" s="351" t="s">
        <v>47</v>
      </c>
      <c r="G200" s="330"/>
      <c r="H200" s="391" t="s">
        <v>1000</v>
      </c>
      <c r="I200" s="391"/>
      <c r="J200" s="391"/>
      <c r="K200" s="373"/>
    </row>
    <row r="201" spans="2:11" ht="15" customHeight="1">
      <c r="B201" s="352"/>
      <c r="C201" s="358"/>
      <c r="D201" s="330"/>
      <c r="E201" s="330"/>
      <c r="F201" s="351" t="s">
        <v>48</v>
      </c>
      <c r="G201" s="330"/>
      <c r="H201" s="391" t="s">
        <v>1001</v>
      </c>
      <c r="I201" s="391"/>
      <c r="J201" s="391"/>
      <c r="K201" s="373"/>
    </row>
    <row r="202" spans="2:11" ht="15" customHeight="1">
      <c r="B202" s="352"/>
      <c r="C202" s="358"/>
      <c r="D202" s="330"/>
      <c r="E202" s="330"/>
      <c r="F202" s="351" t="s">
        <v>51</v>
      </c>
      <c r="G202" s="330"/>
      <c r="H202" s="391" t="s">
        <v>1002</v>
      </c>
      <c r="I202" s="391"/>
      <c r="J202" s="391"/>
      <c r="K202" s="373"/>
    </row>
    <row r="203" spans="2:11" ht="15" customHeight="1">
      <c r="B203" s="352"/>
      <c r="C203" s="330"/>
      <c r="D203" s="330"/>
      <c r="E203" s="330"/>
      <c r="F203" s="351" t="s">
        <v>49</v>
      </c>
      <c r="G203" s="330"/>
      <c r="H203" s="391" t="s">
        <v>1003</v>
      </c>
      <c r="I203" s="391"/>
      <c r="J203" s="391"/>
      <c r="K203" s="373"/>
    </row>
    <row r="204" spans="2:11" ht="15" customHeight="1">
      <c r="B204" s="352"/>
      <c r="C204" s="330"/>
      <c r="D204" s="330"/>
      <c r="E204" s="330"/>
      <c r="F204" s="351" t="s">
        <v>50</v>
      </c>
      <c r="G204" s="330"/>
      <c r="H204" s="391" t="s">
        <v>1004</v>
      </c>
      <c r="I204" s="391"/>
      <c r="J204" s="391"/>
      <c r="K204" s="373"/>
    </row>
    <row r="205" spans="2:11" ht="15" customHeight="1">
      <c r="B205" s="352"/>
      <c r="C205" s="330"/>
      <c r="D205" s="330"/>
      <c r="E205" s="330"/>
      <c r="F205" s="351"/>
      <c r="G205" s="330"/>
      <c r="H205" s="330"/>
      <c r="I205" s="330"/>
      <c r="J205" s="330"/>
      <c r="K205" s="373"/>
    </row>
    <row r="206" spans="2:11" ht="15" customHeight="1">
      <c r="B206" s="352"/>
      <c r="C206" s="330" t="s">
        <v>945</v>
      </c>
      <c r="D206" s="330"/>
      <c r="E206" s="330"/>
      <c r="F206" s="351" t="s">
        <v>82</v>
      </c>
      <c r="G206" s="330"/>
      <c r="H206" s="391" t="s">
        <v>1005</v>
      </c>
      <c r="I206" s="391"/>
      <c r="J206" s="391"/>
      <c r="K206" s="373"/>
    </row>
    <row r="207" spans="2:11" ht="15" customHeight="1">
      <c r="B207" s="352"/>
      <c r="C207" s="358"/>
      <c r="D207" s="330"/>
      <c r="E207" s="330"/>
      <c r="F207" s="351" t="s">
        <v>842</v>
      </c>
      <c r="G207" s="330"/>
      <c r="H207" s="391" t="s">
        <v>843</v>
      </c>
      <c r="I207" s="391"/>
      <c r="J207" s="391"/>
      <c r="K207" s="373"/>
    </row>
    <row r="208" spans="2:11" ht="15" customHeight="1">
      <c r="B208" s="352"/>
      <c r="C208" s="330"/>
      <c r="D208" s="330"/>
      <c r="E208" s="330"/>
      <c r="F208" s="351" t="s">
        <v>840</v>
      </c>
      <c r="G208" s="330"/>
      <c r="H208" s="391" t="s">
        <v>1006</v>
      </c>
      <c r="I208" s="391"/>
      <c r="J208" s="391"/>
      <c r="K208" s="373"/>
    </row>
    <row r="209" spans="2:11" ht="15" customHeight="1">
      <c r="B209" s="392"/>
      <c r="C209" s="358"/>
      <c r="D209" s="358"/>
      <c r="E209" s="358"/>
      <c r="F209" s="351" t="s">
        <v>844</v>
      </c>
      <c r="G209" s="336"/>
      <c r="H209" s="393" t="s">
        <v>845</v>
      </c>
      <c r="I209" s="393"/>
      <c r="J209" s="393"/>
      <c r="K209" s="394"/>
    </row>
    <row r="210" spans="2:11" ht="15" customHeight="1">
      <c r="B210" s="392"/>
      <c r="C210" s="358"/>
      <c r="D210" s="358"/>
      <c r="E210" s="358"/>
      <c r="F210" s="351" t="s">
        <v>846</v>
      </c>
      <c r="G210" s="336"/>
      <c r="H210" s="393" t="s">
        <v>1007</v>
      </c>
      <c r="I210" s="393"/>
      <c r="J210" s="393"/>
      <c r="K210" s="394"/>
    </row>
    <row r="211" spans="2:11" ht="15" customHeight="1">
      <c r="B211" s="392"/>
      <c r="C211" s="358"/>
      <c r="D211" s="358"/>
      <c r="E211" s="358"/>
      <c r="F211" s="395"/>
      <c r="G211" s="336"/>
      <c r="H211" s="396"/>
      <c r="I211" s="396"/>
      <c r="J211" s="396"/>
      <c r="K211" s="394"/>
    </row>
    <row r="212" spans="2:11" ht="15" customHeight="1">
      <c r="B212" s="392"/>
      <c r="C212" s="330" t="s">
        <v>969</v>
      </c>
      <c r="D212" s="358"/>
      <c r="E212" s="358"/>
      <c r="F212" s="351">
        <v>1</v>
      </c>
      <c r="G212" s="336"/>
      <c r="H212" s="393" t="s">
        <v>1008</v>
      </c>
      <c r="I212" s="393"/>
      <c r="J212" s="393"/>
      <c r="K212" s="394"/>
    </row>
    <row r="213" spans="2:11" ht="15" customHeight="1">
      <c r="B213" s="392"/>
      <c r="C213" s="358"/>
      <c r="D213" s="358"/>
      <c r="E213" s="358"/>
      <c r="F213" s="351">
        <v>2</v>
      </c>
      <c r="G213" s="336"/>
      <c r="H213" s="393" t="s">
        <v>1009</v>
      </c>
      <c r="I213" s="393"/>
      <c r="J213" s="393"/>
      <c r="K213" s="394"/>
    </row>
    <row r="214" spans="2:11" ht="15" customHeight="1">
      <c r="B214" s="392"/>
      <c r="C214" s="358"/>
      <c r="D214" s="358"/>
      <c r="E214" s="358"/>
      <c r="F214" s="351">
        <v>3</v>
      </c>
      <c r="G214" s="336"/>
      <c r="H214" s="393" t="s">
        <v>1010</v>
      </c>
      <c r="I214" s="393"/>
      <c r="J214" s="393"/>
      <c r="K214" s="394"/>
    </row>
    <row r="215" spans="2:11" ht="15" customHeight="1">
      <c r="B215" s="392"/>
      <c r="C215" s="358"/>
      <c r="D215" s="358"/>
      <c r="E215" s="358"/>
      <c r="F215" s="351">
        <v>4</v>
      </c>
      <c r="G215" s="336"/>
      <c r="H215" s="393" t="s">
        <v>1011</v>
      </c>
      <c r="I215" s="393"/>
      <c r="J215" s="393"/>
      <c r="K215" s="394"/>
    </row>
    <row r="216" spans="2:11" ht="12.75" customHeight="1">
      <c r="B216" s="397"/>
      <c r="C216" s="398"/>
      <c r="D216" s="398"/>
      <c r="E216" s="398"/>
      <c r="F216" s="398"/>
      <c r="G216" s="398"/>
      <c r="H216" s="398"/>
      <c r="I216" s="398"/>
      <c r="J216" s="398"/>
      <c r="K216" s="399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PC18VEDENI\Projekce</dc:creator>
  <cp:keywords/>
  <dc:description/>
  <cp:lastModifiedBy>Kutnohorská stavební s.r.o.</cp:lastModifiedBy>
  <dcterms:created xsi:type="dcterms:W3CDTF">2017-07-04T10:03:35Z</dcterms:created>
  <dcterms:modified xsi:type="dcterms:W3CDTF">2017-07-04T10:03:45Z</dcterms:modified>
  <cp:category/>
  <cp:version/>
  <cp:contentType/>
  <cp:contentStatus/>
</cp:coreProperties>
</file>