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ÚVOD" sheetId="1" r:id="rId1"/>
    <sheet name="SOUHRNNÝ LIST STAVBY" sheetId="2" r:id="rId2"/>
    <sheet name="REKAPITULACE OBJEKTŮ STAVBY" sheetId="3" r:id="rId3"/>
    <sheet name="KRYCÍ LIST" sheetId="4" r:id="rId4"/>
    <sheet name="REKAPITULACE" sheetId="5" r:id="rId5"/>
    <sheet name="ROZPOČET" sheetId="6" r:id="rId6"/>
  </sheets>
  <definedNames/>
  <calcPr fullCalcOnLoad="1"/>
</workbook>
</file>

<file path=xl/sharedStrings.xml><?xml version="1.0" encoding="utf-8"?>
<sst xmlns="http://schemas.openxmlformats.org/spreadsheetml/2006/main" count="498" uniqueCount="316">
  <si>
    <t>Cenová úroveň : 2017/II</t>
  </si>
  <si>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</si>
  <si>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</si>
  <si>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</si>
  <si>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</si>
  <si>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</si>
  <si>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</si>
  <si>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</si>
  <si>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</si>
  <si>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</si>
  <si>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</si>
  <si>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</si>
  <si>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</si>
  <si>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</si>
  <si>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</si>
  <si>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</si>
  <si>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</si>
  <si>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</si>
  <si>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</si>
  <si>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</si>
  <si>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</si>
  <si>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</si>
  <si>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</si>
  <si>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</si>
  <si>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</si>
  <si>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</si>
  <si>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</si>
  <si>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96</t>
  </si>
  <si>
    <t>Bourání konstrukcí:</t>
  </si>
  <si>
    <t>C-979082111-0</t>
  </si>
  <si>
    <t>VNITROSTAVENISTNI DOPRAVA SUTI DO 10M</t>
  </si>
  <si>
    <t>T</t>
  </si>
  <si>
    <t>C-979082121-0</t>
  </si>
  <si>
    <t>PRIPL ZKD 5M VNITROSTAV DOPRAVY SUTI</t>
  </si>
  <si>
    <t>C-979011111-0</t>
  </si>
  <si>
    <t>SVISLA DOPRAVA SUTI ZA PRVE PODLAZI</t>
  </si>
  <si>
    <t>C-979092111-0</t>
  </si>
  <si>
    <t>VYKLIZENI ULEHLE SUTI NOSENIM HL 2M</t>
  </si>
  <si>
    <t>M3</t>
  </si>
  <si>
    <t>C-979081011-0</t>
  </si>
  <si>
    <t>NOSENI K NAKLADCE -10M STAVEB SUTI</t>
  </si>
  <si>
    <t>C-979087213-0</t>
  </si>
  <si>
    <t>NAKLADANI NA DOPR PROSTR VYBOUR HMOT</t>
  </si>
  <si>
    <t>C-979081111-0</t>
  </si>
  <si>
    <t>ODVOZ STAVEB SUTI NA SKLADKU DO 1KM</t>
  </si>
  <si>
    <t>C-979081112-0</t>
  </si>
  <si>
    <t>ODVOZ VYBOUR HMOT NA SKLADKU DO 1KM</t>
  </si>
  <si>
    <t>C-979093111-0</t>
  </si>
  <si>
    <t>ULOZENI SUTI BEZ ZHUTNENI</t>
  </si>
  <si>
    <t>C-979081134-0</t>
  </si>
  <si>
    <t>BOURÁNÍ KONSTRUKCÍ CELKEM</t>
  </si>
  <si>
    <t>oddíl 99</t>
  </si>
  <si>
    <t>Přesun hmot:</t>
  </si>
  <si>
    <t>C-999281110-0</t>
  </si>
  <si>
    <t>PRESUN HMOT OPRAVY DO VYSKY 12M</t>
  </si>
  <si>
    <t>PŘESUN HMOT CELKEM</t>
  </si>
  <si>
    <t>PSV:</t>
  </si>
  <si>
    <t>oddíl 762</t>
  </si>
  <si>
    <t>Konstrukce tesařské:</t>
  </si>
  <si>
    <t>C-762311103-0</t>
  </si>
  <si>
    <t>KS</t>
  </si>
  <si>
    <t>C-762321213-0</t>
  </si>
  <si>
    <t>PODPER KONSTR DR VAZNIKU -10kPa ZRIZ</t>
  </si>
  <si>
    <t>M</t>
  </si>
  <si>
    <t>C-762321214-0</t>
  </si>
  <si>
    <t>PODPER KONSTR DR VAZNIKU -10kPa ODSTR</t>
  </si>
  <si>
    <t>C-762322912-0</t>
  </si>
  <si>
    <t>C-762331813-0</t>
  </si>
  <si>
    <t>C-762331931-0</t>
  </si>
  <si>
    <t>VYREZ STRES VAZBY F -288cm2 DELKY -3m</t>
  </si>
  <si>
    <t>C-762333130-0</t>
  </si>
  <si>
    <t>TESAR KROV VAZANY PROM TVAR HRAN -288</t>
  </si>
  <si>
    <t>C-762341016-0</t>
  </si>
  <si>
    <t>M2</t>
  </si>
  <si>
    <t>C-762341650-0</t>
  </si>
  <si>
    <t>C-762341911-0</t>
  </si>
  <si>
    <t>C-762342212-0</t>
  </si>
  <si>
    <t>C-762342451-0</t>
  </si>
  <si>
    <t>C-762342811-0</t>
  </si>
  <si>
    <t>C-762343932-0</t>
  </si>
  <si>
    <t>C-762354112-0</t>
  </si>
  <si>
    <t>TESAR VIKYR PULTOVY OKNO PL 0,5m2-</t>
  </si>
  <si>
    <t>C-762354803-0</t>
  </si>
  <si>
    <t>DMTZ TESAR VIKYRU SKLON STRECHY -15ST</t>
  </si>
  <si>
    <t>H-60596020-1</t>
  </si>
  <si>
    <t>REZIVO TRUHLARSKE SMRK</t>
  </si>
  <si>
    <t>C-762355131-0</t>
  </si>
  <si>
    <t>H-55346909-1</t>
  </si>
  <si>
    <t>KOMIN LAVKA POZIN KOMPL S 30CM TYP 0I</t>
  </si>
  <si>
    <t>C-762395000-0</t>
  </si>
  <si>
    <t>C-762396000-0</t>
  </si>
  <si>
    <t>TESAR STRECHY IMPREGNACE REZIVA</t>
  </si>
  <si>
    <t>C-998762102-0</t>
  </si>
  <si>
    <t>KONSTR TESAR PRESUN HMOT VYSKA -12M</t>
  </si>
  <si>
    <t>KONSTRUKCE TESAŘSKÉ CELKEM</t>
  </si>
  <si>
    <t>oddíl 764</t>
  </si>
  <si>
    <t>Konstrukce klempířské:</t>
  </si>
  <si>
    <t>C-764211202-0</t>
  </si>
  <si>
    <t>C-764217200-0</t>
  </si>
  <si>
    <t>C-764256201-0</t>
  </si>
  <si>
    <t>KLEMP CU ZLAB PREVODOVY RS 500</t>
  </si>
  <si>
    <t>C-764252203-0</t>
  </si>
  <si>
    <t>C-764254203-0</t>
  </si>
  <si>
    <t>KLEMP CU ZLAB NADR MASKA HLAD RS 330</t>
  </si>
  <si>
    <t>C-764258201-0</t>
  </si>
  <si>
    <t>KLEMP CU ZLAB MEZISTRESNI HAK RS 1100</t>
  </si>
  <si>
    <t>C-764259211-0</t>
  </si>
  <si>
    <t>KLEMP CU ZLAB KOTLIK KONICKY D -150</t>
  </si>
  <si>
    <t>C-764259241-0</t>
  </si>
  <si>
    <t>KLEMP CU OCHR KOS VPUSTI TRUB D- 150</t>
  </si>
  <si>
    <t>C-764265220-0</t>
  </si>
  <si>
    <t>KLEMP CU POKLOP 600x600 HLAD KRYTINA</t>
  </si>
  <si>
    <t>C-764267201-0</t>
  </si>
  <si>
    <t>C-764292250-0</t>
  </si>
  <si>
    <t>KLEMP CU STRESNI UZLABI RS 660</t>
  </si>
  <si>
    <t>C-764294220-0</t>
  </si>
  <si>
    <t>C-764245220-0</t>
  </si>
  <si>
    <t>KLEMP CU VENTIL NAST D 100 VLN KRYT</t>
  </si>
  <si>
    <t>C-764247220-0</t>
  </si>
  <si>
    <t>MTZ KLEMP CU STRISKA VENTIL D 100MM</t>
  </si>
  <si>
    <t>C-764249210-0</t>
  </si>
  <si>
    <t>KLEMP CU DRZAK HROMOSVOD LANA</t>
  </si>
  <si>
    <t>C-764248221-0</t>
  </si>
  <si>
    <t>KLEMP CU SNEHOLAP TYCOVY L 500MM</t>
  </si>
  <si>
    <t>C-764248231-0</t>
  </si>
  <si>
    <t>KLEMP CU SNEHOLAP PODLOZKA 250x250</t>
  </si>
  <si>
    <t>C-764239220-0</t>
  </si>
  <si>
    <t>C-764554202-0</t>
  </si>
  <si>
    <t>C-998764102-0</t>
  </si>
  <si>
    <t>KONSTR KLEMPIR PRESUN HMOT VYSKA -12M</t>
  </si>
  <si>
    <t>KONSTRUKCE KLEMPÍŘSKÉ CELKEM</t>
  </si>
  <si>
    <t>oddíl 765</t>
  </si>
  <si>
    <t>Tvrdé krytiny:</t>
  </si>
  <si>
    <t>C-765316870-0</t>
  </si>
  <si>
    <t>C-765318868-0</t>
  </si>
  <si>
    <t>C-765331321-0</t>
  </si>
  <si>
    <t>ZASTR BOBROVKA NA SUCHO SLOZ SUPIN</t>
  </si>
  <si>
    <t>C-765331333-0</t>
  </si>
  <si>
    <t>HREBEN BOBROVKA DO MALTY</t>
  </si>
  <si>
    <t>C-765331612-0</t>
  </si>
  <si>
    <t>C-765331622-0</t>
  </si>
  <si>
    <t>C-765331652-0</t>
  </si>
  <si>
    <t>PLOSINA STOUPACI S 88CM</t>
  </si>
  <si>
    <t>C-998765102-0</t>
  </si>
  <si>
    <t>TVRDÉ KRYTINY CELKEM</t>
  </si>
  <si>
    <t>oddíl 767</t>
  </si>
  <si>
    <t>Kovové doplňkové konstrukce:</t>
  </si>
  <si>
    <t>C-767312736-0</t>
  </si>
  <si>
    <t>KG</t>
  </si>
  <si>
    <t>C-998767102-0</t>
  </si>
  <si>
    <t>KOVOVE D KONST PRESUN HMOT VYSKA -12M</t>
  </si>
  <si>
    <t>KOVOVÉ DOPLŇKOVÉ KONSTRUKCE CELKEM</t>
  </si>
  <si>
    <t>oddíl 783</t>
  </si>
  <si>
    <t>Nátěry:</t>
  </si>
  <si>
    <t>C-783784503-0</t>
  </si>
  <si>
    <t>NÁTĚRY CELKEM</t>
  </si>
  <si>
    <t>Základní rozpočtové náklady stavebního objektu celkem (bez DPH) :</t>
  </si>
  <si>
    <t>REKAPITULACE ROZPOČTU</t>
  </si>
  <si>
    <t>Oddíl</t>
  </si>
  <si>
    <t>Název oddílu / řemeslného oboru</t>
  </si>
  <si>
    <t>CENA BEZ DPH</t>
  </si>
  <si>
    <t>Celkem</t>
  </si>
  <si>
    <t>Bourání konstrukcí</t>
  </si>
  <si>
    <t>Přesun hmot</t>
  </si>
  <si>
    <t>HSV CELKEM</t>
  </si>
  <si>
    <t>Konstrukce tesařské</t>
  </si>
  <si>
    <t>Konstrukce klempířské</t>
  </si>
  <si>
    <t>Tvrdé krytiny</t>
  </si>
  <si>
    <t>Nátěry</t>
  </si>
  <si>
    <t>PSV CELKEM</t>
  </si>
  <si>
    <t>Základní rozpočtové náklady stavebního objektu celkem</t>
  </si>
  <si>
    <t>KRYCÍ LIST ROZPOČTU</t>
  </si>
  <si>
    <t xml:space="preserve">Kód objektu: </t>
  </si>
  <si>
    <t xml:space="preserve">Název objektu: </t>
  </si>
  <si>
    <t xml:space="preserve">JKSO: </t>
  </si>
  <si>
    <t>Cenová úroveň:</t>
  </si>
  <si>
    <t>SO-01</t>
  </si>
  <si>
    <t/>
  </si>
  <si>
    <t>2017/II</t>
  </si>
  <si>
    <t xml:space="preserve">Kód stavby: </t>
  </si>
  <si>
    <t xml:space="preserve">Název stavby: </t>
  </si>
  <si>
    <t xml:space="preserve">SKP: </t>
  </si>
  <si>
    <t>Účelová M.J:</t>
  </si>
  <si>
    <t xml:space="preserve">Projektant: </t>
  </si>
  <si>
    <t xml:space="preserve">Počet účel. měrných jednotek: </t>
  </si>
  <si>
    <t xml:space="preserve">Objednatel: </t>
  </si>
  <si>
    <t xml:space="preserve">Náklady na měrnou jednotku: </t>
  </si>
  <si>
    <t xml:space="preserve">Počet listů: </t>
  </si>
  <si>
    <t xml:space="preserve">Zakázkové číslo: </t>
  </si>
  <si>
    <t xml:space="preserve">Zpracovatel: </t>
  </si>
  <si>
    <t xml:space="preserve">Zhotovitel: 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</si>
  <si>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</si>
  <si>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</si>
  <si>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</si>
  <si>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</si>
  <si>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</si>
  <si>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</si>
  <si>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</si>
  <si>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</si>
  <si>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</si>
  <si>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</si>
  <si>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</si>
  <si>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</si>
  <si>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</si>
  <si>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</si>
  <si>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</si>
  <si>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</si>
  <si>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</si>
  <si>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</si>
  <si>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</si>
  <si>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</si>
  <si>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</si>
  <si>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</si>
  <si>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</si>
  <si>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</si>
  <si>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</si>
  <si>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</si>
  <si>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</si>
  <si>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</si>
  <si>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</si>
  <si>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</si>
  <si>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</si>
  <si>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</si>
  <si>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</si>
  <si>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</si>
  <si>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</si>
  <si>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</si>
  <si>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</si>
  <si>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 xml:space="preserve">Jméno: </t>
  </si>
  <si>
    <t xml:space="preserve">Datum: </t>
  </si>
  <si>
    <t xml:space="preserve">Podpis: </t>
  </si>
  <si>
    <t>Základ pro DPH</t>
  </si>
  <si>
    <t>%  činí :</t>
  </si>
  <si>
    <t>Kč</t>
  </si>
  <si>
    <t>DPH</t>
  </si>
  <si>
    <t>CENA ZA OBJEKT CELKEM VČETNĚ DPH:</t>
  </si>
  <si>
    <t>Poznámky:</t>
  </si>
  <si>
    <t>REKAPITULACE OBJEKTŮ STAVBY</t>
  </si>
  <si>
    <t xml:space="preserve">Kód stavby : </t>
  </si>
  <si>
    <t xml:space="preserve">Název stavby : </t>
  </si>
  <si>
    <t>Místo stavby:</t>
  </si>
  <si>
    <t>Projektant:</t>
  </si>
  <si>
    <t>Objednatel:</t>
  </si>
  <si>
    <t>Zpracovatel:</t>
  </si>
  <si>
    <t>Zhotovitel:</t>
  </si>
  <si>
    <t>NÁKLADY ZA JEDNOTLIVÉ STAVEBNÍ OBJEKTY</t>
  </si>
  <si>
    <t>Kód objektu</t>
  </si>
  <si>
    <t>Název objektu</t>
  </si>
  <si>
    <t>JKSO</t>
  </si>
  <si>
    <t>Cena bez DPH (Kč)</t>
  </si>
  <si>
    <t>Cena s DPH 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</si>
  <si>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</si>
  <si>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</si>
  <si>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</si>
  <si>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</si>
  <si>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</si>
  <si>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</si>
  <si>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</si>
  <si>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</si>
  <si>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</si>
  <si>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</si>
  <si>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</si>
  <si>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</si>
  <si>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</si>
  <si>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</si>
  <si>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</si>
  <si>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>Stupeň projektové dokumentace:</t>
  </si>
  <si>
    <t>Celkový počet listů:</t>
  </si>
  <si>
    <t>ZAVETROVANI A ZTUZENI KROVU HRANOLY PRO PODEPŘENÍ KCE</t>
  </si>
  <si>
    <t>DMTZ TESAR KROV VAZANY F -288cm2 DL.2*4*3,5</t>
  </si>
  <si>
    <t xml:space="preserve">RUCNI OTESANI STRES HRANOLU F -288cm2 SPOJE, DB KLÍNY KLASICKÉ SPOJE TESAŘ KCÍ </t>
  </si>
  <si>
    <t>ZABEDNENI STRECH BEDNĚNÍ PRKNY 25MM SRAZ TL 22mm PL. 1,95*3,50</t>
  </si>
  <si>
    <t>TESAR BEDNENI STITU,RIMS PRKNA HOBL 0,5*(1,5+2,25+3,85)</t>
  </si>
  <si>
    <t>DMTZ TESAR STRECH Z FOSEN STÁVAJÍCÍ KROV VZPĚRY Z FOŠEN 50/120 MM A DŘEV PRŮVLAK Z TRÁMŮ VYVĚŠENÝCH ZA VAZNICE POMOCÍ OCEL. SVORNÍKŮ U 140 4*4,5+2*2</t>
  </si>
  <si>
    <t>R-762341821-0</t>
  </si>
  <si>
    <t>VYREZ OTV V LATOVANI STRECH PL -1m2 2*0,60*0,60</t>
  </si>
  <si>
    <t>TESAR LATOVANI STRECH SLOZ ROZT -22cm (12,80+10,20)*7,5</t>
  </si>
  <si>
    <t>TESAR LATOVANI STRECH KONTRALATE DL. 7,5*2*24</t>
  </si>
  <si>
    <t>DMTZ LATOVANI STRECH ROZTEC -22cm, DTTO POL. 24</t>
  </si>
  <si>
    <t>ZABEDNENI OTVORU STRECH PRKNA PL -2m2 PULT ČÁST 1,95*3,5</t>
  </si>
  <si>
    <t>TESAR OSAZ KOMIN LAVKA SIRKY -80cm 2,0M</t>
  </si>
  <si>
    <t>TESAR OSAZ SPAD KLINU STRECH F 288cm2 NÁMĚTKY KROKVÍ 1,5*2*4</t>
  </si>
  <si>
    <t>R-762361127-0</t>
  </si>
  <si>
    <t>H-60598010-1</t>
  </si>
  <si>
    <t>ŘEZIVO LATĚ SMRK 40/60 720+84</t>
  </si>
  <si>
    <t>TESAR STRECHY SPOJOVACI PROSTREDKY 3,94+1,93M3</t>
  </si>
  <si>
    <t>KLEMP CU ZASTR JEDN HLAD S 1000 45S PULT STŘECHA 1,95*3,5</t>
  </si>
  <si>
    <t>KLEMP CU ZLAB PODOKAP PULKR RS 330 DL. 1,75+3,60</t>
  </si>
  <si>
    <t>KLEMP CU OPLECH VIKYRE RP -6M2 45S 0,6*2*0,45</t>
  </si>
  <si>
    <t>KLEMP CU PODKLADNI PAS RS 200 10,2+12,8</t>
  </si>
  <si>
    <t>KLEMP CU LEM KOMIN VLN KRYT HREBEN (2*2+0,60*2)*0,60</t>
  </si>
  <si>
    <t>KLEMP CU ODPADNI TROUBY KRUH D 100 11,0+2,50</t>
  </si>
  <si>
    <t>POJISTNÁ IZOLACE PODBITI DIFUZNI FOLIE 140</t>
  </si>
  <si>
    <t>PRIREZ A UCHYCENI BOBROVEK 2*10,2+2*12,5</t>
  </si>
  <si>
    <t>KRYTINY TVRDE PRESUN HMOT VYSKA -12M 35,085-20,355</t>
  </si>
  <si>
    <t>ODSTR KRYTINY ESÍČKA MALTA TVRDA DO SUTI</t>
  </si>
  <si>
    <t>ODSTR HREB Z ESÍČKA MAL ZVETR K POUZ</t>
  </si>
  <si>
    <t>MTZ KOTVÍCÍ ŽELEZO SVORNÍKY M24</t>
  </si>
  <si>
    <t xml:space="preserve">NATER TESAR KCE BORONIT 3x PŮVODNÍ A NOVÝ KROV </t>
  </si>
  <si>
    <t xml:space="preserve">Stavba :  - Výměna krytiny a oprava krovů domu čp. 165 </t>
  </si>
  <si>
    <t xml:space="preserve">Objekt : SO-02 - Šultýsova 165 Kutná Hora </t>
  </si>
  <si>
    <t>Datum zpracování : 13.4.2018</t>
  </si>
  <si>
    <t>Výměna krytiny a oprava krovů domu čp. 165</t>
  </si>
  <si>
    <t xml:space="preserve">Šultýsova 165 Kutná Hora </t>
  </si>
  <si>
    <t>SO-02</t>
  </si>
  <si>
    <t>Datum: 13.4.2018</t>
  </si>
  <si>
    <t xml:space="preserve">Šultýsova 165, Kutná Hora </t>
  </si>
  <si>
    <t>13.4.2018</t>
  </si>
  <si>
    <t xml:space="preserve">Šultýsova 165, 284 01 Kutná Hora </t>
  </si>
  <si>
    <t xml:space="preserve">VÝMĚNA KRYTINY A OPRAVY KROVU DOMU ČP. 165 </t>
  </si>
  <si>
    <t>SKLADKOVNE TRIDENA SUT VČ. LIKVIDACE KRYTINY 3,300+20,355</t>
  </si>
  <si>
    <t xml:space="preserve">TESAR MTZ KOTEVNICH ZELEZ DO ZDIVA KROKVE KRAJOVÉ </t>
  </si>
  <si>
    <t>R-762333913-0</t>
  </si>
  <si>
    <t>KLEMP CU ZASTR HLAD PROTIPOŽÁR ZÍDKY NA VĚNCI ZDIVA (10,2*0,85+12,85*1,45)</t>
  </si>
  <si>
    <t>SO 02</t>
  </si>
  <si>
    <t>VÝKAZ VÝMĚR STAVBY  SO 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</si>
</sst>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0.000"/>
  </numFmts>
  <fonts count="11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color indexed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hair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5" fontId="1" fillId="0" borderId="25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4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165" fontId="5" fillId="2" borderId="29" xfId="0" applyNumberFormat="1" applyFont="1" applyFill="1" applyBorder="1" applyAlignment="1">
      <alignment/>
    </xf>
    <xf numFmtId="164" fontId="5" fillId="2" borderId="26" xfId="0" applyNumberFormat="1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5" fillId="2" borderId="31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165" fontId="5" fillId="2" borderId="33" xfId="0" applyNumberFormat="1" applyFont="1" applyFill="1" applyBorder="1" applyAlignment="1">
      <alignment/>
    </xf>
    <xf numFmtId="0" fontId="5" fillId="2" borderId="34" xfId="0" applyFont="1" applyFill="1" applyBorder="1" applyAlignment="1">
      <alignment/>
    </xf>
    <xf numFmtId="165" fontId="5" fillId="2" borderId="35" xfId="0" applyNumberFormat="1" applyFont="1" applyFill="1" applyBorder="1" applyAlignment="1">
      <alignment/>
    </xf>
    <xf numFmtId="164" fontId="5" fillId="2" borderId="36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5" fillId="2" borderId="45" xfId="0" applyFont="1" applyFill="1" applyBorder="1" applyAlignment="1">
      <alignment vertical="center"/>
    </xf>
    <xf numFmtId="3" fontId="5" fillId="2" borderId="46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52" xfId="0" applyFont="1" applyBorder="1" applyAlignment="1">
      <alignment horizontal="left" vertical="center"/>
    </xf>
    <xf numFmtId="0" fontId="0" fillId="0" borderId="54" xfId="0" applyBorder="1" applyAlignment="1">
      <alignment/>
    </xf>
    <xf numFmtId="0" fontId="5" fillId="0" borderId="20" xfId="0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3" fontId="4" fillId="0" borderId="24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0" fontId="0" fillId="0" borderId="57" xfId="0" applyBorder="1" applyAlignment="1">
      <alignment/>
    </xf>
    <xf numFmtId="0" fontId="5" fillId="2" borderId="58" xfId="0" applyFont="1" applyFill="1" applyBorder="1" applyAlignment="1">
      <alignment horizontal="right" vertical="center"/>
    </xf>
    <xf numFmtId="0" fontId="5" fillId="2" borderId="59" xfId="0" applyFont="1" applyFill="1" applyBorder="1" applyAlignment="1">
      <alignment horizontal="left" vertical="center"/>
    </xf>
    <xf numFmtId="3" fontId="5" fillId="2" borderId="59" xfId="0" applyNumberFormat="1" applyFont="1" applyFill="1" applyBorder="1" applyAlignment="1">
      <alignment vertical="center"/>
    </xf>
    <xf numFmtId="3" fontId="5" fillId="2" borderId="60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/>
    </xf>
    <xf numFmtId="0" fontId="5" fillId="2" borderId="46" xfId="0" applyFont="1" applyFill="1" applyBorder="1" applyAlignment="1">
      <alignment horizontal="left" vertical="center"/>
    </xf>
    <xf numFmtId="3" fontId="5" fillId="2" borderId="62" xfId="0" applyNumberFormat="1" applyFont="1" applyFill="1" applyBorder="1" applyAlignment="1">
      <alignment vertical="center"/>
    </xf>
    <xf numFmtId="49" fontId="0" fillId="0" borderId="6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3" fontId="0" fillId="0" borderId="54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0" fillId="0" borderId="54" xfId="0" applyNumberFormat="1" applyBorder="1" applyAlignment="1">
      <alignment horizontal="righ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" fontId="0" fillId="0" borderId="67" xfId="0" applyNumberFormat="1" applyBorder="1" applyAlignment="1">
      <alignment horizontal="right" vertical="top"/>
    </xf>
    <xf numFmtId="0" fontId="0" fillId="0" borderId="66" xfId="0" applyBorder="1" applyAlignment="1">
      <alignment horizontal="center" vertical="top"/>
    </xf>
    <xf numFmtId="4" fontId="0" fillId="0" borderId="7" xfId="0" applyNumberFormat="1" applyBorder="1" applyAlignment="1">
      <alignment horizontal="right" vertical="top"/>
    </xf>
    <xf numFmtId="0" fontId="0" fillId="0" borderId="39" xfId="0" applyBorder="1" applyAlignment="1">
      <alignment horizontal="center" vertical="top"/>
    </xf>
    <xf numFmtId="0" fontId="0" fillId="0" borderId="68" xfId="0" applyBorder="1" applyAlignment="1">
      <alignment/>
    </xf>
    <xf numFmtId="3" fontId="0" fillId="0" borderId="57" xfId="0" applyNumberFormat="1" applyBorder="1" applyAlignment="1">
      <alignment horizontal="right" vertical="top"/>
    </xf>
    <xf numFmtId="3" fontId="0" fillId="0" borderId="54" xfId="0" applyNumberFormat="1" applyBorder="1" applyAlignment="1">
      <alignment horizontal="right" vertical="top"/>
    </xf>
    <xf numFmtId="3" fontId="0" fillId="0" borderId="69" xfId="0" applyNumberFormat="1" applyBorder="1" applyAlignment="1">
      <alignment horizontal="right" vertical="top"/>
    </xf>
    <xf numFmtId="3" fontId="0" fillId="0" borderId="63" xfId="0" applyNumberFormat="1" applyBorder="1" applyAlignment="1">
      <alignment horizontal="right" vertical="top"/>
    </xf>
    <xf numFmtId="3" fontId="3" fillId="0" borderId="41" xfId="0" applyNumberFormat="1" applyFont="1" applyBorder="1" applyAlignment="1">
      <alignment horizontal="right" vertical="top"/>
    </xf>
    <xf numFmtId="165" fontId="0" fillId="0" borderId="70" xfId="0" applyNumberFormat="1" applyBorder="1" applyAlignment="1">
      <alignment horizontal="right"/>
    </xf>
    <xf numFmtId="165" fontId="0" fillId="0" borderId="67" xfId="0" applyNumberFormat="1" applyBorder="1" applyAlignment="1">
      <alignment horizontal="right"/>
    </xf>
    <xf numFmtId="0" fontId="0" fillId="2" borderId="71" xfId="0" applyFill="1" applyBorder="1" applyAlignment="1">
      <alignment horizontal="left" vertical="center"/>
    </xf>
    <xf numFmtId="49" fontId="0" fillId="2" borderId="72" xfId="0" applyNumberFormat="1" applyFill="1" applyBorder="1" applyAlignment="1">
      <alignment/>
    </xf>
    <xf numFmtId="49" fontId="0" fillId="0" borderId="63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3" fontId="0" fillId="0" borderId="76" xfId="0" applyNumberFormat="1" applyBorder="1" applyAlignment="1">
      <alignment horizontal="right" vertical="top"/>
    </xf>
    <xf numFmtId="3" fontId="9" fillId="2" borderId="44" xfId="0" applyNumberFormat="1" applyFont="1" applyFill="1" applyBorder="1" applyAlignment="1">
      <alignment horizontal="right" vertical="center"/>
    </xf>
    <xf numFmtId="3" fontId="9" fillId="2" borderId="77" xfId="0" applyNumberFormat="1" applyFont="1" applyFill="1" applyBorder="1" applyAlignment="1">
      <alignment horizontal="right" vertical="center"/>
    </xf>
    <xf numFmtId="49" fontId="0" fillId="0" borderId="41" xfId="0" applyNumberFormat="1" applyBorder="1" applyAlignment="1">
      <alignment/>
    </xf>
    <xf numFmtId="0" fontId="0" fillId="0" borderId="39" xfId="0" applyBorder="1" applyAlignment="1">
      <alignment horizontal="right"/>
    </xf>
    <xf numFmtId="0" fontId="9" fillId="2" borderId="77" xfId="0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4" fontId="1" fillId="0" borderId="24" xfId="0" applyNumberFormat="1" applyFont="1" applyBorder="1" applyAlignment="1">
      <alignment vertical="center"/>
    </xf>
    <xf numFmtId="167" fontId="1" fillId="0" borderId="24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0" fontId="9" fillId="2" borderId="61" xfId="0" applyFont="1" applyFill="1" applyBorder="1" applyAlignment="1">
      <alignment horizontal="left" vertical="center"/>
    </xf>
    <xf numFmtId="0" fontId="0" fillId="0" borderId="45" xfId="0" applyBorder="1" applyAlignment="1">
      <alignment/>
    </xf>
    <xf numFmtId="3" fontId="9" fillId="2" borderId="45" xfId="0" applyNumberFormat="1" applyFont="1" applyFill="1" applyBorder="1" applyAlignment="1">
      <alignment horizontal="right" vertical="center"/>
    </xf>
    <xf numFmtId="0" fontId="0" fillId="0" borderId="78" xfId="0" applyBorder="1" applyAlignment="1">
      <alignment/>
    </xf>
    <xf numFmtId="0" fontId="0" fillId="0" borderId="67" xfId="0" applyBorder="1" applyAlignment="1">
      <alignment/>
    </xf>
    <xf numFmtId="3" fontId="0" fillId="0" borderId="79" xfId="0" applyNumberFormat="1" applyBorder="1" applyAlignment="1">
      <alignment horizontal="right" vertical="top"/>
    </xf>
    <xf numFmtId="0" fontId="0" fillId="0" borderId="58" xfId="0" applyBorder="1" applyAlignment="1">
      <alignment/>
    </xf>
    <xf numFmtId="0" fontId="0" fillId="0" borderId="80" xfId="0" applyBorder="1" applyAlignment="1">
      <alignment/>
    </xf>
    <xf numFmtId="3" fontId="0" fillId="0" borderId="59" xfId="0" applyNumberFormat="1" applyBorder="1" applyAlignment="1">
      <alignment horizontal="right" vertical="top"/>
    </xf>
    <xf numFmtId="0" fontId="0" fillId="0" borderId="57" xfId="0" applyBorder="1" applyAlignment="1">
      <alignment/>
    </xf>
    <xf numFmtId="0" fontId="3" fillId="0" borderId="78" xfId="0" applyFont="1" applyBorder="1" applyAlignment="1">
      <alignment/>
    </xf>
    <xf numFmtId="0" fontId="0" fillId="0" borderId="66" xfId="0" applyBorder="1" applyAlignment="1">
      <alignment/>
    </xf>
    <xf numFmtId="3" fontId="3" fillId="0" borderId="79" xfId="0" applyNumberFormat="1" applyFont="1" applyBorder="1" applyAlignment="1">
      <alignment horizontal="right" vertical="top"/>
    </xf>
    <xf numFmtId="0" fontId="3" fillId="0" borderId="67" xfId="0" applyFont="1" applyBorder="1" applyAlignment="1">
      <alignment/>
    </xf>
    <xf numFmtId="49" fontId="0" fillId="0" borderId="81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82" xfId="0" applyBorder="1" applyAlignment="1">
      <alignment/>
    </xf>
    <xf numFmtId="49" fontId="0" fillId="0" borderId="47" xfId="0" applyNumberFormat="1" applyBorder="1" applyAlignment="1">
      <alignment/>
    </xf>
    <xf numFmtId="0" fontId="0" fillId="0" borderId="49" xfId="0" applyBorder="1" applyAlignment="1">
      <alignment/>
    </xf>
    <xf numFmtId="0" fontId="8" fillId="0" borderId="61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51" xfId="0" applyBorder="1" applyAlignment="1">
      <alignment/>
    </xf>
    <xf numFmtId="0" fontId="0" fillId="0" borderId="70" xfId="0" applyBorder="1" applyAlignment="1">
      <alignment/>
    </xf>
    <xf numFmtId="0" fontId="0" fillId="0" borderId="50" xfId="0" applyBorder="1" applyAlignment="1">
      <alignment/>
    </xf>
    <xf numFmtId="3" fontId="0" fillId="0" borderId="52" xfId="0" applyNumberFormat="1" applyBorder="1" applyAlignment="1">
      <alignment horizontal="right" vertical="top"/>
    </xf>
    <xf numFmtId="49" fontId="0" fillId="0" borderId="30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0" fillId="0" borderId="69" xfId="0" applyBorder="1" applyAlignment="1">
      <alignment/>
    </xf>
    <xf numFmtId="0" fontId="0" fillId="0" borderId="20" xfId="0" applyBorder="1" applyAlignment="1">
      <alignment/>
    </xf>
    <xf numFmtId="0" fontId="0" fillId="0" borderId="54" xfId="0" applyBorder="1" applyAlignment="1">
      <alignment/>
    </xf>
    <xf numFmtId="0" fontId="7" fillId="0" borderId="47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37" xfId="0" applyBorder="1" applyAlignment="1">
      <alignment/>
    </xf>
    <xf numFmtId="0" fontId="0" fillId="0" borderId="75" xfId="0" applyBorder="1" applyAlignment="1">
      <alignment/>
    </xf>
    <xf numFmtId="0" fontId="0" fillId="0" borderId="41" xfId="0" applyBorder="1" applyAlignment="1">
      <alignment/>
    </xf>
    <xf numFmtId="49" fontId="0" fillId="2" borderId="31" xfId="0" applyNumberFormat="1" applyFill="1" applyBorder="1" applyAlignment="1">
      <alignment/>
    </xf>
    <xf numFmtId="49" fontId="0" fillId="0" borderId="31" xfId="0" applyNumberFormat="1" applyBorder="1" applyAlignment="1">
      <alignment/>
    </xf>
    <xf numFmtId="0" fontId="8" fillId="0" borderId="84" xfId="0" applyFont="1" applyBorder="1" applyAlignment="1">
      <alignment horizontal="center" vertical="center"/>
    </xf>
    <xf numFmtId="0" fontId="0" fillId="0" borderId="85" xfId="0" applyBorder="1" applyAlignment="1">
      <alignment/>
    </xf>
    <xf numFmtId="49" fontId="0" fillId="0" borderId="19" xfId="0" applyNumberFormat="1" applyBorder="1" applyAlignment="1">
      <alignment/>
    </xf>
    <xf numFmtId="0" fontId="9" fillId="2" borderId="58" xfId="0" applyFont="1" applyFill="1" applyBorder="1" applyAlignment="1">
      <alignment horizontal="left" vertical="center"/>
    </xf>
    <xf numFmtId="3" fontId="9" fillId="2" borderId="80" xfId="0" applyNumberFormat="1" applyFont="1" applyFill="1" applyBorder="1" applyAlignment="1">
      <alignment horizontal="right" vertical="center"/>
    </xf>
    <xf numFmtId="3" fontId="0" fillId="0" borderId="79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63" xfId="0" applyBorder="1" applyAlignment="1">
      <alignment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42" xfId="0" applyBorder="1" applyAlignment="1">
      <alignment/>
    </xf>
    <xf numFmtId="49" fontId="0" fillId="0" borderId="20" xfId="0" applyNumberFormat="1" applyBorder="1" applyAlignment="1">
      <alignment/>
    </xf>
    <xf numFmtId="0" fontId="3" fillId="0" borderId="70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73" xfId="0" applyBorder="1" applyAlignment="1">
      <alignment/>
    </xf>
    <xf numFmtId="0" fontId="0" fillId="0" borderId="86" xfId="0" applyBorder="1" applyAlignment="1">
      <alignment/>
    </xf>
    <xf numFmtId="0" fontId="0" fillId="0" borderId="81" xfId="0" applyBorder="1" applyAlignment="1">
      <alignment/>
    </xf>
    <xf numFmtId="0" fontId="0" fillId="0" borderId="87" xfId="0" applyBorder="1" applyAlignment="1">
      <alignment/>
    </xf>
    <xf numFmtId="0" fontId="3" fillId="0" borderId="51" xfId="0" applyFont="1" applyBorder="1" applyAlignment="1">
      <alignment horizontal="center" vertical="center"/>
    </xf>
    <xf numFmtId="0" fontId="0" fillId="0" borderId="79" xfId="0" applyBorder="1" applyAlignment="1">
      <alignment/>
    </xf>
    <xf numFmtId="49" fontId="0" fillId="0" borderId="78" xfId="0" applyNumberFormat="1" applyBorder="1" applyAlignment="1">
      <alignment/>
    </xf>
    <xf numFmtId="49" fontId="0" fillId="2" borderId="30" xfId="0" applyNumberForma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88" xfId="0" applyBorder="1" applyAlignment="1">
      <alignment/>
    </xf>
    <xf numFmtId="0" fontId="1" fillId="0" borderId="7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1" fillId="0" borderId="52" xfId="0" applyFont="1" applyBorder="1" applyAlignment="1">
      <alignment horizontal="center" vertical="center"/>
    </xf>
    <xf numFmtId="3" fontId="5" fillId="2" borderId="46" xfId="0" applyNumberFormat="1" applyFont="1" applyFill="1" applyBorder="1" applyAlignment="1">
      <alignment vertical="center"/>
    </xf>
    <xf numFmtId="0" fontId="1" fillId="0" borderId="90" xfId="0" applyFont="1" applyBorder="1" applyAlignment="1">
      <alignment horizontal="center"/>
    </xf>
    <xf numFmtId="0" fontId="0" fillId="0" borderId="91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8" xfId="0" applyFont="1" applyBorder="1" applyAlignment="1">
      <alignment/>
    </xf>
    <xf numFmtId="49" fontId="3" fillId="2" borderId="31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6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E19" sqref="E19"/>
    </sheetView>
  </sheetViews>
  <sheetFormatPr defaultColWidth="9.140625" defaultRowHeight="12.75"/>
  <sheetData>
    <row r="1" spans="1:9" ht="12.75" customHeight="1">
      <c r="A1" s="67"/>
      <c r="B1" s="25"/>
      <c r="C1" s="25"/>
      <c r="D1" s="25"/>
      <c r="E1" s="25"/>
      <c r="F1" s="25"/>
      <c r="G1" s="25"/>
      <c r="H1" s="25"/>
      <c r="I1" s="66"/>
    </row>
    <row r="2" spans="1:9" ht="12.75" customHeight="1">
      <c r="A2" s="65"/>
      <c r="I2" s="64"/>
    </row>
    <row r="3" spans="1:9" ht="12.75" customHeight="1">
      <c r="A3" s="65"/>
      <c r="I3" s="64"/>
    </row>
    <row r="4" spans="1:9" ht="12.75" customHeight="1">
      <c r="A4" s="65"/>
      <c r="I4" s="64"/>
    </row>
    <row r="5" spans="1:9" ht="12.75" customHeight="1">
      <c r="A5" s="65"/>
      <c r="I5" s="64"/>
    </row>
    <row r="6" spans="1:9" ht="49.5" customHeight="1">
      <c r="A6" s="145" t="s">
        <v>315</v>
      </c>
      <c r="B6" s="143"/>
      <c r="C6" s="143"/>
      <c r="D6" s="143"/>
      <c r="E6" s="143"/>
      <c r="F6" s="143"/>
      <c r="G6" s="143"/>
      <c r="H6" s="143"/>
      <c r="I6" s="144"/>
    </row>
    <row r="7" spans="1:9" ht="12.75" customHeight="1">
      <c r="A7" s="65"/>
      <c r="I7" s="64"/>
    </row>
    <row r="8" spans="1:9" ht="49.5" customHeight="1">
      <c r="A8" s="232" t="s">
        <v>309</v>
      </c>
      <c r="B8" s="233"/>
      <c r="C8" s="233"/>
      <c r="D8" s="233"/>
      <c r="E8" s="233"/>
      <c r="F8" s="233"/>
      <c r="G8" s="233"/>
      <c r="H8" s="233"/>
      <c r="I8" s="234"/>
    </row>
    <row r="9" spans="1:9" ht="12.75" customHeight="1">
      <c r="A9" s="65"/>
      <c r="I9" s="64"/>
    </row>
    <row r="10" spans="1:9" ht="12.75" customHeight="1">
      <c r="A10" s="65"/>
      <c r="I10" s="64"/>
    </row>
    <row r="11" spans="1:9" ht="12.75" customHeight="1">
      <c r="A11" s="65"/>
      <c r="I11" s="64"/>
    </row>
    <row r="12" spans="1:9" ht="12.75" customHeight="1">
      <c r="A12" s="65"/>
      <c r="I12" s="64"/>
    </row>
    <row r="13" spans="1:9" ht="12.75" customHeight="1">
      <c r="A13" s="65"/>
      <c r="I13" s="64"/>
    </row>
    <row r="14" spans="1:9" ht="12.75" customHeight="1">
      <c r="A14" s="65"/>
      <c r="I14" s="64"/>
    </row>
    <row r="15" spans="1:9" ht="12.75" customHeight="1">
      <c r="A15" s="65"/>
      <c r="I15" s="64"/>
    </row>
    <row r="16" spans="1:9" ht="12.75" customHeight="1">
      <c r="A16" s="65"/>
      <c r="I16" s="64"/>
    </row>
    <row r="17" spans="1:9" ht="12.75" customHeight="1">
      <c r="A17" s="65"/>
      <c r="I17" s="64"/>
    </row>
    <row r="18" spans="1:9" ht="12.75" customHeight="1">
      <c r="A18" s="65"/>
      <c r="I18" s="64"/>
    </row>
    <row r="19" spans="1:9" ht="12.75" customHeight="1">
      <c r="A19" s="65"/>
      <c r="I19" s="64"/>
    </row>
    <row r="20" spans="1:9" ht="12.75" customHeight="1">
      <c r="A20" s="65"/>
      <c r="I20" s="64"/>
    </row>
    <row r="21" spans="1:9" ht="12.75" customHeight="1">
      <c r="A21" s="65"/>
      <c r="I21" s="64"/>
    </row>
    <row r="22" spans="1:9" ht="12.75" customHeight="1">
      <c r="A22" s="65"/>
      <c r="I22" s="64"/>
    </row>
    <row r="23" spans="1:9" ht="12.75" customHeight="1">
      <c r="A23" s="65"/>
      <c r="I23" s="64"/>
    </row>
    <row r="24" spans="1:9" ht="12.75" customHeight="1">
      <c r="A24" s="65"/>
      <c r="I24" s="64"/>
    </row>
    <row r="25" spans="1:9" ht="12.75" customHeight="1">
      <c r="A25" s="65"/>
      <c r="I25" s="64"/>
    </row>
    <row r="26" spans="1:9" ht="12.75" customHeight="1">
      <c r="A26" s="65"/>
      <c r="I26" s="64"/>
    </row>
    <row r="27" spans="1:9" ht="12.75" customHeight="1">
      <c r="A27" s="65"/>
      <c r="I27" s="64"/>
    </row>
    <row r="28" spans="1:9" ht="12.75" customHeight="1">
      <c r="A28" s="65"/>
      <c r="I28" s="64"/>
    </row>
    <row r="29" spans="1:9" ht="12.75" customHeight="1">
      <c r="A29" s="65"/>
      <c r="I29" s="64"/>
    </row>
    <row r="30" spans="1:9" ht="12.75" customHeight="1">
      <c r="A30" s="142" t="s">
        <v>266</v>
      </c>
      <c r="B30" s="143"/>
      <c r="C30" s="143"/>
      <c r="D30" s="143"/>
      <c r="E30" s="143"/>
      <c r="F30" s="143"/>
      <c r="G30" s="143"/>
      <c r="H30" s="143"/>
      <c r="I30" s="144"/>
    </row>
    <row r="31" spans="1:9" ht="12.75" customHeight="1">
      <c r="A31" s="65"/>
      <c r="I31" s="64"/>
    </row>
    <row r="32" spans="1:9" ht="12.75" customHeight="1">
      <c r="A32" s="146"/>
      <c r="B32" s="143"/>
      <c r="C32" s="143"/>
      <c r="D32" s="143"/>
      <c r="E32" s="143"/>
      <c r="F32" s="143"/>
      <c r="G32" s="143"/>
      <c r="H32" s="143"/>
      <c r="I32" s="144"/>
    </row>
    <row r="33" spans="1:9" ht="12.75" customHeight="1">
      <c r="A33" s="65"/>
      <c r="I33" s="64"/>
    </row>
    <row r="34" spans="1:9" ht="12.75" customHeight="1">
      <c r="A34" s="65"/>
      <c r="I34" s="64"/>
    </row>
    <row r="35" spans="1:9" ht="12.75" customHeight="1">
      <c r="A35" s="65"/>
      <c r="I35" s="64"/>
    </row>
    <row r="36" spans="1:9" ht="12.75" customHeight="1">
      <c r="A36" s="65"/>
      <c r="I36" s="64"/>
    </row>
    <row r="37" spans="1:9" ht="12.75" customHeight="1">
      <c r="A37" s="65"/>
      <c r="I37" s="64"/>
    </row>
    <row r="38" spans="1:9" ht="12.75" customHeight="1">
      <c r="A38" s="65"/>
      <c r="I38" s="64"/>
    </row>
    <row r="39" spans="1:9" ht="12.75" customHeight="1">
      <c r="A39" s="65"/>
      <c r="I39" s="64"/>
    </row>
    <row r="40" spans="1:9" ht="12.75" customHeight="1">
      <c r="A40" s="65"/>
      <c r="I40" s="64"/>
    </row>
    <row r="41" spans="1:9" ht="12.75" customHeight="1">
      <c r="A41" s="65"/>
      <c r="I41" s="64"/>
    </row>
    <row r="42" spans="1:9" ht="12.75" customHeight="1">
      <c r="A42" s="65"/>
      <c r="I42" s="64"/>
    </row>
    <row r="43" spans="1:9" ht="12.75" customHeight="1">
      <c r="A43" s="65"/>
      <c r="I43" s="64"/>
    </row>
    <row r="44" spans="1:9" ht="12.75" customHeight="1">
      <c r="A44" s="65"/>
      <c r="I44" s="64"/>
    </row>
    <row r="45" spans="1:9" ht="12.75" customHeight="1">
      <c r="A45" s="142" t="s">
        <v>267</v>
      </c>
      <c r="B45" s="143"/>
      <c r="C45" s="143"/>
      <c r="D45" s="143"/>
      <c r="E45" s="143"/>
      <c r="F45" s="143"/>
      <c r="G45" s="143"/>
      <c r="H45" s="143"/>
      <c r="I45" s="144"/>
    </row>
    <row r="46" spans="1:9" ht="12.75" customHeight="1">
      <c r="A46" s="65"/>
      <c r="I46" s="64"/>
    </row>
    <row r="47" spans="1:9" ht="12.75" customHeight="1">
      <c r="A47" s="65"/>
      <c r="I47" s="64"/>
    </row>
    <row r="48" spans="1:9" ht="12.75" customHeight="1">
      <c r="A48" s="65"/>
      <c r="I48" s="64"/>
    </row>
    <row r="49" spans="1:9" ht="12.75" customHeight="1">
      <c r="A49" s="139"/>
      <c r="B49" s="76"/>
      <c r="C49" s="76"/>
      <c r="D49" s="76"/>
      <c r="E49" s="76"/>
      <c r="F49" s="76"/>
      <c r="G49" s="76"/>
      <c r="H49" s="76"/>
      <c r="I49" s="107"/>
    </row>
  </sheetData>
  <mergeCells count="5">
    <mergeCell ref="A45:I45"/>
    <mergeCell ref="A6:I6"/>
    <mergeCell ref="A8:I8"/>
    <mergeCell ref="A30:I30"/>
    <mergeCell ref="A32:I32"/>
  </mergeCells>
  <printOptions horizontalCentered="1" verticalCentered="1"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H8" sqref="H8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ht="28.5" customHeight="1" thickBot="1">
      <c r="A1" s="184" t="s">
        <v>252</v>
      </c>
      <c r="B1" s="169"/>
      <c r="C1" s="169"/>
      <c r="D1" s="169"/>
      <c r="E1" s="169"/>
      <c r="F1" s="169"/>
      <c r="G1" s="169"/>
    </row>
    <row r="2" spans="1:7" ht="12.75" customHeight="1">
      <c r="A2" s="68" t="s">
        <v>238</v>
      </c>
      <c r="B2" s="185" t="s">
        <v>239</v>
      </c>
      <c r="C2" s="186"/>
      <c r="D2" s="187"/>
      <c r="E2" s="185" t="s">
        <v>229</v>
      </c>
      <c r="F2" s="186"/>
      <c r="G2" s="188"/>
    </row>
    <row r="3" spans="1:7" ht="12.75" customHeight="1">
      <c r="A3" s="122" t="s">
        <v>314</v>
      </c>
      <c r="B3" s="235" t="s">
        <v>302</v>
      </c>
      <c r="C3" s="236"/>
      <c r="D3" s="237"/>
      <c r="E3" s="190" t="s">
        <v>307</v>
      </c>
      <c r="F3" s="153"/>
      <c r="G3" s="181"/>
    </row>
    <row r="4" spans="1:7" ht="12.75" customHeight="1">
      <c r="A4" s="182" t="s">
        <v>253</v>
      </c>
      <c r="B4" s="152"/>
      <c r="C4" s="152"/>
      <c r="D4" s="152"/>
      <c r="E4" s="152"/>
      <c r="F4" s="152"/>
      <c r="G4" s="183"/>
    </row>
    <row r="5" spans="1:7" ht="12.75" customHeight="1">
      <c r="A5" s="179" t="s">
        <v>308</v>
      </c>
      <c r="B5" s="153"/>
      <c r="C5" s="153"/>
      <c r="D5" s="153"/>
      <c r="E5" s="153"/>
      <c r="F5" s="153"/>
      <c r="G5" s="181"/>
    </row>
    <row r="6" spans="1:7" ht="12.75" customHeight="1">
      <c r="A6" s="182" t="s">
        <v>254</v>
      </c>
      <c r="B6" s="152"/>
      <c r="C6" s="152"/>
      <c r="D6" s="148"/>
      <c r="E6" s="25" t="s">
        <v>255</v>
      </c>
      <c r="F6" s="152"/>
      <c r="G6" s="183"/>
    </row>
    <row r="7" spans="1:7" ht="12.75" customHeight="1">
      <c r="A7" s="179" t="s">
        <v>177</v>
      </c>
      <c r="B7" s="153"/>
      <c r="C7" s="153"/>
      <c r="D7" s="151"/>
      <c r="E7" t="s">
        <v>256</v>
      </c>
      <c r="F7" s="180"/>
      <c r="G7" s="181"/>
    </row>
    <row r="8" spans="1:7" ht="12.75" customHeight="1">
      <c r="A8" s="182" t="s">
        <v>257</v>
      </c>
      <c r="B8" s="152"/>
      <c r="C8" s="152"/>
      <c r="D8" s="148"/>
      <c r="E8" s="25" t="s">
        <v>255</v>
      </c>
      <c r="F8" s="152"/>
      <c r="G8" s="183"/>
    </row>
    <row r="9" spans="1:7" ht="12.75" customHeight="1">
      <c r="A9" s="179" t="s">
        <v>177</v>
      </c>
      <c r="B9" s="153"/>
      <c r="C9" s="153"/>
      <c r="D9" s="151"/>
      <c r="E9" t="s">
        <v>256</v>
      </c>
      <c r="F9" s="180"/>
      <c r="G9" s="181"/>
    </row>
    <row r="10" spans="1:7" ht="12.75" customHeight="1">
      <c r="A10" s="182" t="s">
        <v>258</v>
      </c>
      <c r="B10" s="152"/>
      <c r="C10" s="152"/>
      <c r="D10" s="148"/>
      <c r="E10" s="25" t="s">
        <v>255</v>
      </c>
      <c r="F10" s="152"/>
      <c r="G10" s="183"/>
    </row>
    <row r="11" spans="1:7" ht="12.75" customHeight="1">
      <c r="A11" s="179" t="s">
        <v>177</v>
      </c>
      <c r="B11" s="153"/>
      <c r="C11" s="153"/>
      <c r="D11" s="151"/>
      <c r="E11" t="s">
        <v>256</v>
      </c>
      <c r="F11" s="180"/>
      <c r="G11" s="181"/>
    </row>
    <row r="12" spans="1:7" ht="12.75" customHeight="1">
      <c r="A12" s="182" t="s">
        <v>259</v>
      </c>
      <c r="B12" s="152"/>
      <c r="C12" s="152"/>
      <c r="D12" s="148"/>
      <c r="E12" s="25" t="s">
        <v>255</v>
      </c>
      <c r="F12" s="152"/>
      <c r="G12" s="183"/>
    </row>
    <row r="13" spans="1:7" ht="12.75" customHeight="1" thickBot="1">
      <c r="A13" s="168" t="s">
        <v>177</v>
      </c>
      <c r="B13" s="169"/>
      <c r="C13" s="169"/>
      <c r="D13" s="170"/>
      <c r="E13" t="s">
        <v>256</v>
      </c>
      <c r="F13" s="171"/>
      <c r="G13" s="172"/>
    </row>
    <row r="14" spans="1:7" ht="28.5" customHeight="1" thickBot="1">
      <c r="A14" s="173" t="s">
        <v>191</v>
      </c>
      <c r="B14" s="155"/>
      <c r="C14" s="155"/>
      <c r="D14" s="155"/>
      <c r="E14" s="155"/>
      <c r="F14" s="155"/>
      <c r="G14" s="174"/>
    </row>
    <row r="15" spans="1:7" ht="12.75" customHeight="1">
      <c r="A15" s="175" t="s">
        <v>192</v>
      </c>
      <c r="B15" s="176"/>
      <c r="C15" s="176"/>
      <c r="D15" s="177"/>
      <c r="E15" s="178">
        <f>'KRYCÍ LIST'!C19</f>
        <v>0</v>
      </c>
      <c r="F15" s="176"/>
      <c r="G15" s="136" t="s">
        <v>233</v>
      </c>
    </row>
    <row r="16" spans="1:7" ht="12.75" customHeight="1">
      <c r="A16" s="157" t="s">
        <v>260</v>
      </c>
      <c r="B16" s="158"/>
      <c r="C16" s="158"/>
      <c r="D16" s="165"/>
      <c r="E16" s="159">
        <f>SUM('KRYCÍ LIST'!C20:'KRYCÍ LIST'!C22)</f>
        <v>0</v>
      </c>
      <c r="F16" s="158"/>
      <c r="G16" s="104" t="s">
        <v>233</v>
      </c>
    </row>
    <row r="17" spans="1:7" ht="12.75" customHeight="1">
      <c r="A17" s="157" t="s">
        <v>193</v>
      </c>
      <c r="B17" s="158"/>
      <c r="C17" s="158"/>
      <c r="D17" s="165"/>
      <c r="E17" s="159">
        <f>'KRYCÍ LIST'!C24</f>
        <v>0</v>
      </c>
      <c r="F17" s="158"/>
      <c r="G17" s="104" t="s">
        <v>233</v>
      </c>
    </row>
    <row r="18" spans="1:7" ht="12.75" customHeight="1">
      <c r="A18" s="157" t="s">
        <v>219</v>
      </c>
      <c r="B18" s="158"/>
      <c r="C18" s="158"/>
      <c r="D18" s="165"/>
      <c r="E18" s="159">
        <f>'KRYCÍ LIST'!C25</f>
        <v>0</v>
      </c>
      <c r="F18" s="158"/>
      <c r="G18" s="104" t="s">
        <v>233</v>
      </c>
    </row>
    <row r="19" spans="1:7" ht="12.75" customHeight="1">
      <c r="A19" s="157" t="s">
        <v>220</v>
      </c>
      <c r="B19" s="158"/>
      <c r="C19" s="158"/>
      <c r="D19" s="165"/>
      <c r="E19" s="159">
        <f>'KRYCÍ LIST'!C26</f>
        <v>0</v>
      </c>
      <c r="F19" s="158"/>
      <c r="G19" s="104" t="s">
        <v>233</v>
      </c>
    </row>
    <row r="20" spans="1:7" ht="12.75" customHeight="1">
      <c r="A20" s="157"/>
      <c r="B20" s="158"/>
      <c r="C20" s="158"/>
      <c r="D20" s="158"/>
      <c r="E20" s="158"/>
      <c r="F20" s="158"/>
      <c r="G20" s="163"/>
    </row>
    <row r="21" spans="1:7" ht="12.75" customHeight="1">
      <c r="A21" s="164" t="s">
        <v>261</v>
      </c>
      <c r="B21" s="158"/>
      <c r="C21" s="158"/>
      <c r="D21" s="165"/>
      <c r="E21" s="166">
        <f>'KRYCÍ LIST'!C27</f>
        <v>0</v>
      </c>
      <c r="F21" s="167"/>
      <c r="G21" s="104" t="s">
        <v>233</v>
      </c>
    </row>
    <row r="22" spans="1:7" ht="12.75" customHeight="1">
      <c r="A22" s="157"/>
      <c r="B22" s="158"/>
      <c r="C22" s="158"/>
      <c r="D22" s="158"/>
      <c r="E22" s="158"/>
      <c r="F22" s="158"/>
      <c r="G22" s="163"/>
    </row>
    <row r="23" spans="1:7" ht="12.75" customHeight="1">
      <c r="A23" s="157" t="s">
        <v>231</v>
      </c>
      <c r="B23" s="158"/>
      <c r="C23" s="158"/>
      <c r="D23" s="137" t="s">
        <v>262</v>
      </c>
      <c r="E23" s="159">
        <f>'KRYCÍ LIST'!E34</f>
        <v>0</v>
      </c>
      <c r="F23" s="158"/>
      <c r="G23" s="104" t="s">
        <v>233</v>
      </c>
    </row>
    <row r="24" spans="1:7" ht="12.75" customHeight="1">
      <c r="A24" s="157" t="s">
        <v>234</v>
      </c>
      <c r="B24" s="158"/>
      <c r="C24" s="158"/>
      <c r="D24" s="137" t="s">
        <v>262</v>
      </c>
      <c r="E24" s="159">
        <f>'KRYCÍ LIST'!E35</f>
        <v>0</v>
      </c>
      <c r="F24" s="158"/>
      <c r="G24" s="104" t="s">
        <v>233</v>
      </c>
    </row>
    <row r="25" spans="1:7" ht="12.75" customHeight="1">
      <c r="A25" s="157" t="s">
        <v>231</v>
      </c>
      <c r="B25" s="158"/>
      <c r="C25" s="158"/>
      <c r="D25" s="137" t="s">
        <v>263</v>
      </c>
      <c r="E25" s="159">
        <f>'KRYCÍ LIST'!E36</f>
        <v>0</v>
      </c>
      <c r="F25" s="158"/>
      <c r="G25" s="104" t="s">
        <v>233</v>
      </c>
    </row>
    <row r="26" spans="1:7" ht="12.75" customHeight="1" thickBot="1">
      <c r="A26" s="160" t="s">
        <v>234</v>
      </c>
      <c r="B26" s="161"/>
      <c r="C26" s="161"/>
      <c r="D26" s="137" t="s">
        <v>263</v>
      </c>
      <c r="E26" s="162">
        <f>'KRYCÍ LIST'!E37</f>
        <v>0</v>
      </c>
      <c r="F26" s="161"/>
      <c r="G26" s="104" t="s">
        <v>233</v>
      </c>
    </row>
    <row r="27" spans="1:7" ht="19.5" customHeight="1" thickBot="1">
      <c r="A27" s="154" t="s">
        <v>264</v>
      </c>
      <c r="B27" s="155"/>
      <c r="C27" s="155"/>
      <c r="D27" s="155"/>
      <c r="E27" s="156">
        <f>SUM(E23:E26)</f>
        <v>0</v>
      </c>
      <c r="F27" s="155"/>
      <c r="G27" s="138" t="s">
        <v>233</v>
      </c>
    </row>
    <row r="29" spans="1:7" ht="12.75">
      <c r="A29" s="147" t="s">
        <v>241</v>
      </c>
      <c r="B29" s="148"/>
      <c r="D29" s="147" t="s">
        <v>243</v>
      </c>
      <c r="E29" s="152"/>
      <c r="F29" s="152"/>
      <c r="G29" s="148"/>
    </row>
    <row r="30" spans="1:7" ht="12.75">
      <c r="A30" s="149"/>
      <c r="B30" s="144"/>
      <c r="D30" s="149"/>
      <c r="E30" s="143"/>
      <c r="F30" s="143"/>
      <c r="G30" s="144"/>
    </row>
    <row r="31" spans="1:7" ht="12.75">
      <c r="A31" s="149"/>
      <c r="B31" s="144"/>
      <c r="D31" s="149"/>
      <c r="E31" s="143"/>
      <c r="F31" s="143"/>
      <c r="G31" s="144"/>
    </row>
    <row r="32" spans="1:7" ht="12.75">
      <c r="A32" s="149"/>
      <c r="B32" s="144"/>
      <c r="D32" s="149"/>
      <c r="E32" s="143"/>
      <c r="F32" s="143"/>
      <c r="G32" s="144"/>
    </row>
    <row r="33" spans="1:7" ht="12.75">
      <c r="A33" s="149"/>
      <c r="B33" s="144"/>
      <c r="D33" s="149"/>
      <c r="E33" s="143"/>
      <c r="F33" s="143"/>
      <c r="G33" s="144"/>
    </row>
    <row r="34" spans="1:7" ht="12.75">
      <c r="A34" s="149"/>
      <c r="B34" s="144"/>
      <c r="D34" s="149"/>
      <c r="E34" s="143"/>
      <c r="F34" s="143"/>
      <c r="G34" s="144"/>
    </row>
    <row r="35" spans="1:7" ht="12.75">
      <c r="A35" s="149"/>
      <c r="B35" s="144"/>
      <c r="D35" s="149"/>
      <c r="E35" s="143"/>
      <c r="F35" s="143"/>
      <c r="G35" s="144"/>
    </row>
    <row r="36" spans="1:7" ht="12.75">
      <c r="A36" s="149"/>
      <c r="B36" s="144"/>
      <c r="D36" s="149"/>
      <c r="E36" s="143"/>
      <c r="F36" s="143"/>
      <c r="G36" s="144"/>
    </row>
    <row r="37" spans="1:7" ht="12.75">
      <c r="A37" s="149"/>
      <c r="B37" s="144"/>
      <c r="D37" s="149"/>
      <c r="E37" s="143"/>
      <c r="F37" s="143"/>
      <c r="G37" s="144"/>
    </row>
    <row r="38" spans="1:7" ht="12.75">
      <c r="A38" s="149"/>
      <c r="B38" s="144"/>
      <c r="D38" s="149"/>
      <c r="E38" s="143"/>
      <c r="F38" s="143"/>
      <c r="G38" s="144"/>
    </row>
    <row r="39" spans="1:7" ht="12.75">
      <c r="A39" s="150" t="s">
        <v>265</v>
      </c>
      <c r="B39" s="151"/>
      <c r="D39" s="150" t="s">
        <v>265</v>
      </c>
      <c r="E39" s="153"/>
      <c r="F39" s="153"/>
      <c r="G39" s="151"/>
    </row>
    <row r="41" spans="1:7" ht="12.75">
      <c r="A41" s="147" t="s">
        <v>242</v>
      </c>
      <c r="B41" s="148"/>
      <c r="D41" s="147" t="s">
        <v>244</v>
      </c>
      <c r="E41" s="152"/>
      <c r="F41" s="152"/>
      <c r="G41" s="148"/>
    </row>
    <row r="42" spans="1:7" ht="12.75">
      <c r="A42" s="149"/>
      <c r="B42" s="144"/>
      <c r="D42" s="149"/>
      <c r="E42" s="143"/>
      <c r="F42" s="143"/>
      <c r="G42" s="144"/>
    </row>
    <row r="43" spans="1:7" ht="12.75">
      <c r="A43" s="149"/>
      <c r="B43" s="144"/>
      <c r="D43" s="149"/>
      <c r="E43" s="143"/>
      <c r="F43" s="143"/>
      <c r="G43" s="144"/>
    </row>
    <row r="44" spans="1:7" ht="12.75">
      <c r="A44" s="149"/>
      <c r="B44" s="144"/>
      <c r="D44" s="149"/>
      <c r="E44" s="143"/>
      <c r="F44" s="143"/>
      <c r="G44" s="144"/>
    </row>
    <row r="45" spans="1:7" ht="12.75">
      <c r="A45" s="149"/>
      <c r="B45" s="144"/>
      <c r="D45" s="149"/>
      <c r="E45" s="143"/>
      <c r="F45" s="143"/>
      <c r="G45" s="144"/>
    </row>
    <row r="46" spans="1:7" ht="12.75">
      <c r="A46" s="149"/>
      <c r="B46" s="144"/>
      <c r="D46" s="149"/>
      <c r="E46" s="143"/>
      <c r="F46" s="143"/>
      <c r="G46" s="144"/>
    </row>
    <row r="47" spans="1:7" ht="12.75">
      <c r="A47" s="149"/>
      <c r="B47" s="144"/>
      <c r="D47" s="149"/>
      <c r="E47" s="143"/>
      <c r="F47" s="143"/>
      <c r="G47" s="144"/>
    </row>
    <row r="48" spans="1:7" ht="12.75">
      <c r="A48" s="149"/>
      <c r="B48" s="144"/>
      <c r="D48" s="149"/>
      <c r="E48" s="143"/>
      <c r="F48" s="143"/>
      <c r="G48" s="144"/>
    </row>
    <row r="49" spans="1:7" ht="12.75">
      <c r="A49" s="149"/>
      <c r="B49" s="144"/>
      <c r="D49" s="149"/>
      <c r="E49" s="143"/>
      <c r="F49" s="143"/>
      <c r="G49" s="144"/>
    </row>
    <row r="50" spans="1:7" ht="12.75">
      <c r="A50" s="149"/>
      <c r="B50" s="144"/>
      <c r="D50" s="149"/>
      <c r="E50" s="143"/>
      <c r="F50" s="143"/>
      <c r="G50" s="144"/>
    </row>
    <row r="51" spans="1:7" ht="12.75">
      <c r="A51" s="150" t="s">
        <v>265</v>
      </c>
      <c r="B51" s="151"/>
      <c r="D51" s="150" t="s">
        <v>265</v>
      </c>
      <c r="E51" s="153"/>
      <c r="F51" s="153"/>
      <c r="G51" s="151"/>
    </row>
  </sheetData>
  <mergeCells count="60"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  <mergeCell ref="A8:D8"/>
    <mergeCell ref="F8:G8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22:G22"/>
    <mergeCell ref="A23:C23"/>
    <mergeCell ref="E23:F23"/>
    <mergeCell ref="A24:C24"/>
    <mergeCell ref="E24:F24"/>
    <mergeCell ref="A25:C25"/>
    <mergeCell ref="E25:F25"/>
    <mergeCell ref="A26:C26"/>
    <mergeCell ref="E26:F26"/>
    <mergeCell ref="A27:D27"/>
    <mergeCell ref="E27:F27"/>
    <mergeCell ref="A29:B29"/>
    <mergeCell ref="A30:B38"/>
    <mergeCell ref="A39:B39"/>
    <mergeCell ref="D29:G29"/>
    <mergeCell ref="D30:G38"/>
    <mergeCell ref="D39:G39"/>
    <mergeCell ref="A41:B41"/>
    <mergeCell ref="A42:B50"/>
    <mergeCell ref="A51:B51"/>
    <mergeCell ref="D41:G41"/>
    <mergeCell ref="D42:G50"/>
    <mergeCell ref="D51:G5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3" sqref="B3:D3"/>
    </sheetView>
  </sheetViews>
  <sheetFormatPr defaultColWidth="9.140625" defaultRowHeight="12.75"/>
  <cols>
    <col min="1" max="1" width="17.00390625" style="0" customWidth="1"/>
    <col min="2" max="2" width="33.7109375" style="0" customWidth="1"/>
    <col min="3" max="3" width="8.00390625" style="0" customWidth="1"/>
    <col min="4" max="4" width="13.28125" style="0" customWidth="1"/>
    <col min="5" max="5" width="13.421875" style="0" customWidth="1"/>
  </cols>
  <sheetData>
    <row r="1" spans="1:5" ht="28.5" customHeight="1" thickBot="1">
      <c r="A1" s="184" t="s">
        <v>237</v>
      </c>
      <c r="B1" s="169"/>
      <c r="C1" s="169"/>
      <c r="D1" s="169"/>
      <c r="E1" s="169"/>
    </row>
    <row r="2" spans="1:5" ht="12.75" customHeight="1">
      <c r="A2" s="68" t="s">
        <v>238</v>
      </c>
      <c r="B2" s="185" t="s">
        <v>239</v>
      </c>
      <c r="C2" s="186"/>
      <c r="D2" s="187"/>
      <c r="E2" s="69" t="s">
        <v>229</v>
      </c>
    </row>
    <row r="3" spans="1:5" ht="12.75" customHeight="1">
      <c r="A3" s="122" t="s">
        <v>177</v>
      </c>
      <c r="B3" s="189" t="s">
        <v>302</v>
      </c>
      <c r="C3" s="153"/>
      <c r="D3" s="151"/>
      <c r="E3" s="123" t="s">
        <v>307</v>
      </c>
    </row>
    <row r="4" spans="1:5" ht="12.75" customHeight="1">
      <c r="A4" s="124" t="s">
        <v>240</v>
      </c>
      <c r="B4" s="193" t="s">
        <v>306</v>
      </c>
      <c r="C4" s="152"/>
      <c r="D4" s="152"/>
      <c r="E4" s="183"/>
    </row>
    <row r="5" spans="1:5" ht="12.75" customHeight="1">
      <c r="A5" s="124" t="s">
        <v>241</v>
      </c>
      <c r="B5" s="193" t="s">
        <v>177</v>
      </c>
      <c r="C5" s="152"/>
      <c r="D5" s="152"/>
      <c r="E5" s="183"/>
    </row>
    <row r="6" spans="1:5" ht="12.75" customHeight="1">
      <c r="A6" s="124" t="s">
        <v>242</v>
      </c>
      <c r="B6" s="193" t="s">
        <v>177</v>
      </c>
      <c r="C6" s="152"/>
      <c r="D6" s="152"/>
      <c r="E6" s="183"/>
    </row>
    <row r="7" spans="1:5" ht="12.75" customHeight="1">
      <c r="A7" s="124" t="s">
        <v>243</v>
      </c>
      <c r="B7" s="193" t="s">
        <v>177</v>
      </c>
      <c r="C7" s="152"/>
      <c r="D7" s="152"/>
      <c r="E7" s="183"/>
    </row>
    <row r="8" spans="1:5" ht="12.75" customHeight="1" thickBot="1">
      <c r="A8" s="124" t="s">
        <v>244</v>
      </c>
      <c r="B8" s="193" t="s">
        <v>177</v>
      </c>
      <c r="C8" s="152"/>
      <c r="D8" s="152"/>
      <c r="E8" s="183"/>
    </row>
    <row r="9" spans="1:5" ht="28.5" customHeight="1" thickBot="1">
      <c r="A9" s="191" t="s">
        <v>245</v>
      </c>
      <c r="B9" s="186"/>
      <c r="C9" s="186"/>
      <c r="D9" s="186"/>
      <c r="E9" s="188"/>
    </row>
    <row r="10" spans="1:5" ht="28.5" customHeight="1">
      <c r="A10" s="125" t="s">
        <v>246</v>
      </c>
      <c r="B10" s="126" t="s">
        <v>247</v>
      </c>
      <c r="C10" s="127" t="s">
        <v>248</v>
      </c>
      <c r="D10" s="128" t="s">
        <v>249</v>
      </c>
      <c r="E10" s="129" t="s">
        <v>250</v>
      </c>
    </row>
    <row r="11" spans="1:5" ht="13.5" thickBot="1">
      <c r="A11" s="130" t="s">
        <v>176</v>
      </c>
      <c r="B11" s="131"/>
      <c r="C11" s="132"/>
      <c r="D11" s="133">
        <f>'KRYCÍ LIST'!C27</f>
        <v>0</v>
      </c>
      <c r="E11" s="115">
        <f>'KRYCÍ LIST'!E38</f>
        <v>0</v>
      </c>
    </row>
    <row r="12" spans="1:5" ht="19.5" customHeight="1" thickBot="1">
      <c r="A12" s="154" t="s">
        <v>251</v>
      </c>
      <c r="B12" s="155"/>
      <c r="C12" s="192"/>
      <c r="D12" s="134">
        <f>SUM(D11:D11)</f>
        <v>0</v>
      </c>
      <c r="E12" s="135">
        <f>SUM(E11:E11)</f>
        <v>0</v>
      </c>
    </row>
  </sheetData>
  <mergeCells count="10">
    <mergeCell ref="A1:E1"/>
    <mergeCell ref="B2:D2"/>
    <mergeCell ref="B3:D3"/>
    <mergeCell ref="B4:E4"/>
    <mergeCell ref="A9:E9"/>
    <mergeCell ref="A12:C12"/>
    <mergeCell ref="B5:E5"/>
    <mergeCell ref="B6:E6"/>
    <mergeCell ref="B7:E7"/>
    <mergeCell ref="B8:E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C3" sqref="C3:E3"/>
    </sheetView>
  </sheetViews>
  <sheetFormatPr defaultColWidth="9.140625" defaultRowHeight="12.75"/>
  <cols>
    <col min="1" max="1" width="2.00390625" style="0" customWidth="1"/>
    <col min="2" max="2" width="15.00390625" style="0" customWidth="1"/>
    <col min="3" max="3" width="15.8515625" style="0" customWidth="1"/>
    <col min="4" max="4" width="12.28125" style="0" customWidth="1"/>
    <col min="5" max="5" width="13.57421875" style="0" customWidth="1"/>
    <col min="6" max="6" width="11.7109375" style="0" customWidth="1"/>
    <col min="7" max="7" width="2.28125" style="0" customWidth="1"/>
    <col min="8" max="8" width="13.421875" style="0" customWidth="1"/>
  </cols>
  <sheetData>
    <row r="1" spans="1:8" ht="28.5" customHeight="1" thickBot="1">
      <c r="A1" s="184" t="s">
        <v>171</v>
      </c>
      <c r="B1" s="169"/>
      <c r="C1" s="169"/>
      <c r="D1" s="169"/>
      <c r="E1" s="169"/>
      <c r="F1" s="169"/>
      <c r="G1" s="169"/>
      <c r="H1" s="169"/>
    </row>
    <row r="2" spans="1:8" ht="12.75" customHeight="1">
      <c r="A2" s="207" t="s">
        <v>172</v>
      </c>
      <c r="B2" s="187"/>
      <c r="C2" s="185" t="s">
        <v>173</v>
      </c>
      <c r="D2" s="186"/>
      <c r="E2" s="187"/>
      <c r="F2" s="185" t="s">
        <v>174</v>
      </c>
      <c r="G2" s="187"/>
      <c r="H2" s="69" t="s">
        <v>175</v>
      </c>
    </row>
    <row r="3" spans="1:8" ht="12.75" customHeight="1">
      <c r="A3" s="215" t="s">
        <v>304</v>
      </c>
      <c r="B3" s="151"/>
      <c r="C3" s="189" t="s">
        <v>302</v>
      </c>
      <c r="D3" s="153"/>
      <c r="E3" s="151"/>
      <c r="F3" s="190" t="s">
        <v>177</v>
      </c>
      <c r="G3" s="151"/>
      <c r="H3" s="101" t="s">
        <v>178</v>
      </c>
    </row>
    <row r="4" spans="1:8" ht="12.75" customHeight="1">
      <c r="A4" s="182" t="s">
        <v>179</v>
      </c>
      <c r="B4" s="148"/>
      <c r="C4" s="147" t="s">
        <v>180</v>
      </c>
      <c r="D4" s="152"/>
      <c r="E4" s="148"/>
      <c r="F4" s="147" t="s">
        <v>181</v>
      </c>
      <c r="G4" s="148"/>
      <c r="H4" s="102" t="s">
        <v>182</v>
      </c>
    </row>
    <row r="5" spans="1:8" ht="12.75" customHeight="1">
      <c r="A5" s="215" t="s">
        <v>177</v>
      </c>
      <c r="B5" s="151"/>
      <c r="C5" s="189" t="s">
        <v>303</v>
      </c>
      <c r="D5" s="153"/>
      <c r="E5" s="151"/>
      <c r="F5" s="190" t="s">
        <v>177</v>
      </c>
      <c r="G5" s="151"/>
      <c r="H5" s="101" t="s">
        <v>177</v>
      </c>
    </row>
    <row r="6" spans="1:8" ht="12.75" customHeight="1">
      <c r="A6" s="157" t="s">
        <v>183</v>
      </c>
      <c r="B6" s="158"/>
      <c r="C6" s="158"/>
      <c r="D6" s="165"/>
      <c r="E6" s="213" t="s">
        <v>184</v>
      </c>
      <c r="F6" s="158"/>
      <c r="G6" s="158"/>
      <c r="H6" s="85"/>
    </row>
    <row r="7" spans="1:8" ht="12.75" customHeight="1">
      <c r="A7" s="157" t="s">
        <v>185</v>
      </c>
      <c r="B7" s="158"/>
      <c r="C7" s="158"/>
      <c r="D7" s="165"/>
      <c r="E7" s="213" t="s">
        <v>186</v>
      </c>
      <c r="F7" s="158"/>
      <c r="G7" s="158"/>
      <c r="H7" s="103">
        <f>IF(H6=0,"",C27/H6)</f>
      </c>
    </row>
    <row r="8" spans="1:8" ht="12.75" customHeight="1">
      <c r="A8" s="214" t="s">
        <v>187</v>
      </c>
      <c r="B8" s="158"/>
      <c r="C8" s="158"/>
      <c r="D8" s="165"/>
      <c r="E8" s="25" t="s">
        <v>188</v>
      </c>
      <c r="F8" s="25"/>
      <c r="G8" s="25"/>
      <c r="H8" s="105" t="s">
        <v>177</v>
      </c>
    </row>
    <row r="9" spans="1:8" ht="12.75" customHeight="1">
      <c r="A9" s="182" t="s">
        <v>189</v>
      </c>
      <c r="B9" s="152"/>
      <c r="C9" s="152"/>
      <c r="D9" s="148"/>
      <c r="E9" s="147" t="s">
        <v>190</v>
      </c>
      <c r="F9" s="152"/>
      <c r="G9" s="152"/>
      <c r="H9" s="183"/>
    </row>
    <row r="10" spans="1:8" ht="12.75" customHeight="1" thickBot="1">
      <c r="A10" s="210"/>
      <c r="B10" s="169"/>
      <c r="C10" s="169"/>
      <c r="D10" s="170"/>
      <c r="E10" s="211"/>
      <c r="F10" s="169"/>
      <c r="G10" s="169"/>
      <c r="H10" s="172"/>
    </row>
    <row r="11" spans="1:8" ht="28.5" customHeight="1" thickBot="1">
      <c r="A11" s="173" t="s">
        <v>191</v>
      </c>
      <c r="B11" s="155"/>
      <c r="C11" s="155"/>
      <c r="D11" s="155"/>
      <c r="E11" s="155"/>
      <c r="F11" s="155"/>
      <c r="G11" s="155"/>
      <c r="H11" s="174"/>
    </row>
    <row r="12" spans="1:8" ht="12.75" customHeight="1">
      <c r="A12" s="212" t="s">
        <v>192</v>
      </c>
      <c r="B12" s="176"/>
      <c r="C12" s="204"/>
      <c r="D12" s="206" t="s">
        <v>193</v>
      </c>
      <c r="E12" s="176"/>
      <c r="F12" s="176"/>
      <c r="G12" s="176"/>
      <c r="H12" s="204"/>
    </row>
    <row r="13" spans="1:8" ht="12.75" customHeight="1">
      <c r="A13" s="208"/>
      <c r="B13" s="106" t="s">
        <v>194</v>
      </c>
      <c r="C13" s="114">
        <f>REKAPITULACE!C20</f>
        <v>0</v>
      </c>
      <c r="D13" s="158" t="s">
        <v>209</v>
      </c>
      <c r="E13" s="165"/>
      <c r="F13" s="109"/>
      <c r="G13" s="110" t="s">
        <v>210</v>
      </c>
      <c r="H13" s="114">
        <f>C23*F13/100</f>
        <v>0</v>
      </c>
    </row>
    <row r="14" spans="1:8" ht="12.75" customHeight="1">
      <c r="A14" s="209"/>
      <c r="B14" s="107" t="s">
        <v>195</v>
      </c>
      <c r="C14" s="116">
        <f>REKAPITULACE!D20</f>
        <v>0</v>
      </c>
      <c r="D14" s="158" t="s">
        <v>211</v>
      </c>
      <c r="E14" s="165"/>
      <c r="F14" s="109"/>
      <c r="G14" s="110" t="s">
        <v>210</v>
      </c>
      <c r="H14" s="114">
        <f>C23*F14/100</f>
        <v>0</v>
      </c>
    </row>
    <row r="15" spans="1:8" ht="12.75" customHeight="1">
      <c r="A15" s="113" t="s">
        <v>196</v>
      </c>
      <c r="B15" s="108" t="s">
        <v>197</v>
      </c>
      <c r="C15" s="114">
        <f>REKAPITULACE!E11</f>
        <v>0</v>
      </c>
      <c r="D15" s="158" t="s">
        <v>212</v>
      </c>
      <c r="E15" s="165"/>
      <c r="F15" s="109"/>
      <c r="G15" s="110" t="s">
        <v>210</v>
      </c>
      <c r="H15" s="114">
        <f>C23*F15/100</f>
        <v>0</v>
      </c>
    </row>
    <row r="16" spans="1:8" ht="12.75" customHeight="1">
      <c r="A16" s="113" t="s">
        <v>198</v>
      </c>
      <c r="B16" s="108" t="s">
        <v>199</v>
      </c>
      <c r="C16" s="114">
        <f>REKAPITULACE!E18</f>
        <v>0</v>
      </c>
      <c r="D16" s="158" t="s">
        <v>213</v>
      </c>
      <c r="E16" s="165"/>
      <c r="F16" s="109"/>
      <c r="G16" s="110" t="s">
        <v>210</v>
      </c>
      <c r="H16" s="114">
        <f>C23*F16/100</f>
        <v>0</v>
      </c>
    </row>
    <row r="17" spans="1:8" ht="12.75" customHeight="1">
      <c r="A17" s="113" t="s">
        <v>200</v>
      </c>
      <c r="B17" s="108" t="s">
        <v>201</v>
      </c>
      <c r="C17" s="114">
        <v>0</v>
      </c>
      <c r="D17" s="158" t="s">
        <v>214</v>
      </c>
      <c r="E17" s="165"/>
      <c r="F17" s="109">
        <v>3</v>
      </c>
      <c r="G17" s="110" t="s">
        <v>210</v>
      </c>
      <c r="H17" s="114">
        <f>C23*F17/100</f>
        <v>0</v>
      </c>
    </row>
    <row r="18" spans="1:8" ht="12.75" customHeight="1">
      <c r="A18" s="113" t="s">
        <v>202</v>
      </c>
      <c r="B18" s="108" t="s">
        <v>203</v>
      </c>
      <c r="C18" s="114">
        <v>0</v>
      </c>
      <c r="D18" s="158" t="s">
        <v>215</v>
      </c>
      <c r="E18" s="165"/>
      <c r="F18" s="109">
        <v>2</v>
      </c>
      <c r="G18" s="110" t="s">
        <v>210</v>
      </c>
      <c r="H18" s="114">
        <f>C23*F18/100</f>
        <v>0</v>
      </c>
    </row>
    <row r="19" spans="1:8" ht="12.75" customHeight="1">
      <c r="A19" s="157" t="s">
        <v>204</v>
      </c>
      <c r="B19" s="165"/>
      <c r="C19" s="114">
        <f>SUM(C15:C18)</f>
        <v>0</v>
      </c>
      <c r="D19" s="158" t="s">
        <v>216</v>
      </c>
      <c r="E19" s="165"/>
      <c r="F19" s="109">
        <v>2</v>
      </c>
      <c r="G19" s="110" t="s">
        <v>210</v>
      </c>
      <c r="H19" s="114">
        <f>C23*F19/100</f>
        <v>0</v>
      </c>
    </row>
    <row r="20" spans="1:8" ht="12.75" customHeight="1">
      <c r="A20" s="157" t="s">
        <v>205</v>
      </c>
      <c r="B20" s="165"/>
      <c r="C20" s="114">
        <v>0</v>
      </c>
      <c r="D20" s="158" t="s">
        <v>217</v>
      </c>
      <c r="E20" s="165"/>
      <c r="F20" s="109"/>
      <c r="G20" s="110" t="s">
        <v>210</v>
      </c>
      <c r="H20" s="114">
        <f>C23*F20/100</f>
        <v>0</v>
      </c>
    </row>
    <row r="21" spans="1:8" ht="12.75" customHeight="1">
      <c r="A21" s="157" t="s">
        <v>206</v>
      </c>
      <c r="B21" s="165"/>
      <c r="C21" s="114">
        <v>0</v>
      </c>
      <c r="D21" s="158" t="s">
        <v>218</v>
      </c>
      <c r="E21" s="165"/>
      <c r="F21" s="109"/>
      <c r="G21" s="110" t="s">
        <v>210</v>
      </c>
      <c r="H21" s="114">
        <f>C23*F21/100</f>
        <v>0</v>
      </c>
    </row>
    <row r="22" spans="1:8" ht="12.75" customHeight="1" thickBot="1">
      <c r="A22" s="157" t="s">
        <v>207</v>
      </c>
      <c r="B22" s="165"/>
      <c r="C22" s="114">
        <v>0</v>
      </c>
      <c r="D22" s="152"/>
      <c r="E22" s="148"/>
      <c r="F22" s="111"/>
      <c r="G22" s="112" t="s">
        <v>210</v>
      </c>
      <c r="H22" s="115">
        <f>C23*F22/100</f>
        <v>0</v>
      </c>
    </row>
    <row r="23" spans="1:8" ht="12.75" customHeight="1">
      <c r="A23" s="157" t="s">
        <v>208</v>
      </c>
      <c r="B23" s="165"/>
      <c r="C23" s="114">
        <f>SUM(C19:C22)</f>
        <v>0</v>
      </c>
      <c r="D23" s="206" t="s">
        <v>219</v>
      </c>
      <c r="E23" s="176"/>
      <c r="F23" s="176"/>
      <c r="G23" s="176"/>
      <c r="H23" s="204"/>
    </row>
    <row r="24" spans="1:8" ht="12.75" customHeight="1">
      <c r="A24" s="157" t="s">
        <v>221</v>
      </c>
      <c r="B24" s="165"/>
      <c r="C24" s="114">
        <f>SUM(H13:H22)</f>
        <v>0</v>
      </c>
      <c r="D24" s="158"/>
      <c r="E24" s="165"/>
      <c r="F24" s="109"/>
      <c r="G24" s="110" t="s">
        <v>210</v>
      </c>
      <c r="H24" s="114">
        <f>C23*F24/100</f>
        <v>0</v>
      </c>
    </row>
    <row r="25" spans="1:8" ht="12.75" customHeight="1" thickBot="1">
      <c r="A25" s="157" t="s">
        <v>222</v>
      </c>
      <c r="B25" s="165"/>
      <c r="C25" s="114">
        <f>SUM(H24:H25)</f>
        <v>0</v>
      </c>
      <c r="D25" s="152"/>
      <c r="E25" s="148"/>
      <c r="F25" s="111"/>
      <c r="G25" s="112" t="s">
        <v>210</v>
      </c>
      <c r="H25" s="115">
        <f>C23*F25/100</f>
        <v>0</v>
      </c>
    </row>
    <row r="26" spans="1:8" ht="12.75" customHeight="1" thickBot="1">
      <c r="A26" s="182" t="s">
        <v>223</v>
      </c>
      <c r="B26" s="148"/>
      <c r="C26" s="117">
        <f>SUM(H27:H27)</f>
        <v>0</v>
      </c>
      <c r="D26" s="206" t="s">
        <v>220</v>
      </c>
      <c r="E26" s="176"/>
      <c r="F26" s="176"/>
      <c r="G26" s="176"/>
      <c r="H26" s="204"/>
    </row>
    <row r="27" spans="1:8" ht="12.75" customHeight="1" thickBot="1">
      <c r="A27" s="207" t="s">
        <v>224</v>
      </c>
      <c r="B27" s="187"/>
      <c r="C27" s="118">
        <f>SUM(C23:C26)</f>
        <v>0</v>
      </c>
      <c r="D27" s="152"/>
      <c r="E27" s="148"/>
      <c r="F27" s="111"/>
      <c r="G27" s="112" t="s">
        <v>210</v>
      </c>
      <c r="H27" s="115">
        <f>C23*F27/100</f>
        <v>0</v>
      </c>
    </row>
    <row r="28" spans="1:8" ht="12.75" customHeight="1">
      <c r="A28" s="202" t="s">
        <v>225</v>
      </c>
      <c r="B28" s="177"/>
      <c r="C28" s="203" t="s">
        <v>226</v>
      </c>
      <c r="D28" s="177"/>
      <c r="E28" s="203" t="s">
        <v>227</v>
      </c>
      <c r="F28" s="176"/>
      <c r="G28" s="176"/>
      <c r="H28" s="204"/>
    </row>
    <row r="29" spans="1:8" ht="12.75" customHeight="1">
      <c r="A29" s="205" t="s">
        <v>177</v>
      </c>
      <c r="B29" s="148"/>
      <c r="C29" s="147" t="s">
        <v>228</v>
      </c>
      <c r="D29" s="148"/>
      <c r="E29" s="147" t="s">
        <v>228</v>
      </c>
      <c r="F29" s="152"/>
      <c r="G29" s="152"/>
      <c r="H29" s="183"/>
    </row>
    <row r="30" spans="1:8" ht="12.75" customHeight="1">
      <c r="A30" s="198" t="s">
        <v>305</v>
      </c>
      <c r="B30" s="144"/>
      <c r="C30" s="149" t="s">
        <v>229</v>
      </c>
      <c r="D30" s="144"/>
      <c r="E30" s="149" t="s">
        <v>229</v>
      </c>
      <c r="F30" s="143"/>
      <c r="G30" s="143"/>
      <c r="H30" s="199"/>
    </row>
    <row r="31" spans="1:8" ht="12.75" customHeight="1">
      <c r="A31" s="200"/>
      <c r="B31" s="144"/>
      <c r="C31" s="201" t="s">
        <v>230</v>
      </c>
      <c r="D31" s="144"/>
      <c r="E31" s="201" t="s">
        <v>230</v>
      </c>
      <c r="F31" s="143"/>
      <c r="G31" s="143"/>
      <c r="H31" s="199"/>
    </row>
    <row r="32" spans="1:8" ht="12.75">
      <c r="A32" s="198"/>
      <c r="B32" s="144"/>
      <c r="C32" s="149"/>
      <c r="D32" s="144"/>
      <c r="E32" s="149"/>
      <c r="F32" s="143"/>
      <c r="G32" s="143"/>
      <c r="H32" s="199"/>
    </row>
    <row r="33" spans="1:8" ht="56.25" customHeight="1" thickBot="1">
      <c r="A33" s="198"/>
      <c r="B33" s="144"/>
      <c r="C33" s="149"/>
      <c r="D33" s="144"/>
      <c r="E33" s="149"/>
      <c r="F33" s="143"/>
      <c r="G33" s="143"/>
      <c r="H33" s="199"/>
    </row>
    <row r="34" spans="1:8" ht="12.75" customHeight="1">
      <c r="A34" s="175" t="s">
        <v>231</v>
      </c>
      <c r="B34" s="177"/>
      <c r="C34" s="119">
        <v>21</v>
      </c>
      <c r="D34" s="80" t="s">
        <v>232</v>
      </c>
      <c r="E34" s="197">
        <f>ROUND(C27-E36,0)</f>
        <v>0</v>
      </c>
      <c r="F34" s="176"/>
      <c r="G34" s="176"/>
      <c r="H34" s="70" t="s">
        <v>233</v>
      </c>
    </row>
    <row r="35" spans="1:8" ht="12.75" customHeight="1">
      <c r="A35" s="157" t="s">
        <v>234</v>
      </c>
      <c r="B35" s="165"/>
      <c r="C35" s="120">
        <v>21</v>
      </c>
      <c r="D35" s="108" t="s">
        <v>232</v>
      </c>
      <c r="E35" s="196">
        <f>ROUND(E34*C35/100,0)</f>
        <v>0</v>
      </c>
      <c r="F35" s="158"/>
      <c r="G35" s="158"/>
      <c r="H35" s="93" t="s">
        <v>233</v>
      </c>
    </row>
    <row r="36" spans="1:8" ht="12.75" customHeight="1">
      <c r="A36" s="157" t="s">
        <v>231</v>
      </c>
      <c r="B36" s="165"/>
      <c r="C36" s="120">
        <v>15</v>
      </c>
      <c r="D36" s="108" t="s">
        <v>232</v>
      </c>
      <c r="E36" s="196">
        <v>0</v>
      </c>
      <c r="F36" s="158"/>
      <c r="G36" s="158"/>
      <c r="H36" s="93" t="s">
        <v>233</v>
      </c>
    </row>
    <row r="37" spans="1:8" ht="12.75" customHeight="1">
      <c r="A37" s="157" t="s">
        <v>234</v>
      </c>
      <c r="B37" s="165"/>
      <c r="C37" s="120">
        <v>15</v>
      </c>
      <c r="D37" s="108" t="s">
        <v>232</v>
      </c>
      <c r="E37" s="196">
        <f>ROUND(E36*C37/100,0)</f>
        <v>0</v>
      </c>
      <c r="F37" s="158"/>
      <c r="G37" s="158"/>
      <c r="H37" s="93" t="s">
        <v>233</v>
      </c>
    </row>
    <row r="38" spans="1:8" ht="19.5" customHeight="1" thickBot="1">
      <c r="A38" s="194" t="s">
        <v>235</v>
      </c>
      <c r="B38" s="161"/>
      <c r="C38" s="161"/>
      <c r="D38" s="161"/>
      <c r="E38" s="195">
        <f>CEILING(SUM(E34:E37),1)</f>
        <v>0</v>
      </c>
      <c r="F38" s="161"/>
      <c r="G38" s="161"/>
      <c r="H38" s="121" t="s">
        <v>233</v>
      </c>
    </row>
    <row r="39" ht="12.75" customHeight="1"/>
    <row r="40" spans="1:2" ht="12.75" customHeight="1">
      <c r="A40" s="143" t="s">
        <v>236</v>
      </c>
      <c r="B40" s="143"/>
    </row>
  </sheetData>
  <mergeCells count="73">
    <mergeCell ref="A1:H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5:B5"/>
    <mergeCell ref="C5:E5"/>
    <mergeCell ref="F5:G5"/>
    <mergeCell ref="A6:D6"/>
    <mergeCell ref="E6:G6"/>
    <mergeCell ref="A7:D7"/>
    <mergeCell ref="E7:G7"/>
    <mergeCell ref="A8:D8"/>
    <mergeCell ref="A9:D9"/>
    <mergeCell ref="E9:H9"/>
    <mergeCell ref="A10:D10"/>
    <mergeCell ref="E10:H10"/>
    <mergeCell ref="A11:H11"/>
    <mergeCell ref="A12:C12"/>
    <mergeCell ref="D12:H12"/>
    <mergeCell ref="A13:A14"/>
    <mergeCell ref="A19:B19"/>
    <mergeCell ref="A20:B20"/>
    <mergeCell ref="A21:B21"/>
    <mergeCell ref="A22:B22"/>
    <mergeCell ref="A23:B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H23"/>
    <mergeCell ref="D24:E24"/>
    <mergeCell ref="D25:E25"/>
    <mergeCell ref="D26:H26"/>
    <mergeCell ref="D27:E27"/>
    <mergeCell ref="A24:B24"/>
    <mergeCell ref="A25:B25"/>
    <mergeCell ref="A26:B26"/>
    <mergeCell ref="A27:B27"/>
    <mergeCell ref="A28:B28"/>
    <mergeCell ref="C28:D28"/>
    <mergeCell ref="E28:H28"/>
    <mergeCell ref="A29:B29"/>
    <mergeCell ref="C29:D29"/>
    <mergeCell ref="E29:H29"/>
    <mergeCell ref="A30:B30"/>
    <mergeCell ref="C30:D30"/>
    <mergeCell ref="E30:H30"/>
    <mergeCell ref="A31:B33"/>
    <mergeCell ref="C31:D33"/>
    <mergeCell ref="E31:H33"/>
    <mergeCell ref="A34:B34"/>
    <mergeCell ref="E34:G34"/>
    <mergeCell ref="A35:B35"/>
    <mergeCell ref="E35:G35"/>
    <mergeCell ref="A38:D38"/>
    <mergeCell ref="E38:G38"/>
    <mergeCell ref="A40:B40"/>
    <mergeCell ref="A36:B36"/>
    <mergeCell ref="E36:G36"/>
    <mergeCell ref="A37:B37"/>
    <mergeCell ref="E37:G37"/>
  </mergeCells>
  <printOptions horizontalCentered="1"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I4" sqref="I4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4" s="2" customFormat="1" ht="9.75" customHeight="1">
      <c r="A1" s="2" t="s">
        <v>299</v>
      </c>
      <c r="D1" s="2" t="s">
        <v>0</v>
      </c>
    </row>
    <row r="2" spans="1:4" s="2" customFormat="1" ht="9.75" customHeight="1">
      <c r="A2" s="2" t="s">
        <v>300</v>
      </c>
      <c r="D2" s="2" t="s">
        <v>301</v>
      </c>
    </row>
    <row r="3" s="1" customFormat="1" ht="9.75" customHeight="1"/>
    <row r="4" spans="1:5" s="3" customFormat="1" ht="12.75" customHeight="1">
      <c r="A4" s="216" t="s">
        <v>157</v>
      </c>
      <c r="B4" s="143"/>
      <c r="C4" s="143"/>
      <c r="D4" s="143"/>
      <c r="E4" s="143"/>
    </row>
    <row r="5" s="1" customFormat="1" ht="10.5" customHeight="1" thickBot="1"/>
    <row r="6" spans="1:5" s="1" customFormat="1" ht="10.5" customHeight="1">
      <c r="A6" s="217" t="s">
        <v>158</v>
      </c>
      <c r="B6" s="219" t="s">
        <v>159</v>
      </c>
      <c r="C6" s="221" t="s">
        <v>160</v>
      </c>
      <c r="D6" s="176"/>
      <c r="E6" s="204"/>
    </row>
    <row r="7" spans="1:5" s="1" customFormat="1" ht="10.5" customHeight="1" thickBot="1">
      <c r="A7" s="218"/>
      <c r="B7" s="220"/>
      <c r="C7" s="77" t="s">
        <v>15</v>
      </c>
      <c r="D7" s="78" t="s">
        <v>20</v>
      </c>
      <c r="E7" s="79" t="s">
        <v>161</v>
      </c>
    </row>
    <row r="8" spans="1:5" s="16" customFormat="1" ht="11.25" customHeight="1">
      <c r="A8" s="81"/>
      <c r="B8" s="84" t="s">
        <v>26</v>
      </c>
      <c r="C8" s="82"/>
      <c r="D8" s="82"/>
      <c r="E8" s="83"/>
    </row>
    <row r="9" spans="1:5" s="16" customFormat="1" ht="11.25" customHeight="1">
      <c r="A9" s="86">
        <v>96</v>
      </c>
      <c r="B9" s="30" t="s">
        <v>162</v>
      </c>
      <c r="C9" s="87">
        <f>ROZPOČET!G22</f>
        <v>0</v>
      </c>
      <c r="D9" s="87">
        <f>ROZPOČET!I22</f>
        <v>0</v>
      </c>
      <c r="E9" s="88">
        <f>C9+D9</f>
        <v>0</v>
      </c>
    </row>
    <row r="10" spans="1:5" s="16" customFormat="1" ht="11.25" customHeight="1">
      <c r="A10" s="89">
        <v>99</v>
      </c>
      <c r="B10" s="90" t="s">
        <v>163</v>
      </c>
      <c r="C10" s="91">
        <f>ROZPOČET!G25</f>
        <v>0</v>
      </c>
      <c r="D10" s="91">
        <f>ROZPOČET!I25</f>
        <v>0</v>
      </c>
      <c r="E10" s="92">
        <f>C10+D10</f>
        <v>0</v>
      </c>
    </row>
    <row r="11" spans="1:5" s="16" customFormat="1" ht="11.25" customHeight="1" thickBot="1">
      <c r="A11" s="94"/>
      <c r="B11" s="95" t="s">
        <v>164</v>
      </c>
      <c r="C11" s="96">
        <f>SUM(C9:C10)</f>
        <v>0</v>
      </c>
      <c r="D11" s="96">
        <f>SUM(D9:D10)</f>
        <v>0</v>
      </c>
      <c r="E11" s="97">
        <f>SUM(E9:E10)</f>
        <v>0</v>
      </c>
    </row>
    <row r="12" s="1" customFormat="1" ht="10.5" customHeight="1" thickBot="1"/>
    <row r="13" spans="1:5" s="16" customFormat="1" ht="11.25" customHeight="1">
      <c r="A13" s="81"/>
      <c r="B13" s="84" t="s">
        <v>56</v>
      </c>
      <c r="C13" s="82"/>
      <c r="D13" s="82"/>
      <c r="E13" s="83"/>
    </row>
    <row r="14" spans="1:5" s="16" customFormat="1" ht="11.25" customHeight="1">
      <c r="A14" s="86">
        <v>762</v>
      </c>
      <c r="B14" s="30" t="s">
        <v>165</v>
      </c>
      <c r="C14" s="87">
        <f>ROZPOČET!G59</f>
        <v>0</v>
      </c>
      <c r="D14" s="87">
        <f>ROZPOČET!I59</f>
        <v>0</v>
      </c>
      <c r="E14" s="88">
        <f>C14+D14</f>
        <v>0</v>
      </c>
    </row>
    <row r="15" spans="1:5" s="16" customFormat="1" ht="11.25" customHeight="1">
      <c r="A15" s="89">
        <v>764</v>
      </c>
      <c r="B15" s="90" t="s">
        <v>166</v>
      </c>
      <c r="C15" s="91">
        <f>ROZPOČET!G81</f>
        <v>0</v>
      </c>
      <c r="D15" s="91">
        <f>ROZPOČET!I81</f>
        <v>0</v>
      </c>
      <c r="E15" s="92">
        <f>C15+D15</f>
        <v>0</v>
      </c>
    </row>
    <row r="16" spans="1:5" s="16" customFormat="1" ht="11.25" customHeight="1">
      <c r="A16" s="89">
        <v>765</v>
      </c>
      <c r="B16" s="90" t="s">
        <v>167</v>
      </c>
      <c r="C16" s="91">
        <f>ROZPOČET!G91</f>
        <v>0</v>
      </c>
      <c r="D16" s="91">
        <f>ROZPOČET!I91</f>
        <v>0</v>
      </c>
      <c r="E16" s="92">
        <f>C16+D16</f>
        <v>0</v>
      </c>
    </row>
    <row r="17" spans="1:5" s="16" customFormat="1" ht="11.25" customHeight="1">
      <c r="A17" s="89">
        <v>783</v>
      </c>
      <c r="B17" s="90" t="s">
        <v>168</v>
      </c>
      <c r="C17" s="91">
        <f>ROZPOČET!G98</f>
        <v>0</v>
      </c>
      <c r="D17" s="91">
        <f>ROZPOČET!I98</f>
        <v>0</v>
      </c>
      <c r="E17" s="92">
        <f>C17+D17</f>
        <v>0</v>
      </c>
    </row>
    <row r="18" spans="1:5" s="16" customFormat="1" ht="11.25" customHeight="1" thickBot="1">
      <c r="A18" s="94"/>
      <c r="B18" s="95" t="s">
        <v>169</v>
      </c>
      <c r="C18" s="96">
        <f>SUM(C14:C17)</f>
        <v>0</v>
      </c>
      <c r="D18" s="96">
        <f>SUM(D14:D17)</f>
        <v>0</v>
      </c>
      <c r="E18" s="97">
        <f>SUM(E14:E17)</f>
        <v>0</v>
      </c>
    </row>
    <row r="19" s="1" customFormat="1" ht="10.5" customHeight="1" thickBot="1"/>
    <row r="20" spans="1:5" s="16" customFormat="1" ht="12" customHeight="1" thickBot="1">
      <c r="A20" s="98"/>
      <c r="B20" s="99" t="s">
        <v>170</v>
      </c>
      <c r="C20" s="75">
        <f>C11+C18</f>
        <v>0</v>
      </c>
      <c r="D20" s="75">
        <f>D11+D18</f>
        <v>0</v>
      </c>
      <c r="E20" s="100">
        <f>E11+E18</f>
        <v>0</v>
      </c>
    </row>
  </sheetData>
  <mergeCells count="4">
    <mergeCell ref="A4:E4"/>
    <mergeCell ref="A6:A7"/>
    <mergeCell ref="B6:B7"/>
    <mergeCell ref="C6:E6"/>
  </mergeCells>
  <printOptions horizontalCentered="1"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76">
      <selection activeCell="F55" sqref="F55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00390625" style="0" customWidth="1"/>
  </cols>
  <sheetData>
    <row r="1" spans="1:10" s="2" customFormat="1" ht="9.75" customHeight="1">
      <c r="A1" s="2" t="s">
        <v>299</v>
      </c>
      <c r="J1" s="2" t="s">
        <v>0</v>
      </c>
    </row>
    <row r="2" spans="1:10" s="2" customFormat="1" ht="9.75" customHeight="1">
      <c r="A2" s="2" t="s">
        <v>300</v>
      </c>
      <c r="J2" s="2" t="s">
        <v>301</v>
      </c>
    </row>
    <row r="3" s="1" customFormat="1" ht="9.75" customHeight="1"/>
    <row r="4" spans="1:11" ht="12.75" customHeight="1">
      <c r="A4" s="231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="1" customFormat="1" ht="10.5" customHeight="1" thickBot="1"/>
    <row r="6" spans="1:11" s="1" customFormat="1" ht="10.5" customHeight="1" thickTop="1">
      <c r="A6" s="4" t="s">
        <v>2</v>
      </c>
      <c r="B6" s="230" t="s">
        <v>6</v>
      </c>
      <c r="C6" s="230" t="s">
        <v>8</v>
      </c>
      <c r="D6" s="230" t="s">
        <v>10</v>
      </c>
      <c r="E6" s="230" t="s">
        <v>12</v>
      </c>
      <c r="F6" s="223" t="s">
        <v>14</v>
      </c>
      <c r="G6" s="224"/>
      <c r="H6" s="224"/>
      <c r="I6" s="224"/>
      <c r="J6" s="227" t="s">
        <v>23</v>
      </c>
      <c r="K6" s="228"/>
    </row>
    <row r="7" spans="1:11" s="1" customFormat="1" ht="9.75" customHeight="1">
      <c r="A7" s="5" t="s">
        <v>3</v>
      </c>
      <c r="B7" s="149"/>
      <c r="C7" s="149"/>
      <c r="D7" s="149"/>
      <c r="E7" s="149"/>
      <c r="F7" s="225" t="s">
        <v>15</v>
      </c>
      <c r="G7" s="152"/>
      <c r="H7" s="226" t="s">
        <v>20</v>
      </c>
      <c r="I7" s="152"/>
      <c r="J7" s="149"/>
      <c r="K7" s="229"/>
    </row>
    <row r="8" spans="1:11" s="1" customFormat="1" ht="9.75" customHeight="1">
      <c r="A8" s="5" t="s">
        <v>4</v>
      </c>
      <c r="B8" s="149"/>
      <c r="C8" s="149"/>
      <c r="D8" s="149"/>
      <c r="E8" s="149"/>
      <c r="F8" s="8" t="s">
        <v>16</v>
      </c>
      <c r="G8" s="10" t="s">
        <v>18</v>
      </c>
      <c r="H8" s="12" t="s">
        <v>16</v>
      </c>
      <c r="I8" s="10" t="s">
        <v>18</v>
      </c>
      <c r="J8" s="12" t="s">
        <v>16</v>
      </c>
      <c r="K8" s="14" t="s">
        <v>18</v>
      </c>
    </row>
    <row r="9" spans="1:11" s="1" customFormat="1" ht="10.5" customHeight="1" thickBot="1">
      <c r="A9" s="6" t="s">
        <v>5</v>
      </c>
      <c r="B9" s="7" t="s">
        <v>7</v>
      </c>
      <c r="C9" s="7" t="s">
        <v>9</v>
      </c>
      <c r="D9" s="7" t="s">
        <v>11</v>
      </c>
      <c r="E9" s="7" t="s">
        <v>13</v>
      </c>
      <c r="F9" s="9" t="s">
        <v>17</v>
      </c>
      <c r="G9" s="11" t="s">
        <v>19</v>
      </c>
      <c r="H9" s="13" t="s">
        <v>21</v>
      </c>
      <c r="I9" s="11" t="s">
        <v>22</v>
      </c>
      <c r="J9" s="13" t="s">
        <v>24</v>
      </c>
      <c r="K9" s="15" t="s">
        <v>25</v>
      </c>
    </row>
    <row r="10" spans="1:11" s="17" customFormat="1" ht="12" customHeight="1" thickTop="1">
      <c r="A10" s="19"/>
      <c r="B10" s="18"/>
      <c r="C10" s="20" t="s">
        <v>26</v>
      </c>
      <c r="D10" s="18"/>
      <c r="E10" s="18"/>
      <c r="F10" s="21"/>
      <c r="G10" s="22"/>
      <c r="H10" s="23"/>
      <c r="J10" s="23"/>
      <c r="K10" s="24"/>
    </row>
    <row r="11" spans="1:11" s="17" customFormat="1" ht="11.25" customHeight="1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75">
      <c r="A12" s="35">
        <v>1</v>
      </c>
      <c r="B12" s="37" t="s">
        <v>29</v>
      </c>
      <c r="C12" s="38" t="s">
        <v>30</v>
      </c>
      <c r="D12" s="39" t="s">
        <v>31</v>
      </c>
      <c r="E12" s="40">
        <v>3.3</v>
      </c>
      <c r="F12" s="41">
        <v>0</v>
      </c>
      <c r="G12" s="42">
        <f aca="true" t="shared" si="0" ref="G12:G21">E12*F12</f>
        <v>0</v>
      </c>
      <c r="H12" s="43">
        <v>0</v>
      </c>
      <c r="I12" s="42">
        <f aca="true" t="shared" si="1" ref="I12:I21">E12*H12</f>
        <v>0</v>
      </c>
      <c r="J12" s="40">
        <v>0</v>
      </c>
      <c r="K12" s="44">
        <f aca="true" t="shared" si="2" ref="K12:K21">E12*J12</f>
        <v>0</v>
      </c>
    </row>
    <row r="13" spans="1:11" s="1" customFormat="1" ht="9.75">
      <c r="A13" s="35">
        <f aca="true" t="shared" si="3" ref="A13:A21">A12+1</f>
        <v>2</v>
      </c>
      <c r="B13" s="37" t="s">
        <v>32</v>
      </c>
      <c r="C13" s="38" t="s">
        <v>33</v>
      </c>
      <c r="D13" s="39" t="s">
        <v>31</v>
      </c>
      <c r="E13" s="40">
        <v>3.3</v>
      </c>
      <c r="F13" s="41">
        <v>0</v>
      </c>
      <c r="G13" s="42">
        <f t="shared" si="0"/>
        <v>0</v>
      </c>
      <c r="H13" s="43">
        <v>0</v>
      </c>
      <c r="I13" s="42">
        <f t="shared" si="1"/>
        <v>0</v>
      </c>
      <c r="J13" s="40">
        <v>0</v>
      </c>
      <c r="K13" s="44">
        <f t="shared" si="2"/>
        <v>0</v>
      </c>
    </row>
    <row r="14" spans="1:11" s="1" customFormat="1" ht="9.75">
      <c r="A14" s="35">
        <f t="shared" si="3"/>
        <v>3</v>
      </c>
      <c r="B14" s="37" t="s">
        <v>34</v>
      </c>
      <c r="C14" s="38" t="s">
        <v>35</v>
      </c>
      <c r="D14" s="39" t="s">
        <v>31</v>
      </c>
      <c r="E14" s="40">
        <v>3.3</v>
      </c>
      <c r="F14" s="41">
        <v>0</v>
      </c>
      <c r="G14" s="42">
        <f t="shared" si="0"/>
        <v>0</v>
      </c>
      <c r="H14" s="43">
        <v>0</v>
      </c>
      <c r="I14" s="42">
        <f t="shared" si="1"/>
        <v>0</v>
      </c>
      <c r="J14" s="40">
        <v>0</v>
      </c>
      <c r="K14" s="44">
        <f t="shared" si="2"/>
        <v>0</v>
      </c>
    </row>
    <row r="15" spans="1:11" s="1" customFormat="1" ht="9.75">
      <c r="A15" s="35">
        <f t="shared" si="3"/>
        <v>4</v>
      </c>
      <c r="B15" s="37" t="s">
        <v>36</v>
      </c>
      <c r="C15" s="38" t="s">
        <v>37</v>
      </c>
      <c r="D15" s="39" t="s">
        <v>38</v>
      </c>
      <c r="E15" s="140">
        <v>3</v>
      </c>
      <c r="F15" s="41">
        <v>0</v>
      </c>
      <c r="G15" s="42">
        <f t="shared" si="0"/>
        <v>0</v>
      </c>
      <c r="H15" s="43">
        <v>0</v>
      </c>
      <c r="I15" s="42">
        <f t="shared" si="1"/>
        <v>0</v>
      </c>
      <c r="J15" s="40">
        <v>1.1</v>
      </c>
      <c r="K15" s="44">
        <f t="shared" si="2"/>
        <v>3.3000000000000003</v>
      </c>
    </row>
    <row r="16" spans="1:11" s="1" customFormat="1" ht="9.75">
      <c r="A16" s="35">
        <f t="shared" si="3"/>
        <v>5</v>
      </c>
      <c r="B16" s="37" t="s">
        <v>39</v>
      </c>
      <c r="C16" s="38" t="s">
        <v>40</v>
      </c>
      <c r="D16" s="39" t="s">
        <v>31</v>
      </c>
      <c r="E16" s="40">
        <v>3.3</v>
      </c>
      <c r="F16" s="41">
        <v>0</v>
      </c>
      <c r="G16" s="42">
        <f t="shared" si="0"/>
        <v>0</v>
      </c>
      <c r="H16" s="43">
        <v>0</v>
      </c>
      <c r="I16" s="42">
        <f t="shared" si="1"/>
        <v>0</v>
      </c>
      <c r="J16" s="40">
        <v>0</v>
      </c>
      <c r="K16" s="44">
        <f t="shared" si="2"/>
        <v>0</v>
      </c>
    </row>
    <row r="17" spans="1:11" s="1" customFormat="1" ht="9.75">
      <c r="A17" s="35">
        <f t="shared" si="3"/>
        <v>6</v>
      </c>
      <c r="B17" s="37" t="s">
        <v>41</v>
      </c>
      <c r="C17" s="38" t="s">
        <v>42</v>
      </c>
      <c r="D17" s="39" t="s">
        <v>31</v>
      </c>
      <c r="E17" s="40">
        <v>3.3</v>
      </c>
      <c r="F17" s="41">
        <v>0</v>
      </c>
      <c r="G17" s="42">
        <f t="shared" si="0"/>
        <v>0</v>
      </c>
      <c r="H17" s="43">
        <v>0</v>
      </c>
      <c r="I17" s="42">
        <f t="shared" si="1"/>
        <v>0</v>
      </c>
      <c r="J17" s="40">
        <v>0</v>
      </c>
      <c r="K17" s="44">
        <f t="shared" si="2"/>
        <v>0</v>
      </c>
    </row>
    <row r="18" spans="1:11" s="1" customFormat="1" ht="9.75">
      <c r="A18" s="35">
        <f t="shared" si="3"/>
        <v>7</v>
      </c>
      <c r="B18" s="37" t="s">
        <v>43</v>
      </c>
      <c r="C18" s="38" t="s">
        <v>44</v>
      </c>
      <c r="D18" s="39" t="s">
        <v>31</v>
      </c>
      <c r="E18" s="40">
        <v>3.3</v>
      </c>
      <c r="F18" s="41">
        <v>0</v>
      </c>
      <c r="G18" s="42">
        <f t="shared" si="0"/>
        <v>0</v>
      </c>
      <c r="H18" s="43">
        <v>0</v>
      </c>
      <c r="I18" s="42">
        <f t="shared" si="1"/>
        <v>0</v>
      </c>
      <c r="J18" s="40">
        <v>0</v>
      </c>
      <c r="K18" s="44">
        <f t="shared" si="2"/>
        <v>0</v>
      </c>
    </row>
    <row r="19" spans="1:11" s="1" customFormat="1" ht="9.75">
      <c r="A19" s="35">
        <f t="shared" si="3"/>
        <v>8</v>
      </c>
      <c r="B19" s="37" t="s">
        <v>45</v>
      </c>
      <c r="C19" s="38" t="s">
        <v>46</v>
      </c>
      <c r="D19" s="39" t="s">
        <v>31</v>
      </c>
      <c r="E19" s="40">
        <v>33</v>
      </c>
      <c r="F19" s="41">
        <v>0</v>
      </c>
      <c r="G19" s="42">
        <f t="shared" si="0"/>
        <v>0</v>
      </c>
      <c r="H19" s="43">
        <v>0</v>
      </c>
      <c r="I19" s="42">
        <f t="shared" si="1"/>
        <v>0</v>
      </c>
      <c r="J19" s="40">
        <v>0</v>
      </c>
      <c r="K19" s="44">
        <f t="shared" si="2"/>
        <v>0</v>
      </c>
    </row>
    <row r="20" spans="1:11" s="1" customFormat="1" ht="9.75">
      <c r="A20" s="35">
        <f t="shared" si="3"/>
        <v>9</v>
      </c>
      <c r="B20" s="37" t="s">
        <v>47</v>
      </c>
      <c r="C20" s="38" t="s">
        <v>48</v>
      </c>
      <c r="D20" s="39" t="s">
        <v>31</v>
      </c>
      <c r="E20" s="40">
        <v>3.3</v>
      </c>
      <c r="F20" s="41">
        <v>0</v>
      </c>
      <c r="G20" s="42">
        <f t="shared" si="0"/>
        <v>0</v>
      </c>
      <c r="H20" s="43">
        <v>0</v>
      </c>
      <c r="I20" s="42">
        <f t="shared" si="1"/>
        <v>0</v>
      </c>
      <c r="J20" s="40">
        <v>0</v>
      </c>
      <c r="K20" s="44">
        <f t="shared" si="2"/>
        <v>0</v>
      </c>
    </row>
    <row r="21" spans="1:11" s="1" customFormat="1" ht="19.5">
      <c r="A21" s="35">
        <f t="shared" si="3"/>
        <v>10</v>
      </c>
      <c r="B21" s="37" t="s">
        <v>49</v>
      </c>
      <c r="C21" s="38" t="s">
        <v>310</v>
      </c>
      <c r="D21" s="39" t="s">
        <v>31</v>
      </c>
      <c r="E21" s="40">
        <v>23.655</v>
      </c>
      <c r="F21" s="41">
        <v>0</v>
      </c>
      <c r="G21" s="42">
        <f t="shared" si="0"/>
        <v>0</v>
      </c>
      <c r="H21" s="43">
        <v>0</v>
      </c>
      <c r="I21" s="42">
        <f t="shared" si="1"/>
        <v>0</v>
      </c>
      <c r="J21" s="40">
        <v>0</v>
      </c>
      <c r="K21" s="44">
        <f t="shared" si="2"/>
        <v>0</v>
      </c>
    </row>
    <row r="22" spans="1:11" s="17" customFormat="1" ht="11.25" customHeight="1">
      <c r="A22" s="53"/>
      <c r="B22" s="54">
        <v>96</v>
      </c>
      <c r="C22" s="55" t="s">
        <v>50</v>
      </c>
      <c r="D22" s="56"/>
      <c r="E22" s="56"/>
      <c r="F22" s="57"/>
      <c r="G22" s="58">
        <f>SUM(G12:G21)</f>
        <v>0</v>
      </c>
      <c r="H22" s="59"/>
      <c r="I22" s="60">
        <f>SUM(I12:I21)</f>
        <v>0</v>
      </c>
      <c r="J22" s="59"/>
      <c r="K22" s="61">
        <f>SUM(K12:K21)</f>
        <v>3.3000000000000003</v>
      </c>
    </row>
    <row r="23" spans="1:11" s="17" customFormat="1" ht="11.25" customHeight="1">
      <c r="A23" s="28"/>
      <c r="B23" s="29" t="s">
        <v>51</v>
      </c>
      <c r="C23" s="30" t="s">
        <v>52</v>
      </c>
      <c r="D23" s="27"/>
      <c r="E23" s="27"/>
      <c r="F23" s="31"/>
      <c r="G23" s="32"/>
      <c r="H23" s="33"/>
      <c r="I23" s="26"/>
      <c r="J23" s="33"/>
      <c r="K23" s="34"/>
    </row>
    <row r="24" spans="1:11" s="1" customFormat="1" ht="9.75">
      <c r="A24" s="35">
        <f>A21+1</f>
        <v>11</v>
      </c>
      <c r="B24" s="37" t="s">
        <v>53</v>
      </c>
      <c r="C24" s="38" t="s">
        <v>54</v>
      </c>
      <c r="D24" s="39" t="s">
        <v>31</v>
      </c>
      <c r="E24" s="40">
        <v>3</v>
      </c>
      <c r="F24" s="41">
        <v>0</v>
      </c>
      <c r="G24" s="42">
        <f>E24*F24</f>
        <v>0</v>
      </c>
      <c r="H24" s="43">
        <v>0</v>
      </c>
      <c r="I24" s="42">
        <f>E24*H24</f>
        <v>0</v>
      </c>
      <c r="J24" s="40">
        <v>0</v>
      </c>
      <c r="K24" s="44">
        <f>E24*J24</f>
        <v>0</v>
      </c>
    </row>
    <row r="25" spans="1:11" s="17" customFormat="1" ht="11.25" customHeight="1" thickBot="1">
      <c r="A25" s="45"/>
      <c r="B25" s="47">
        <v>99</v>
      </c>
      <c r="C25" s="48" t="s">
        <v>55</v>
      </c>
      <c r="D25" s="46"/>
      <c r="E25" s="46"/>
      <c r="F25" s="49"/>
      <c r="G25" s="51">
        <f>SUM(G24:G24)</f>
        <v>0</v>
      </c>
      <c r="H25" s="50"/>
      <c r="I25" s="62">
        <f>SUM(I24:I24)</f>
        <v>0</v>
      </c>
      <c r="J25" s="50"/>
      <c r="K25" s="52">
        <f>SUM(K24:K24)</f>
        <v>0</v>
      </c>
    </row>
    <row r="26" spans="1:11" ht="13.5" thickBo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s="1" customFormat="1" ht="10.5" customHeight="1" thickTop="1">
      <c r="A27" s="4" t="s">
        <v>2</v>
      </c>
      <c r="B27" s="230" t="s">
        <v>6</v>
      </c>
      <c r="C27" s="230" t="s">
        <v>8</v>
      </c>
      <c r="D27" s="230" t="s">
        <v>10</v>
      </c>
      <c r="E27" s="230" t="s">
        <v>12</v>
      </c>
      <c r="F27" s="223" t="s">
        <v>14</v>
      </c>
      <c r="G27" s="224"/>
      <c r="H27" s="224"/>
      <c r="I27" s="224"/>
      <c r="J27" s="227" t="s">
        <v>23</v>
      </c>
      <c r="K27" s="228"/>
    </row>
    <row r="28" spans="1:11" s="1" customFormat="1" ht="9.75" customHeight="1">
      <c r="A28" s="5" t="s">
        <v>3</v>
      </c>
      <c r="B28" s="149"/>
      <c r="C28" s="149"/>
      <c r="D28" s="149"/>
      <c r="E28" s="149"/>
      <c r="F28" s="225" t="s">
        <v>15</v>
      </c>
      <c r="G28" s="152"/>
      <c r="H28" s="226" t="s">
        <v>20</v>
      </c>
      <c r="I28" s="152"/>
      <c r="J28" s="149"/>
      <c r="K28" s="229"/>
    </row>
    <row r="29" spans="1:11" s="1" customFormat="1" ht="9.75" customHeight="1">
      <c r="A29" s="5" t="s">
        <v>4</v>
      </c>
      <c r="B29" s="149"/>
      <c r="C29" s="149"/>
      <c r="D29" s="149"/>
      <c r="E29" s="149"/>
      <c r="F29" s="8" t="s">
        <v>16</v>
      </c>
      <c r="G29" s="10" t="s">
        <v>18</v>
      </c>
      <c r="H29" s="12" t="s">
        <v>16</v>
      </c>
      <c r="I29" s="10" t="s">
        <v>18</v>
      </c>
      <c r="J29" s="12" t="s">
        <v>16</v>
      </c>
      <c r="K29" s="14" t="s">
        <v>18</v>
      </c>
    </row>
    <row r="30" spans="1:11" s="1" customFormat="1" ht="10.5" customHeight="1" thickBot="1">
      <c r="A30" s="6" t="s">
        <v>5</v>
      </c>
      <c r="B30" s="7" t="s">
        <v>7</v>
      </c>
      <c r="C30" s="7" t="s">
        <v>9</v>
      </c>
      <c r="D30" s="7" t="s">
        <v>11</v>
      </c>
      <c r="E30" s="7" t="s">
        <v>13</v>
      </c>
      <c r="F30" s="9" t="s">
        <v>17</v>
      </c>
      <c r="G30" s="11" t="s">
        <v>19</v>
      </c>
      <c r="H30" s="13" t="s">
        <v>21</v>
      </c>
      <c r="I30" s="11" t="s">
        <v>22</v>
      </c>
      <c r="J30" s="13" t="s">
        <v>24</v>
      </c>
      <c r="K30" s="15" t="s">
        <v>25</v>
      </c>
    </row>
    <row r="31" spans="1:11" s="17" customFormat="1" ht="12" customHeight="1" thickTop="1">
      <c r="A31" s="19"/>
      <c r="B31" s="18"/>
      <c r="C31" s="20" t="s">
        <v>56</v>
      </c>
      <c r="D31" s="18"/>
      <c r="E31" s="18"/>
      <c r="F31" s="21"/>
      <c r="G31" s="22"/>
      <c r="H31" s="23"/>
      <c r="J31" s="23"/>
      <c r="K31" s="24"/>
    </row>
    <row r="32" spans="1:11" s="17" customFormat="1" ht="11.25" customHeight="1">
      <c r="A32" s="28"/>
      <c r="B32" s="29" t="s">
        <v>57</v>
      </c>
      <c r="C32" s="30" t="s">
        <v>58</v>
      </c>
      <c r="D32" s="27"/>
      <c r="E32" s="27"/>
      <c r="F32" s="31"/>
      <c r="G32" s="32"/>
      <c r="H32" s="33"/>
      <c r="I32" s="26"/>
      <c r="J32" s="33"/>
      <c r="K32" s="34"/>
    </row>
    <row r="33" spans="1:11" s="1" customFormat="1" ht="9.75">
      <c r="A33" s="35">
        <f>A24+1</f>
        <v>12</v>
      </c>
      <c r="B33" s="37" t="s">
        <v>59</v>
      </c>
      <c r="C33" s="38" t="s">
        <v>311</v>
      </c>
      <c r="D33" s="39" t="s">
        <v>60</v>
      </c>
      <c r="E33" s="140">
        <v>24</v>
      </c>
      <c r="F33" s="41">
        <v>0</v>
      </c>
      <c r="G33" s="42">
        <f aca="true" t="shared" si="4" ref="G33:G58">E33*F33</f>
        <v>0</v>
      </c>
      <c r="H33" s="43">
        <v>0</v>
      </c>
      <c r="I33" s="42">
        <f aca="true" t="shared" si="5" ref="I33:I58">E33*H33</f>
        <v>0</v>
      </c>
      <c r="J33" s="40">
        <v>0.003322333</v>
      </c>
      <c r="K33" s="44">
        <f aca="true" t="shared" si="6" ref="K33:K58">E33*J33</f>
        <v>0.07973599199999999</v>
      </c>
    </row>
    <row r="34" spans="1:11" s="1" customFormat="1" ht="9.75">
      <c r="A34" s="35">
        <f>A33+1</f>
        <v>13</v>
      </c>
      <c r="B34" s="37" t="s">
        <v>61</v>
      </c>
      <c r="C34" s="38" t="s">
        <v>62</v>
      </c>
      <c r="D34" s="39" t="s">
        <v>63</v>
      </c>
      <c r="E34" s="140">
        <v>40</v>
      </c>
      <c r="F34" s="41">
        <v>0</v>
      </c>
      <c r="G34" s="42">
        <f t="shared" si="4"/>
        <v>0</v>
      </c>
      <c r="H34" s="43">
        <v>0</v>
      </c>
      <c r="I34" s="42">
        <f t="shared" si="5"/>
        <v>0</v>
      </c>
      <c r="J34" s="40">
        <v>0.000529024</v>
      </c>
      <c r="K34" s="44">
        <f t="shared" si="6"/>
        <v>0.02116096</v>
      </c>
    </row>
    <row r="35" spans="1:11" s="1" customFormat="1" ht="9.75">
      <c r="A35" s="35">
        <f>A34+1</f>
        <v>14</v>
      </c>
      <c r="B35" s="37" t="s">
        <v>64</v>
      </c>
      <c r="C35" s="38" t="s">
        <v>65</v>
      </c>
      <c r="D35" s="39" t="s">
        <v>63</v>
      </c>
      <c r="E35" s="140">
        <v>40</v>
      </c>
      <c r="F35" s="41">
        <v>0</v>
      </c>
      <c r="G35" s="42">
        <f t="shared" si="4"/>
        <v>0</v>
      </c>
      <c r="H35" s="43">
        <v>0</v>
      </c>
      <c r="I35" s="42">
        <f t="shared" si="5"/>
        <v>0</v>
      </c>
      <c r="J35" s="40">
        <v>0</v>
      </c>
      <c r="K35" s="44">
        <f t="shared" si="6"/>
        <v>0</v>
      </c>
    </row>
    <row r="36" spans="1:11" s="1" customFormat="1" ht="19.5">
      <c r="A36" s="35">
        <f>A35+1</f>
        <v>15</v>
      </c>
      <c r="B36" s="37" t="s">
        <v>66</v>
      </c>
      <c r="C36" s="38" t="s">
        <v>268</v>
      </c>
      <c r="D36" s="39" t="s">
        <v>63</v>
      </c>
      <c r="E36" s="140">
        <v>40</v>
      </c>
      <c r="F36" s="41">
        <v>0</v>
      </c>
      <c r="G36" s="42">
        <f t="shared" si="4"/>
        <v>0</v>
      </c>
      <c r="H36" s="43">
        <v>0</v>
      </c>
      <c r="I36" s="42">
        <f t="shared" si="5"/>
        <v>0</v>
      </c>
      <c r="J36" s="40">
        <v>0.006307424</v>
      </c>
      <c r="K36" s="44">
        <f t="shared" si="6"/>
        <v>0.25229696</v>
      </c>
    </row>
    <row r="37" spans="1:11" s="1" customFormat="1" ht="9.75">
      <c r="A37" s="35">
        <f>A36+1</f>
        <v>16</v>
      </c>
      <c r="B37" s="37" t="s">
        <v>67</v>
      </c>
      <c r="C37" s="38" t="s">
        <v>269</v>
      </c>
      <c r="D37" s="39" t="s">
        <v>63</v>
      </c>
      <c r="E37" s="140">
        <v>28</v>
      </c>
      <c r="F37" s="41">
        <v>0</v>
      </c>
      <c r="G37" s="42">
        <f t="shared" si="4"/>
        <v>0</v>
      </c>
      <c r="H37" s="43">
        <v>0</v>
      </c>
      <c r="I37" s="42">
        <f t="shared" si="5"/>
        <v>0</v>
      </c>
      <c r="J37" s="40">
        <v>0.024</v>
      </c>
      <c r="K37" s="44">
        <f t="shared" si="6"/>
        <v>0.672</v>
      </c>
    </row>
    <row r="38" spans="1:11" s="1" customFormat="1" ht="9.75">
      <c r="A38" s="35">
        <f>A37+1</f>
        <v>17</v>
      </c>
      <c r="B38" s="37" t="s">
        <v>68</v>
      </c>
      <c r="C38" s="38" t="s">
        <v>69</v>
      </c>
      <c r="D38" s="39" t="s">
        <v>63</v>
      </c>
      <c r="E38" s="140">
        <v>14</v>
      </c>
      <c r="F38" s="41">
        <v>0</v>
      </c>
      <c r="G38" s="42">
        <f t="shared" si="4"/>
        <v>0</v>
      </c>
      <c r="H38" s="43">
        <v>0</v>
      </c>
      <c r="I38" s="42">
        <f t="shared" si="5"/>
        <v>0</v>
      </c>
      <c r="J38" s="40">
        <v>0.000165024</v>
      </c>
      <c r="K38" s="44">
        <f t="shared" si="6"/>
        <v>0.002310336</v>
      </c>
    </row>
    <row r="39" spans="1:11" s="1" customFormat="1" ht="9.75">
      <c r="A39" s="35">
        <v>18</v>
      </c>
      <c r="B39" s="37" t="s">
        <v>70</v>
      </c>
      <c r="C39" s="38" t="s">
        <v>71</v>
      </c>
      <c r="D39" s="39" t="s">
        <v>63</v>
      </c>
      <c r="E39" s="140">
        <v>149.7</v>
      </c>
      <c r="F39" s="41">
        <v>0</v>
      </c>
      <c r="G39" s="42">
        <f t="shared" si="4"/>
        <v>0</v>
      </c>
      <c r="H39" s="43">
        <v>0</v>
      </c>
      <c r="I39" s="42">
        <f t="shared" si="5"/>
        <v>0</v>
      </c>
      <c r="J39" s="40">
        <v>0.000985431</v>
      </c>
      <c r="K39" s="44">
        <f t="shared" si="6"/>
        <v>0.14751902069999998</v>
      </c>
    </row>
    <row r="40" spans="1:11" s="1" customFormat="1" ht="19.5">
      <c r="A40" s="35">
        <f aca="true" t="shared" si="7" ref="A40:A51">A39+1</f>
        <v>19</v>
      </c>
      <c r="B40" s="37" t="s">
        <v>312</v>
      </c>
      <c r="C40" s="38" t="s">
        <v>270</v>
      </c>
      <c r="D40" s="39" t="s">
        <v>63</v>
      </c>
      <c r="E40" s="140">
        <v>10</v>
      </c>
      <c r="F40" s="41">
        <v>0</v>
      </c>
      <c r="G40" s="42">
        <f t="shared" si="4"/>
        <v>0</v>
      </c>
      <c r="H40" s="43">
        <v>0</v>
      </c>
      <c r="I40" s="42">
        <f t="shared" si="5"/>
        <v>0</v>
      </c>
      <c r="J40" s="40">
        <v>0</v>
      </c>
      <c r="K40" s="44">
        <f t="shared" si="6"/>
        <v>0</v>
      </c>
    </row>
    <row r="41" spans="1:11" s="1" customFormat="1" ht="19.5">
      <c r="A41" s="35">
        <f t="shared" si="7"/>
        <v>20</v>
      </c>
      <c r="B41" s="37" t="s">
        <v>72</v>
      </c>
      <c r="C41" s="38" t="s">
        <v>271</v>
      </c>
      <c r="D41" s="39" t="s">
        <v>73</v>
      </c>
      <c r="E41" s="140">
        <v>6.85</v>
      </c>
      <c r="F41" s="41">
        <v>0</v>
      </c>
      <c r="G41" s="42">
        <f t="shared" si="4"/>
        <v>0</v>
      </c>
      <c r="H41" s="43">
        <v>0</v>
      </c>
      <c r="I41" s="42">
        <f t="shared" si="5"/>
        <v>0</v>
      </c>
      <c r="J41" s="40">
        <v>0.014794</v>
      </c>
      <c r="K41" s="44">
        <f t="shared" si="6"/>
        <v>0.1013389</v>
      </c>
    </row>
    <row r="42" spans="1:11" s="1" customFormat="1" ht="9.75">
      <c r="A42" s="35">
        <f t="shared" si="7"/>
        <v>21</v>
      </c>
      <c r="B42" s="37" t="s">
        <v>74</v>
      </c>
      <c r="C42" s="38" t="s">
        <v>272</v>
      </c>
      <c r="D42" s="39" t="s">
        <v>73</v>
      </c>
      <c r="E42" s="140">
        <v>3.85</v>
      </c>
      <c r="F42" s="41">
        <v>0</v>
      </c>
      <c r="G42" s="42">
        <f t="shared" si="4"/>
        <v>0</v>
      </c>
      <c r="H42" s="43">
        <v>0</v>
      </c>
      <c r="I42" s="42">
        <f t="shared" si="5"/>
        <v>0</v>
      </c>
      <c r="J42" s="40">
        <v>0.00024</v>
      </c>
      <c r="K42" s="44">
        <f t="shared" si="6"/>
        <v>0.000924</v>
      </c>
    </row>
    <row r="43" spans="1:11" s="1" customFormat="1" ht="29.25">
      <c r="A43" s="35">
        <f t="shared" si="7"/>
        <v>22</v>
      </c>
      <c r="B43" s="37" t="s">
        <v>274</v>
      </c>
      <c r="C43" s="38" t="s">
        <v>273</v>
      </c>
      <c r="D43" s="39" t="s">
        <v>63</v>
      </c>
      <c r="E43" s="140">
        <v>22</v>
      </c>
      <c r="F43" s="41">
        <v>0</v>
      </c>
      <c r="G43" s="42">
        <f t="shared" si="4"/>
        <v>0</v>
      </c>
      <c r="H43" s="43">
        <v>0</v>
      </c>
      <c r="I43" s="42">
        <f t="shared" si="5"/>
        <v>0</v>
      </c>
      <c r="J43" s="40">
        <v>0.017</v>
      </c>
      <c r="K43" s="44">
        <f t="shared" si="6"/>
        <v>0.374</v>
      </c>
    </row>
    <row r="44" spans="1:11" s="1" customFormat="1" ht="9.75">
      <c r="A44" s="35">
        <f t="shared" si="7"/>
        <v>23</v>
      </c>
      <c r="B44" s="37" t="s">
        <v>75</v>
      </c>
      <c r="C44" s="38" t="s">
        <v>275</v>
      </c>
      <c r="D44" s="39" t="s">
        <v>73</v>
      </c>
      <c r="E44" s="140">
        <v>0.72</v>
      </c>
      <c r="F44" s="41">
        <v>0</v>
      </c>
      <c r="G44" s="42">
        <f t="shared" si="4"/>
        <v>0</v>
      </c>
      <c r="H44" s="43">
        <v>0</v>
      </c>
      <c r="I44" s="42">
        <f t="shared" si="5"/>
        <v>0</v>
      </c>
      <c r="J44" s="40">
        <v>0.000165024</v>
      </c>
      <c r="K44" s="44">
        <f t="shared" si="6"/>
        <v>0.00011881727999999999</v>
      </c>
    </row>
    <row r="45" spans="1:11" s="1" customFormat="1" ht="9.75">
      <c r="A45" s="35">
        <f t="shared" si="7"/>
        <v>24</v>
      </c>
      <c r="B45" s="37" t="s">
        <v>76</v>
      </c>
      <c r="C45" s="38" t="s">
        <v>276</v>
      </c>
      <c r="D45" s="39" t="s">
        <v>73</v>
      </c>
      <c r="E45" s="140">
        <v>172.5</v>
      </c>
      <c r="F45" s="41">
        <v>0</v>
      </c>
      <c r="G45" s="42">
        <f t="shared" si="4"/>
        <v>0</v>
      </c>
      <c r="H45" s="43">
        <v>0</v>
      </c>
      <c r="I45" s="42">
        <f t="shared" si="5"/>
        <v>0</v>
      </c>
      <c r="J45" s="40">
        <v>0</v>
      </c>
      <c r="K45" s="44">
        <f t="shared" si="6"/>
        <v>0</v>
      </c>
    </row>
    <row r="46" spans="1:11" s="1" customFormat="1" ht="9.75">
      <c r="A46" s="35">
        <f t="shared" si="7"/>
        <v>25</v>
      </c>
      <c r="B46" s="37" t="s">
        <v>77</v>
      </c>
      <c r="C46" s="38" t="s">
        <v>277</v>
      </c>
      <c r="D46" s="39" t="s">
        <v>63</v>
      </c>
      <c r="E46" s="140">
        <v>720</v>
      </c>
      <c r="F46" s="41">
        <v>0</v>
      </c>
      <c r="G46" s="42">
        <f t="shared" si="4"/>
        <v>0</v>
      </c>
      <c r="H46" s="43">
        <v>0</v>
      </c>
      <c r="I46" s="42">
        <f t="shared" si="5"/>
        <v>0</v>
      </c>
      <c r="J46" s="40">
        <v>0</v>
      </c>
      <c r="K46" s="44">
        <f t="shared" si="6"/>
        <v>0</v>
      </c>
    </row>
    <row r="47" spans="1:11" s="1" customFormat="1" ht="9.75">
      <c r="A47" s="35">
        <f t="shared" si="7"/>
        <v>26</v>
      </c>
      <c r="B47" s="37" t="s">
        <v>78</v>
      </c>
      <c r="C47" s="38" t="s">
        <v>278</v>
      </c>
      <c r="D47" s="39" t="s">
        <v>73</v>
      </c>
      <c r="E47" s="140">
        <v>172.5</v>
      </c>
      <c r="F47" s="41">
        <v>0</v>
      </c>
      <c r="G47" s="42">
        <f t="shared" si="4"/>
        <v>0</v>
      </c>
      <c r="H47" s="43">
        <v>0</v>
      </c>
      <c r="I47" s="42">
        <f t="shared" si="5"/>
        <v>0</v>
      </c>
      <c r="J47" s="40">
        <v>0.007</v>
      </c>
      <c r="K47" s="44">
        <f t="shared" si="6"/>
        <v>1.2075</v>
      </c>
    </row>
    <row r="48" spans="1:11" s="1" customFormat="1" ht="19.5">
      <c r="A48" s="35">
        <f t="shared" si="7"/>
        <v>27</v>
      </c>
      <c r="B48" s="37" t="s">
        <v>79</v>
      </c>
      <c r="C48" s="38" t="s">
        <v>279</v>
      </c>
      <c r="D48" s="39" t="s">
        <v>73</v>
      </c>
      <c r="E48" s="140">
        <v>6.85</v>
      </c>
      <c r="F48" s="41">
        <v>0</v>
      </c>
      <c r="G48" s="42">
        <f t="shared" si="4"/>
        <v>0</v>
      </c>
      <c r="H48" s="43">
        <v>0</v>
      </c>
      <c r="I48" s="42">
        <f t="shared" si="5"/>
        <v>0</v>
      </c>
      <c r="J48" s="40">
        <v>0.012725024</v>
      </c>
      <c r="K48" s="44">
        <f t="shared" si="6"/>
        <v>0.08716641439999999</v>
      </c>
    </row>
    <row r="49" spans="1:11" s="1" customFormat="1" ht="9.75">
      <c r="A49" s="35">
        <f t="shared" si="7"/>
        <v>28</v>
      </c>
      <c r="B49" s="37" t="s">
        <v>80</v>
      </c>
      <c r="C49" s="38" t="s">
        <v>81</v>
      </c>
      <c r="D49" s="39" t="s">
        <v>60</v>
      </c>
      <c r="E49" s="140">
        <v>2</v>
      </c>
      <c r="F49" s="41">
        <v>0</v>
      </c>
      <c r="G49" s="42">
        <f t="shared" si="4"/>
        <v>0</v>
      </c>
      <c r="H49" s="43">
        <v>0</v>
      </c>
      <c r="I49" s="42">
        <f t="shared" si="5"/>
        <v>0</v>
      </c>
      <c r="J49" s="40">
        <v>0.00048</v>
      </c>
      <c r="K49" s="44">
        <f t="shared" si="6"/>
        <v>0.00096</v>
      </c>
    </row>
    <row r="50" spans="1:11" s="1" customFormat="1" ht="9.75">
      <c r="A50" s="35">
        <f t="shared" si="7"/>
        <v>29</v>
      </c>
      <c r="B50" s="37" t="s">
        <v>82</v>
      </c>
      <c r="C50" s="38" t="s">
        <v>83</v>
      </c>
      <c r="D50" s="39" t="s">
        <v>60</v>
      </c>
      <c r="E50" s="140">
        <v>2</v>
      </c>
      <c r="F50" s="41">
        <v>0</v>
      </c>
      <c r="G50" s="42">
        <f t="shared" si="4"/>
        <v>0</v>
      </c>
      <c r="H50" s="43">
        <v>0</v>
      </c>
      <c r="I50" s="42">
        <f t="shared" si="5"/>
        <v>0</v>
      </c>
      <c r="J50" s="40">
        <v>0.2</v>
      </c>
      <c r="K50" s="44">
        <f t="shared" si="6"/>
        <v>0.4</v>
      </c>
    </row>
    <row r="51" spans="1:11" s="1" customFormat="1" ht="9.75">
      <c r="A51" s="35">
        <f t="shared" si="7"/>
        <v>30</v>
      </c>
      <c r="B51" s="37" t="s">
        <v>84</v>
      </c>
      <c r="C51" s="38" t="s">
        <v>85</v>
      </c>
      <c r="D51" s="39" t="s">
        <v>38</v>
      </c>
      <c r="E51" s="140">
        <v>3.938</v>
      </c>
      <c r="F51" s="41">
        <v>0</v>
      </c>
      <c r="G51" s="42">
        <f t="shared" si="4"/>
        <v>0</v>
      </c>
      <c r="H51" s="43">
        <v>0</v>
      </c>
      <c r="I51" s="42">
        <f t="shared" si="5"/>
        <v>0</v>
      </c>
      <c r="J51" s="40">
        <v>0.47</v>
      </c>
      <c r="K51" s="44">
        <f t="shared" si="6"/>
        <v>1.85086</v>
      </c>
    </row>
    <row r="52" spans="1:11" s="1" customFormat="1" ht="9.75">
      <c r="A52" s="35">
        <v>31</v>
      </c>
      <c r="B52" s="37" t="s">
        <v>283</v>
      </c>
      <c r="C52" s="38" t="s">
        <v>284</v>
      </c>
      <c r="D52" s="39" t="s">
        <v>38</v>
      </c>
      <c r="E52" s="140">
        <v>1.93</v>
      </c>
      <c r="F52" s="41">
        <v>0</v>
      </c>
      <c r="G52" s="42">
        <f t="shared" si="4"/>
        <v>0</v>
      </c>
      <c r="H52" s="43">
        <v>0</v>
      </c>
      <c r="I52" s="42">
        <f t="shared" si="5"/>
        <v>0</v>
      </c>
      <c r="J52" s="40">
        <v>0.62</v>
      </c>
      <c r="K52" s="44">
        <f t="shared" si="6"/>
        <v>1.1965999999999999</v>
      </c>
    </row>
    <row r="53" spans="1:11" s="1" customFormat="1" ht="9.75">
      <c r="A53" s="35">
        <v>32</v>
      </c>
      <c r="B53" s="37" t="s">
        <v>86</v>
      </c>
      <c r="C53" s="38" t="s">
        <v>280</v>
      </c>
      <c r="D53" s="39" t="s">
        <v>63</v>
      </c>
      <c r="E53" s="140">
        <v>2</v>
      </c>
      <c r="F53" s="41">
        <v>0</v>
      </c>
      <c r="G53" s="42">
        <f t="shared" si="4"/>
        <v>0</v>
      </c>
      <c r="H53" s="43">
        <v>0</v>
      </c>
      <c r="I53" s="42">
        <f t="shared" si="5"/>
        <v>0</v>
      </c>
      <c r="J53" s="40">
        <v>0.0004868</v>
      </c>
      <c r="K53" s="44">
        <f t="shared" si="6"/>
        <v>0.0009736</v>
      </c>
    </row>
    <row r="54" spans="1:11" s="1" customFormat="1" ht="9.75">
      <c r="A54" s="35">
        <f>A53+1</f>
        <v>33</v>
      </c>
      <c r="B54" s="37" t="s">
        <v>87</v>
      </c>
      <c r="C54" s="38" t="s">
        <v>88</v>
      </c>
      <c r="D54" s="39" t="s">
        <v>63</v>
      </c>
      <c r="E54" s="140">
        <v>2</v>
      </c>
      <c r="F54" s="41">
        <v>0</v>
      </c>
      <c r="G54" s="42">
        <f t="shared" si="4"/>
        <v>0</v>
      </c>
      <c r="H54" s="43">
        <v>0</v>
      </c>
      <c r="I54" s="42">
        <f t="shared" si="5"/>
        <v>0</v>
      </c>
      <c r="J54" s="40">
        <v>0.039</v>
      </c>
      <c r="K54" s="44">
        <f t="shared" si="6"/>
        <v>0.078</v>
      </c>
    </row>
    <row r="55" spans="1:11" s="1" customFormat="1" ht="19.5">
      <c r="A55" s="35">
        <f>A54+1</f>
        <v>34</v>
      </c>
      <c r="B55" s="37" t="s">
        <v>282</v>
      </c>
      <c r="C55" s="38" t="s">
        <v>281</v>
      </c>
      <c r="D55" s="39" t="s">
        <v>63</v>
      </c>
      <c r="E55" s="140">
        <v>12</v>
      </c>
      <c r="F55" s="41">
        <v>0</v>
      </c>
      <c r="G55" s="42">
        <f t="shared" si="4"/>
        <v>0</v>
      </c>
      <c r="H55" s="43">
        <v>0</v>
      </c>
      <c r="I55" s="42">
        <f t="shared" si="5"/>
        <v>0</v>
      </c>
      <c r="J55" s="40">
        <v>0</v>
      </c>
      <c r="K55" s="44">
        <f t="shared" si="6"/>
        <v>0</v>
      </c>
    </row>
    <row r="56" spans="1:11" s="1" customFormat="1" ht="9.75">
      <c r="A56" s="35">
        <f>A55+1</f>
        <v>35</v>
      </c>
      <c r="B56" s="37" t="s">
        <v>89</v>
      </c>
      <c r="C56" s="38" t="s">
        <v>285</v>
      </c>
      <c r="D56" s="39" t="s">
        <v>38</v>
      </c>
      <c r="E56" s="140">
        <v>5.87</v>
      </c>
      <c r="F56" s="41">
        <v>0</v>
      </c>
      <c r="G56" s="42">
        <f t="shared" si="4"/>
        <v>0</v>
      </c>
      <c r="H56" s="43">
        <v>0</v>
      </c>
      <c r="I56" s="42">
        <f t="shared" si="5"/>
        <v>0</v>
      </c>
      <c r="J56" s="40">
        <v>0.021207569</v>
      </c>
      <c r="K56" s="44">
        <f t="shared" si="6"/>
        <v>0.12448843003</v>
      </c>
    </row>
    <row r="57" spans="1:11" s="1" customFormat="1" ht="9.75">
      <c r="A57" s="35">
        <f>A56+1</f>
        <v>36</v>
      </c>
      <c r="B57" s="37" t="s">
        <v>90</v>
      </c>
      <c r="C57" s="38" t="s">
        <v>91</v>
      </c>
      <c r="D57" s="39" t="s">
        <v>38</v>
      </c>
      <c r="E57" s="140">
        <v>5.87</v>
      </c>
      <c r="F57" s="41">
        <v>0</v>
      </c>
      <c r="G57" s="42">
        <f t="shared" si="4"/>
        <v>0</v>
      </c>
      <c r="H57" s="43">
        <v>0</v>
      </c>
      <c r="I57" s="42">
        <f t="shared" si="5"/>
        <v>0</v>
      </c>
      <c r="J57" s="40">
        <v>0.0018</v>
      </c>
      <c r="K57" s="44">
        <f t="shared" si="6"/>
        <v>0.010566</v>
      </c>
    </row>
    <row r="58" spans="1:11" s="1" customFormat="1" ht="9.75">
      <c r="A58" s="35">
        <f>A57+1</f>
        <v>37</v>
      </c>
      <c r="B58" s="37" t="s">
        <v>92</v>
      </c>
      <c r="C58" s="38" t="s">
        <v>93</v>
      </c>
      <c r="D58" s="39" t="s">
        <v>31</v>
      </c>
      <c r="E58" s="36">
        <v>6.609</v>
      </c>
      <c r="F58" s="41">
        <v>0</v>
      </c>
      <c r="G58" s="42">
        <f t="shared" si="4"/>
        <v>0</v>
      </c>
      <c r="H58" s="43">
        <v>0</v>
      </c>
      <c r="I58" s="42">
        <f t="shared" si="5"/>
        <v>0</v>
      </c>
      <c r="J58" s="40">
        <v>0</v>
      </c>
      <c r="K58" s="44">
        <f t="shared" si="6"/>
        <v>0</v>
      </c>
    </row>
    <row r="59" spans="1:11" s="17" customFormat="1" ht="11.25" customHeight="1">
      <c r="A59" s="53"/>
      <c r="B59" s="54">
        <v>762</v>
      </c>
      <c r="C59" s="55" t="s">
        <v>94</v>
      </c>
      <c r="D59" s="56"/>
      <c r="E59" s="56"/>
      <c r="F59" s="57"/>
      <c r="G59" s="58">
        <f>SUM(G33:G58)</f>
        <v>0</v>
      </c>
      <c r="H59" s="59"/>
      <c r="I59" s="60">
        <f>SUM(I33:I58)</f>
        <v>0</v>
      </c>
      <c r="J59" s="59"/>
      <c r="K59" s="61">
        <f>SUM(K33:K58)</f>
        <v>6.60851943041</v>
      </c>
    </row>
    <row r="60" spans="1:11" s="17" customFormat="1" ht="11.25" customHeight="1">
      <c r="A60" s="28"/>
      <c r="B60" s="29" t="s">
        <v>95</v>
      </c>
      <c r="C60" s="30" t="s">
        <v>96</v>
      </c>
      <c r="D60" s="27"/>
      <c r="E60" s="27"/>
      <c r="F60" s="31"/>
      <c r="G60" s="32"/>
      <c r="H60" s="33"/>
      <c r="I60" s="26"/>
      <c r="J60" s="33"/>
      <c r="K60" s="34"/>
    </row>
    <row r="61" spans="1:11" s="1" customFormat="1" ht="19.5">
      <c r="A61" s="35">
        <f>A58+1</f>
        <v>38</v>
      </c>
      <c r="B61" s="37" t="s">
        <v>97</v>
      </c>
      <c r="C61" s="38" t="s">
        <v>286</v>
      </c>
      <c r="D61" s="39" t="s">
        <v>73</v>
      </c>
      <c r="E61" s="140">
        <v>6.85</v>
      </c>
      <c r="F61" s="41">
        <v>0</v>
      </c>
      <c r="G61" s="42">
        <f aca="true" t="shared" si="8" ref="G61:G80">E61*F61</f>
        <v>0</v>
      </c>
      <c r="H61" s="43">
        <v>0</v>
      </c>
      <c r="I61" s="42">
        <f aca="true" t="shared" si="9" ref="I61:I80">E61*H61</f>
        <v>0</v>
      </c>
      <c r="J61" s="40">
        <v>0.0180786</v>
      </c>
      <c r="K61" s="44">
        <f aca="true" t="shared" si="10" ref="K61:K80">E61*J61</f>
        <v>0.12383841</v>
      </c>
    </row>
    <row r="62" spans="1:11" s="1" customFormat="1" ht="19.5">
      <c r="A62" s="35">
        <f aca="true" t="shared" si="11" ref="A62:A80">A61+1</f>
        <v>39</v>
      </c>
      <c r="B62" s="37" t="s">
        <v>98</v>
      </c>
      <c r="C62" s="38" t="s">
        <v>313</v>
      </c>
      <c r="D62" s="39" t="s">
        <v>73</v>
      </c>
      <c r="E62" s="140">
        <v>27.3</v>
      </c>
      <c r="F62" s="41">
        <v>0</v>
      </c>
      <c r="G62" s="42">
        <f t="shared" si="8"/>
        <v>0</v>
      </c>
      <c r="H62" s="43">
        <v>0</v>
      </c>
      <c r="I62" s="42">
        <f t="shared" si="9"/>
        <v>0</v>
      </c>
      <c r="J62" s="40">
        <v>0.023822</v>
      </c>
      <c r="K62" s="44">
        <f t="shared" si="10"/>
        <v>0.6503406</v>
      </c>
    </row>
    <row r="63" spans="1:11" s="1" customFormat="1" ht="9.75">
      <c r="A63" s="35">
        <f t="shared" si="11"/>
        <v>40</v>
      </c>
      <c r="B63" s="37" t="s">
        <v>99</v>
      </c>
      <c r="C63" s="38" t="s">
        <v>100</v>
      </c>
      <c r="D63" s="39" t="s">
        <v>63</v>
      </c>
      <c r="E63" s="140">
        <v>3</v>
      </c>
      <c r="F63" s="41">
        <v>0</v>
      </c>
      <c r="G63" s="42">
        <f t="shared" si="8"/>
        <v>0</v>
      </c>
      <c r="H63" s="43">
        <v>0</v>
      </c>
      <c r="I63" s="42">
        <f t="shared" si="9"/>
        <v>0</v>
      </c>
      <c r="J63" s="40">
        <v>0.004740305</v>
      </c>
      <c r="K63" s="44">
        <f t="shared" si="10"/>
        <v>0.014220915</v>
      </c>
    </row>
    <row r="64" spans="1:11" s="1" customFormat="1" ht="9.75">
      <c r="A64" s="35">
        <f t="shared" si="11"/>
        <v>41</v>
      </c>
      <c r="B64" s="37" t="s">
        <v>101</v>
      </c>
      <c r="C64" s="38" t="s">
        <v>287</v>
      </c>
      <c r="D64" s="39" t="s">
        <v>63</v>
      </c>
      <c r="E64" s="140">
        <v>5.35</v>
      </c>
      <c r="F64" s="41">
        <v>0</v>
      </c>
      <c r="G64" s="42">
        <f t="shared" si="8"/>
        <v>0</v>
      </c>
      <c r="H64" s="43">
        <v>0</v>
      </c>
      <c r="I64" s="42">
        <f t="shared" si="9"/>
        <v>0</v>
      </c>
      <c r="J64" s="40">
        <v>0.00328223</v>
      </c>
      <c r="K64" s="44">
        <f t="shared" si="10"/>
        <v>0.0175599305</v>
      </c>
    </row>
    <row r="65" spans="1:11" s="1" customFormat="1" ht="9.75">
      <c r="A65" s="35">
        <f t="shared" si="11"/>
        <v>42</v>
      </c>
      <c r="B65" s="37" t="s">
        <v>102</v>
      </c>
      <c r="C65" s="38" t="s">
        <v>103</v>
      </c>
      <c r="D65" s="39" t="s">
        <v>63</v>
      </c>
      <c r="E65" s="140">
        <v>5.35</v>
      </c>
      <c r="F65" s="41">
        <v>0</v>
      </c>
      <c r="G65" s="42">
        <f t="shared" si="8"/>
        <v>0</v>
      </c>
      <c r="H65" s="43">
        <v>0</v>
      </c>
      <c r="I65" s="42">
        <f t="shared" si="9"/>
        <v>0</v>
      </c>
      <c r="J65" s="40">
        <v>0.001940635</v>
      </c>
      <c r="K65" s="44">
        <f t="shared" si="10"/>
        <v>0.01038239725</v>
      </c>
    </row>
    <row r="66" spans="1:11" s="1" customFormat="1" ht="9.75">
      <c r="A66" s="35">
        <f t="shared" si="11"/>
        <v>43</v>
      </c>
      <c r="B66" s="37" t="s">
        <v>104</v>
      </c>
      <c r="C66" s="38" t="s">
        <v>105</v>
      </c>
      <c r="D66" s="39" t="s">
        <v>60</v>
      </c>
      <c r="E66" s="140">
        <v>7</v>
      </c>
      <c r="F66" s="41">
        <v>0</v>
      </c>
      <c r="G66" s="42">
        <f t="shared" si="8"/>
        <v>0</v>
      </c>
      <c r="H66" s="43">
        <v>0</v>
      </c>
      <c r="I66" s="42">
        <f t="shared" si="9"/>
        <v>0</v>
      </c>
      <c r="J66" s="40">
        <v>0.00311926</v>
      </c>
      <c r="K66" s="44">
        <f t="shared" si="10"/>
        <v>0.02183482</v>
      </c>
    </row>
    <row r="67" spans="1:11" s="1" customFormat="1" ht="9.75">
      <c r="A67" s="35">
        <f t="shared" si="11"/>
        <v>44</v>
      </c>
      <c r="B67" s="37" t="s">
        <v>106</v>
      </c>
      <c r="C67" s="38" t="s">
        <v>107</v>
      </c>
      <c r="D67" s="39" t="s">
        <v>60</v>
      </c>
      <c r="E67" s="140">
        <v>1</v>
      </c>
      <c r="F67" s="41">
        <v>0</v>
      </c>
      <c r="G67" s="42">
        <f t="shared" si="8"/>
        <v>0</v>
      </c>
      <c r="H67" s="43">
        <v>0</v>
      </c>
      <c r="I67" s="42">
        <f t="shared" si="9"/>
        <v>0</v>
      </c>
      <c r="J67" s="40">
        <v>0.00321452</v>
      </c>
      <c r="K67" s="44">
        <f t="shared" si="10"/>
        <v>0.00321452</v>
      </c>
    </row>
    <row r="68" spans="1:11" s="1" customFormat="1" ht="9.75">
      <c r="A68" s="35">
        <f t="shared" si="11"/>
        <v>45</v>
      </c>
      <c r="B68" s="37" t="s">
        <v>108</v>
      </c>
      <c r="C68" s="38" t="s">
        <v>109</v>
      </c>
      <c r="D68" s="39" t="s">
        <v>60</v>
      </c>
      <c r="E68" s="140">
        <v>1</v>
      </c>
      <c r="F68" s="41">
        <v>0</v>
      </c>
      <c r="G68" s="42">
        <f t="shared" si="8"/>
        <v>0</v>
      </c>
      <c r="H68" s="43">
        <v>0</v>
      </c>
      <c r="I68" s="42">
        <f t="shared" si="9"/>
        <v>0</v>
      </c>
      <c r="J68" s="40">
        <v>0.00653837</v>
      </c>
      <c r="K68" s="44">
        <f t="shared" si="10"/>
        <v>0.00653837</v>
      </c>
    </row>
    <row r="69" spans="1:11" s="1" customFormat="1" ht="9.75">
      <c r="A69" s="35">
        <f t="shared" si="11"/>
        <v>46</v>
      </c>
      <c r="B69" s="37" t="s">
        <v>110</v>
      </c>
      <c r="C69" s="38" t="s">
        <v>111</v>
      </c>
      <c r="D69" s="39" t="s">
        <v>60</v>
      </c>
      <c r="E69" s="140">
        <v>2</v>
      </c>
      <c r="F69" s="41">
        <v>0</v>
      </c>
      <c r="G69" s="42">
        <f t="shared" si="8"/>
        <v>0</v>
      </c>
      <c r="H69" s="43">
        <v>0</v>
      </c>
      <c r="I69" s="42">
        <f t="shared" si="9"/>
        <v>0</v>
      </c>
      <c r="J69" s="40">
        <v>0.01967824</v>
      </c>
      <c r="K69" s="44">
        <f t="shared" si="10"/>
        <v>0.03935648</v>
      </c>
    </row>
    <row r="70" spans="1:11" s="1" customFormat="1" ht="9.75">
      <c r="A70" s="35">
        <f t="shared" si="11"/>
        <v>47</v>
      </c>
      <c r="B70" s="37" t="s">
        <v>112</v>
      </c>
      <c r="C70" s="38" t="s">
        <v>288</v>
      </c>
      <c r="D70" s="39" t="s">
        <v>73</v>
      </c>
      <c r="E70" s="140">
        <v>0.54</v>
      </c>
      <c r="F70" s="41">
        <v>0</v>
      </c>
      <c r="G70" s="42">
        <f t="shared" si="8"/>
        <v>0</v>
      </c>
      <c r="H70" s="43">
        <v>0</v>
      </c>
      <c r="I70" s="42">
        <f t="shared" si="9"/>
        <v>0</v>
      </c>
      <c r="J70" s="40">
        <v>0.00606651</v>
      </c>
      <c r="K70" s="44">
        <f t="shared" si="10"/>
        <v>0.0032759154</v>
      </c>
    </row>
    <row r="71" spans="1:11" s="1" customFormat="1" ht="9.75">
      <c r="A71" s="35">
        <f t="shared" si="11"/>
        <v>48</v>
      </c>
      <c r="B71" s="37" t="s">
        <v>113</v>
      </c>
      <c r="C71" s="38" t="s">
        <v>114</v>
      </c>
      <c r="D71" s="39" t="s">
        <v>63</v>
      </c>
      <c r="E71" s="140">
        <v>10</v>
      </c>
      <c r="F71" s="41">
        <v>0</v>
      </c>
      <c r="G71" s="42">
        <f t="shared" si="8"/>
        <v>0</v>
      </c>
      <c r="H71" s="43">
        <v>0</v>
      </c>
      <c r="I71" s="42">
        <f t="shared" si="9"/>
        <v>0</v>
      </c>
      <c r="J71" s="40">
        <v>0.00423929</v>
      </c>
      <c r="K71" s="44">
        <f t="shared" si="10"/>
        <v>0.0423929</v>
      </c>
    </row>
    <row r="72" spans="1:11" s="1" customFormat="1" ht="9.75">
      <c r="A72" s="35">
        <f t="shared" si="11"/>
        <v>49</v>
      </c>
      <c r="B72" s="37" t="s">
        <v>115</v>
      </c>
      <c r="C72" s="38" t="s">
        <v>289</v>
      </c>
      <c r="D72" s="39" t="s">
        <v>63</v>
      </c>
      <c r="E72" s="140">
        <v>23</v>
      </c>
      <c r="F72" s="41">
        <v>0</v>
      </c>
      <c r="G72" s="42">
        <f t="shared" si="8"/>
        <v>0</v>
      </c>
      <c r="H72" s="43">
        <v>0</v>
      </c>
      <c r="I72" s="42">
        <f t="shared" si="9"/>
        <v>0</v>
      </c>
      <c r="J72" s="40">
        <v>0.00118387</v>
      </c>
      <c r="K72" s="44">
        <f t="shared" si="10"/>
        <v>0.02722901</v>
      </c>
    </row>
    <row r="73" spans="1:11" s="1" customFormat="1" ht="9.75">
      <c r="A73" s="35">
        <f t="shared" si="11"/>
        <v>50</v>
      </c>
      <c r="B73" s="37" t="s">
        <v>116</v>
      </c>
      <c r="C73" s="38" t="s">
        <v>117</v>
      </c>
      <c r="D73" s="39" t="s">
        <v>60</v>
      </c>
      <c r="E73" s="140">
        <v>1</v>
      </c>
      <c r="F73" s="41">
        <v>0</v>
      </c>
      <c r="G73" s="42">
        <f t="shared" si="8"/>
        <v>0</v>
      </c>
      <c r="H73" s="43">
        <v>0</v>
      </c>
      <c r="I73" s="42">
        <f t="shared" si="9"/>
        <v>0</v>
      </c>
      <c r="J73" s="40">
        <v>0.00652783</v>
      </c>
      <c r="K73" s="44">
        <f t="shared" si="10"/>
        <v>0.00652783</v>
      </c>
    </row>
    <row r="74" spans="1:11" s="1" customFormat="1" ht="9.75">
      <c r="A74" s="35">
        <f t="shared" si="11"/>
        <v>51</v>
      </c>
      <c r="B74" s="37" t="s">
        <v>118</v>
      </c>
      <c r="C74" s="38" t="s">
        <v>119</v>
      </c>
      <c r="D74" s="39" t="s">
        <v>60</v>
      </c>
      <c r="E74" s="140">
        <v>1</v>
      </c>
      <c r="F74" s="41">
        <v>0</v>
      </c>
      <c r="G74" s="42">
        <f t="shared" si="8"/>
        <v>0</v>
      </c>
      <c r="H74" s="43">
        <v>0</v>
      </c>
      <c r="I74" s="42">
        <f t="shared" si="9"/>
        <v>0</v>
      </c>
      <c r="J74" s="40">
        <v>0.00073817</v>
      </c>
      <c r="K74" s="44">
        <f t="shared" si="10"/>
        <v>0.00073817</v>
      </c>
    </row>
    <row r="75" spans="1:11" s="1" customFormat="1" ht="9.75">
      <c r="A75" s="35">
        <f t="shared" si="11"/>
        <v>52</v>
      </c>
      <c r="B75" s="37" t="s">
        <v>120</v>
      </c>
      <c r="C75" s="38" t="s">
        <v>121</v>
      </c>
      <c r="D75" s="39" t="s">
        <v>60</v>
      </c>
      <c r="E75" s="140">
        <v>3</v>
      </c>
      <c r="F75" s="41">
        <v>0</v>
      </c>
      <c r="G75" s="42">
        <f t="shared" si="8"/>
        <v>0</v>
      </c>
      <c r="H75" s="43">
        <v>0</v>
      </c>
      <c r="I75" s="42">
        <f t="shared" si="9"/>
        <v>0</v>
      </c>
      <c r="J75" s="40">
        <v>0.00067516</v>
      </c>
      <c r="K75" s="44">
        <f t="shared" si="10"/>
        <v>0.0020254799999999996</v>
      </c>
    </row>
    <row r="76" spans="1:11" s="1" customFormat="1" ht="9.75">
      <c r="A76" s="35">
        <f t="shared" si="11"/>
        <v>53</v>
      </c>
      <c r="B76" s="37" t="s">
        <v>122</v>
      </c>
      <c r="C76" s="38" t="s">
        <v>123</v>
      </c>
      <c r="D76" s="39" t="s">
        <v>63</v>
      </c>
      <c r="E76" s="140">
        <v>4</v>
      </c>
      <c r="F76" s="41">
        <v>0</v>
      </c>
      <c r="G76" s="42">
        <f t="shared" si="8"/>
        <v>0</v>
      </c>
      <c r="H76" s="43">
        <v>0</v>
      </c>
      <c r="I76" s="42">
        <f t="shared" si="9"/>
        <v>0</v>
      </c>
      <c r="J76" s="40">
        <v>0.00387528</v>
      </c>
      <c r="K76" s="44">
        <f t="shared" si="10"/>
        <v>0.01550112</v>
      </c>
    </row>
    <row r="77" spans="1:11" s="1" customFormat="1" ht="9.75">
      <c r="A77" s="35">
        <f t="shared" si="11"/>
        <v>54</v>
      </c>
      <c r="B77" s="37" t="s">
        <v>124</v>
      </c>
      <c r="C77" s="38" t="s">
        <v>125</v>
      </c>
      <c r="D77" s="39" t="s">
        <v>60</v>
      </c>
      <c r="E77" s="140">
        <v>4</v>
      </c>
      <c r="F77" s="41">
        <v>0</v>
      </c>
      <c r="G77" s="42">
        <f t="shared" si="8"/>
        <v>0</v>
      </c>
      <c r="H77" s="43">
        <v>0</v>
      </c>
      <c r="I77" s="42">
        <f t="shared" si="9"/>
        <v>0</v>
      </c>
      <c r="J77" s="40">
        <v>0.00065616</v>
      </c>
      <c r="K77" s="44">
        <f t="shared" si="10"/>
        <v>0.00262464</v>
      </c>
    </row>
    <row r="78" spans="1:11" s="1" customFormat="1" ht="9.75">
      <c r="A78" s="35">
        <f t="shared" si="11"/>
        <v>55</v>
      </c>
      <c r="B78" s="37" t="s">
        <v>126</v>
      </c>
      <c r="C78" s="38" t="s">
        <v>290</v>
      </c>
      <c r="D78" s="39" t="s">
        <v>73</v>
      </c>
      <c r="E78" s="140">
        <v>3.12</v>
      </c>
      <c r="F78" s="41">
        <v>0</v>
      </c>
      <c r="G78" s="42">
        <f t="shared" si="8"/>
        <v>0</v>
      </c>
      <c r="H78" s="43">
        <v>0</v>
      </c>
      <c r="I78" s="42">
        <f t="shared" si="9"/>
        <v>0</v>
      </c>
      <c r="J78" s="40">
        <v>0.00834309</v>
      </c>
      <c r="K78" s="44">
        <f t="shared" si="10"/>
        <v>0.0260304408</v>
      </c>
    </row>
    <row r="79" spans="1:11" s="1" customFormat="1" ht="9.75">
      <c r="A79" s="35">
        <f t="shared" si="11"/>
        <v>56</v>
      </c>
      <c r="B79" s="37" t="s">
        <v>127</v>
      </c>
      <c r="C79" s="38" t="s">
        <v>291</v>
      </c>
      <c r="D79" s="39" t="s">
        <v>63</v>
      </c>
      <c r="E79" s="140">
        <v>13.5</v>
      </c>
      <c r="F79" s="41">
        <v>0</v>
      </c>
      <c r="G79" s="42">
        <f t="shared" si="8"/>
        <v>0</v>
      </c>
      <c r="H79" s="43">
        <v>0</v>
      </c>
      <c r="I79" s="42">
        <f t="shared" si="9"/>
        <v>0</v>
      </c>
      <c r="J79" s="40">
        <v>0.00290999</v>
      </c>
      <c r="K79" s="44">
        <f t="shared" si="10"/>
        <v>0.039284864999999995</v>
      </c>
    </row>
    <row r="80" spans="1:11" s="1" customFormat="1" ht="9.75">
      <c r="A80" s="35">
        <f t="shared" si="11"/>
        <v>57</v>
      </c>
      <c r="B80" s="37" t="s">
        <v>128</v>
      </c>
      <c r="C80" s="38" t="s">
        <v>129</v>
      </c>
      <c r="D80" s="39" t="s">
        <v>31</v>
      </c>
      <c r="E80" s="36">
        <v>1.053</v>
      </c>
      <c r="F80" s="41">
        <v>0</v>
      </c>
      <c r="G80" s="42">
        <f t="shared" si="8"/>
        <v>0</v>
      </c>
      <c r="H80" s="43">
        <v>0</v>
      </c>
      <c r="I80" s="42">
        <f t="shared" si="9"/>
        <v>0</v>
      </c>
      <c r="J80" s="40">
        <v>0</v>
      </c>
      <c r="K80" s="44">
        <f t="shared" si="10"/>
        <v>0</v>
      </c>
    </row>
    <row r="81" spans="1:11" s="17" customFormat="1" ht="11.25" customHeight="1">
      <c r="A81" s="53"/>
      <c r="B81" s="54">
        <v>764</v>
      </c>
      <c r="C81" s="55" t="s">
        <v>130</v>
      </c>
      <c r="D81" s="56"/>
      <c r="E81" s="56"/>
      <c r="F81" s="57"/>
      <c r="G81" s="58">
        <f>SUM(G61:G80)</f>
        <v>0</v>
      </c>
      <c r="H81" s="59"/>
      <c r="I81" s="60">
        <f>SUM(I61:I80)</f>
        <v>0</v>
      </c>
      <c r="J81" s="59"/>
      <c r="K81" s="61">
        <f>SUM(K61:K80)</f>
        <v>1.05291681395</v>
      </c>
    </row>
    <row r="82" spans="1:11" s="17" customFormat="1" ht="11.25" customHeight="1">
      <c r="A82" s="28"/>
      <c r="B82" s="29" t="s">
        <v>131</v>
      </c>
      <c r="C82" s="30" t="s">
        <v>132</v>
      </c>
      <c r="D82" s="27"/>
      <c r="E82" s="27"/>
      <c r="F82" s="31"/>
      <c r="G82" s="32"/>
      <c r="H82" s="33"/>
      <c r="I82" s="26"/>
      <c r="J82" s="33"/>
      <c r="K82" s="34"/>
    </row>
    <row r="83" spans="1:11" s="1" customFormat="1" ht="9.75">
      <c r="A83" s="35">
        <f>A80+1</f>
        <v>58</v>
      </c>
      <c r="B83" s="37" t="s">
        <v>133</v>
      </c>
      <c r="C83" s="38" t="s">
        <v>295</v>
      </c>
      <c r="D83" s="39" t="s">
        <v>73</v>
      </c>
      <c r="E83" s="43">
        <v>172.5</v>
      </c>
      <c r="F83" s="41">
        <v>0</v>
      </c>
      <c r="G83" s="42">
        <f aca="true" t="shared" si="12" ref="G83:G90">E83*F83</f>
        <v>0</v>
      </c>
      <c r="H83" s="43">
        <v>0</v>
      </c>
      <c r="I83" s="42">
        <f aca="true" t="shared" si="13" ref="I83:I90">E83*H83</f>
        <v>0</v>
      </c>
      <c r="J83" s="40">
        <v>0.118</v>
      </c>
      <c r="K83" s="44">
        <f aca="true" t="shared" si="14" ref="K83:K90">E83*J83</f>
        <v>20.355</v>
      </c>
    </row>
    <row r="84" spans="1:11" s="1" customFormat="1" ht="9.75">
      <c r="A84" s="35">
        <v>59</v>
      </c>
      <c r="B84" s="37" t="s">
        <v>134</v>
      </c>
      <c r="C84" s="38" t="s">
        <v>296</v>
      </c>
      <c r="D84" s="39" t="s">
        <v>63</v>
      </c>
      <c r="E84" s="43">
        <v>7.5</v>
      </c>
      <c r="F84" s="41">
        <v>0</v>
      </c>
      <c r="G84" s="42">
        <f t="shared" si="12"/>
        <v>0</v>
      </c>
      <c r="H84" s="43">
        <v>0</v>
      </c>
      <c r="I84" s="42">
        <f t="shared" si="13"/>
        <v>0</v>
      </c>
      <c r="J84" s="40">
        <v>0.02</v>
      </c>
      <c r="K84" s="44">
        <f t="shared" si="14"/>
        <v>0.15</v>
      </c>
    </row>
    <row r="85" spans="1:11" s="1" customFormat="1" ht="9.75">
      <c r="A85" s="35">
        <f aca="true" t="shared" si="15" ref="A85:A90">A84+1</f>
        <v>60</v>
      </c>
      <c r="B85" s="37" t="s">
        <v>135</v>
      </c>
      <c r="C85" s="38" t="s">
        <v>136</v>
      </c>
      <c r="D85" s="39" t="s">
        <v>73</v>
      </c>
      <c r="E85" s="43">
        <v>172.5</v>
      </c>
      <c r="F85" s="41">
        <v>0</v>
      </c>
      <c r="G85" s="42">
        <f t="shared" si="12"/>
        <v>0</v>
      </c>
      <c r="H85" s="43">
        <v>0</v>
      </c>
      <c r="I85" s="42">
        <f t="shared" si="13"/>
        <v>0</v>
      </c>
      <c r="J85" s="40">
        <v>0.081369656</v>
      </c>
      <c r="K85" s="44">
        <f t="shared" si="14"/>
        <v>14.03626566</v>
      </c>
    </row>
    <row r="86" spans="1:11" s="1" customFormat="1" ht="9.75">
      <c r="A86" s="35">
        <f t="shared" si="15"/>
        <v>61</v>
      </c>
      <c r="B86" s="37" t="s">
        <v>137</v>
      </c>
      <c r="C86" s="38" t="s">
        <v>138</v>
      </c>
      <c r="D86" s="39" t="s">
        <v>63</v>
      </c>
      <c r="E86" s="43">
        <v>7.5</v>
      </c>
      <c r="F86" s="41">
        <v>0</v>
      </c>
      <c r="G86" s="42">
        <f t="shared" si="12"/>
        <v>0</v>
      </c>
      <c r="H86" s="43">
        <v>0</v>
      </c>
      <c r="I86" s="42">
        <f t="shared" si="13"/>
        <v>0</v>
      </c>
      <c r="J86" s="40">
        <v>0.0263716</v>
      </c>
      <c r="K86" s="44">
        <f t="shared" si="14"/>
        <v>0.197787</v>
      </c>
    </row>
    <row r="87" spans="1:11" s="1" customFormat="1" ht="9.75">
      <c r="A87" s="35">
        <f t="shared" si="15"/>
        <v>62</v>
      </c>
      <c r="B87" s="37" t="s">
        <v>139</v>
      </c>
      <c r="C87" s="38" t="s">
        <v>292</v>
      </c>
      <c r="D87" s="39" t="s">
        <v>73</v>
      </c>
      <c r="E87" s="43">
        <v>180</v>
      </c>
      <c r="F87" s="41">
        <v>0</v>
      </c>
      <c r="G87" s="42">
        <f t="shared" si="12"/>
        <v>0</v>
      </c>
      <c r="H87" s="43">
        <v>0</v>
      </c>
      <c r="I87" s="42">
        <f t="shared" si="13"/>
        <v>0</v>
      </c>
      <c r="J87" s="40">
        <v>0.000204</v>
      </c>
      <c r="K87" s="44">
        <f t="shared" si="14"/>
        <v>0.03672</v>
      </c>
    </row>
    <row r="88" spans="1:11" s="1" customFormat="1" ht="9.75">
      <c r="A88" s="35">
        <f t="shared" si="15"/>
        <v>63</v>
      </c>
      <c r="B88" s="37" t="s">
        <v>140</v>
      </c>
      <c r="C88" s="38" t="s">
        <v>293</v>
      </c>
      <c r="D88" s="39" t="s">
        <v>63</v>
      </c>
      <c r="E88" s="43">
        <v>45.4</v>
      </c>
      <c r="F88" s="41">
        <v>0</v>
      </c>
      <c r="G88" s="42">
        <f t="shared" si="12"/>
        <v>0</v>
      </c>
      <c r="H88" s="43">
        <v>0</v>
      </c>
      <c r="I88" s="42">
        <f t="shared" si="13"/>
        <v>0</v>
      </c>
      <c r="J88" s="40">
        <v>4.5E-05</v>
      </c>
      <c r="K88" s="44">
        <f t="shared" si="14"/>
        <v>0.002043</v>
      </c>
    </row>
    <row r="89" spans="1:11" s="1" customFormat="1" ht="9.75">
      <c r="A89" s="35">
        <f t="shared" si="15"/>
        <v>64</v>
      </c>
      <c r="B89" s="37" t="s">
        <v>141</v>
      </c>
      <c r="C89" s="38" t="s">
        <v>142</v>
      </c>
      <c r="D89" s="39" t="s">
        <v>60</v>
      </c>
      <c r="E89" s="43">
        <v>1</v>
      </c>
      <c r="F89" s="41">
        <v>0</v>
      </c>
      <c r="G89" s="42">
        <f t="shared" si="12"/>
        <v>0</v>
      </c>
      <c r="H89" s="43">
        <v>0</v>
      </c>
      <c r="I89" s="42">
        <f t="shared" si="13"/>
        <v>0</v>
      </c>
      <c r="J89" s="40">
        <v>0.02249748</v>
      </c>
      <c r="K89" s="44">
        <f t="shared" si="14"/>
        <v>0.02249748</v>
      </c>
    </row>
    <row r="90" spans="1:11" s="1" customFormat="1" ht="9.75">
      <c r="A90" s="35">
        <f t="shared" si="15"/>
        <v>65</v>
      </c>
      <c r="B90" s="37" t="s">
        <v>143</v>
      </c>
      <c r="C90" s="38" t="s">
        <v>294</v>
      </c>
      <c r="D90" s="39" t="s">
        <v>31</v>
      </c>
      <c r="E90" s="141">
        <v>14.73</v>
      </c>
      <c r="F90" s="41">
        <v>0</v>
      </c>
      <c r="G90" s="42">
        <f t="shared" si="12"/>
        <v>0</v>
      </c>
      <c r="H90" s="43">
        <v>0</v>
      </c>
      <c r="I90" s="42">
        <f t="shared" si="13"/>
        <v>0</v>
      </c>
      <c r="J90" s="40">
        <v>0</v>
      </c>
      <c r="K90" s="44">
        <f t="shared" si="14"/>
        <v>0</v>
      </c>
    </row>
    <row r="91" spans="1:11" s="17" customFormat="1" ht="11.25" customHeight="1">
      <c r="A91" s="53"/>
      <c r="B91" s="54">
        <v>765</v>
      </c>
      <c r="C91" s="55" t="s">
        <v>144</v>
      </c>
      <c r="D91" s="56"/>
      <c r="E91" s="56"/>
      <c r="F91" s="57"/>
      <c r="G91" s="58">
        <f>SUM(G83:G90)</f>
        <v>0</v>
      </c>
      <c r="H91" s="59"/>
      <c r="I91" s="60">
        <f>SUM(I83:I90)</f>
        <v>0</v>
      </c>
      <c r="J91" s="59"/>
      <c r="K91" s="61">
        <f>SUM(K83:K90)</f>
        <v>34.80031314</v>
      </c>
    </row>
    <row r="92" spans="1:11" s="17" customFormat="1" ht="11.25" customHeight="1">
      <c r="A92" s="28"/>
      <c r="B92" s="29" t="s">
        <v>145</v>
      </c>
      <c r="C92" s="30" t="s">
        <v>146</v>
      </c>
      <c r="D92" s="27"/>
      <c r="E92" s="27"/>
      <c r="F92" s="31"/>
      <c r="G92" s="32"/>
      <c r="H92" s="33"/>
      <c r="I92" s="26"/>
      <c r="J92" s="33"/>
      <c r="K92" s="34"/>
    </row>
    <row r="93" spans="1:11" s="1" customFormat="1" ht="9.75">
      <c r="A93" s="35">
        <f>A90+1</f>
        <v>66</v>
      </c>
      <c r="B93" s="37" t="s">
        <v>147</v>
      </c>
      <c r="C93" s="38" t="s">
        <v>297</v>
      </c>
      <c r="D93" s="39" t="s">
        <v>148</v>
      </c>
      <c r="E93" s="36">
        <v>60</v>
      </c>
      <c r="F93" s="41">
        <v>0</v>
      </c>
      <c r="G93" s="42">
        <f>E93*F93</f>
        <v>0</v>
      </c>
      <c r="H93" s="43">
        <v>0</v>
      </c>
      <c r="I93" s="42">
        <f>E93*H93</f>
        <v>0</v>
      </c>
      <c r="J93" s="40">
        <v>0.001</v>
      </c>
      <c r="K93" s="44">
        <f>E93*J93</f>
        <v>0.06</v>
      </c>
    </row>
    <row r="94" spans="1:11" s="1" customFormat="1" ht="9.75">
      <c r="A94" s="35">
        <f>A93+1</f>
        <v>67</v>
      </c>
      <c r="B94" s="37" t="s">
        <v>149</v>
      </c>
      <c r="C94" s="38" t="s">
        <v>150</v>
      </c>
      <c r="D94" s="39" t="s">
        <v>31</v>
      </c>
      <c r="E94" s="36">
        <v>0.065</v>
      </c>
      <c r="F94" s="41">
        <v>0</v>
      </c>
      <c r="G94" s="42">
        <f>E94*F94</f>
        <v>0</v>
      </c>
      <c r="H94" s="43">
        <v>0</v>
      </c>
      <c r="I94" s="42">
        <f>E94*H94</f>
        <v>0</v>
      </c>
      <c r="J94" s="40">
        <v>0</v>
      </c>
      <c r="K94" s="44">
        <f>E94*J94</f>
        <v>0</v>
      </c>
    </row>
    <row r="95" spans="1:11" s="17" customFormat="1" ht="11.25" customHeight="1">
      <c r="A95" s="53"/>
      <c r="B95" s="54">
        <v>767</v>
      </c>
      <c r="C95" s="55" t="s">
        <v>151</v>
      </c>
      <c r="D95" s="56"/>
      <c r="E95" s="56"/>
      <c r="F95" s="57"/>
      <c r="G95" s="58">
        <f>SUM(G93:G94)</f>
        <v>0</v>
      </c>
      <c r="H95" s="59"/>
      <c r="I95" s="60">
        <f>SUM(I93:I94)</f>
        <v>0</v>
      </c>
      <c r="J95" s="59"/>
      <c r="K95" s="61">
        <f>SUM(K93:K94)</f>
        <v>0.06</v>
      </c>
    </row>
    <row r="96" spans="1:11" s="17" customFormat="1" ht="11.25" customHeight="1">
      <c r="A96" s="28"/>
      <c r="B96" s="29" t="s">
        <v>152</v>
      </c>
      <c r="C96" s="30" t="s">
        <v>153</v>
      </c>
      <c r="D96" s="27"/>
      <c r="E96" s="27"/>
      <c r="F96" s="31"/>
      <c r="G96" s="32"/>
      <c r="H96" s="33"/>
      <c r="I96" s="26"/>
      <c r="J96" s="33"/>
      <c r="K96" s="34"/>
    </row>
    <row r="97" spans="1:11" s="1" customFormat="1" ht="9.75">
      <c r="A97" s="35">
        <f>A94+1</f>
        <v>68</v>
      </c>
      <c r="B97" s="37" t="s">
        <v>154</v>
      </c>
      <c r="C97" s="38" t="s">
        <v>298</v>
      </c>
      <c r="D97" s="39" t="s">
        <v>73</v>
      </c>
      <c r="E97" s="140">
        <v>320</v>
      </c>
      <c r="F97" s="41">
        <v>0</v>
      </c>
      <c r="G97" s="42">
        <f>E97*F97</f>
        <v>0</v>
      </c>
      <c r="H97" s="43">
        <v>0</v>
      </c>
      <c r="I97" s="42">
        <f>E97*H97</f>
        <v>0</v>
      </c>
      <c r="J97" s="40">
        <v>0.000623768</v>
      </c>
      <c r="K97" s="44">
        <f>E97*J97</f>
        <v>0.19960576000000002</v>
      </c>
    </row>
    <row r="98" spans="1:11" s="17" customFormat="1" ht="11.25" customHeight="1" thickBot="1">
      <c r="A98" s="45"/>
      <c r="B98" s="47">
        <v>783</v>
      </c>
      <c r="C98" s="48" t="s">
        <v>155</v>
      </c>
      <c r="D98" s="46"/>
      <c r="E98" s="46"/>
      <c r="F98" s="49"/>
      <c r="G98" s="51">
        <f>SUM(G97:G97)</f>
        <v>0</v>
      </c>
      <c r="H98" s="50"/>
      <c r="I98" s="62">
        <f>SUM(I97:I97)</f>
        <v>0</v>
      </c>
      <c r="J98" s="50"/>
      <c r="K98" s="52">
        <f>SUM(K97:K97)</f>
        <v>0.19960576000000002</v>
      </c>
    </row>
    <row r="99" spans="1:11" ht="13.5" thickBo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3.5" thickBot="1">
      <c r="A100" s="71"/>
      <c r="B100" s="72"/>
      <c r="C100" s="74" t="s">
        <v>156</v>
      </c>
      <c r="D100" s="73"/>
      <c r="E100" s="73"/>
      <c r="F100" s="73"/>
      <c r="G100" s="73"/>
      <c r="H100" s="73"/>
      <c r="I100" s="73"/>
      <c r="J100" s="222">
        <f>'KRYCÍ LIST'!C19</f>
        <v>0</v>
      </c>
      <c r="K100" s="174"/>
    </row>
  </sheetData>
  <mergeCells count="18">
    <mergeCell ref="A4:K4"/>
    <mergeCell ref="B6:B8"/>
    <mergeCell ref="C6:C8"/>
    <mergeCell ref="D6:D8"/>
    <mergeCell ref="E6:E8"/>
    <mergeCell ref="F6:I6"/>
    <mergeCell ref="F7:G7"/>
    <mergeCell ref="H7:I7"/>
    <mergeCell ref="J6:K7"/>
    <mergeCell ref="B27:B29"/>
    <mergeCell ref="C27:C29"/>
    <mergeCell ref="D27:D29"/>
    <mergeCell ref="E27:E29"/>
    <mergeCell ref="J100:K100"/>
    <mergeCell ref="F27:I27"/>
    <mergeCell ref="F28:G28"/>
    <mergeCell ref="H28:I28"/>
    <mergeCell ref="J27:K28"/>
  </mergeCells>
  <printOptions horizontalCentered="1"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Doma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Lada</dc:creator>
  <cp:keywords/>
  <dc:description/>
  <cp:lastModifiedBy>HP Lada</cp:lastModifiedBy>
  <dcterms:created xsi:type="dcterms:W3CDTF">2018-04-15T21:25:41Z</dcterms:created>
  <dcterms:modified xsi:type="dcterms:W3CDTF">2018-04-15T22:38:18Z</dcterms:modified>
  <cp:category/>
  <cp:version/>
  <cp:contentType/>
  <cp:contentStatus/>
</cp:coreProperties>
</file>