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795" activeTab="0"/>
  </bookViews>
  <sheets>
    <sheet name="ÚVOD" sheetId="1" r:id="rId1"/>
    <sheet name="SOUHRNNÝ LIST STAVBY" sheetId="2" r:id="rId2"/>
    <sheet name="REKAPITULACE OBJEKTŮ STAVBY" sheetId="3" r:id="rId3"/>
    <sheet name="KRYCÍ LIST" sheetId="4" r:id="rId4"/>
    <sheet name="REKAPITULACE" sheetId="5" r:id="rId5"/>
    <sheet name="ROZPOČET" sheetId="6" r:id="rId6"/>
  </sheets>
  <definedNames/>
  <calcPr fullCalcOnLoad="1"/>
</workbook>
</file>

<file path=xl/sharedStrings.xml><?xml version="1.0" encoding="utf-8"?>
<sst xmlns="http://schemas.openxmlformats.org/spreadsheetml/2006/main" count="501" uniqueCount="298">
  <si>
    <t>Cenová úroveň : 2017/II</t>
  </si>
  <si>
    <t>POLOŽKOVÝ ROZPOČET</t>
  </si>
  <si>
    <t>Poř.</t>
  </si>
  <si>
    <t>čís.</t>
  </si>
  <si>
    <t>pol.</t>
  </si>
  <si>
    <t>1.</t>
  </si>
  <si>
    <t>Kód položky</t>
  </si>
  <si>
    <t>2.</t>
  </si>
  <si>
    <t>Název položky</t>
  </si>
  <si>
    <t>3.</t>
  </si>
  <si>
    <t>M.J.</t>
  </si>
  <si>
    <t>4.</t>
  </si>
  <si>
    <t>Množství</t>
  </si>
  <si>
    <t>5.</t>
  </si>
  <si>
    <t>CENA</t>
  </si>
  <si>
    <t>Dodávka</t>
  </si>
  <si>
    <t>jednotková</t>
  </si>
  <si>
    <t>6.</t>
  </si>
  <si>
    <t>celková</t>
  </si>
  <si>
    <t>7.</t>
  </si>
  <si>
    <t>Montáž</t>
  </si>
  <si>
    <t>8.</t>
  </si>
  <si>
    <t>9.</t>
  </si>
  <si>
    <t>HMOTNOST</t>
  </si>
  <si>
    <t>10.</t>
  </si>
  <si>
    <t>11.</t>
  </si>
  <si>
    <t>HSV:</t>
  </si>
  <si>
    <t>oddíl 62</t>
  </si>
  <si>
    <t>Úpravy povrchů vnější:</t>
  </si>
  <si>
    <t>M2</t>
  </si>
  <si>
    <t>C-622401933-0</t>
  </si>
  <si>
    <t>PRIPL ZA ZVYS PRAC OMITEK OTVORY -65%</t>
  </si>
  <si>
    <t>C-622401971-0</t>
  </si>
  <si>
    <t>PRIPL OMIT VNE STEN PRIS PRILNAVOST</t>
  </si>
  <si>
    <t>C-622421144-0</t>
  </si>
  <si>
    <t>C-622421146-0</t>
  </si>
  <si>
    <t>C-622425521-0</t>
  </si>
  <si>
    <t>C-622428888-0</t>
  </si>
  <si>
    <t>C-622428893-0</t>
  </si>
  <si>
    <t>C-622428942-0</t>
  </si>
  <si>
    <t>C-622471116-0</t>
  </si>
  <si>
    <t>C-620471812-0</t>
  </si>
  <si>
    <t>NATER PENETRACNI VNE OMIT SLOZ 1-4 2x</t>
  </si>
  <si>
    <t>C-623494221-0</t>
  </si>
  <si>
    <t>C-622901110-0</t>
  </si>
  <si>
    <t>C-622903120-0</t>
  </si>
  <si>
    <t>UMYTI OMITEK TLAKOVOU VODOU SLOZ 3-4</t>
  </si>
  <si>
    <t>ÚPRAVY POVRCHŮ VNĚJŠÍ CELKEM</t>
  </si>
  <si>
    <t>oddíl 9</t>
  </si>
  <si>
    <t>Ostatní konstrukce a práce:</t>
  </si>
  <si>
    <t>C-952901110-0</t>
  </si>
  <si>
    <t>CISTENI VNEJ PLOCH OKEN,DVERI MYTIM</t>
  </si>
  <si>
    <t>C-952901114-0</t>
  </si>
  <si>
    <t>VYCISTENI BUDOV VYSKY PODLAZI NAD 4M</t>
  </si>
  <si>
    <t>OSTATNÍ KONSTRUKCE A PRÁCE CELKEM</t>
  </si>
  <si>
    <t>oddíl 94</t>
  </si>
  <si>
    <t>Lešení a stavební výtahy:</t>
  </si>
  <si>
    <t>C-941941051-0</t>
  </si>
  <si>
    <t>MTZ LESENI LEH RAD PRIME S 1,5M H 10M</t>
  </si>
  <si>
    <t>C-941941391-0</t>
  </si>
  <si>
    <t>C-941941851-0</t>
  </si>
  <si>
    <t>DMTZ LESENI L RAD PRIME S 1,5M H 10M</t>
  </si>
  <si>
    <t>C-941991011-0</t>
  </si>
  <si>
    <t>MTZ OCHRANNE SITE LESENI H DO 10M</t>
  </si>
  <si>
    <t>C-941991191-0</t>
  </si>
  <si>
    <t>C-941991811-0</t>
  </si>
  <si>
    <t>DMTZ OCHRANNE SITE LESENI H DO 10M</t>
  </si>
  <si>
    <t>LEŠENÍ A STAVEBNÍ VÝTAHY CELKEM</t>
  </si>
  <si>
    <t>oddíl 99</t>
  </si>
  <si>
    <t>Přesun hmot:</t>
  </si>
  <si>
    <t>C-998011002-0</t>
  </si>
  <si>
    <t>PRESUN HMOT BUDOVY ZDENE VYSKY -12 M</t>
  </si>
  <si>
    <t>T</t>
  </si>
  <si>
    <t>PŘESUN HMOT CELKEM</t>
  </si>
  <si>
    <t>PSV:</t>
  </si>
  <si>
    <t>oddíl 764</t>
  </si>
  <si>
    <t>Konstrukce klempířské:</t>
  </si>
  <si>
    <t>C-764510240-0</t>
  </si>
  <si>
    <t>M</t>
  </si>
  <si>
    <t>C-764510250-0</t>
  </si>
  <si>
    <t>C-764521270-0</t>
  </si>
  <si>
    <t>C-764554202-0</t>
  </si>
  <si>
    <t>C-764593220-0</t>
  </si>
  <si>
    <t>C-998764102-0</t>
  </si>
  <si>
    <t>KONSTR KLEMPIR PRESUN HMOT VYSKA -12M</t>
  </si>
  <si>
    <t>KONSTRUKCE KLEMPÍŘSKÉ CELKEM</t>
  </si>
  <si>
    <t>oddíl 766</t>
  </si>
  <si>
    <t>Konstrukce truhlářské:</t>
  </si>
  <si>
    <t>KS</t>
  </si>
  <si>
    <t>C-998766102-0</t>
  </si>
  <si>
    <t>KONSTR TRUHLAR PRESUN HMOT VYSKA -12M</t>
  </si>
  <si>
    <t>C-998766192-0</t>
  </si>
  <si>
    <t>PRIPL ZVETS PRESUN TRUHLAR DO 100M</t>
  </si>
  <si>
    <t>KONSTRUKCE TRUHLÁŘSKÉ CELKEM</t>
  </si>
  <si>
    <t>oddíl 767</t>
  </si>
  <si>
    <t>Kovové doplňkové konstrukce:</t>
  </si>
  <si>
    <t>C-998767102-0</t>
  </si>
  <si>
    <t>KOVOVE D KONST PRESUN HMOT VYSKA -12M</t>
  </si>
  <si>
    <t>KOVOVÉ DOPLŇKOVÉ KONSTRUKCE CELKEM</t>
  </si>
  <si>
    <t>oddíl 783</t>
  </si>
  <si>
    <t>Nátěry:</t>
  </si>
  <si>
    <t>C-783124520-0</t>
  </si>
  <si>
    <t>C-783201811-0</t>
  </si>
  <si>
    <t>ODSTRANENI NATERU KDK OSKRABANIM</t>
  </si>
  <si>
    <t>C-783201821-0</t>
  </si>
  <si>
    <t>C-783601811-0</t>
  </si>
  <si>
    <t>ODSTR NATERU TRUHL OKEN OSKRABANIM</t>
  </si>
  <si>
    <t>NÁTĚRY CELKEM</t>
  </si>
  <si>
    <t>MONTÁŽNÍ PRÁCE:</t>
  </si>
  <si>
    <t>oddíl M22</t>
  </si>
  <si>
    <t>Montáže slaboproud:</t>
  </si>
  <si>
    <t>M-221551873-0</t>
  </si>
  <si>
    <t>M-220370521-0</t>
  </si>
  <si>
    <t>H-35716146-1</t>
  </si>
  <si>
    <t>TABLO ZVONKOVE TZN 6 TLACITEK</t>
  </si>
  <si>
    <t>M22</t>
  </si>
  <si>
    <t>MONTÁŽE SLABOPROUD CELKEM</t>
  </si>
  <si>
    <t>Základní rozpočtové náklady stavebního objektu celkem (bez DPH) :</t>
  </si>
  <si>
    <t>REKAPITULACE ROZPOČTU</t>
  </si>
  <si>
    <t>Oddíl</t>
  </si>
  <si>
    <t>Název oddílu / řemeslného oboru</t>
  </si>
  <si>
    <t>CENA BEZ DPH</t>
  </si>
  <si>
    <t>Celkem</t>
  </si>
  <si>
    <t>Úpravy povrchů vnější</t>
  </si>
  <si>
    <t>Ostatní konstrukce a práce</t>
  </si>
  <si>
    <t>Lešení a stavební výtahy</t>
  </si>
  <si>
    <t>Přesun hmot</t>
  </si>
  <si>
    <t>HSV CELKEM</t>
  </si>
  <si>
    <t>Konstrukce klempířské</t>
  </si>
  <si>
    <t>Konstrukce truhlářské</t>
  </si>
  <si>
    <t>Kovové doplňkové konstrukce</t>
  </si>
  <si>
    <t>Nátěry</t>
  </si>
  <si>
    <t>PSV CELKEM</t>
  </si>
  <si>
    <t>Montáže slaboproud</t>
  </si>
  <si>
    <t>MONTÁŽNÍ PRÁCE CELKEM</t>
  </si>
  <si>
    <t>Základní rozpočtové náklady stavebního objektu celkem</t>
  </si>
  <si>
    <t>KRYCÍ LIST ROZPOČTU</t>
  </si>
  <si>
    <t xml:space="preserve">Kód objektu: </t>
  </si>
  <si>
    <t xml:space="preserve">Název objektu: </t>
  </si>
  <si>
    <t xml:space="preserve">JKSO: </t>
  </si>
  <si>
    <t>Cenová úroveň:</t>
  </si>
  <si>
    <t>SO-01</t>
  </si>
  <si>
    <t/>
  </si>
  <si>
    <t>2017/II</t>
  </si>
  <si>
    <t xml:space="preserve">Kód stavby: </t>
  </si>
  <si>
    <t xml:space="preserve">Název stavby: </t>
  </si>
  <si>
    <t xml:space="preserve">SKP: </t>
  </si>
  <si>
    <t>Účelová M.J:</t>
  </si>
  <si>
    <t xml:space="preserve">Projektant: </t>
  </si>
  <si>
    <t xml:space="preserve">Počet účel. měrných jednotek: </t>
  </si>
  <si>
    <t xml:space="preserve">Objednatel: </t>
  </si>
  <si>
    <t xml:space="preserve">Náklady na měrnou jednotku: </t>
  </si>
  <si>
    <t xml:space="preserve">Počet listů: </t>
  </si>
  <si>
    <t xml:space="preserve">Zakázkové číslo: </t>
  </si>
  <si>
    <t xml:space="preserve">Zpracovatel: </t>
  </si>
  <si>
    <t xml:space="preserve">Zhotovitel: </t>
  </si>
  <si>
    <t>ROZPOČTOVÉ NÁKLADY</t>
  </si>
  <si>
    <t>Základní rozpočtové náklady (ZRN)</t>
  </si>
  <si>
    <t>Vedlejší rozpočtové náklady (VRN)</t>
  </si>
  <si>
    <t>Dodávka celkem</t>
  </si>
  <si>
    <t>Montáž celkem</t>
  </si>
  <si>
    <t>Z</t>
  </si>
  <si>
    <t>HSV celkem</t>
  </si>
  <si>
    <t>R</t>
  </si>
  <si>
    <t>PSV celkem</t>
  </si>
  <si>
    <t>N</t>
  </si>
  <si>
    <t>Instalace</t>
  </si>
  <si>
    <t>:</t>
  </si>
  <si>
    <t>Montáže</t>
  </si>
  <si>
    <t>ZRN celkem</t>
  </si>
  <si>
    <t>I: Projektové práce</t>
  </si>
  <si>
    <t>II: Technologie</t>
  </si>
  <si>
    <t>VII: Mobiliář</t>
  </si>
  <si>
    <t>ZRN+I+II+VII</t>
  </si>
  <si>
    <t>Ztížené výrobní podmínky</t>
  </si>
  <si>
    <t>%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</si>
  <si>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</si>
  <si>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</si>
  <si>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</si>
  <si>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</si>
  <si>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</si>
  <si>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</t>
  </si>
  <si>
    <t>Ostatní VRN</t>
  </si>
  <si>
    <t>Rezerva</t>
  </si>
  <si>
    <t>Ostatní rozpočtové náklady (ORN)</t>
  </si>
  <si>
    <t>Doplňkové rozpočtové náklady (DRN)</t>
  </si>
  <si>
    <t>VRN celkem</t>
  </si>
  <si>
    <t>ORN celkem</t>
  </si>
  <si>
    <t>DRN celkem</t>
  </si>
  <si>
    <t>Náklady celkem</t>
  </si>
  <si>
    <t>Vypracoval</t>
  </si>
  <si>
    <t>Za zhotovitele</t>
  </si>
  <si>
    <t>Za objednatele</t>
  </si>
  <si>
    <t xml:space="preserve">Jméno: </t>
  </si>
  <si>
    <t xml:space="preserve">Datum: </t>
  </si>
  <si>
    <t xml:space="preserve">Podpis: </t>
  </si>
  <si>
    <t>Základ pro DPH</t>
  </si>
  <si>
    <t>%  činí :</t>
  </si>
  <si>
    <t>Kč</t>
  </si>
  <si>
    <t>DPH</t>
  </si>
  <si>
    <t>CENA ZA OBJEKT CELKEM VČETNĚ DPH:</t>
  </si>
  <si>
    <t>Poznámky:</t>
  </si>
  <si>
    <t>REKAPITULACE OBJEKTŮ STAVBY</t>
  </si>
  <si>
    <t xml:space="preserve">Kód stavby : </t>
  </si>
  <si>
    <t xml:space="preserve">Název stavby : </t>
  </si>
  <si>
    <t>Místo stavby:</t>
  </si>
  <si>
    <t>Projektant:</t>
  </si>
  <si>
    <t>Objednatel:</t>
  </si>
  <si>
    <t>Zpracovatel:</t>
  </si>
  <si>
    <t>Zhotovitel:</t>
  </si>
  <si>
    <t>NÁKLADY ZA JEDNOTLIVÉ STAVEBNÍ OBJEKTY</t>
  </si>
  <si>
    <t>Kód objektu</t>
  </si>
  <si>
    <t>Název objektu</t>
  </si>
  <si>
    <t>JKSO</t>
  </si>
  <si>
    <t>Cena bez DPH (Kč)</t>
  </si>
  <si>
    <t>Cena s DPH (Kč)</t>
  </si>
  <si>
    <t>CENA ZA STAVBU CELKEM</t>
  </si>
  <si>
    <t>SOUHRNNÝ LIST STAVBY</t>
  </si>
  <si>
    <t xml:space="preserve">Místo stavby: </t>
  </si>
  <si>
    <t xml:space="preserve">Projektant : </t>
  </si>
  <si>
    <t xml:space="preserve">IČO : </t>
  </si>
  <si>
    <t xml:space="preserve">DIČ : </t>
  </si>
  <si>
    <t xml:space="preserve">Objednatel : </t>
  </si>
  <si>
    <t xml:space="preserve">Zpracovatel : </t>
  </si>
  <si>
    <t xml:space="preserve">Zhotovitel : </t>
  </si>
  <si>
    <t>Průzkumné, geodetické a projektové práce + Technologie + Mobiliář</t>
  </si>
  <si>
    <t>Cena bez DPH</t>
  </si>
  <si>
    <t>21% činí :</t>
  </si>
  <si>
    <t>15% činí :</t>
  </si>
  <si>
    <t>CENA CELKEM VČETNĚ DPH:</t>
  </si>
  <si>
    <t>Datum, razítko, podpis</t>
  </si>
  <si>
    <t>Stupeň projektové dokumentace:</t>
  </si>
  <si>
    <t>Celkový počet listů:</t>
  </si>
  <si>
    <t>R-767722811-0</t>
  </si>
  <si>
    <t xml:space="preserve">VSAZENÁ VĚTRACÍ MŘÍŽKA DODÁVKA+MTŽ CU PLECH 3MM 300x350 MM VIZ DETAIL VÝKRES č.3 </t>
  </si>
  <si>
    <t>R-767645120-0</t>
  </si>
  <si>
    <t>KOVANÁ KLIKA DVEŘÍ VIZ DETAIL SOUSED DVEŘÍ VÝKRES č.11</t>
  </si>
  <si>
    <t>R-767646120-0</t>
  </si>
  <si>
    <t>OPRAVA KOVÁNÍ A OK DOPLNKU VYKLADCU PREDSAZ JEDNOTL PL -12M2</t>
  </si>
  <si>
    <t>MONTAZ RÁMEČKU CU 150*250*1MM ZARIZENI ZVONKU TABLO</t>
  </si>
  <si>
    <t>MONTAZ PREPOJOVACE EL SLABO SMYCEK ZAŘÍZENÍ</t>
  </si>
  <si>
    <t xml:space="preserve">Stavba :  - Šultýsova 165, 284 01 Kutná Hora </t>
  </si>
  <si>
    <t xml:space="preserve">Objekt : SO-03 - Oprava průčelní fasády domu čp.165 bez kamenických prací </t>
  </si>
  <si>
    <t>Datum zpracování : 16.4.2018</t>
  </si>
  <si>
    <t xml:space="preserve">Šultýsova 165, 284 01 Kutná Hora </t>
  </si>
  <si>
    <t>SO-03</t>
  </si>
  <si>
    <t xml:space="preserve">Oprava průčelní fasády domu čp.165 </t>
  </si>
  <si>
    <t>Datum: 16.4.2018</t>
  </si>
  <si>
    <t xml:space="preserve">Šultýsova 165 Kutná Hora </t>
  </si>
  <si>
    <t>16.4.2018</t>
  </si>
  <si>
    <t xml:space="preserve">DMTŽ A MTŽ REKLAMNÍCH TABULÍ PŘÍZEMÍ OBCHODU OPRAVA </t>
  </si>
  <si>
    <t>ZAROVNAV PODHOZ POD OMIT STEN VNE MVC NAD SOKLEM 0,50*7,5</t>
  </si>
  <si>
    <t>R-622402151-0</t>
  </si>
  <si>
    <t>PRIPL ZA OSTENI VNE OMITEK STEN A VÝKLADCŮ OPRAVY PŘÍZEMÍ 7,50*3,65</t>
  </si>
  <si>
    <t>R-622401925-0</t>
  </si>
  <si>
    <t>PRIPL OMIT VNE STEN ZA KROPENI 7,50*10,50</t>
  </si>
  <si>
    <t>R-622401941-0</t>
  </si>
  <si>
    <t>OPRAVA KORDON ŘÍMSY RŠ 800 JADRA SMS VPC RUCNI OPLECHOVÁNÍ CU 7,50*0,80</t>
  </si>
  <si>
    <t>R-622421209-0</t>
  </si>
  <si>
    <t>OPRAVA OMIT VNE STEN VAPCEM STUKOVE SLOZ 3 PRŮČELÍ NAD PŘÍZEMÍM BEZ ŘÍMS 6,85*7,50-(3*1,8*1,25+3*1,7*1,25)</t>
  </si>
  <si>
    <t>OPRAVA OMIT VNE STEN VAPCEM STUKOVE SLOZ 5 PŘÍZEMÍ POD KORDON ŘÍMSOU 3,65*7,5-(3*1,25*2,65)</t>
  </si>
  <si>
    <t>OPRAVA HLAVNÍ ŘÍMSY RŠ 1150MM PODOKAP FASADY MVC CLEN 3 STUK -30% 7,50*1,15</t>
  </si>
  <si>
    <t>R-622423321-0</t>
  </si>
  <si>
    <t>OPRAVA ŠAMBRÁN KOLEM OKEN FASADY MVC CLEN 5 STUK -50% ROZVINUTÁ PLOCHA 3*7+3*7,5+3*9</t>
  </si>
  <si>
    <t>PRIPL ZA ZAOBL OPR FASADY NADOKENNÍ ŘÍMSA TVARU BALDACHÝN RŠ 450MM CIS VAP 80% 3*2,25</t>
  </si>
  <si>
    <t>OPRAVA PRIPL ZKD 10MM JADRA OPR CIS VAP 30%</t>
  </si>
  <si>
    <t>OPRAVA VNE OSTENI A PARAPETNÍHO ZDIVA OMÍTEK RŠ 300 VAP STUKOVE 3*1,80+3*1,75</t>
  </si>
  <si>
    <t>ZATRENI SPAR VNE ZDIVA OKRAJ FASÁDY DILATACE CIHLY KAM</t>
  </si>
  <si>
    <t>R-622452110-0</t>
  </si>
  <si>
    <t>UPR VNE STEN AKTIV STUKEM S PRISAD 38,25+17,44+6+8,63+70,5+3,05+3,2</t>
  </si>
  <si>
    <t xml:space="preserve">NATĚR VNE OMÍTEK VÁPENNÝ HYDROFOBNÍ OŠETŘENÍ PLOCH </t>
  </si>
  <si>
    <t>OCISTENI OPRAV PLOCH PŘED PENETRACÍ PLOCH</t>
  </si>
  <si>
    <t>VYCISTENI SOKLOVÉ ČÁSTI ZDIVA PRED OPRAV RUCNE VÝŠKY 600MM 7,50*0,60</t>
  </si>
  <si>
    <t>R-622903111-0</t>
  </si>
  <si>
    <t>OPRAVA KLEMP CU OPLECHOVANI PARAPETU RS 250 2,25*3</t>
  </si>
  <si>
    <t>OPRAVA KLEMP CU OPLECHOVANI PARAPETU RS 330 6*1,75</t>
  </si>
  <si>
    <t>OPRAVA KLEMP CU OPLECHOVANI RIMS RS 500</t>
  </si>
  <si>
    <t>OPRAVA KLEMP CU ODPADNI TROUBY KRUH D 100</t>
  </si>
  <si>
    <t>KLEMP CU VYPLECH TRUHLIKU RS 660 3*1,30 + 3*1,35</t>
  </si>
  <si>
    <t>VÝKLADCE OKNA NEKPL KYVNA PAR PASY 1KR 2,20M2</t>
  </si>
  <si>
    <t>REPASE OKNA NEKPL DEST ZAZD RAM 2KR 2,5M2</t>
  </si>
  <si>
    <t>REPASE KOVOVÝCH ČÁSTÍ VÝDECH A PRAPORCE TMEL ZAPUST JEDNOTL</t>
  </si>
  <si>
    <t>R-766615244-0</t>
  </si>
  <si>
    <t>R-766618323-0</t>
  </si>
  <si>
    <t>R-767711130-0</t>
  </si>
  <si>
    <t>R-767721120-0</t>
  </si>
  <si>
    <t xml:space="preserve">NATER OCEL KCE SYNTET B 2x+1xEMAIL OK KCE </t>
  </si>
  <si>
    <t>ODSTRANENI NATERU KDK OPALENIM OKNA 2.+3.NP 4*(3*1,25*1,75)+4*(3*1,25*1,80)=26,25+27,0</t>
  </si>
  <si>
    <t xml:space="preserve">NATER TRUHL KCE LAZUR 3xLAKOVANI PŘÍZEMÍ DVEŘE </t>
  </si>
  <si>
    <t>OPR NATERU TRUHL SYNT 2x+2xLAK+2xTMEL OKNA 2.+3.NP</t>
  </si>
  <si>
    <t>R-783626300-0</t>
  </si>
  <si>
    <t>R-783622950-0</t>
  </si>
  <si>
    <t>R-766620210-0</t>
  </si>
  <si>
    <t>OPRAVA A VÝMĚNA ŘÍMS OBKLAD DŘEVO MĚKKÉ NAPUŠT 7,50*0,15</t>
  </si>
  <si>
    <t xml:space="preserve">PRIPL ZK MESIC POUZ LESENI K POL 1051 3 MĚSÍCE </t>
  </si>
  <si>
    <t>PRIPL ZK MESIC POUZITI LES SITE H 10M 3 MĚSÍCE</t>
  </si>
  <si>
    <t xml:space="preserve">OPRAVA PRŮČELNÍ FASÁDY DOMU ČP.165 BEZ RESTAUROVÁNÍ  </t>
  </si>
  <si>
    <t>VÝKAZ VÝMĚR STAVBY SO 03 DŮM čp. 165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</si>
</sst>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"/>
    <numFmt numFmtId="166" formatCode="0.000"/>
    <numFmt numFmtId="167" formatCode="#,##0.0000"/>
    <numFmt numFmtId="168" formatCode="0.0"/>
  </numFmts>
  <fonts count="11">
    <font>
      <sz val="10"/>
      <name val="Arial"/>
      <family val="0"/>
    </font>
    <font>
      <sz val="7"/>
      <name val="Arial"/>
      <family val="0"/>
    </font>
    <font>
      <i/>
      <sz val="7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7"/>
      <color indexed="8"/>
      <name val="Arial"/>
      <family val="0"/>
    </font>
    <font>
      <b/>
      <sz val="14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4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hair"/>
      <right style="double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medium"/>
      <top style="double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1" fillId="2" borderId="6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4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4" xfId="0" applyFont="1" applyBorder="1" applyAlignment="1">
      <alignment vertical="center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4" xfId="0" applyFont="1" applyBorder="1" applyAlignment="1">
      <alignment horizontal="right" vertical="center"/>
    </xf>
    <xf numFmtId="0" fontId="5" fillId="0" borderId="14" xfId="0" applyFont="1" applyBorder="1" applyAlignment="1">
      <alignment horizontal="left" vertical="center"/>
    </xf>
    <xf numFmtId="0" fontId="5" fillId="0" borderId="11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27" xfId="0" applyFont="1" applyBorder="1" applyAlignment="1">
      <alignment/>
    </xf>
    <xf numFmtId="0" fontId="1" fillId="0" borderId="28" xfId="0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vertical="center"/>
    </xf>
    <xf numFmtId="165" fontId="1" fillId="0" borderId="28" xfId="0" applyNumberFormat="1" applyFont="1" applyBorder="1" applyAlignment="1">
      <alignment vertical="center"/>
    </xf>
    <xf numFmtId="165" fontId="1" fillId="0" borderId="29" xfId="0" applyNumberFormat="1" applyFont="1" applyBorder="1" applyAlignment="1">
      <alignment vertical="center"/>
    </xf>
    <xf numFmtId="165" fontId="1" fillId="0" borderId="5" xfId="0" applyNumberFormat="1" applyFont="1" applyBorder="1" applyAlignment="1">
      <alignment vertical="center"/>
    </xf>
    <xf numFmtId="164" fontId="1" fillId="0" borderId="30" xfId="0" applyNumberFormat="1" applyFont="1" applyBorder="1" applyAlignment="1">
      <alignment vertical="center"/>
    </xf>
    <xf numFmtId="0" fontId="5" fillId="2" borderId="28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5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31" xfId="0" applyFont="1" applyFill="1" applyBorder="1" applyAlignment="1">
      <alignment/>
    </xf>
    <xf numFmtId="0" fontId="5" fillId="2" borderId="32" xfId="0" applyFont="1" applyFill="1" applyBorder="1" applyAlignment="1">
      <alignment/>
    </xf>
    <xf numFmtId="165" fontId="5" fillId="2" borderId="33" xfId="0" applyNumberFormat="1" applyFont="1" applyFill="1" applyBorder="1" applyAlignment="1">
      <alignment/>
    </xf>
    <xf numFmtId="164" fontId="5" fillId="2" borderId="30" xfId="0" applyNumberFormat="1" applyFont="1" applyFill="1" applyBorder="1" applyAlignment="1">
      <alignment/>
    </xf>
    <xf numFmtId="0" fontId="5" fillId="2" borderId="34" xfId="0" applyFont="1" applyFill="1" applyBorder="1" applyAlignment="1">
      <alignment/>
    </xf>
    <xf numFmtId="0" fontId="5" fillId="2" borderId="35" xfId="0" applyFont="1" applyFill="1" applyBorder="1" applyAlignment="1">
      <alignment horizontal="right" vertical="center"/>
    </xf>
    <xf numFmtId="0" fontId="5" fillId="2" borderId="35" xfId="0" applyFont="1" applyFill="1" applyBorder="1" applyAlignment="1">
      <alignment horizontal="left" vertical="center"/>
    </xf>
    <xf numFmtId="0" fontId="5" fillId="2" borderId="35" xfId="0" applyFont="1" applyFill="1" applyBorder="1" applyAlignment="1">
      <alignment/>
    </xf>
    <xf numFmtId="0" fontId="5" fillId="2" borderId="36" xfId="0" applyFont="1" applyFill="1" applyBorder="1" applyAlignment="1">
      <alignment/>
    </xf>
    <xf numFmtId="165" fontId="5" fillId="2" borderId="37" xfId="0" applyNumberFormat="1" applyFont="1" applyFill="1" applyBorder="1" applyAlignment="1">
      <alignment/>
    </xf>
    <xf numFmtId="0" fontId="5" fillId="2" borderId="38" xfId="0" applyFont="1" applyFill="1" applyBorder="1" applyAlignment="1">
      <alignment/>
    </xf>
    <xf numFmtId="165" fontId="5" fillId="2" borderId="39" xfId="0" applyNumberFormat="1" applyFont="1" applyFill="1" applyBorder="1" applyAlignment="1">
      <alignment/>
    </xf>
    <xf numFmtId="164" fontId="5" fillId="2" borderId="40" xfId="0" applyNumberFormat="1" applyFont="1" applyFill="1" applyBorder="1" applyAlignment="1">
      <alignment/>
    </xf>
    <xf numFmtId="165" fontId="5" fillId="2" borderId="0" xfId="0" applyNumberFormat="1" applyFont="1" applyFill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5" xfId="0" applyBorder="1" applyAlignment="1">
      <alignment/>
    </xf>
    <xf numFmtId="0" fontId="0" fillId="0" borderId="43" xfId="0" applyBorder="1" applyAlignment="1">
      <alignment/>
    </xf>
    <xf numFmtId="0" fontId="0" fillId="0" borderId="14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2" borderId="47" xfId="0" applyFill="1" applyBorder="1" applyAlignment="1">
      <alignment/>
    </xf>
    <xf numFmtId="0" fontId="0" fillId="2" borderId="48" xfId="0" applyFill="1" applyBorder="1" applyAlignment="1">
      <alignment/>
    </xf>
    <xf numFmtId="0" fontId="0" fillId="2" borderId="49" xfId="0" applyFill="1" applyBorder="1" applyAlignment="1">
      <alignment/>
    </xf>
    <xf numFmtId="0" fontId="5" fillId="2" borderId="49" xfId="0" applyFont="1" applyFill="1" applyBorder="1" applyAlignment="1">
      <alignment vertical="center"/>
    </xf>
    <xf numFmtId="3" fontId="5" fillId="2" borderId="50" xfId="0" applyNumberFormat="1" applyFont="1" applyFill="1" applyBorder="1" applyAlignment="1">
      <alignment vertical="center"/>
    </xf>
    <xf numFmtId="3" fontId="5" fillId="2" borderId="50" xfId="0" applyNumberFormat="1" applyFont="1" applyFill="1" applyBorder="1" applyAlignment="1">
      <alignment vertical="center"/>
    </xf>
    <xf numFmtId="0" fontId="0" fillId="0" borderId="51" xfId="0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39" xfId="0" applyBorder="1" applyAlignment="1">
      <alignment/>
    </xf>
    <xf numFmtId="0" fontId="1" fillId="0" borderId="44" xfId="0" applyFont="1" applyBorder="1" applyAlignment="1">
      <alignment horizontal="center" vertical="center"/>
    </xf>
    <xf numFmtId="0" fontId="0" fillId="0" borderId="52" xfId="0" applyBorder="1" applyAlignment="1">
      <alignment/>
    </xf>
    <xf numFmtId="0" fontId="1" fillId="0" borderId="53" xfId="0" applyFont="1" applyBorder="1" applyAlignment="1">
      <alignment horizontal="center" vertical="center"/>
    </xf>
    <xf numFmtId="0" fontId="0" fillId="0" borderId="54" xfId="0" applyBorder="1" applyAlignment="1">
      <alignment/>
    </xf>
    <xf numFmtId="0" fontId="1" fillId="0" borderId="55" xfId="0" applyFont="1" applyBorder="1" applyAlignment="1">
      <alignment horizontal="center" vertical="center"/>
    </xf>
    <xf numFmtId="0" fontId="0" fillId="0" borderId="56" xfId="0" applyBorder="1" applyAlignment="1">
      <alignment/>
    </xf>
    <xf numFmtId="0" fontId="0" fillId="0" borderId="46" xfId="0" applyBorder="1" applyAlignment="1">
      <alignment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0" fillId="0" borderId="60" xfId="0" applyBorder="1" applyAlignment="1">
      <alignment/>
    </xf>
    <xf numFmtId="0" fontId="4" fillId="0" borderId="61" xfId="0" applyFont="1" applyBorder="1" applyAlignment="1">
      <alignment/>
    </xf>
    <xf numFmtId="0" fontId="4" fillId="0" borderId="55" xfId="0" applyFont="1" applyBorder="1" applyAlignment="1">
      <alignment/>
    </xf>
    <xf numFmtId="0" fontId="4" fillId="0" borderId="62" xfId="0" applyFont="1" applyBorder="1" applyAlignment="1">
      <alignment/>
    </xf>
    <xf numFmtId="0" fontId="5" fillId="0" borderId="55" xfId="0" applyFont="1" applyBorder="1" applyAlignment="1">
      <alignment horizontal="left" vertical="center"/>
    </xf>
    <xf numFmtId="0" fontId="0" fillId="0" borderId="63" xfId="0" applyBorder="1" applyAlignment="1">
      <alignment/>
    </xf>
    <xf numFmtId="0" fontId="5" fillId="0" borderId="9" xfId="0" applyFont="1" applyBorder="1" applyAlignment="1">
      <alignment horizontal="right" vertical="center"/>
    </xf>
    <xf numFmtId="3" fontId="4" fillId="0" borderId="14" xfId="0" applyNumberFormat="1" applyFont="1" applyBorder="1" applyAlignment="1">
      <alignment vertical="center"/>
    </xf>
    <xf numFmtId="3" fontId="5" fillId="0" borderId="64" xfId="0" applyNumberFormat="1" applyFont="1" applyBorder="1" applyAlignment="1">
      <alignment vertical="center"/>
    </xf>
    <xf numFmtId="0" fontId="5" fillId="0" borderId="28" xfId="0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/>
    </xf>
    <xf numFmtId="3" fontId="4" fillId="0" borderId="5" xfId="0" applyNumberFormat="1" applyFont="1" applyBorder="1" applyAlignment="1">
      <alignment vertical="center"/>
    </xf>
    <xf numFmtId="3" fontId="5" fillId="0" borderId="65" xfId="0" applyNumberFormat="1" applyFont="1" applyBorder="1" applyAlignment="1">
      <alignment vertical="center"/>
    </xf>
    <xf numFmtId="0" fontId="0" fillId="0" borderId="66" xfId="0" applyBorder="1" applyAlignment="1">
      <alignment/>
    </xf>
    <xf numFmtId="0" fontId="5" fillId="2" borderId="67" xfId="0" applyFont="1" applyFill="1" applyBorder="1" applyAlignment="1">
      <alignment horizontal="right" vertical="center"/>
    </xf>
    <xf numFmtId="0" fontId="5" fillId="2" borderId="68" xfId="0" applyFont="1" applyFill="1" applyBorder="1" applyAlignment="1">
      <alignment horizontal="left" vertical="center"/>
    </xf>
    <xf numFmtId="3" fontId="5" fillId="2" borderId="68" xfId="0" applyNumberFormat="1" applyFont="1" applyFill="1" applyBorder="1" applyAlignment="1">
      <alignment vertical="center"/>
    </xf>
    <xf numFmtId="3" fontId="5" fillId="2" borderId="69" xfId="0" applyNumberFormat="1" applyFont="1" applyFill="1" applyBorder="1" applyAlignment="1">
      <alignment vertical="center"/>
    </xf>
    <xf numFmtId="0" fontId="4" fillId="2" borderId="70" xfId="0" applyFont="1" applyFill="1" applyBorder="1" applyAlignment="1">
      <alignment/>
    </xf>
    <xf numFmtId="0" fontId="5" fillId="2" borderId="50" xfId="0" applyFont="1" applyFill="1" applyBorder="1" applyAlignment="1">
      <alignment horizontal="left" vertical="center"/>
    </xf>
    <xf numFmtId="3" fontId="5" fillId="2" borderId="71" xfId="0" applyNumberFormat="1" applyFont="1" applyFill="1" applyBorder="1" applyAlignment="1">
      <alignment vertical="center"/>
    </xf>
    <xf numFmtId="0" fontId="7" fillId="0" borderId="57" xfId="0" applyFont="1" applyBorder="1" applyAlignment="1">
      <alignment horizontal="center" vertical="center"/>
    </xf>
    <xf numFmtId="0" fontId="0" fillId="0" borderId="57" xfId="0" applyBorder="1" applyAlignment="1">
      <alignment/>
    </xf>
    <xf numFmtId="0" fontId="0" fillId="0" borderId="41" xfId="0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49" fontId="0" fillId="2" borderId="35" xfId="0" applyNumberFormat="1" applyFill="1" applyBorder="1" applyAlignment="1">
      <alignment/>
    </xf>
    <xf numFmtId="0" fontId="0" fillId="0" borderId="39" xfId="0" applyBorder="1" applyAlignment="1">
      <alignment/>
    </xf>
    <xf numFmtId="49" fontId="0" fillId="0" borderId="35" xfId="0" applyNumberFormat="1" applyBorder="1" applyAlignment="1">
      <alignment/>
    </xf>
    <xf numFmtId="49" fontId="0" fillId="0" borderId="75" xfId="0" applyNumberFormat="1" applyBorder="1" applyAlignment="1">
      <alignment horizontal="center"/>
    </xf>
    <xf numFmtId="0" fontId="0" fillId="0" borderId="43" xfId="0" applyBorder="1" applyAlignment="1">
      <alignment/>
    </xf>
    <xf numFmtId="0" fontId="0" fillId="0" borderId="14" xfId="0" applyBorder="1" applyAlignment="1">
      <alignment/>
    </xf>
    <xf numFmtId="0" fontId="0" fillId="0" borderId="63" xfId="0" applyBorder="1" applyAlignment="1">
      <alignment horizontal="center"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3" fontId="0" fillId="0" borderId="63" xfId="0" applyNumberFormat="1" applyBorder="1" applyAlignment="1">
      <alignment/>
    </xf>
    <xf numFmtId="49" fontId="0" fillId="0" borderId="63" xfId="0" applyNumberFormat="1" applyBorder="1" applyAlignment="1">
      <alignment/>
    </xf>
    <xf numFmtId="49" fontId="0" fillId="0" borderId="63" xfId="0" applyNumberFormat="1" applyBorder="1" applyAlignment="1">
      <alignment horizontal="right"/>
    </xf>
    <xf numFmtId="0" fontId="0" fillId="0" borderId="63" xfId="0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0" fillId="0" borderId="59" xfId="0" applyBorder="1" applyAlignment="1">
      <alignment/>
    </xf>
    <xf numFmtId="0" fontId="0" fillId="0" borderId="49" xfId="0" applyBorder="1" applyAlignment="1">
      <alignment/>
    </xf>
    <xf numFmtId="0" fontId="3" fillId="0" borderId="56" xfId="0" applyFont="1" applyBorder="1" applyAlignment="1">
      <alignment horizontal="center" vertical="center"/>
    </xf>
    <xf numFmtId="0" fontId="0" fillId="0" borderId="81" xfId="0" applyBorder="1" applyAlignment="1">
      <alignment/>
    </xf>
    <xf numFmtId="0" fontId="0" fillId="0" borderId="74" xfId="0" applyBorder="1" applyAlignment="1">
      <alignment/>
    </xf>
    <xf numFmtId="0" fontId="0" fillId="0" borderId="77" xfId="0" applyBorder="1" applyAlignment="1">
      <alignment/>
    </xf>
    <xf numFmtId="4" fontId="0" fillId="0" borderId="76" xfId="0" applyNumberFormat="1" applyBorder="1" applyAlignment="1">
      <alignment horizontal="right" vertical="top"/>
    </xf>
    <xf numFmtId="0" fontId="0" fillId="0" borderId="77" xfId="0" applyBorder="1" applyAlignment="1">
      <alignment horizontal="center" vertical="top"/>
    </xf>
    <xf numFmtId="4" fontId="0" fillId="0" borderId="10" xfId="0" applyNumberFormat="1" applyBorder="1" applyAlignment="1">
      <alignment horizontal="right" vertical="top"/>
    </xf>
    <xf numFmtId="0" fontId="0" fillId="0" borderId="43" xfId="0" applyBorder="1" applyAlignment="1">
      <alignment horizontal="center" vertical="top"/>
    </xf>
    <xf numFmtId="0" fontId="0" fillId="0" borderId="82" xfId="0" applyBorder="1" applyAlignment="1">
      <alignment/>
    </xf>
    <xf numFmtId="49" fontId="0" fillId="2" borderId="34" xfId="0" applyNumberFormat="1" applyFill="1" applyBorder="1" applyAlignment="1">
      <alignment/>
    </xf>
    <xf numFmtId="0" fontId="0" fillId="0" borderId="9" xfId="0" applyBorder="1" applyAlignment="1">
      <alignment/>
    </xf>
    <xf numFmtId="0" fontId="0" fillId="0" borderId="83" xfId="0" applyBorder="1" applyAlignment="1">
      <alignment/>
    </xf>
    <xf numFmtId="49" fontId="0" fillId="0" borderId="83" xfId="0" applyNumberFormat="1" applyBorder="1" applyAlignment="1">
      <alignment/>
    </xf>
    <xf numFmtId="0" fontId="0" fillId="0" borderId="84" xfId="0" applyBorder="1" applyAlignment="1">
      <alignment/>
    </xf>
    <xf numFmtId="0" fontId="8" fillId="0" borderId="7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0" fillId="0" borderId="85" xfId="0" applyBorder="1" applyAlignment="1">
      <alignment/>
    </xf>
    <xf numFmtId="0" fontId="0" fillId="0" borderId="86" xfId="0" applyBorder="1" applyAlignment="1">
      <alignment/>
    </xf>
    <xf numFmtId="0" fontId="0" fillId="0" borderId="87" xfId="0" applyBorder="1" applyAlignment="1">
      <alignment/>
    </xf>
    <xf numFmtId="0" fontId="0" fillId="0" borderId="60" xfId="0" applyBorder="1" applyAlignment="1">
      <alignment/>
    </xf>
    <xf numFmtId="3" fontId="0" fillId="0" borderId="66" xfId="0" applyNumberFormat="1" applyBorder="1" applyAlignment="1">
      <alignment horizontal="right" vertical="top"/>
    </xf>
    <xf numFmtId="3" fontId="0" fillId="0" borderId="63" xfId="0" applyNumberFormat="1" applyBorder="1" applyAlignment="1">
      <alignment horizontal="right" vertical="top"/>
    </xf>
    <xf numFmtId="3" fontId="0" fillId="0" borderId="88" xfId="0" applyNumberFormat="1" applyBorder="1" applyAlignment="1">
      <alignment horizontal="right" vertical="top"/>
    </xf>
    <xf numFmtId="3" fontId="0" fillId="0" borderId="75" xfId="0" applyNumberFormat="1" applyBorder="1" applyAlignment="1">
      <alignment horizontal="right" vertical="top"/>
    </xf>
    <xf numFmtId="3" fontId="3" fillId="0" borderId="45" xfId="0" applyNumberFormat="1" applyFont="1" applyBorder="1" applyAlignment="1">
      <alignment horizontal="right" vertical="top"/>
    </xf>
    <xf numFmtId="0" fontId="3" fillId="0" borderId="61" xfId="0" applyFont="1" applyBorder="1" applyAlignment="1">
      <alignment/>
    </xf>
    <xf numFmtId="0" fontId="3" fillId="0" borderId="55" xfId="0" applyFont="1" applyBorder="1" applyAlignment="1">
      <alignment/>
    </xf>
    <xf numFmtId="49" fontId="0" fillId="0" borderId="9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42" xfId="0" applyBorder="1" applyAlignment="1">
      <alignment/>
    </xf>
    <xf numFmtId="0" fontId="0" fillId="0" borderId="75" xfId="0" applyBorder="1" applyAlignment="1">
      <alignment/>
    </xf>
    <xf numFmtId="0" fontId="0" fillId="0" borderId="28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1" xfId="0" applyBorder="1" applyAlignment="1">
      <alignment/>
    </xf>
    <xf numFmtId="165" fontId="0" fillId="0" borderId="56" xfId="0" applyNumberFormat="1" applyBorder="1" applyAlignment="1">
      <alignment horizontal="right"/>
    </xf>
    <xf numFmtId="165" fontId="0" fillId="0" borderId="76" xfId="0" applyNumberFormat="1" applyBorder="1" applyAlignment="1">
      <alignment horizontal="right"/>
    </xf>
    <xf numFmtId="3" fontId="0" fillId="0" borderId="78" xfId="0" applyNumberFormat="1" applyBorder="1" applyAlignment="1">
      <alignment horizontal="right"/>
    </xf>
    <xf numFmtId="3" fontId="0" fillId="0" borderId="55" xfId="0" applyNumberFormat="1" applyBorder="1" applyAlignment="1">
      <alignment horizontal="right"/>
    </xf>
    <xf numFmtId="0" fontId="9" fillId="2" borderId="67" xfId="0" applyFont="1" applyFill="1" applyBorder="1" applyAlignment="1">
      <alignment horizontal="left" vertical="center"/>
    </xf>
    <xf numFmtId="0" fontId="0" fillId="0" borderId="89" xfId="0" applyBorder="1" applyAlignment="1">
      <alignment/>
    </xf>
    <xf numFmtId="3" fontId="9" fillId="2" borderId="89" xfId="0" applyNumberFormat="1" applyFont="1" applyFill="1" applyBorder="1" applyAlignment="1">
      <alignment horizontal="right" vertical="center"/>
    </xf>
    <xf numFmtId="0" fontId="0" fillId="2" borderId="90" xfId="0" applyFill="1" applyBorder="1" applyAlignment="1">
      <alignment horizontal="left" vertical="center"/>
    </xf>
    <xf numFmtId="49" fontId="0" fillId="2" borderId="91" xfId="0" applyNumberFormat="1" applyFill="1" applyBorder="1" applyAlignment="1">
      <alignment/>
    </xf>
    <xf numFmtId="49" fontId="0" fillId="0" borderId="75" xfId="0" applyNumberFormat="1" applyBorder="1" applyAlignment="1">
      <alignment/>
    </xf>
    <xf numFmtId="0" fontId="0" fillId="0" borderId="85" xfId="0" applyBorder="1" applyAlignment="1">
      <alignment/>
    </xf>
    <xf numFmtId="49" fontId="0" fillId="0" borderId="14" xfId="0" applyNumberFormat="1" applyBorder="1" applyAlignment="1">
      <alignment/>
    </xf>
    <xf numFmtId="0" fontId="8" fillId="0" borderId="82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53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/>
    </xf>
    <xf numFmtId="0" fontId="0" fillId="0" borderId="92" xfId="0" applyBorder="1" applyAlignment="1">
      <alignment vertical="center" wrapText="1"/>
    </xf>
    <xf numFmtId="0" fontId="0" fillId="0" borderId="43" xfId="0" applyBorder="1" applyAlignment="1">
      <alignment horizontal="center" vertical="center"/>
    </xf>
    <xf numFmtId="3" fontId="0" fillId="0" borderId="92" xfId="0" applyNumberFormat="1" applyBorder="1" applyAlignment="1">
      <alignment horizontal="right" vertical="top"/>
    </xf>
    <xf numFmtId="0" fontId="9" fillId="2" borderId="70" xfId="0" applyFont="1" applyFill="1" applyBorder="1" applyAlignment="1">
      <alignment horizontal="left" vertical="center"/>
    </xf>
    <xf numFmtId="0" fontId="0" fillId="0" borderId="93" xfId="0" applyBorder="1" applyAlignment="1">
      <alignment/>
    </xf>
    <xf numFmtId="3" fontId="9" fillId="2" borderId="48" xfId="0" applyNumberFormat="1" applyFont="1" applyFill="1" applyBorder="1" applyAlignment="1">
      <alignment horizontal="right" vertical="center"/>
    </xf>
    <xf numFmtId="3" fontId="9" fillId="2" borderId="51" xfId="0" applyNumberFormat="1" applyFont="1" applyFill="1" applyBorder="1" applyAlignment="1">
      <alignment horizontal="right" vertical="center"/>
    </xf>
    <xf numFmtId="0" fontId="0" fillId="0" borderId="88" xfId="0" applyBorder="1" applyAlignment="1">
      <alignment/>
    </xf>
    <xf numFmtId="49" fontId="0" fillId="0" borderId="34" xfId="0" applyNumberFormat="1" applyBorder="1" applyAlignment="1">
      <alignment/>
    </xf>
    <xf numFmtId="49" fontId="0" fillId="0" borderId="39" xfId="0" applyNumberFormat="1" applyBorder="1" applyAlignment="1">
      <alignment/>
    </xf>
    <xf numFmtId="49" fontId="0" fillId="0" borderId="84" xfId="0" applyNumberFormat="1" applyBorder="1" applyAlignment="1">
      <alignment/>
    </xf>
    <xf numFmtId="49" fontId="0" fillId="0" borderId="57" xfId="0" applyNumberFormat="1" applyBorder="1" applyAlignment="1">
      <alignment/>
    </xf>
    <xf numFmtId="3" fontId="0" fillId="0" borderId="55" xfId="0" applyNumberFormat="1" applyBorder="1" applyAlignment="1">
      <alignment horizontal="right" vertical="top"/>
    </xf>
    <xf numFmtId="49" fontId="0" fillId="0" borderId="45" xfId="0" applyNumberFormat="1" applyBorder="1" applyAlignment="1">
      <alignment/>
    </xf>
    <xf numFmtId="3" fontId="0" fillId="0" borderId="78" xfId="0" applyNumberFormat="1" applyBorder="1" applyAlignment="1">
      <alignment horizontal="right" vertical="top"/>
    </xf>
    <xf numFmtId="0" fontId="0" fillId="0" borderId="66" xfId="0" applyBorder="1" applyAlignment="1">
      <alignment/>
    </xf>
    <xf numFmtId="0" fontId="3" fillId="0" borderId="83" xfId="0" applyFont="1" applyBorder="1" applyAlignment="1">
      <alignment/>
    </xf>
    <xf numFmtId="3" fontId="3" fillId="0" borderId="78" xfId="0" applyNumberFormat="1" applyFont="1" applyBorder="1" applyAlignment="1">
      <alignment horizontal="right" vertical="top"/>
    </xf>
    <xf numFmtId="0" fontId="3" fillId="0" borderId="76" xfId="0" applyFont="1" applyBorder="1" applyAlignment="1">
      <alignment/>
    </xf>
    <xf numFmtId="0" fontId="0" fillId="0" borderId="43" xfId="0" applyBorder="1" applyAlignment="1">
      <alignment horizontal="right"/>
    </xf>
    <xf numFmtId="0" fontId="0" fillId="0" borderId="67" xfId="0" applyBorder="1" applyAlignment="1">
      <alignment/>
    </xf>
    <xf numFmtId="3" fontId="0" fillId="0" borderId="68" xfId="0" applyNumberFormat="1" applyBorder="1" applyAlignment="1">
      <alignment horizontal="right" vertical="top"/>
    </xf>
    <xf numFmtId="3" fontId="9" fillId="2" borderId="49" xfId="0" applyNumberFormat="1" applyFont="1" applyFill="1" applyBorder="1" applyAlignment="1">
      <alignment horizontal="right" vertical="center"/>
    </xf>
    <xf numFmtId="0" fontId="9" fillId="2" borderId="51" xfId="0" applyFont="1" applyFill="1" applyBorder="1" applyAlignment="1">
      <alignment horizontal="left" vertical="center"/>
    </xf>
    <xf numFmtId="0" fontId="0" fillId="0" borderId="35" xfId="0" applyBorder="1" applyAlignment="1">
      <alignment/>
    </xf>
    <xf numFmtId="0" fontId="0" fillId="0" borderId="35" xfId="0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2" fontId="1" fillId="0" borderId="5" xfId="0" applyNumberFormat="1" applyFont="1" applyBorder="1" applyAlignment="1">
      <alignment vertical="center"/>
    </xf>
    <xf numFmtId="4" fontId="1" fillId="0" borderId="5" xfId="0" applyNumberFormat="1" applyFont="1" applyBorder="1" applyAlignment="1">
      <alignment vertical="center"/>
    </xf>
    <xf numFmtId="49" fontId="3" fillId="2" borderId="35" xfId="0" applyNumberFormat="1" applyFont="1" applyFill="1" applyBorder="1" applyAlignment="1">
      <alignment/>
    </xf>
    <xf numFmtId="0" fontId="3" fillId="0" borderId="39" xfId="0" applyFont="1" applyBorder="1" applyAlignment="1">
      <alignment/>
    </xf>
    <xf numFmtId="0" fontId="3" fillId="0" borderId="7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">
      <selection activeCell="E20" sqref="E20"/>
    </sheetView>
  </sheetViews>
  <sheetFormatPr defaultColWidth="9.140625" defaultRowHeight="12.75"/>
  <sheetData>
    <row r="1" spans="1:9" ht="12.75" customHeight="1">
      <c r="A1" s="79"/>
      <c r="B1" s="37"/>
      <c r="C1" s="37"/>
      <c r="D1" s="37"/>
      <c r="E1" s="37"/>
      <c r="F1" s="37"/>
      <c r="G1" s="37"/>
      <c r="H1" s="37"/>
      <c r="I1" s="78"/>
    </row>
    <row r="2" spans="1:9" ht="12.75" customHeight="1">
      <c r="A2" s="77"/>
      <c r="I2" s="76"/>
    </row>
    <row r="3" spans="1:9" ht="12.75" customHeight="1">
      <c r="A3" s="77"/>
      <c r="I3" s="76"/>
    </row>
    <row r="4" spans="1:9" ht="12.75" customHeight="1">
      <c r="A4" s="77"/>
      <c r="I4" s="76"/>
    </row>
    <row r="5" spans="1:9" ht="12.75" customHeight="1">
      <c r="A5" s="77"/>
      <c r="I5" s="76"/>
    </row>
    <row r="6" spans="1:9" ht="49.5" customHeight="1">
      <c r="A6" s="227" t="s">
        <v>297</v>
      </c>
      <c r="B6" s="5"/>
      <c r="C6" s="5"/>
      <c r="D6" s="5"/>
      <c r="E6" s="5"/>
      <c r="F6" s="5"/>
      <c r="G6" s="5"/>
      <c r="H6" s="5"/>
      <c r="I6" s="176"/>
    </row>
    <row r="7" spans="1:9" ht="12.75" customHeight="1">
      <c r="A7" s="77"/>
      <c r="I7" s="76"/>
    </row>
    <row r="8" spans="1:9" ht="49.5" customHeight="1">
      <c r="A8" s="230" t="s">
        <v>296</v>
      </c>
      <c r="B8" s="231"/>
      <c r="C8" s="231"/>
      <c r="D8" s="231"/>
      <c r="E8" s="231"/>
      <c r="F8" s="231"/>
      <c r="G8" s="231"/>
      <c r="H8" s="231"/>
      <c r="I8" s="232"/>
    </row>
    <row r="9" spans="1:9" ht="12.75" customHeight="1">
      <c r="A9" s="77"/>
      <c r="I9" s="76"/>
    </row>
    <row r="10" spans="1:9" ht="12.75" customHeight="1">
      <c r="A10" s="77"/>
      <c r="I10" s="76"/>
    </row>
    <row r="11" spans="1:9" ht="12.75" customHeight="1">
      <c r="A11" s="77"/>
      <c r="I11" s="76"/>
    </row>
    <row r="12" spans="1:9" ht="12.75" customHeight="1">
      <c r="A12" s="77"/>
      <c r="I12" s="76"/>
    </row>
    <row r="13" spans="1:9" ht="12.75" customHeight="1">
      <c r="A13" s="77"/>
      <c r="I13" s="76"/>
    </row>
    <row r="14" spans="1:9" ht="12.75" customHeight="1">
      <c r="A14" s="77"/>
      <c r="I14" s="76"/>
    </row>
    <row r="15" spans="1:9" ht="12.75" customHeight="1">
      <c r="A15" s="77"/>
      <c r="I15" s="76"/>
    </row>
    <row r="16" spans="1:9" ht="12.75" customHeight="1">
      <c r="A16" s="77"/>
      <c r="I16" s="76"/>
    </row>
    <row r="17" spans="1:9" ht="12.75" customHeight="1">
      <c r="A17" s="77"/>
      <c r="I17" s="76"/>
    </row>
    <row r="18" spans="1:9" ht="12.75" customHeight="1">
      <c r="A18" s="77"/>
      <c r="I18" s="76"/>
    </row>
    <row r="19" spans="1:9" ht="12.75" customHeight="1">
      <c r="A19" s="77"/>
      <c r="I19" s="76"/>
    </row>
    <row r="20" spans="1:9" ht="12.75" customHeight="1">
      <c r="A20" s="77"/>
      <c r="I20" s="76"/>
    </row>
    <row r="21" spans="1:9" ht="12.75" customHeight="1">
      <c r="A21" s="77"/>
      <c r="I21" s="76"/>
    </row>
    <row r="22" spans="1:9" ht="12.75" customHeight="1">
      <c r="A22" s="77"/>
      <c r="I22" s="76"/>
    </row>
    <row r="23" spans="1:9" ht="12.75" customHeight="1">
      <c r="A23" s="77"/>
      <c r="I23" s="76"/>
    </row>
    <row r="24" spans="1:9" ht="12.75" customHeight="1">
      <c r="A24" s="77"/>
      <c r="I24" s="76"/>
    </row>
    <row r="25" spans="1:9" ht="12.75" customHeight="1">
      <c r="A25" s="77"/>
      <c r="I25" s="76"/>
    </row>
    <row r="26" spans="1:9" ht="12.75" customHeight="1">
      <c r="A26" s="77"/>
      <c r="I26" s="76"/>
    </row>
    <row r="27" spans="1:9" ht="12.75" customHeight="1">
      <c r="A27" s="77"/>
      <c r="I27" s="76"/>
    </row>
    <row r="28" spans="1:9" ht="12.75" customHeight="1">
      <c r="A28" s="77"/>
      <c r="I28" s="76"/>
    </row>
    <row r="29" spans="1:9" ht="12.75" customHeight="1">
      <c r="A29" s="77"/>
      <c r="I29" s="76"/>
    </row>
    <row r="30" spans="1:9" ht="12.75" customHeight="1">
      <c r="A30" s="228" t="s">
        <v>231</v>
      </c>
      <c r="B30" s="5"/>
      <c r="C30" s="5"/>
      <c r="D30" s="5"/>
      <c r="E30" s="5"/>
      <c r="F30" s="5"/>
      <c r="G30" s="5"/>
      <c r="H30" s="5"/>
      <c r="I30" s="176"/>
    </row>
    <row r="31" spans="1:9" ht="12.75" customHeight="1">
      <c r="A31" s="77"/>
      <c r="I31" s="76"/>
    </row>
    <row r="32" spans="1:9" ht="12.75" customHeight="1">
      <c r="A32" s="229"/>
      <c r="B32" s="5"/>
      <c r="C32" s="5"/>
      <c r="D32" s="5"/>
      <c r="E32" s="5"/>
      <c r="F32" s="5"/>
      <c r="G32" s="5"/>
      <c r="H32" s="5"/>
      <c r="I32" s="176"/>
    </row>
    <row r="33" spans="1:9" ht="12.75" customHeight="1">
      <c r="A33" s="77"/>
      <c r="I33" s="76"/>
    </row>
    <row r="34" spans="1:9" ht="12.75" customHeight="1">
      <c r="A34" s="77"/>
      <c r="I34" s="76"/>
    </row>
    <row r="35" spans="1:9" ht="12.75" customHeight="1">
      <c r="A35" s="77"/>
      <c r="I35" s="76"/>
    </row>
    <row r="36" spans="1:9" ht="12.75" customHeight="1">
      <c r="A36" s="77"/>
      <c r="I36" s="76"/>
    </row>
    <row r="37" spans="1:9" ht="12.75" customHeight="1">
      <c r="A37" s="77"/>
      <c r="I37" s="76"/>
    </row>
    <row r="38" spans="1:9" ht="12.75" customHeight="1">
      <c r="A38" s="77"/>
      <c r="I38" s="76"/>
    </row>
    <row r="39" spans="1:9" ht="12.75" customHeight="1">
      <c r="A39" s="77"/>
      <c r="I39" s="76"/>
    </row>
    <row r="40" spans="1:9" ht="12.75" customHeight="1">
      <c r="A40" s="77"/>
      <c r="I40" s="76"/>
    </row>
    <row r="41" spans="1:9" ht="12.75" customHeight="1">
      <c r="A41" s="77"/>
      <c r="I41" s="76"/>
    </row>
    <row r="42" spans="1:9" ht="12.75" customHeight="1">
      <c r="A42" s="77"/>
      <c r="I42" s="76"/>
    </row>
    <row r="43" spans="1:9" ht="12.75" customHeight="1">
      <c r="A43" s="77"/>
      <c r="I43" s="76"/>
    </row>
    <row r="44" spans="1:9" ht="12.75" customHeight="1">
      <c r="A44" s="77"/>
      <c r="I44" s="76"/>
    </row>
    <row r="45" spans="1:9" ht="12.75" customHeight="1">
      <c r="A45" s="228" t="s">
        <v>232</v>
      </c>
      <c r="B45" s="5"/>
      <c r="C45" s="5"/>
      <c r="D45" s="5"/>
      <c r="E45" s="5"/>
      <c r="F45" s="5"/>
      <c r="G45" s="5"/>
      <c r="H45" s="5"/>
      <c r="I45" s="176"/>
    </row>
    <row r="46" spans="1:9" ht="12.75" customHeight="1">
      <c r="A46" s="77"/>
      <c r="I46" s="76"/>
    </row>
    <row r="47" spans="1:9" ht="12.75" customHeight="1">
      <c r="A47" s="77"/>
      <c r="I47" s="76"/>
    </row>
    <row r="48" spans="1:9" ht="12.75" customHeight="1">
      <c r="A48" s="77"/>
      <c r="I48" s="76"/>
    </row>
    <row r="49" spans="1:9" ht="12.75" customHeight="1">
      <c r="A49" s="225"/>
      <c r="B49" s="91"/>
      <c r="C49" s="91"/>
      <c r="D49" s="91"/>
      <c r="E49" s="91"/>
      <c r="F49" s="91"/>
      <c r="G49" s="91"/>
      <c r="H49" s="91"/>
      <c r="I49" s="149"/>
    </row>
  </sheetData>
  <mergeCells count="5">
    <mergeCell ref="A45:I45"/>
    <mergeCell ref="A6:I6"/>
    <mergeCell ref="A8:I8"/>
    <mergeCell ref="A30:I30"/>
    <mergeCell ref="A32:I32"/>
  </mergeCells>
  <printOptions horizontalCentered="1" verticalCentered="1"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selection activeCell="B3" sqref="B3:D3"/>
    </sheetView>
  </sheetViews>
  <sheetFormatPr defaultColWidth="9.140625" defaultRowHeight="12.75"/>
  <cols>
    <col min="1" max="1" width="17.00390625" style="0" customWidth="1"/>
    <col min="2" max="2" width="24.421875" style="0" customWidth="1"/>
    <col min="3" max="3" width="2.57421875" style="0" customWidth="1"/>
    <col min="4" max="4" width="14.7109375" style="0" customWidth="1"/>
    <col min="5" max="5" width="7.28125" style="0" customWidth="1"/>
    <col min="6" max="6" width="15.8515625" style="0" customWidth="1"/>
    <col min="7" max="7" width="3.57421875" style="0" customWidth="1"/>
  </cols>
  <sheetData>
    <row r="1" spans="1:7" ht="28.5" customHeight="1" thickBot="1">
      <c r="A1" s="123" t="s">
        <v>217</v>
      </c>
      <c r="B1" s="124"/>
      <c r="C1" s="124"/>
      <c r="D1" s="124"/>
      <c r="E1" s="124"/>
      <c r="F1" s="124"/>
      <c r="G1" s="124"/>
    </row>
    <row r="2" spans="1:7" ht="12.75" customHeight="1">
      <c r="A2" s="80" t="s">
        <v>203</v>
      </c>
      <c r="B2" s="127" t="s">
        <v>204</v>
      </c>
      <c r="C2" s="125"/>
      <c r="D2" s="126"/>
      <c r="E2" s="127" t="s">
        <v>194</v>
      </c>
      <c r="F2" s="125"/>
      <c r="G2" s="194"/>
    </row>
    <row r="3" spans="1:7" ht="12.75" customHeight="1">
      <c r="A3" s="189" t="s">
        <v>142</v>
      </c>
      <c r="B3" s="235" t="s">
        <v>246</v>
      </c>
      <c r="C3" s="236"/>
      <c r="D3" s="237"/>
      <c r="E3" s="131" t="s">
        <v>249</v>
      </c>
      <c r="F3" s="130"/>
      <c r="G3" s="208"/>
    </row>
    <row r="4" spans="1:7" ht="12.75" customHeight="1">
      <c r="A4" s="157" t="s">
        <v>218</v>
      </c>
      <c r="B4" s="15"/>
      <c r="C4" s="15"/>
      <c r="D4" s="15"/>
      <c r="E4" s="15"/>
      <c r="F4" s="15"/>
      <c r="G4" s="142"/>
    </row>
    <row r="5" spans="1:7" ht="12.75" customHeight="1">
      <c r="A5" s="209" t="s">
        <v>248</v>
      </c>
      <c r="B5" s="130"/>
      <c r="C5" s="130"/>
      <c r="D5" s="130"/>
      <c r="E5" s="130"/>
      <c r="F5" s="130"/>
      <c r="G5" s="208"/>
    </row>
    <row r="6" spans="1:7" ht="12.75" customHeight="1">
      <c r="A6" s="157" t="s">
        <v>219</v>
      </c>
      <c r="B6" s="15"/>
      <c r="C6" s="15"/>
      <c r="D6" s="133"/>
      <c r="E6" s="37" t="s">
        <v>220</v>
      </c>
      <c r="F6" s="15"/>
      <c r="G6" s="142"/>
    </row>
    <row r="7" spans="1:7" ht="12.75" customHeight="1">
      <c r="A7" s="209" t="s">
        <v>142</v>
      </c>
      <c r="B7" s="130"/>
      <c r="C7" s="130"/>
      <c r="D7" s="128"/>
      <c r="E7" t="s">
        <v>221</v>
      </c>
      <c r="F7" s="210"/>
      <c r="G7" s="208"/>
    </row>
    <row r="8" spans="1:7" ht="12.75" customHeight="1">
      <c r="A8" s="157" t="s">
        <v>222</v>
      </c>
      <c r="B8" s="15"/>
      <c r="C8" s="15"/>
      <c r="D8" s="133"/>
      <c r="E8" s="37" t="s">
        <v>220</v>
      </c>
      <c r="F8" s="15"/>
      <c r="G8" s="142"/>
    </row>
    <row r="9" spans="1:7" ht="12.75" customHeight="1">
      <c r="A9" s="209" t="s">
        <v>142</v>
      </c>
      <c r="B9" s="130"/>
      <c r="C9" s="130"/>
      <c r="D9" s="128"/>
      <c r="E9" t="s">
        <v>221</v>
      </c>
      <c r="F9" s="210"/>
      <c r="G9" s="208"/>
    </row>
    <row r="10" spans="1:7" ht="12.75" customHeight="1">
      <c r="A10" s="157" t="s">
        <v>223</v>
      </c>
      <c r="B10" s="15"/>
      <c r="C10" s="15"/>
      <c r="D10" s="133"/>
      <c r="E10" s="37" t="s">
        <v>220</v>
      </c>
      <c r="F10" s="15"/>
      <c r="G10" s="142"/>
    </row>
    <row r="11" spans="1:7" ht="12.75" customHeight="1">
      <c r="A11" s="209" t="s">
        <v>142</v>
      </c>
      <c r="B11" s="130"/>
      <c r="C11" s="130"/>
      <c r="D11" s="128"/>
      <c r="E11" t="s">
        <v>221</v>
      </c>
      <c r="F11" s="210"/>
      <c r="G11" s="208"/>
    </row>
    <row r="12" spans="1:7" ht="12.75" customHeight="1">
      <c r="A12" s="157" t="s">
        <v>224</v>
      </c>
      <c r="B12" s="15"/>
      <c r="C12" s="15"/>
      <c r="D12" s="133"/>
      <c r="E12" s="37" t="s">
        <v>220</v>
      </c>
      <c r="F12" s="15"/>
      <c r="G12" s="142"/>
    </row>
    <row r="13" spans="1:7" ht="12.75" customHeight="1" thickBot="1">
      <c r="A13" s="211" t="s">
        <v>142</v>
      </c>
      <c r="B13" s="124"/>
      <c r="C13" s="124"/>
      <c r="D13" s="143"/>
      <c r="E13" t="s">
        <v>221</v>
      </c>
      <c r="F13" s="212"/>
      <c r="G13" s="145"/>
    </row>
    <row r="14" spans="1:7" ht="28.5" customHeight="1" thickBot="1">
      <c r="A14" s="161" t="s">
        <v>156</v>
      </c>
      <c r="B14" s="146"/>
      <c r="C14" s="146"/>
      <c r="D14" s="146"/>
      <c r="E14" s="146"/>
      <c r="F14" s="146"/>
      <c r="G14" s="89"/>
    </row>
    <row r="15" spans="1:7" ht="12.75" customHeight="1">
      <c r="A15" s="180" t="s">
        <v>157</v>
      </c>
      <c r="B15" s="97"/>
      <c r="C15" s="97"/>
      <c r="D15" s="166"/>
      <c r="E15" s="213">
        <f>'KRYCÍ LIST'!C19</f>
        <v>0</v>
      </c>
      <c r="F15" s="97"/>
      <c r="G15" s="214" t="s">
        <v>198</v>
      </c>
    </row>
    <row r="16" spans="1:7" ht="12.75" customHeight="1">
      <c r="A16" s="158" t="s">
        <v>225</v>
      </c>
      <c r="B16" s="136"/>
      <c r="C16" s="136"/>
      <c r="D16" s="137"/>
      <c r="E16" s="215">
        <f>SUM('KRYCÍ LIST'!C20:'KRYCÍ LIST'!C22)</f>
        <v>0</v>
      </c>
      <c r="F16" s="136"/>
      <c r="G16" s="140" t="s">
        <v>198</v>
      </c>
    </row>
    <row r="17" spans="1:7" ht="12.75" customHeight="1">
      <c r="A17" s="158" t="s">
        <v>158</v>
      </c>
      <c r="B17" s="136"/>
      <c r="C17" s="136"/>
      <c r="D17" s="137"/>
      <c r="E17" s="215">
        <f>'KRYCÍ LIST'!C24</f>
        <v>0</v>
      </c>
      <c r="F17" s="136"/>
      <c r="G17" s="140" t="s">
        <v>198</v>
      </c>
    </row>
    <row r="18" spans="1:7" ht="12.75" customHeight="1">
      <c r="A18" s="158" t="s">
        <v>184</v>
      </c>
      <c r="B18" s="136"/>
      <c r="C18" s="136"/>
      <c r="D18" s="137"/>
      <c r="E18" s="215">
        <f>'KRYCÍ LIST'!C25</f>
        <v>0</v>
      </c>
      <c r="F18" s="136"/>
      <c r="G18" s="140" t="s">
        <v>198</v>
      </c>
    </row>
    <row r="19" spans="1:7" ht="12.75" customHeight="1">
      <c r="A19" s="158" t="s">
        <v>185</v>
      </c>
      <c r="B19" s="136"/>
      <c r="C19" s="136"/>
      <c r="D19" s="137"/>
      <c r="E19" s="215">
        <f>'KRYCÍ LIST'!C26</f>
        <v>0</v>
      </c>
      <c r="F19" s="136"/>
      <c r="G19" s="140" t="s">
        <v>198</v>
      </c>
    </row>
    <row r="20" spans="1:7" ht="12.75" customHeight="1">
      <c r="A20" s="158"/>
      <c r="B20" s="136"/>
      <c r="C20" s="136"/>
      <c r="D20" s="136"/>
      <c r="E20" s="136"/>
      <c r="F20" s="136"/>
      <c r="G20" s="216"/>
    </row>
    <row r="21" spans="1:7" ht="12.75" customHeight="1">
      <c r="A21" s="217" t="s">
        <v>226</v>
      </c>
      <c r="B21" s="136"/>
      <c r="C21" s="136"/>
      <c r="D21" s="137"/>
      <c r="E21" s="218">
        <f>'KRYCÍ LIST'!C27</f>
        <v>0</v>
      </c>
      <c r="F21" s="219"/>
      <c r="G21" s="140" t="s">
        <v>198</v>
      </c>
    </row>
    <row r="22" spans="1:7" ht="12.75" customHeight="1">
      <c r="A22" s="158"/>
      <c r="B22" s="136"/>
      <c r="C22" s="136"/>
      <c r="D22" s="136"/>
      <c r="E22" s="136"/>
      <c r="F22" s="136"/>
      <c r="G22" s="216"/>
    </row>
    <row r="23" spans="1:7" ht="12.75" customHeight="1">
      <c r="A23" s="158" t="s">
        <v>196</v>
      </c>
      <c r="B23" s="136"/>
      <c r="C23" s="136"/>
      <c r="D23" s="220" t="s">
        <v>227</v>
      </c>
      <c r="E23" s="215">
        <f>'KRYCÍ LIST'!E34</f>
        <v>0</v>
      </c>
      <c r="F23" s="136"/>
      <c r="G23" s="140" t="s">
        <v>198</v>
      </c>
    </row>
    <row r="24" spans="1:7" ht="12.75" customHeight="1">
      <c r="A24" s="158" t="s">
        <v>199</v>
      </c>
      <c r="B24" s="136"/>
      <c r="C24" s="136"/>
      <c r="D24" s="220" t="s">
        <v>227</v>
      </c>
      <c r="E24" s="215">
        <f>'KRYCÍ LIST'!E35</f>
        <v>0</v>
      </c>
      <c r="F24" s="136"/>
      <c r="G24" s="140" t="s">
        <v>198</v>
      </c>
    </row>
    <row r="25" spans="1:7" ht="12.75" customHeight="1">
      <c r="A25" s="158" t="s">
        <v>196</v>
      </c>
      <c r="B25" s="136"/>
      <c r="C25" s="136"/>
      <c r="D25" s="220" t="s">
        <v>228</v>
      </c>
      <c r="E25" s="215">
        <f>'KRYCÍ LIST'!E36</f>
        <v>0</v>
      </c>
      <c r="F25" s="136"/>
      <c r="G25" s="140" t="s">
        <v>198</v>
      </c>
    </row>
    <row r="26" spans="1:7" ht="12.75" customHeight="1" thickBot="1">
      <c r="A26" s="221" t="s">
        <v>199</v>
      </c>
      <c r="B26" s="186"/>
      <c r="C26" s="186"/>
      <c r="D26" s="220" t="s">
        <v>228</v>
      </c>
      <c r="E26" s="222">
        <f>'KRYCÍ LIST'!E37</f>
        <v>0</v>
      </c>
      <c r="F26" s="186"/>
      <c r="G26" s="140" t="s">
        <v>198</v>
      </c>
    </row>
    <row r="27" spans="1:7" ht="19.5" customHeight="1" thickBot="1">
      <c r="A27" s="204" t="s">
        <v>229</v>
      </c>
      <c r="B27" s="146"/>
      <c r="C27" s="146"/>
      <c r="D27" s="146"/>
      <c r="E27" s="223">
        <f>SUM(E23:E26)</f>
        <v>0</v>
      </c>
      <c r="F27" s="146"/>
      <c r="G27" s="224" t="s">
        <v>198</v>
      </c>
    </row>
    <row r="29" spans="1:7" ht="12.75">
      <c r="A29" s="134" t="s">
        <v>206</v>
      </c>
      <c r="B29" s="133"/>
      <c r="D29" s="134" t="s">
        <v>208</v>
      </c>
      <c r="E29" s="15"/>
      <c r="F29" s="15"/>
      <c r="G29" s="133"/>
    </row>
    <row r="30" spans="1:7" ht="12.75">
      <c r="A30" s="10"/>
      <c r="B30" s="176"/>
      <c r="D30" s="10"/>
      <c r="E30" s="5"/>
      <c r="F30" s="5"/>
      <c r="G30" s="176"/>
    </row>
    <row r="31" spans="1:7" ht="12.75">
      <c r="A31" s="10"/>
      <c r="B31" s="176"/>
      <c r="D31" s="10"/>
      <c r="E31" s="5"/>
      <c r="F31" s="5"/>
      <c r="G31" s="176"/>
    </row>
    <row r="32" spans="1:7" ht="12.75">
      <c r="A32" s="10"/>
      <c r="B32" s="176"/>
      <c r="D32" s="10"/>
      <c r="E32" s="5"/>
      <c r="F32" s="5"/>
      <c r="G32" s="176"/>
    </row>
    <row r="33" spans="1:7" ht="12.75">
      <c r="A33" s="10"/>
      <c r="B33" s="176"/>
      <c r="D33" s="10"/>
      <c r="E33" s="5"/>
      <c r="F33" s="5"/>
      <c r="G33" s="176"/>
    </row>
    <row r="34" spans="1:7" ht="12.75">
      <c r="A34" s="10"/>
      <c r="B34" s="176"/>
      <c r="D34" s="10"/>
      <c r="E34" s="5"/>
      <c r="F34" s="5"/>
      <c r="G34" s="176"/>
    </row>
    <row r="35" spans="1:7" ht="12.75">
      <c r="A35" s="10"/>
      <c r="B35" s="176"/>
      <c r="D35" s="10"/>
      <c r="E35" s="5"/>
      <c r="F35" s="5"/>
      <c r="G35" s="176"/>
    </row>
    <row r="36" spans="1:7" ht="12.75">
      <c r="A36" s="10"/>
      <c r="B36" s="176"/>
      <c r="D36" s="10"/>
      <c r="E36" s="5"/>
      <c r="F36" s="5"/>
      <c r="G36" s="176"/>
    </row>
    <row r="37" spans="1:7" ht="12.75">
      <c r="A37" s="10"/>
      <c r="B37" s="176"/>
      <c r="D37" s="10"/>
      <c r="E37" s="5"/>
      <c r="F37" s="5"/>
      <c r="G37" s="176"/>
    </row>
    <row r="38" spans="1:7" ht="12.75">
      <c r="A38" s="10"/>
      <c r="B38" s="176"/>
      <c r="D38" s="10"/>
      <c r="E38" s="5"/>
      <c r="F38" s="5"/>
      <c r="G38" s="176"/>
    </row>
    <row r="39" spans="1:7" ht="12.75">
      <c r="A39" s="226" t="s">
        <v>230</v>
      </c>
      <c r="B39" s="128"/>
      <c r="D39" s="226" t="s">
        <v>230</v>
      </c>
      <c r="E39" s="130"/>
      <c r="F39" s="130"/>
      <c r="G39" s="128"/>
    </row>
    <row r="41" spans="1:7" ht="12.75">
      <c r="A41" s="134" t="s">
        <v>207</v>
      </c>
      <c r="B41" s="133"/>
      <c r="D41" s="134" t="s">
        <v>209</v>
      </c>
      <c r="E41" s="15"/>
      <c r="F41" s="15"/>
      <c r="G41" s="133"/>
    </row>
    <row r="42" spans="1:7" ht="12.75">
      <c r="A42" s="10"/>
      <c r="B42" s="176"/>
      <c r="D42" s="10"/>
      <c r="E42" s="5"/>
      <c r="F42" s="5"/>
      <c r="G42" s="176"/>
    </row>
    <row r="43" spans="1:7" ht="12.75">
      <c r="A43" s="10"/>
      <c r="B43" s="176"/>
      <c r="D43" s="10"/>
      <c r="E43" s="5"/>
      <c r="F43" s="5"/>
      <c r="G43" s="176"/>
    </row>
    <row r="44" spans="1:7" ht="12.75">
      <c r="A44" s="10"/>
      <c r="B44" s="176"/>
      <c r="D44" s="10"/>
      <c r="E44" s="5"/>
      <c r="F44" s="5"/>
      <c r="G44" s="176"/>
    </row>
    <row r="45" spans="1:7" ht="12.75">
      <c r="A45" s="10"/>
      <c r="B45" s="176"/>
      <c r="D45" s="10"/>
      <c r="E45" s="5"/>
      <c r="F45" s="5"/>
      <c r="G45" s="176"/>
    </row>
    <row r="46" spans="1:7" ht="12.75">
      <c r="A46" s="10"/>
      <c r="B46" s="176"/>
      <c r="D46" s="10"/>
      <c r="E46" s="5"/>
      <c r="F46" s="5"/>
      <c r="G46" s="176"/>
    </row>
    <row r="47" spans="1:7" ht="12.75">
      <c r="A47" s="10"/>
      <c r="B47" s="176"/>
      <c r="D47" s="10"/>
      <c r="E47" s="5"/>
      <c r="F47" s="5"/>
      <c r="G47" s="176"/>
    </row>
    <row r="48" spans="1:7" ht="12.75">
      <c r="A48" s="10"/>
      <c r="B48" s="176"/>
      <c r="D48" s="10"/>
      <c r="E48" s="5"/>
      <c r="F48" s="5"/>
      <c r="G48" s="176"/>
    </row>
    <row r="49" spans="1:7" ht="12.75">
      <c r="A49" s="10"/>
      <c r="B49" s="176"/>
      <c r="D49" s="10"/>
      <c r="E49" s="5"/>
      <c r="F49" s="5"/>
      <c r="G49" s="176"/>
    </row>
    <row r="50" spans="1:7" ht="12.75">
      <c r="A50" s="10"/>
      <c r="B50" s="176"/>
      <c r="D50" s="10"/>
      <c r="E50" s="5"/>
      <c r="F50" s="5"/>
      <c r="G50" s="176"/>
    </row>
    <row r="51" spans="1:7" ht="12.75">
      <c r="A51" s="226" t="s">
        <v>230</v>
      </c>
      <c r="B51" s="128"/>
      <c r="D51" s="226" t="s">
        <v>230</v>
      </c>
      <c r="E51" s="130"/>
      <c r="F51" s="130"/>
      <c r="G51" s="128"/>
    </row>
  </sheetData>
  <mergeCells count="60">
    <mergeCell ref="A41:B41"/>
    <mergeCell ref="A42:B50"/>
    <mergeCell ref="A51:B51"/>
    <mergeCell ref="D41:G41"/>
    <mergeCell ref="D42:G50"/>
    <mergeCell ref="D51:G51"/>
    <mergeCell ref="A39:B39"/>
    <mergeCell ref="D29:G29"/>
    <mergeCell ref="D30:G38"/>
    <mergeCell ref="D39:G39"/>
    <mergeCell ref="A27:D27"/>
    <mergeCell ref="E27:F27"/>
    <mergeCell ref="A29:B29"/>
    <mergeCell ref="A30:B38"/>
    <mergeCell ref="A25:C25"/>
    <mergeCell ref="E25:F25"/>
    <mergeCell ref="A26:C26"/>
    <mergeCell ref="E26:F26"/>
    <mergeCell ref="A23:C23"/>
    <mergeCell ref="E23:F23"/>
    <mergeCell ref="A24:C24"/>
    <mergeCell ref="E24:F24"/>
    <mergeCell ref="A20:G20"/>
    <mergeCell ref="A21:D21"/>
    <mergeCell ref="E21:F21"/>
    <mergeCell ref="A22:G22"/>
    <mergeCell ref="A18:D18"/>
    <mergeCell ref="E18:F18"/>
    <mergeCell ref="A19:D19"/>
    <mergeCell ref="E19:F19"/>
    <mergeCell ref="A16:D16"/>
    <mergeCell ref="E16:F16"/>
    <mergeCell ref="A17:D17"/>
    <mergeCell ref="E17:F17"/>
    <mergeCell ref="A13:D13"/>
    <mergeCell ref="F13:G13"/>
    <mergeCell ref="A14:G14"/>
    <mergeCell ref="A15:D15"/>
    <mergeCell ref="E15:F15"/>
    <mergeCell ref="A11:D11"/>
    <mergeCell ref="F11:G11"/>
    <mergeCell ref="A12:D12"/>
    <mergeCell ref="F12:G12"/>
    <mergeCell ref="A9:D9"/>
    <mergeCell ref="F9:G9"/>
    <mergeCell ref="A10:D10"/>
    <mergeCell ref="F10:G10"/>
    <mergeCell ref="A7:D7"/>
    <mergeCell ref="F7:G7"/>
    <mergeCell ref="A8:D8"/>
    <mergeCell ref="F8:G8"/>
    <mergeCell ref="A4:G4"/>
    <mergeCell ref="A5:G5"/>
    <mergeCell ref="A6:D6"/>
    <mergeCell ref="F6:G6"/>
    <mergeCell ref="A1:G1"/>
    <mergeCell ref="B2:D2"/>
    <mergeCell ref="E2:G2"/>
    <mergeCell ref="B3:D3"/>
    <mergeCell ref="E3:G3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B3" sqref="B3:D3"/>
    </sheetView>
  </sheetViews>
  <sheetFormatPr defaultColWidth="9.140625" defaultRowHeight="12.75"/>
  <cols>
    <col min="1" max="1" width="17.00390625" style="0" customWidth="1"/>
    <col min="2" max="2" width="33.7109375" style="0" customWidth="1"/>
    <col min="3" max="3" width="8.00390625" style="0" customWidth="1"/>
    <col min="4" max="4" width="13.28125" style="0" customWidth="1"/>
    <col min="5" max="5" width="13.421875" style="0" customWidth="1"/>
  </cols>
  <sheetData>
    <row r="1" spans="1:5" ht="28.5" customHeight="1" thickBot="1">
      <c r="A1" s="123" t="s">
        <v>202</v>
      </c>
      <c r="B1" s="124"/>
      <c r="C1" s="124"/>
      <c r="D1" s="124"/>
      <c r="E1" s="124"/>
    </row>
    <row r="2" spans="1:5" ht="12.75" customHeight="1">
      <c r="A2" s="80" t="s">
        <v>203</v>
      </c>
      <c r="B2" s="127" t="s">
        <v>204</v>
      </c>
      <c r="C2" s="125"/>
      <c r="D2" s="126"/>
      <c r="E2" s="81" t="s">
        <v>194</v>
      </c>
    </row>
    <row r="3" spans="1:5" ht="12.75" customHeight="1">
      <c r="A3" s="189" t="s">
        <v>142</v>
      </c>
      <c r="B3" s="129" t="s">
        <v>246</v>
      </c>
      <c r="C3" s="130"/>
      <c r="D3" s="128"/>
      <c r="E3" s="190" t="s">
        <v>249</v>
      </c>
    </row>
    <row r="4" spans="1:5" ht="12.75" customHeight="1">
      <c r="A4" s="191" t="s">
        <v>205</v>
      </c>
      <c r="B4" s="192" t="s">
        <v>248</v>
      </c>
      <c r="C4" s="15"/>
      <c r="D4" s="15"/>
      <c r="E4" s="142"/>
    </row>
    <row r="5" spans="1:5" ht="12.75" customHeight="1">
      <c r="A5" s="191" t="s">
        <v>206</v>
      </c>
      <c r="B5" s="192" t="s">
        <v>142</v>
      </c>
      <c r="C5" s="15"/>
      <c r="D5" s="15"/>
      <c r="E5" s="142"/>
    </row>
    <row r="6" spans="1:5" ht="12.75" customHeight="1">
      <c r="A6" s="191" t="s">
        <v>207</v>
      </c>
      <c r="B6" s="192" t="s">
        <v>142</v>
      </c>
      <c r="C6" s="15"/>
      <c r="D6" s="15"/>
      <c r="E6" s="142"/>
    </row>
    <row r="7" spans="1:5" ht="12.75" customHeight="1">
      <c r="A7" s="191" t="s">
        <v>208</v>
      </c>
      <c r="B7" s="192" t="s">
        <v>142</v>
      </c>
      <c r="C7" s="15"/>
      <c r="D7" s="15"/>
      <c r="E7" s="142"/>
    </row>
    <row r="8" spans="1:5" ht="12.75" customHeight="1" thickBot="1">
      <c r="A8" s="191" t="s">
        <v>209</v>
      </c>
      <c r="B8" s="192" t="s">
        <v>142</v>
      </c>
      <c r="C8" s="15"/>
      <c r="D8" s="15"/>
      <c r="E8" s="142"/>
    </row>
    <row r="9" spans="1:5" ht="28.5" customHeight="1" thickBot="1">
      <c r="A9" s="193" t="s">
        <v>210</v>
      </c>
      <c r="B9" s="125"/>
      <c r="C9" s="125"/>
      <c r="D9" s="125"/>
      <c r="E9" s="194"/>
    </row>
    <row r="10" spans="1:5" ht="28.5" customHeight="1">
      <c r="A10" s="195" t="s">
        <v>211</v>
      </c>
      <c r="B10" s="196" t="s">
        <v>212</v>
      </c>
      <c r="C10" s="197" t="s">
        <v>213</v>
      </c>
      <c r="D10" s="198" t="s">
        <v>214</v>
      </c>
      <c r="E10" s="199" t="s">
        <v>215</v>
      </c>
    </row>
    <row r="11" spans="1:5" ht="13.5" thickBot="1">
      <c r="A11" s="200" t="s">
        <v>141</v>
      </c>
      <c r="B11" s="201"/>
      <c r="C11" s="202"/>
      <c r="D11" s="203">
        <f>'KRYCÍ LIST'!C27</f>
        <v>0</v>
      </c>
      <c r="E11" s="168">
        <f>'KRYCÍ LIST'!E38</f>
        <v>0</v>
      </c>
    </row>
    <row r="12" spans="1:5" ht="19.5" customHeight="1" thickBot="1">
      <c r="A12" s="204" t="s">
        <v>216</v>
      </c>
      <c r="B12" s="146"/>
      <c r="C12" s="205"/>
      <c r="D12" s="206">
        <f>SUM(D11:D11)</f>
        <v>0</v>
      </c>
      <c r="E12" s="207">
        <f>SUM(E11:E11)</f>
        <v>0</v>
      </c>
    </row>
  </sheetData>
  <mergeCells count="10">
    <mergeCell ref="A9:E9"/>
    <mergeCell ref="A12:C12"/>
    <mergeCell ref="B5:E5"/>
    <mergeCell ref="B6:E6"/>
    <mergeCell ref="B7:E7"/>
    <mergeCell ref="B8:E8"/>
    <mergeCell ref="A1:E1"/>
    <mergeCell ref="B2:D2"/>
    <mergeCell ref="B3:D3"/>
    <mergeCell ref="B4:E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6">
      <selection activeCell="C5" sqref="C5:E5"/>
    </sheetView>
  </sheetViews>
  <sheetFormatPr defaultColWidth="9.140625" defaultRowHeight="12.75"/>
  <cols>
    <col min="1" max="1" width="2.00390625" style="0" customWidth="1"/>
    <col min="2" max="2" width="15.00390625" style="0" customWidth="1"/>
    <col min="3" max="3" width="15.8515625" style="0" customWidth="1"/>
    <col min="4" max="4" width="12.28125" style="0" customWidth="1"/>
    <col min="5" max="5" width="13.57421875" style="0" customWidth="1"/>
    <col min="6" max="6" width="11.7109375" style="0" customWidth="1"/>
    <col min="7" max="7" width="2.28125" style="0" customWidth="1"/>
    <col min="8" max="8" width="13.421875" style="0" customWidth="1"/>
  </cols>
  <sheetData>
    <row r="1" spans="1:8" ht="28.5" customHeight="1" thickBot="1">
      <c r="A1" s="123" t="s">
        <v>136</v>
      </c>
      <c r="B1" s="124"/>
      <c r="C1" s="124"/>
      <c r="D1" s="124"/>
      <c r="E1" s="124"/>
      <c r="F1" s="124"/>
      <c r="G1" s="124"/>
      <c r="H1" s="124"/>
    </row>
    <row r="2" spans="1:8" ht="12.75" customHeight="1">
      <c r="A2" s="155" t="s">
        <v>137</v>
      </c>
      <c r="B2" s="126"/>
      <c r="C2" s="127" t="s">
        <v>138</v>
      </c>
      <c r="D2" s="125"/>
      <c r="E2" s="126"/>
      <c r="F2" s="127" t="s">
        <v>139</v>
      </c>
      <c r="G2" s="126"/>
      <c r="H2" s="81" t="s">
        <v>140</v>
      </c>
    </row>
    <row r="3" spans="1:8" ht="12.75" customHeight="1">
      <c r="A3" s="156" t="s">
        <v>245</v>
      </c>
      <c r="B3" s="128"/>
      <c r="C3" s="129" t="s">
        <v>246</v>
      </c>
      <c r="D3" s="130"/>
      <c r="E3" s="128"/>
      <c r="F3" s="131" t="s">
        <v>142</v>
      </c>
      <c r="G3" s="128"/>
      <c r="H3" s="132" t="s">
        <v>143</v>
      </c>
    </row>
    <row r="4" spans="1:8" ht="12.75" customHeight="1">
      <c r="A4" s="157" t="s">
        <v>144</v>
      </c>
      <c r="B4" s="133"/>
      <c r="C4" s="134" t="s">
        <v>145</v>
      </c>
      <c r="D4" s="15"/>
      <c r="E4" s="133"/>
      <c r="F4" s="134" t="s">
        <v>146</v>
      </c>
      <c r="G4" s="133"/>
      <c r="H4" s="135" t="s">
        <v>147</v>
      </c>
    </row>
    <row r="5" spans="1:8" ht="12.75" customHeight="1">
      <c r="A5" s="156" t="s">
        <v>142</v>
      </c>
      <c r="B5" s="128"/>
      <c r="C5" s="129" t="s">
        <v>244</v>
      </c>
      <c r="D5" s="130"/>
      <c r="E5" s="128"/>
      <c r="F5" s="131" t="s">
        <v>142</v>
      </c>
      <c r="G5" s="128"/>
      <c r="H5" s="132" t="s">
        <v>142</v>
      </c>
    </row>
    <row r="6" spans="1:8" ht="12.75" customHeight="1">
      <c r="A6" s="158" t="s">
        <v>148</v>
      </c>
      <c r="B6" s="136"/>
      <c r="C6" s="136"/>
      <c r="D6" s="137"/>
      <c r="E6" s="138" t="s">
        <v>149</v>
      </c>
      <c r="F6" s="136"/>
      <c r="G6" s="136"/>
      <c r="H6" s="107"/>
    </row>
    <row r="7" spans="1:8" ht="12.75" customHeight="1">
      <c r="A7" s="158" t="s">
        <v>150</v>
      </c>
      <c r="B7" s="136"/>
      <c r="C7" s="136"/>
      <c r="D7" s="137"/>
      <c r="E7" s="138" t="s">
        <v>151</v>
      </c>
      <c r="F7" s="136"/>
      <c r="G7" s="136"/>
      <c r="H7" s="139">
        <f>IF(H6=0,"",C27/H6)</f>
      </c>
    </row>
    <row r="8" spans="1:8" ht="12.75" customHeight="1">
      <c r="A8" s="159" t="s">
        <v>152</v>
      </c>
      <c r="B8" s="136"/>
      <c r="C8" s="136"/>
      <c r="D8" s="137"/>
      <c r="E8" s="37" t="s">
        <v>153</v>
      </c>
      <c r="F8" s="37"/>
      <c r="G8" s="37"/>
      <c r="H8" s="141" t="s">
        <v>142</v>
      </c>
    </row>
    <row r="9" spans="1:8" ht="12.75" customHeight="1">
      <c r="A9" s="157" t="s">
        <v>154</v>
      </c>
      <c r="B9" s="15"/>
      <c r="C9" s="15"/>
      <c r="D9" s="133"/>
      <c r="E9" s="134" t="s">
        <v>155</v>
      </c>
      <c r="F9" s="15"/>
      <c r="G9" s="15"/>
      <c r="H9" s="142"/>
    </row>
    <row r="10" spans="1:8" ht="12.75" customHeight="1" thickBot="1">
      <c r="A10" s="160"/>
      <c r="B10" s="124"/>
      <c r="C10" s="124"/>
      <c r="D10" s="143"/>
      <c r="E10" s="144"/>
      <c r="F10" s="124"/>
      <c r="G10" s="124"/>
      <c r="H10" s="145"/>
    </row>
    <row r="11" spans="1:8" ht="28.5" customHeight="1" thickBot="1">
      <c r="A11" s="161" t="s">
        <v>156</v>
      </c>
      <c r="B11" s="146"/>
      <c r="C11" s="146"/>
      <c r="D11" s="146"/>
      <c r="E11" s="146"/>
      <c r="F11" s="146"/>
      <c r="G11" s="146"/>
      <c r="H11" s="89"/>
    </row>
    <row r="12" spans="1:8" ht="12.75" customHeight="1">
      <c r="A12" s="162" t="s">
        <v>157</v>
      </c>
      <c r="B12" s="97"/>
      <c r="C12" s="98"/>
      <c r="D12" s="147" t="s">
        <v>158</v>
      </c>
      <c r="E12" s="97"/>
      <c r="F12" s="97"/>
      <c r="G12" s="97"/>
      <c r="H12" s="98"/>
    </row>
    <row r="13" spans="1:8" ht="12.75" customHeight="1">
      <c r="A13" s="163"/>
      <c r="B13" s="148" t="s">
        <v>159</v>
      </c>
      <c r="C13" s="167">
        <f>REKAPITULACE!C26</f>
        <v>0</v>
      </c>
      <c r="D13" s="136" t="s">
        <v>174</v>
      </c>
      <c r="E13" s="137"/>
      <c r="F13" s="151"/>
      <c r="G13" s="152" t="s">
        <v>175</v>
      </c>
      <c r="H13" s="167">
        <f>C23*F13/100</f>
        <v>0</v>
      </c>
    </row>
    <row r="14" spans="1:8" ht="12.75" customHeight="1">
      <c r="A14" s="164"/>
      <c r="B14" s="149" t="s">
        <v>160</v>
      </c>
      <c r="C14" s="169">
        <f>REKAPITULACE!D26</f>
        <v>0</v>
      </c>
      <c r="D14" s="136" t="s">
        <v>176</v>
      </c>
      <c r="E14" s="137"/>
      <c r="F14" s="151"/>
      <c r="G14" s="152" t="s">
        <v>175</v>
      </c>
      <c r="H14" s="167">
        <f>C23*F14/100</f>
        <v>0</v>
      </c>
    </row>
    <row r="15" spans="1:8" ht="12.75" customHeight="1">
      <c r="A15" s="165" t="s">
        <v>161</v>
      </c>
      <c r="B15" s="150" t="s">
        <v>162</v>
      </c>
      <c r="C15" s="167">
        <f>REKAPITULACE!E13</f>
        <v>0</v>
      </c>
      <c r="D15" s="136" t="s">
        <v>177</v>
      </c>
      <c r="E15" s="137"/>
      <c r="F15" s="151"/>
      <c r="G15" s="152" t="s">
        <v>175</v>
      </c>
      <c r="H15" s="167">
        <f>C23*F15/100</f>
        <v>0</v>
      </c>
    </row>
    <row r="16" spans="1:8" ht="12.75" customHeight="1">
      <c r="A16" s="165" t="s">
        <v>163</v>
      </c>
      <c r="B16" s="150" t="s">
        <v>164</v>
      </c>
      <c r="C16" s="167">
        <f>REKAPITULACE!E20</f>
        <v>0</v>
      </c>
      <c r="D16" s="136" t="s">
        <v>178</v>
      </c>
      <c r="E16" s="137"/>
      <c r="F16" s="151"/>
      <c r="G16" s="152" t="s">
        <v>175</v>
      </c>
      <c r="H16" s="167">
        <f>C23*F16/100</f>
        <v>0</v>
      </c>
    </row>
    <row r="17" spans="1:8" ht="12.75" customHeight="1">
      <c r="A17" s="165" t="s">
        <v>165</v>
      </c>
      <c r="B17" s="150" t="s">
        <v>166</v>
      </c>
      <c r="C17" s="167">
        <v>0</v>
      </c>
      <c r="D17" s="136" t="s">
        <v>179</v>
      </c>
      <c r="E17" s="137"/>
      <c r="F17" s="151">
        <v>3</v>
      </c>
      <c r="G17" s="152" t="s">
        <v>175</v>
      </c>
      <c r="H17" s="167">
        <f>C23*F17/100</f>
        <v>0</v>
      </c>
    </row>
    <row r="18" spans="1:8" ht="12.75" customHeight="1">
      <c r="A18" s="165" t="s">
        <v>167</v>
      </c>
      <c r="B18" s="150" t="s">
        <v>168</v>
      </c>
      <c r="C18" s="167">
        <f>REKAPITULACE!E24</f>
        <v>0</v>
      </c>
      <c r="D18" s="136" t="s">
        <v>180</v>
      </c>
      <c r="E18" s="137"/>
      <c r="F18" s="151">
        <v>2</v>
      </c>
      <c r="G18" s="152" t="s">
        <v>175</v>
      </c>
      <c r="H18" s="167">
        <f>C23*F18/100</f>
        <v>0</v>
      </c>
    </row>
    <row r="19" spans="1:8" ht="12.75" customHeight="1">
      <c r="A19" s="158" t="s">
        <v>169</v>
      </c>
      <c r="B19" s="137"/>
      <c r="C19" s="167">
        <f>SUM(C15:C18)</f>
        <v>0</v>
      </c>
      <c r="D19" s="136" t="s">
        <v>181</v>
      </c>
      <c r="E19" s="137"/>
      <c r="F19" s="151">
        <v>2</v>
      </c>
      <c r="G19" s="152" t="s">
        <v>175</v>
      </c>
      <c r="H19" s="167">
        <f>C23*F19/100</f>
        <v>0</v>
      </c>
    </row>
    <row r="20" spans="1:8" ht="12.75" customHeight="1">
      <c r="A20" s="158" t="s">
        <v>170</v>
      </c>
      <c r="B20" s="137"/>
      <c r="C20" s="167">
        <v>0</v>
      </c>
      <c r="D20" s="136" t="s">
        <v>182</v>
      </c>
      <c r="E20" s="137"/>
      <c r="F20" s="151"/>
      <c r="G20" s="152" t="s">
        <v>175</v>
      </c>
      <c r="H20" s="167">
        <f>C23*F20/100</f>
        <v>0</v>
      </c>
    </row>
    <row r="21" spans="1:8" ht="12.75" customHeight="1">
      <c r="A21" s="158" t="s">
        <v>171</v>
      </c>
      <c r="B21" s="137"/>
      <c r="C21" s="167">
        <v>0</v>
      </c>
      <c r="D21" s="136" t="s">
        <v>183</v>
      </c>
      <c r="E21" s="137"/>
      <c r="F21" s="151"/>
      <c r="G21" s="152" t="s">
        <v>175</v>
      </c>
      <c r="H21" s="167">
        <f>C23*F21/100</f>
        <v>0</v>
      </c>
    </row>
    <row r="22" spans="1:8" ht="12.75" customHeight="1" thickBot="1">
      <c r="A22" s="158" t="s">
        <v>172</v>
      </c>
      <c r="B22" s="137"/>
      <c r="C22" s="167">
        <v>0</v>
      </c>
      <c r="D22" s="15"/>
      <c r="E22" s="133"/>
      <c r="F22" s="153"/>
      <c r="G22" s="154" t="s">
        <v>175</v>
      </c>
      <c r="H22" s="168">
        <f>C23*F22/100</f>
        <v>0</v>
      </c>
    </row>
    <row r="23" spans="1:8" ht="12.75" customHeight="1">
      <c r="A23" s="158" t="s">
        <v>173</v>
      </c>
      <c r="B23" s="137"/>
      <c r="C23" s="167">
        <f>SUM(C19:C22)</f>
        <v>0</v>
      </c>
      <c r="D23" s="147" t="s">
        <v>184</v>
      </c>
      <c r="E23" s="97"/>
      <c r="F23" s="97"/>
      <c r="G23" s="97"/>
      <c r="H23" s="98"/>
    </row>
    <row r="24" spans="1:8" ht="12.75" customHeight="1">
      <c r="A24" s="158" t="s">
        <v>186</v>
      </c>
      <c r="B24" s="137"/>
      <c r="C24" s="167">
        <f>SUM(H13:H22)</f>
        <v>0</v>
      </c>
      <c r="D24" s="136"/>
      <c r="E24" s="137"/>
      <c r="F24" s="151"/>
      <c r="G24" s="152" t="s">
        <v>175</v>
      </c>
      <c r="H24" s="167">
        <f>C23*F24/100</f>
        <v>0</v>
      </c>
    </row>
    <row r="25" spans="1:8" ht="12.75" customHeight="1" thickBot="1">
      <c r="A25" s="158" t="s">
        <v>187</v>
      </c>
      <c r="B25" s="137"/>
      <c r="C25" s="167">
        <f>SUM(H24:H25)</f>
        <v>0</v>
      </c>
      <c r="D25" s="15"/>
      <c r="E25" s="133"/>
      <c r="F25" s="153"/>
      <c r="G25" s="154" t="s">
        <v>175</v>
      </c>
      <c r="H25" s="168">
        <f>C23*F25/100</f>
        <v>0</v>
      </c>
    </row>
    <row r="26" spans="1:8" ht="12.75" customHeight="1" thickBot="1">
      <c r="A26" s="157" t="s">
        <v>188</v>
      </c>
      <c r="B26" s="133"/>
      <c r="C26" s="170">
        <f>SUM(H27:H27)</f>
        <v>0</v>
      </c>
      <c r="D26" s="147" t="s">
        <v>185</v>
      </c>
      <c r="E26" s="97"/>
      <c r="F26" s="97"/>
      <c r="G26" s="97"/>
      <c r="H26" s="98"/>
    </row>
    <row r="27" spans="1:8" ht="12.75" customHeight="1" thickBot="1">
      <c r="A27" s="155" t="s">
        <v>189</v>
      </c>
      <c r="B27" s="126"/>
      <c r="C27" s="171">
        <f>SUM(C23:C26)</f>
        <v>0</v>
      </c>
      <c r="D27" s="15"/>
      <c r="E27" s="133"/>
      <c r="F27" s="153"/>
      <c r="G27" s="154" t="s">
        <v>175</v>
      </c>
      <c r="H27" s="168">
        <f>C23*F27/100</f>
        <v>0</v>
      </c>
    </row>
    <row r="28" spans="1:8" ht="12.75" customHeight="1">
      <c r="A28" s="172" t="s">
        <v>190</v>
      </c>
      <c r="B28" s="166"/>
      <c r="C28" s="173" t="s">
        <v>191</v>
      </c>
      <c r="D28" s="166"/>
      <c r="E28" s="173" t="s">
        <v>192</v>
      </c>
      <c r="F28" s="97"/>
      <c r="G28" s="97"/>
      <c r="H28" s="98"/>
    </row>
    <row r="29" spans="1:8" ht="12.75" customHeight="1">
      <c r="A29" s="174" t="s">
        <v>142</v>
      </c>
      <c r="B29" s="133"/>
      <c r="C29" s="134" t="s">
        <v>193</v>
      </c>
      <c r="D29" s="133"/>
      <c r="E29" s="134" t="s">
        <v>193</v>
      </c>
      <c r="F29" s="15"/>
      <c r="G29" s="15"/>
      <c r="H29" s="142"/>
    </row>
    <row r="30" spans="1:8" ht="12.75" customHeight="1">
      <c r="A30" s="175" t="s">
        <v>247</v>
      </c>
      <c r="B30" s="176"/>
      <c r="C30" s="10" t="s">
        <v>194</v>
      </c>
      <c r="D30" s="176"/>
      <c r="E30" s="10" t="s">
        <v>194</v>
      </c>
      <c r="F30" s="5"/>
      <c r="G30" s="5"/>
      <c r="H30" s="177"/>
    </row>
    <row r="31" spans="1:8" ht="12.75" customHeight="1">
      <c r="A31" s="178"/>
      <c r="B31" s="176"/>
      <c r="C31" s="179" t="s">
        <v>195</v>
      </c>
      <c r="D31" s="176"/>
      <c r="E31" s="179" t="s">
        <v>195</v>
      </c>
      <c r="F31" s="5"/>
      <c r="G31" s="5"/>
      <c r="H31" s="177"/>
    </row>
    <row r="32" spans="1:8" ht="12.75">
      <c r="A32" s="175"/>
      <c r="B32" s="176"/>
      <c r="C32" s="10"/>
      <c r="D32" s="176"/>
      <c r="E32" s="10"/>
      <c r="F32" s="5"/>
      <c r="G32" s="5"/>
      <c r="H32" s="177"/>
    </row>
    <row r="33" spans="1:8" ht="56.25" customHeight="1" thickBot="1">
      <c r="A33" s="175"/>
      <c r="B33" s="176"/>
      <c r="C33" s="10"/>
      <c r="D33" s="176"/>
      <c r="E33" s="10"/>
      <c r="F33" s="5"/>
      <c r="G33" s="5"/>
      <c r="H33" s="177"/>
    </row>
    <row r="34" spans="1:8" ht="12.75" customHeight="1">
      <c r="A34" s="180" t="s">
        <v>196</v>
      </c>
      <c r="B34" s="166"/>
      <c r="C34" s="181">
        <v>21</v>
      </c>
      <c r="D34" s="102" t="s">
        <v>197</v>
      </c>
      <c r="E34" s="184">
        <f>ROUND(C27-E36,0)</f>
        <v>0</v>
      </c>
      <c r="F34" s="97"/>
      <c r="G34" s="97"/>
      <c r="H34" s="82" t="s">
        <v>198</v>
      </c>
    </row>
    <row r="35" spans="1:8" ht="12.75" customHeight="1">
      <c r="A35" s="158" t="s">
        <v>199</v>
      </c>
      <c r="B35" s="137"/>
      <c r="C35" s="182">
        <v>21</v>
      </c>
      <c r="D35" s="150" t="s">
        <v>197</v>
      </c>
      <c r="E35" s="183">
        <f>ROUND(E34*C35/100,0)</f>
        <v>0</v>
      </c>
      <c r="F35" s="136"/>
      <c r="G35" s="136"/>
      <c r="H35" s="115" t="s">
        <v>198</v>
      </c>
    </row>
    <row r="36" spans="1:8" ht="12.75" customHeight="1">
      <c r="A36" s="158" t="s">
        <v>196</v>
      </c>
      <c r="B36" s="137"/>
      <c r="C36" s="182">
        <v>15</v>
      </c>
      <c r="D36" s="150" t="s">
        <v>197</v>
      </c>
      <c r="E36" s="183">
        <v>0</v>
      </c>
      <c r="F36" s="136"/>
      <c r="G36" s="136"/>
      <c r="H36" s="115" t="s">
        <v>198</v>
      </c>
    </row>
    <row r="37" spans="1:8" ht="12.75" customHeight="1">
      <c r="A37" s="158" t="s">
        <v>199</v>
      </c>
      <c r="B37" s="137"/>
      <c r="C37" s="182">
        <v>15</v>
      </c>
      <c r="D37" s="150" t="s">
        <v>197</v>
      </c>
      <c r="E37" s="183">
        <f>ROUND(E36*C37/100,0)</f>
        <v>0</v>
      </c>
      <c r="F37" s="136"/>
      <c r="G37" s="136"/>
      <c r="H37" s="115" t="s">
        <v>198</v>
      </c>
    </row>
    <row r="38" spans="1:8" ht="19.5" customHeight="1" thickBot="1">
      <c r="A38" s="185" t="s">
        <v>200</v>
      </c>
      <c r="B38" s="186"/>
      <c r="C38" s="186"/>
      <c r="D38" s="186"/>
      <c r="E38" s="187">
        <f>CEILING(SUM(E34:E37),1)</f>
        <v>0</v>
      </c>
      <c r="F38" s="186"/>
      <c r="G38" s="186"/>
      <c r="H38" s="188" t="s">
        <v>198</v>
      </c>
    </row>
    <row r="39" ht="12.75" customHeight="1"/>
    <row r="40" spans="1:2" ht="12.75" customHeight="1">
      <c r="A40" s="5" t="s">
        <v>201</v>
      </c>
      <c r="B40" s="5"/>
    </row>
  </sheetData>
  <mergeCells count="73">
    <mergeCell ref="A38:D38"/>
    <mergeCell ref="E38:G38"/>
    <mergeCell ref="A40:B40"/>
    <mergeCell ref="A36:B36"/>
    <mergeCell ref="E36:G36"/>
    <mergeCell ref="A37:B37"/>
    <mergeCell ref="E37:G37"/>
    <mergeCell ref="A34:B34"/>
    <mergeCell ref="E34:G34"/>
    <mergeCell ref="A35:B35"/>
    <mergeCell ref="E35:G35"/>
    <mergeCell ref="A30:B30"/>
    <mergeCell ref="C30:D30"/>
    <mergeCell ref="E30:H30"/>
    <mergeCell ref="A31:B33"/>
    <mergeCell ref="C31:D33"/>
    <mergeCell ref="E31:H33"/>
    <mergeCell ref="A28:B28"/>
    <mergeCell ref="C28:D28"/>
    <mergeCell ref="E28:H28"/>
    <mergeCell ref="A29:B29"/>
    <mergeCell ref="C29:D29"/>
    <mergeCell ref="E29:H29"/>
    <mergeCell ref="D25:E25"/>
    <mergeCell ref="D26:H26"/>
    <mergeCell ref="D27:E27"/>
    <mergeCell ref="A24:B24"/>
    <mergeCell ref="A25:B25"/>
    <mergeCell ref="A26:B26"/>
    <mergeCell ref="A27:B27"/>
    <mergeCell ref="D21:E21"/>
    <mergeCell ref="D22:E22"/>
    <mergeCell ref="D23:H23"/>
    <mergeCell ref="D24:E24"/>
    <mergeCell ref="A22:B22"/>
    <mergeCell ref="A23:B23"/>
    <mergeCell ref="D13:E13"/>
    <mergeCell ref="D14:E14"/>
    <mergeCell ref="D15:E15"/>
    <mergeCell ref="D16:E16"/>
    <mergeCell ref="D17:E17"/>
    <mergeCell ref="D18:E18"/>
    <mergeCell ref="D19:E19"/>
    <mergeCell ref="D20:E20"/>
    <mergeCell ref="A13:A14"/>
    <mergeCell ref="A19:B19"/>
    <mergeCell ref="A20:B20"/>
    <mergeCell ref="A21:B21"/>
    <mergeCell ref="A10:D10"/>
    <mergeCell ref="E10:H10"/>
    <mergeCell ref="A11:H11"/>
    <mergeCell ref="A12:C12"/>
    <mergeCell ref="D12:H12"/>
    <mergeCell ref="A7:D7"/>
    <mergeCell ref="E7:G7"/>
    <mergeCell ref="A8:D8"/>
    <mergeCell ref="A9:D9"/>
    <mergeCell ref="E9:H9"/>
    <mergeCell ref="A5:B5"/>
    <mergeCell ref="C5:E5"/>
    <mergeCell ref="F5:G5"/>
    <mergeCell ref="A6:D6"/>
    <mergeCell ref="E6:G6"/>
    <mergeCell ref="A3:B3"/>
    <mergeCell ref="C3:E3"/>
    <mergeCell ref="F3:G3"/>
    <mergeCell ref="A4:B4"/>
    <mergeCell ref="C4:E4"/>
    <mergeCell ref="F4:G4"/>
    <mergeCell ref="A1:H1"/>
    <mergeCell ref="A2:B2"/>
    <mergeCell ref="C2:E2"/>
    <mergeCell ref="F2:G2"/>
  </mergeCells>
  <printOptions horizontalCentered="1"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D2" sqref="D2"/>
    </sheetView>
  </sheetViews>
  <sheetFormatPr defaultColWidth="9.140625" defaultRowHeight="12.75"/>
  <cols>
    <col min="1" max="1" width="3.8515625" style="0" customWidth="1"/>
    <col min="2" max="2" width="45.140625" style="0" customWidth="1"/>
    <col min="3" max="5" width="10.57421875" style="0" customWidth="1"/>
  </cols>
  <sheetData>
    <row r="1" spans="1:4" s="2" customFormat="1" ht="9.75" customHeight="1">
      <c r="A1" s="2" t="s">
        <v>241</v>
      </c>
      <c r="D1" s="2" t="s">
        <v>0</v>
      </c>
    </row>
    <row r="2" spans="1:4" s="2" customFormat="1" ht="9.75" customHeight="1">
      <c r="A2" s="2" t="s">
        <v>242</v>
      </c>
      <c r="D2" s="2" t="s">
        <v>243</v>
      </c>
    </row>
    <row r="3" s="1" customFormat="1" ht="9.75" customHeight="1"/>
    <row r="4" spans="1:5" s="3" customFormat="1" ht="12.75" customHeight="1">
      <c r="A4" s="90" t="s">
        <v>118</v>
      </c>
      <c r="B4" s="5"/>
      <c r="C4" s="5"/>
      <c r="D4" s="5"/>
      <c r="E4" s="5"/>
    </row>
    <row r="5" s="1" customFormat="1" ht="10.5" customHeight="1" thickBot="1"/>
    <row r="6" spans="1:5" s="1" customFormat="1" ht="10.5" customHeight="1">
      <c r="A6" s="92" t="s">
        <v>119</v>
      </c>
      <c r="B6" s="94" t="s">
        <v>120</v>
      </c>
      <c r="C6" s="96" t="s">
        <v>121</v>
      </c>
      <c r="D6" s="97"/>
      <c r="E6" s="98"/>
    </row>
    <row r="7" spans="1:5" s="1" customFormat="1" ht="10.5" customHeight="1" thickBot="1">
      <c r="A7" s="93"/>
      <c r="B7" s="95"/>
      <c r="C7" s="99" t="s">
        <v>15</v>
      </c>
      <c r="D7" s="100" t="s">
        <v>20</v>
      </c>
      <c r="E7" s="101" t="s">
        <v>122</v>
      </c>
    </row>
    <row r="8" spans="1:5" s="28" customFormat="1" ht="11.25" customHeight="1">
      <c r="A8" s="103"/>
      <c r="B8" s="106" t="s">
        <v>26</v>
      </c>
      <c r="C8" s="104"/>
      <c r="D8" s="104"/>
      <c r="E8" s="105"/>
    </row>
    <row r="9" spans="1:5" s="28" customFormat="1" ht="11.25" customHeight="1">
      <c r="A9" s="108">
        <v>62</v>
      </c>
      <c r="B9" s="42" t="s">
        <v>123</v>
      </c>
      <c r="C9" s="109">
        <f>ROZPOČET!G32</f>
        <v>0</v>
      </c>
      <c r="D9" s="109">
        <f>ROZPOČET!I32</f>
        <v>0</v>
      </c>
      <c r="E9" s="110">
        <f>C9+D9</f>
        <v>0</v>
      </c>
    </row>
    <row r="10" spans="1:5" s="28" customFormat="1" ht="11.25" customHeight="1">
      <c r="A10" s="111">
        <v>9</v>
      </c>
      <c r="B10" s="112" t="s">
        <v>124</v>
      </c>
      <c r="C10" s="113">
        <f>ROZPOČET!G36</f>
        <v>0</v>
      </c>
      <c r="D10" s="113">
        <f>ROZPOČET!I36</f>
        <v>0</v>
      </c>
      <c r="E10" s="114">
        <f>C10+D10</f>
        <v>0</v>
      </c>
    </row>
    <row r="11" spans="1:5" s="28" customFormat="1" ht="11.25" customHeight="1">
      <c r="A11" s="111">
        <v>94</v>
      </c>
      <c r="B11" s="112" t="s">
        <v>125</v>
      </c>
      <c r="C11" s="113">
        <f>ROZPOČET!G44</f>
        <v>0</v>
      </c>
      <c r="D11" s="113">
        <f>ROZPOČET!I44</f>
        <v>0</v>
      </c>
      <c r="E11" s="114">
        <f>C11+D11</f>
        <v>0</v>
      </c>
    </row>
    <row r="12" spans="1:5" s="28" customFormat="1" ht="11.25" customHeight="1">
      <c r="A12" s="111">
        <v>99</v>
      </c>
      <c r="B12" s="112" t="s">
        <v>126</v>
      </c>
      <c r="C12" s="113">
        <f>ROZPOČET!G47</f>
        <v>0</v>
      </c>
      <c r="D12" s="113">
        <f>ROZPOČET!I47</f>
        <v>0</v>
      </c>
      <c r="E12" s="114">
        <f>C12+D12</f>
        <v>0</v>
      </c>
    </row>
    <row r="13" spans="1:5" s="28" customFormat="1" ht="11.25" customHeight="1" thickBot="1">
      <c r="A13" s="116"/>
      <c r="B13" s="117" t="s">
        <v>127</v>
      </c>
      <c r="C13" s="118">
        <f>SUM(C9:C12)</f>
        <v>0</v>
      </c>
      <c r="D13" s="118">
        <f>SUM(D9:D12)</f>
        <v>0</v>
      </c>
      <c r="E13" s="119">
        <f>SUM(E9:E12)</f>
        <v>0</v>
      </c>
    </row>
    <row r="14" s="1" customFormat="1" ht="10.5" customHeight="1" thickBot="1"/>
    <row r="15" spans="1:5" s="28" customFormat="1" ht="11.25" customHeight="1">
      <c r="A15" s="103"/>
      <c r="B15" s="106" t="s">
        <v>74</v>
      </c>
      <c r="C15" s="104"/>
      <c r="D15" s="104"/>
      <c r="E15" s="105"/>
    </row>
    <row r="16" spans="1:5" s="28" customFormat="1" ht="11.25" customHeight="1">
      <c r="A16" s="108">
        <v>764</v>
      </c>
      <c r="B16" s="42" t="s">
        <v>128</v>
      </c>
      <c r="C16" s="109">
        <f>ROZPOČET!G61</f>
        <v>0</v>
      </c>
      <c r="D16" s="109">
        <f>ROZPOČET!I61</f>
        <v>0</v>
      </c>
      <c r="E16" s="110">
        <f>C16+D16</f>
        <v>0</v>
      </c>
    </row>
    <row r="17" spans="1:5" s="28" customFormat="1" ht="11.25" customHeight="1">
      <c r="A17" s="111">
        <v>766</v>
      </c>
      <c r="B17" s="112" t="s">
        <v>129</v>
      </c>
      <c r="C17" s="113">
        <f>ROZPOČET!G68</f>
        <v>0</v>
      </c>
      <c r="D17" s="113">
        <f>ROZPOČET!I68</f>
        <v>0</v>
      </c>
      <c r="E17" s="114">
        <f>C17+D17</f>
        <v>0</v>
      </c>
    </row>
    <row r="18" spans="1:5" s="28" customFormat="1" ht="11.25" customHeight="1">
      <c r="A18" s="111">
        <v>767</v>
      </c>
      <c r="B18" s="112" t="s">
        <v>130</v>
      </c>
      <c r="C18" s="113">
        <f>ROZPOČET!G76</f>
        <v>0</v>
      </c>
      <c r="D18" s="113">
        <f>ROZPOČET!I76</f>
        <v>0</v>
      </c>
      <c r="E18" s="114">
        <f>C18+D18</f>
        <v>0</v>
      </c>
    </row>
    <row r="19" spans="1:5" s="28" customFormat="1" ht="11.25" customHeight="1">
      <c r="A19" s="111">
        <v>783</v>
      </c>
      <c r="B19" s="112" t="s">
        <v>131</v>
      </c>
      <c r="C19" s="113">
        <f>ROZPOČET!G84</f>
        <v>0</v>
      </c>
      <c r="D19" s="113">
        <f>ROZPOČET!I84</f>
        <v>0</v>
      </c>
      <c r="E19" s="114">
        <f>C19+D19</f>
        <v>0</v>
      </c>
    </row>
    <row r="20" spans="1:5" s="28" customFormat="1" ht="11.25" customHeight="1" thickBot="1">
      <c r="A20" s="116"/>
      <c r="B20" s="117" t="s">
        <v>132</v>
      </c>
      <c r="C20" s="118">
        <f>SUM(C16:C19)</f>
        <v>0</v>
      </c>
      <c r="D20" s="118">
        <f>SUM(D16:D19)</f>
        <v>0</v>
      </c>
      <c r="E20" s="119">
        <f>SUM(E16:E19)</f>
        <v>0</v>
      </c>
    </row>
    <row r="21" s="1" customFormat="1" ht="10.5" customHeight="1" thickBot="1"/>
    <row r="22" spans="1:5" s="28" customFormat="1" ht="11.25" customHeight="1">
      <c r="A22" s="103"/>
      <c r="B22" s="106" t="s">
        <v>108</v>
      </c>
      <c r="C22" s="104"/>
      <c r="D22" s="104"/>
      <c r="E22" s="105"/>
    </row>
    <row r="23" spans="1:5" s="28" customFormat="1" ht="11.25" customHeight="1">
      <c r="A23" s="108" t="s">
        <v>115</v>
      </c>
      <c r="B23" s="42" t="s">
        <v>133</v>
      </c>
      <c r="C23" s="109">
        <f>ROZPOČET!G95</f>
        <v>0</v>
      </c>
      <c r="D23" s="109">
        <f>ROZPOČET!I95</f>
        <v>0</v>
      </c>
      <c r="E23" s="110">
        <f>C23+D23</f>
        <v>0</v>
      </c>
    </row>
    <row r="24" spans="1:5" s="28" customFormat="1" ht="11.25" customHeight="1" thickBot="1">
      <c r="A24" s="116"/>
      <c r="B24" s="117" t="s">
        <v>134</v>
      </c>
      <c r="C24" s="118">
        <f>SUM(C23:C23)</f>
        <v>0</v>
      </c>
      <c r="D24" s="118">
        <f>SUM(D23:D23)</f>
        <v>0</v>
      </c>
      <c r="E24" s="119">
        <f>SUM(E23:E23)</f>
        <v>0</v>
      </c>
    </row>
    <row r="25" s="1" customFormat="1" ht="10.5" customHeight="1" thickBot="1"/>
    <row r="26" spans="1:5" s="28" customFormat="1" ht="12" customHeight="1" thickBot="1">
      <c r="A26" s="120"/>
      <c r="B26" s="121" t="s">
        <v>135</v>
      </c>
      <c r="C26" s="87">
        <f>C13+C20+C24</f>
        <v>0</v>
      </c>
      <c r="D26" s="87">
        <f>D13+D20+D24</f>
        <v>0</v>
      </c>
      <c r="E26" s="122">
        <f>E13+E20+E24</f>
        <v>0</v>
      </c>
    </row>
  </sheetData>
  <mergeCells count="4">
    <mergeCell ref="A4:E4"/>
    <mergeCell ref="A6:A7"/>
    <mergeCell ref="B6:B7"/>
    <mergeCell ref="C6:E6"/>
  </mergeCells>
  <printOptions horizontalCentered="1"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7"/>
  <sheetViews>
    <sheetView workbookViewId="0" topLeftCell="A1">
      <selection activeCell="F1" sqref="F1"/>
    </sheetView>
  </sheetViews>
  <sheetFormatPr defaultColWidth="9.140625" defaultRowHeight="12.75"/>
  <cols>
    <col min="1" max="1" width="3.7109375" style="0" customWidth="1"/>
    <col min="2" max="2" width="11.00390625" style="0" customWidth="1"/>
    <col min="3" max="3" width="43.421875" style="0" customWidth="1"/>
    <col min="4" max="4" width="4.421875" style="0" customWidth="1"/>
    <col min="5" max="5" width="8.7109375" style="0" customWidth="1"/>
    <col min="6" max="9" width="10.57421875" style="0" customWidth="1"/>
    <col min="10" max="11" width="9.00390625" style="0" customWidth="1"/>
  </cols>
  <sheetData>
    <row r="1" spans="1:10" s="2" customFormat="1" ht="9.75" customHeight="1">
      <c r="A1" s="2" t="s">
        <v>241</v>
      </c>
      <c r="J1" s="2" t="s">
        <v>0</v>
      </c>
    </row>
    <row r="2" spans="1:10" s="2" customFormat="1" ht="9.75" customHeight="1">
      <c r="A2" s="2" t="s">
        <v>242</v>
      </c>
      <c r="J2" s="2" t="s">
        <v>243</v>
      </c>
    </row>
    <row r="3" s="1" customFormat="1" ht="9.75" customHeight="1"/>
    <row r="4" spans="1:11" ht="12.75" customHeight="1">
      <c r="A4" s="4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="1" customFormat="1" ht="10.5" customHeight="1" thickBot="1"/>
    <row r="6" spans="1:11" s="1" customFormat="1" ht="10.5" customHeight="1" thickTop="1">
      <c r="A6" s="6" t="s">
        <v>2</v>
      </c>
      <c r="B6" s="9" t="s">
        <v>6</v>
      </c>
      <c r="C6" s="9" t="s">
        <v>8</v>
      </c>
      <c r="D6" s="9" t="s">
        <v>10</v>
      </c>
      <c r="E6" s="9" t="s">
        <v>12</v>
      </c>
      <c r="F6" s="12" t="s">
        <v>14</v>
      </c>
      <c r="G6" s="13"/>
      <c r="H6" s="13"/>
      <c r="I6" s="13"/>
      <c r="J6" s="23" t="s">
        <v>23</v>
      </c>
      <c r="K6" s="24"/>
    </row>
    <row r="7" spans="1:11" s="1" customFormat="1" ht="9.75" customHeight="1">
      <c r="A7" s="7" t="s">
        <v>3</v>
      </c>
      <c r="B7" s="10"/>
      <c r="C7" s="10"/>
      <c r="D7" s="10"/>
      <c r="E7" s="10"/>
      <c r="F7" s="14" t="s">
        <v>15</v>
      </c>
      <c r="G7" s="15"/>
      <c r="H7" s="20" t="s">
        <v>20</v>
      </c>
      <c r="I7" s="15"/>
      <c r="J7" s="10"/>
      <c r="K7" s="25"/>
    </row>
    <row r="8" spans="1:11" s="1" customFormat="1" ht="9.75" customHeight="1">
      <c r="A8" s="7" t="s">
        <v>4</v>
      </c>
      <c r="B8" s="10"/>
      <c r="C8" s="10"/>
      <c r="D8" s="10"/>
      <c r="E8" s="10"/>
      <c r="F8" s="16" t="s">
        <v>16</v>
      </c>
      <c r="G8" s="18" t="s">
        <v>18</v>
      </c>
      <c r="H8" s="21" t="s">
        <v>16</v>
      </c>
      <c r="I8" s="18" t="s">
        <v>18</v>
      </c>
      <c r="J8" s="21" t="s">
        <v>16</v>
      </c>
      <c r="K8" s="26" t="s">
        <v>18</v>
      </c>
    </row>
    <row r="9" spans="1:11" s="1" customFormat="1" ht="10.5" customHeight="1" thickBot="1">
      <c r="A9" s="8" t="s">
        <v>5</v>
      </c>
      <c r="B9" s="11" t="s">
        <v>7</v>
      </c>
      <c r="C9" s="11" t="s">
        <v>9</v>
      </c>
      <c r="D9" s="11" t="s">
        <v>11</v>
      </c>
      <c r="E9" s="11" t="s">
        <v>13</v>
      </c>
      <c r="F9" s="17" t="s">
        <v>17</v>
      </c>
      <c r="G9" s="19" t="s">
        <v>19</v>
      </c>
      <c r="H9" s="22" t="s">
        <v>21</v>
      </c>
      <c r="I9" s="19" t="s">
        <v>22</v>
      </c>
      <c r="J9" s="22" t="s">
        <v>24</v>
      </c>
      <c r="K9" s="27" t="s">
        <v>25</v>
      </c>
    </row>
    <row r="10" spans="1:11" s="29" customFormat="1" ht="12" customHeight="1" thickTop="1">
      <c r="A10" s="31"/>
      <c r="B10" s="30"/>
      <c r="C10" s="32" t="s">
        <v>26</v>
      </c>
      <c r="D10" s="30"/>
      <c r="E10" s="30"/>
      <c r="F10" s="33"/>
      <c r="G10" s="34"/>
      <c r="H10" s="35"/>
      <c r="J10" s="35"/>
      <c r="K10" s="36"/>
    </row>
    <row r="11" spans="1:11" s="29" customFormat="1" ht="11.25" customHeight="1">
      <c r="A11" s="40"/>
      <c r="B11" s="41" t="s">
        <v>27</v>
      </c>
      <c r="C11" s="42" t="s">
        <v>28</v>
      </c>
      <c r="D11" s="39"/>
      <c r="E11" s="39"/>
      <c r="F11" s="43"/>
      <c r="G11" s="44"/>
      <c r="H11" s="45"/>
      <c r="I11" s="38"/>
      <c r="J11" s="45"/>
      <c r="K11" s="46"/>
    </row>
    <row r="12" spans="1:11" s="1" customFormat="1" ht="19.5">
      <c r="A12" s="47">
        <v>1</v>
      </c>
      <c r="B12" s="49" t="s">
        <v>252</v>
      </c>
      <c r="C12" s="50" t="s">
        <v>251</v>
      </c>
      <c r="D12" s="51" t="s">
        <v>29</v>
      </c>
      <c r="E12" s="233">
        <v>3.75</v>
      </c>
      <c r="F12" s="53">
        <v>0</v>
      </c>
      <c r="G12" s="54">
        <f>E12*F12</f>
        <v>0</v>
      </c>
      <c r="H12" s="55">
        <v>0</v>
      </c>
      <c r="I12" s="54">
        <f>E12*H12</f>
        <v>0</v>
      </c>
      <c r="J12" s="52">
        <v>0.0113071</v>
      </c>
      <c r="K12" s="56">
        <f>E12*J12</f>
        <v>0.042401625</v>
      </c>
    </row>
    <row r="13" spans="1:11" s="1" customFormat="1" ht="19.5">
      <c r="A13" s="47">
        <f>A12+1</f>
        <v>2</v>
      </c>
      <c r="B13" s="49" t="s">
        <v>254</v>
      </c>
      <c r="C13" s="50" t="s">
        <v>253</v>
      </c>
      <c r="D13" s="51" t="s">
        <v>29</v>
      </c>
      <c r="E13" s="233">
        <v>27.38</v>
      </c>
      <c r="F13" s="53">
        <v>0</v>
      </c>
      <c r="G13" s="54">
        <f>E13*F13</f>
        <v>0</v>
      </c>
      <c r="H13" s="55">
        <v>0</v>
      </c>
      <c r="I13" s="54">
        <f>E13*H13</f>
        <v>0</v>
      </c>
      <c r="J13" s="52">
        <v>0</v>
      </c>
      <c r="K13" s="56">
        <f>E13*J13</f>
        <v>0</v>
      </c>
    </row>
    <row r="14" spans="1:11" s="1" customFormat="1" ht="9.75">
      <c r="A14" s="47">
        <f>A13+1</f>
        <v>3</v>
      </c>
      <c r="B14" s="49" t="s">
        <v>30</v>
      </c>
      <c r="C14" s="50" t="s">
        <v>31</v>
      </c>
      <c r="D14" s="51" t="s">
        <v>29</v>
      </c>
      <c r="E14" s="233">
        <v>27.38</v>
      </c>
      <c r="F14" s="53">
        <v>0</v>
      </c>
      <c r="G14" s="54">
        <f>E14*F14</f>
        <v>0</v>
      </c>
      <c r="H14" s="55">
        <v>0</v>
      </c>
      <c r="I14" s="54">
        <f>E14*H14</f>
        <v>0</v>
      </c>
      <c r="J14" s="52">
        <v>0</v>
      </c>
      <c r="K14" s="56">
        <f>E14*J14</f>
        <v>0</v>
      </c>
    </row>
    <row r="15" spans="1:11" s="1" customFormat="1" ht="9.75">
      <c r="A15" s="47">
        <f>A14+1</f>
        <v>4</v>
      </c>
      <c r="B15" s="49" t="s">
        <v>256</v>
      </c>
      <c r="C15" s="50" t="s">
        <v>255</v>
      </c>
      <c r="D15" s="51" t="s">
        <v>29</v>
      </c>
      <c r="E15" s="233">
        <v>78.75</v>
      </c>
      <c r="F15" s="53">
        <v>0</v>
      </c>
      <c r="G15" s="54">
        <f>E15*F15</f>
        <v>0</v>
      </c>
      <c r="H15" s="55">
        <v>0</v>
      </c>
      <c r="I15" s="54">
        <f>E15*H15</f>
        <v>0</v>
      </c>
      <c r="J15" s="52">
        <v>0</v>
      </c>
      <c r="K15" s="56">
        <f>E15*J15</f>
        <v>0</v>
      </c>
    </row>
    <row r="16" spans="1:11" s="1" customFormat="1" ht="9.75">
      <c r="A16" s="47">
        <f>A15+1</f>
        <v>5</v>
      </c>
      <c r="B16" s="49" t="s">
        <v>32</v>
      </c>
      <c r="C16" s="50" t="s">
        <v>33</v>
      </c>
      <c r="D16" s="51" t="s">
        <v>29</v>
      </c>
      <c r="E16" s="233">
        <v>78.75</v>
      </c>
      <c r="F16" s="53">
        <v>0</v>
      </c>
      <c r="G16" s="54">
        <f>E16*F16</f>
        <v>0</v>
      </c>
      <c r="H16" s="55">
        <v>0</v>
      </c>
      <c r="I16" s="54">
        <f>E16*H16</f>
        <v>0</v>
      </c>
      <c r="J16" s="52">
        <v>0.00014</v>
      </c>
      <c r="K16" s="56">
        <f>E16*J16</f>
        <v>0.011024999999999998</v>
      </c>
    </row>
    <row r="17" spans="1:11" s="1" customFormat="1" ht="19.5">
      <c r="A17" s="47">
        <v>6</v>
      </c>
      <c r="B17" s="49" t="s">
        <v>34</v>
      </c>
      <c r="C17" s="50" t="s">
        <v>259</v>
      </c>
      <c r="D17" s="51" t="s">
        <v>29</v>
      </c>
      <c r="E17" s="233">
        <v>38.25</v>
      </c>
      <c r="F17" s="53">
        <v>0</v>
      </c>
      <c r="G17" s="54">
        <f>E17*F17</f>
        <v>0</v>
      </c>
      <c r="H17" s="55">
        <v>0</v>
      </c>
      <c r="I17" s="54">
        <f>E17*H17</f>
        <v>0</v>
      </c>
      <c r="J17" s="52">
        <v>0.05723445</v>
      </c>
      <c r="K17" s="56">
        <f>E17*J17</f>
        <v>2.1892177125</v>
      </c>
    </row>
    <row r="18" spans="1:11" s="1" customFormat="1" ht="19.5">
      <c r="A18" s="47">
        <f>A17+1</f>
        <v>7</v>
      </c>
      <c r="B18" s="49" t="s">
        <v>35</v>
      </c>
      <c r="C18" s="50" t="s">
        <v>260</v>
      </c>
      <c r="D18" s="51" t="s">
        <v>29</v>
      </c>
      <c r="E18" s="233">
        <v>17.44</v>
      </c>
      <c r="F18" s="53">
        <v>0</v>
      </c>
      <c r="G18" s="54">
        <f>E18*F18</f>
        <v>0</v>
      </c>
      <c r="H18" s="55">
        <v>0</v>
      </c>
      <c r="I18" s="54">
        <f>E18*H18</f>
        <v>0</v>
      </c>
      <c r="J18" s="52">
        <v>0.06655375</v>
      </c>
      <c r="K18" s="56">
        <f>E18*J18</f>
        <v>1.1606974</v>
      </c>
    </row>
    <row r="19" spans="1:11" s="1" customFormat="1" ht="19.5">
      <c r="A19" s="47">
        <f>A18+1</f>
        <v>8</v>
      </c>
      <c r="B19" s="49" t="s">
        <v>258</v>
      </c>
      <c r="C19" s="50" t="s">
        <v>257</v>
      </c>
      <c r="D19" s="51" t="s">
        <v>29</v>
      </c>
      <c r="E19" s="233">
        <v>6</v>
      </c>
      <c r="F19" s="53">
        <v>0</v>
      </c>
      <c r="G19" s="54">
        <f>E19*F19</f>
        <v>0</v>
      </c>
      <c r="H19" s="55">
        <v>0</v>
      </c>
      <c r="I19" s="54">
        <f>E19*H19</f>
        <v>0</v>
      </c>
      <c r="J19" s="52">
        <v>0.012</v>
      </c>
      <c r="K19" s="56">
        <f>E19*J19</f>
        <v>0.07200000000000001</v>
      </c>
    </row>
    <row r="20" spans="1:11" s="1" customFormat="1" ht="19.5">
      <c r="A20" s="47">
        <f>A19+1</f>
        <v>9</v>
      </c>
      <c r="B20" s="49" t="s">
        <v>262</v>
      </c>
      <c r="C20" s="50" t="s">
        <v>261</v>
      </c>
      <c r="D20" s="51" t="s">
        <v>29</v>
      </c>
      <c r="E20" s="233">
        <v>8.63</v>
      </c>
      <c r="F20" s="53">
        <v>0</v>
      </c>
      <c r="G20" s="54">
        <f>E20*F20</f>
        <v>0</v>
      </c>
      <c r="H20" s="55">
        <v>0</v>
      </c>
      <c r="I20" s="54">
        <f>E20*H20</f>
        <v>0</v>
      </c>
      <c r="J20" s="52">
        <v>0.039695861</v>
      </c>
      <c r="K20" s="56">
        <f>E20*J20</f>
        <v>0.34257528043</v>
      </c>
    </row>
    <row r="21" spans="1:11" s="1" customFormat="1" ht="19.5">
      <c r="A21" s="47">
        <f>A20+1</f>
        <v>10</v>
      </c>
      <c r="B21" s="49" t="s">
        <v>36</v>
      </c>
      <c r="C21" s="50" t="s">
        <v>263</v>
      </c>
      <c r="D21" s="51" t="s">
        <v>29</v>
      </c>
      <c r="E21" s="233">
        <v>70.5</v>
      </c>
      <c r="F21" s="53">
        <v>0</v>
      </c>
      <c r="G21" s="54">
        <f>E21*F21</f>
        <v>0</v>
      </c>
      <c r="H21" s="55">
        <v>0</v>
      </c>
      <c r="I21" s="54">
        <f>E21*H21</f>
        <v>0</v>
      </c>
      <c r="J21" s="52">
        <v>0.06230212</v>
      </c>
      <c r="K21" s="56">
        <f>E21*J21</f>
        <v>4.39229946</v>
      </c>
    </row>
    <row r="22" spans="1:11" s="1" customFormat="1" ht="19.5">
      <c r="A22" s="47">
        <f>A21+1</f>
        <v>11</v>
      </c>
      <c r="B22" s="49" t="s">
        <v>37</v>
      </c>
      <c r="C22" s="50" t="s">
        <v>264</v>
      </c>
      <c r="D22" s="51" t="s">
        <v>29</v>
      </c>
      <c r="E22" s="233">
        <v>3.05</v>
      </c>
      <c r="F22" s="53">
        <v>0</v>
      </c>
      <c r="G22" s="54">
        <f>E22*F22</f>
        <v>0</v>
      </c>
      <c r="H22" s="55">
        <v>0</v>
      </c>
      <c r="I22" s="54">
        <f>E22*H22</f>
        <v>0</v>
      </c>
      <c r="J22" s="52">
        <v>0.0003</v>
      </c>
      <c r="K22" s="56">
        <f>E22*J22</f>
        <v>0.0009149999999999999</v>
      </c>
    </row>
    <row r="23" spans="1:11" s="1" customFormat="1" ht="9.75">
      <c r="A23" s="47">
        <f>A22+1</f>
        <v>12</v>
      </c>
      <c r="B23" s="49" t="s">
        <v>38</v>
      </c>
      <c r="C23" s="50" t="s">
        <v>265</v>
      </c>
      <c r="D23" s="51" t="s">
        <v>29</v>
      </c>
      <c r="E23" s="233">
        <v>3.05</v>
      </c>
      <c r="F23" s="53">
        <v>0</v>
      </c>
      <c r="G23" s="54">
        <f>E23*F23</f>
        <v>0</v>
      </c>
      <c r="H23" s="55">
        <v>0</v>
      </c>
      <c r="I23" s="54">
        <f>E23*H23</f>
        <v>0</v>
      </c>
      <c r="J23" s="52">
        <v>0.005841</v>
      </c>
      <c r="K23" s="56">
        <f>E23*J23</f>
        <v>0.01781505</v>
      </c>
    </row>
    <row r="24" spans="1:11" s="1" customFormat="1" ht="19.5">
      <c r="A24" s="47">
        <f>A23+1</f>
        <v>13</v>
      </c>
      <c r="B24" s="49" t="s">
        <v>39</v>
      </c>
      <c r="C24" s="50" t="s">
        <v>266</v>
      </c>
      <c r="D24" s="51" t="s">
        <v>29</v>
      </c>
      <c r="E24" s="233">
        <v>3.2</v>
      </c>
      <c r="F24" s="53">
        <v>0</v>
      </c>
      <c r="G24" s="54">
        <f>E24*F24</f>
        <v>0</v>
      </c>
      <c r="H24" s="55">
        <v>0</v>
      </c>
      <c r="I24" s="54">
        <f>E24*H24</f>
        <v>0</v>
      </c>
      <c r="J24" s="52">
        <v>0.02563</v>
      </c>
      <c r="K24" s="56">
        <f>E24*J24</f>
        <v>0.082016</v>
      </c>
    </row>
    <row r="25" spans="1:11" s="1" customFormat="1" ht="19.5">
      <c r="A25" s="47">
        <f>A24+1</f>
        <v>14</v>
      </c>
      <c r="B25" s="49" t="s">
        <v>268</v>
      </c>
      <c r="C25" s="50" t="s">
        <v>267</v>
      </c>
      <c r="D25" s="51" t="s">
        <v>78</v>
      </c>
      <c r="E25" s="233">
        <v>21</v>
      </c>
      <c r="F25" s="53">
        <v>0</v>
      </c>
      <c r="G25" s="54">
        <f>E25*F25</f>
        <v>0</v>
      </c>
      <c r="H25" s="55">
        <v>0</v>
      </c>
      <c r="I25" s="54">
        <f>E25*H25</f>
        <v>0</v>
      </c>
      <c r="J25" s="52">
        <v>0.0164885</v>
      </c>
      <c r="K25" s="56">
        <f>E25*J25</f>
        <v>0.34625849999999997</v>
      </c>
    </row>
    <row r="26" spans="1:11" s="1" customFormat="1" ht="19.5">
      <c r="A26" s="47">
        <f>A25+1</f>
        <v>15</v>
      </c>
      <c r="B26" s="49" t="s">
        <v>40</v>
      </c>
      <c r="C26" s="50" t="s">
        <v>269</v>
      </c>
      <c r="D26" s="51" t="s">
        <v>29</v>
      </c>
      <c r="E26" s="233">
        <v>147.1</v>
      </c>
      <c r="F26" s="53">
        <v>0</v>
      </c>
      <c r="G26" s="54">
        <f>E26*F26</f>
        <v>0</v>
      </c>
      <c r="H26" s="55">
        <v>0</v>
      </c>
      <c r="I26" s="54">
        <f>E26*H26</f>
        <v>0</v>
      </c>
      <c r="J26" s="52">
        <v>0.004305</v>
      </c>
      <c r="K26" s="56">
        <f>E26*J26</f>
        <v>0.6332654999999999</v>
      </c>
    </row>
    <row r="27" spans="1:11" s="1" customFormat="1" ht="9.75">
      <c r="A27" s="47">
        <f>A26+1</f>
        <v>16</v>
      </c>
      <c r="B27" s="49" t="s">
        <v>41</v>
      </c>
      <c r="C27" s="50" t="s">
        <v>42</v>
      </c>
      <c r="D27" s="51" t="s">
        <v>29</v>
      </c>
      <c r="E27" s="233">
        <v>147.1</v>
      </c>
      <c r="F27" s="53">
        <v>0</v>
      </c>
      <c r="G27" s="54">
        <f>E27*F27</f>
        <v>0</v>
      </c>
      <c r="H27" s="55">
        <v>0</v>
      </c>
      <c r="I27" s="54">
        <f>E27*H27</f>
        <v>0</v>
      </c>
      <c r="J27" s="52">
        <v>0</v>
      </c>
      <c r="K27" s="56">
        <f>E27*J27</f>
        <v>0</v>
      </c>
    </row>
    <row r="28" spans="1:11" s="1" customFormat="1" ht="9.75">
      <c r="A28" s="47"/>
      <c r="B28" s="49" t="s">
        <v>43</v>
      </c>
      <c r="C28" s="50" t="s">
        <v>270</v>
      </c>
      <c r="D28" s="51" t="s">
        <v>29</v>
      </c>
      <c r="E28" s="233">
        <v>147.1</v>
      </c>
      <c r="F28" s="53">
        <v>0</v>
      </c>
      <c r="G28" s="54">
        <f>E28*F28</f>
        <v>0</v>
      </c>
      <c r="H28" s="55">
        <v>0</v>
      </c>
      <c r="I28" s="54">
        <f>E28*H28</f>
        <v>0</v>
      </c>
      <c r="J28" s="52">
        <v>0.000674</v>
      </c>
      <c r="K28" s="56">
        <f>E28*J28</f>
        <v>0.0991454</v>
      </c>
    </row>
    <row r="29" spans="1:11" s="1" customFormat="1" ht="9.75">
      <c r="A29" s="47">
        <v>17</v>
      </c>
      <c r="B29" s="49" t="s">
        <v>44</v>
      </c>
      <c r="C29" s="50" t="s">
        <v>271</v>
      </c>
      <c r="D29" s="51" t="s">
        <v>29</v>
      </c>
      <c r="E29" s="233">
        <v>147.1</v>
      </c>
      <c r="F29" s="53">
        <v>0</v>
      </c>
      <c r="G29" s="54">
        <f>E29*F29</f>
        <v>0</v>
      </c>
      <c r="H29" s="55">
        <v>0</v>
      </c>
      <c r="I29" s="54">
        <f>E29*H29</f>
        <v>0</v>
      </c>
      <c r="J29" s="52">
        <v>0</v>
      </c>
      <c r="K29" s="56">
        <f>E29*J29</f>
        <v>0</v>
      </c>
    </row>
    <row r="30" spans="1:11" s="1" customFormat="1" ht="9.75">
      <c r="A30" s="47">
        <f>A29+1</f>
        <v>18</v>
      </c>
      <c r="B30" s="49" t="s">
        <v>45</v>
      </c>
      <c r="C30" s="50" t="s">
        <v>46</v>
      </c>
      <c r="D30" s="51" t="s">
        <v>29</v>
      </c>
      <c r="E30" s="233">
        <v>147.1</v>
      </c>
      <c r="F30" s="53">
        <v>0</v>
      </c>
      <c r="G30" s="54">
        <f>E30*F30</f>
        <v>0</v>
      </c>
      <c r="H30" s="55">
        <v>0</v>
      </c>
      <c r="I30" s="54">
        <f>E30*H30</f>
        <v>0</v>
      </c>
      <c r="J30" s="52">
        <v>4.004E-05</v>
      </c>
      <c r="K30" s="56">
        <f>E30*J30</f>
        <v>0.005889884000000001</v>
      </c>
    </row>
    <row r="31" spans="1:11" s="1" customFormat="1" ht="19.5">
      <c r="A31" s="47">
        <f>A30+1</f>
        <v>19</v>
      </c>
      <c r="B31" s="49" t="s">
        <v>273</v>
      </c>
      <c r="C31" s="50" t="s">
        <v>272</v>
      </c>
      <c r="D31" s="51" t="s">
        <v>29</v>
      </c>
      <c r="E31" s="233">
        <v>4.5</v>
      </c>
      <c r="F31" s="53">
        <v>0</v>
      </c>
      <c r="G31" s="54">
        <f>E31*F31</f>
        <v>0</v>
      </c>
      <c r="H31" s="55">
        <v>0</v>
      </c>
      <c r="I31" s="54">
        <f>E31*H31</f>
        <v>0</v>
      </c>
      <c r="J31" s="52">
        <v>0</v>
      </c>
      <c r="K31" s="56">
        <f>E31*J31</f>
        <v>0</v>
      </c>
    </row>
    <row r="32" spans="1:11" s="29" customFormat="1" ht="11.25" customHeight="1">
      <c r="A32" s="65"/>
      <c r="B32" s="66">
        <v>62</v>
      </c>
      <c r="C32" s="67" t="s">
        <v>47</v>
      </c>
      <c r="D32" s="68"/>
      <c r="E32" s="68"/>
      <c r="F32" s="69"/>
      <c r="G32" s="70">
        <f>SUM(G12:G31)</f>
        <v>0</v>
      </c>
      <c r="H32" s="71"/>
      <c r="I32" s="72">
        <f>SUM(I12:I31)</f>
        <v>0</v>
      </c>
      <c r="J32" s="71"/>
      <c r="K32" s="73">
        <f>SUM(K12:K31)</f>
        <v>9.39552181193</v>
      </c>
    </row>
    <row r="33" spans="1:11" s="29" customFormat="1" ht="11.25" customHeight="1">
      <c r="A33" s="40"/>
      <c r="B33" s="41" t="s">
        <v>48</v>
      </c>
      <c r="C33" s="42" t="s">
        <v>49</v>
      </c>
      <c r="D33" s="39"/>
      <c r="E33" s="39"/>
      <c r="F33" s="43"/>
      <c r="G33" s="44"/>
      <c r="H33" s="45"/>
      <c r="I33" s="38"/>
      <c r="J33" s="45"/>
      <c r="K33" s="46"/>
    </row>
    <row r="34" spans="1:11" s="1" customFormat="1" ht="9.75">
      <c r="A34" s="47">
        <f>A31+1</f>
        <v>20</v>
      </c>
      <c r="B34" s="49" t="s">
        <v>50</v>
      </c>
      <c r="C34" s="50" t="s">
        <v>51</v>
      </c>
      <c r="D34" s="51" t="s">
        <v>29</v>
      </c>
      <c r="E34" s="234">
        <v>22.9</v>
      </c>
      <c r="F34" s="53">
        <v>0</v>
      </c>
      <c r="G34" s="54">
        <f>E34*F34</f>
        <v>0</v>
      </c>
      <c r="H34" s="55">
        <v>0</v>
      </c>
      <c r="I34" s="54">
        <f>E34*H34</f>
        <v>0</v>
      </c>
      <c r="J34" s="52">
        <v>1.1E-05</v>
      </c>
      <c r="K34" s="56">
        <f>E34*J34</f>
        <v>0.0002519</v>
      </c>
    </row>
    <row r="35" spans="1:11" s="1" customFormat="1" ht="9.75">
      <c r="A35" s="47">
        <f>A34+1</f>
        <v>21</v>
      </c>
      <c r="B35" s="49" t="s">
        <v>52</v>
      </c>
      <c r="C35" s="50" t="s">
        <v>53</v>
      </c>
      <c r="D35" s="51" t="s">
        <v>29</v>
      </c>
      <c r="E35" s="234">
        <v>30</v>
      </c>
      <c r="F35" s="53">
        <v>0</v>
      </c>
      <c r="G35" s="54">
        <f>E35*F35</f>
        <v>0</v>
      </c>
      <c r="H35" s="55">
        <v>0</v>
      </c>
      <c r="I35" s="54">
        <f>E35*H35</f>
        <v>0</v>
      </c>
      <c r="J35" s="52">
        <v>4.49E-05</v>
      </c>
      <c r="K35" s="56">
        <f>E35*J35</f>
        <v>0.001347</v>
      </c>
    </row>
    <row r="36" spans="1:11" s="29" customFormat="1" ht="11.25" customHeight="1">
      <c r="A36" s="65"/>
      <c r="B36" s="66">
        <v>9</v>
      </c>
      <c r="C36" s="67" t="s">
        <v>54</v>
      </c>
      <c r="D36" s="68"/>
      <c r="E36" s="68"/>
      <c r="F36" s="69"/>
      <c r="G36" s="70">
        <f>SUM(G34:G35)</f>
        <v>0</v>
      </c>
      <c r="H36" s="71"/>
      <c r="I36" s="72">
        <f>SUM(I34:I35)</f>
        <v>0</v>
      </c>
      <c r="J36" s="71"/>
      <c r="K36" s="73">
        <f>SUM(K34:K35)</f>
        <v>0.0015989</v>
      </c>
    </row>
    <row r="37" spans="1:11" s="29" customFormat="1" ht="11.25" customHeight="1">
      <c r="A37" s="40"/>
      <c r="B37" s="41" t="s">
        <v>55</v>
      </c>
      <c r="C37" s="42" t="s">
        <v>56</v>
      </c>
      <c r="D37" s="39"/>
      <c r="E37" s="39"/>
      <c r="F37" s="43"/>
      <c r="G37" s="44"/>
      <c r="H37" s="45"/>
      <c r="I37" s="38"/>
      <c r="J37" s="45"/>
      <c r="K37" s="46"/>
    </row>
    <row r="38" spans="1:11" s="1" customFormat="1" ht="9.75">
      <c r="A38" s="47">
        <f>A35+1</f>
        <v>22</v>
      </c>
      <c r="B38" s="49" t="s">
        <v>57</v>
      </c>
      <c r="C38" s="50" t="s">
        <v>58</v>
      </c>
      <c r="D38" s="51" t="s">
        <v>29</v>
      </c>
      <c r="E38" s="234">
        <v>90</v>
      </c>
      <c r="F38" s="53">
        <v>0</v>
      </c>
      <c r="G38" s="54">
        <f>E38*F38</f>
        <v>0</v>
      </c>
      <c r="H38" s="55">
        <v>0</v>
      </c>
      <c r="I38" s="54">
        <f>E38*H38</f>
        <v>0</v>
      </c>
      <c r="J38" s="52">
        <v>1.04E-06</v>
      </c>
      <c r="K38" s="56">
        <f>E38*J38</f>
        <v>9.36E-05</v>
      </c>
    </row>
    <row r="39" spans="1:11" s="1" customFormat="1" ht="9.75">
      <c r="A39" s="47">
        <f>A38+1</f>
        <v>23</v>
      </c>
      <c r="B39" s="49" t="s">
        <v>59</v>
      </c>
      <c r="C39" s="50" t="s">
        <v>294</v>
      </c>
      <c r="D39" s="51" t="s">
        <v>29</v>
      </c>
      <c r="E39" s="234">
        <v>270</v>
      </c>
      <c r="F39" s="53">
        <v>0</v>
      </c>
      <c r="G39" s="54">
        <f>E39*F39</f>
        <v>0</v>
      </c>
      <c r="H39" s="55">
        <v>0</v>
      </c>
      <c r="I39" s="54">
        <f>E39*H39</f>
        <v>0</v>
      </c>
      <c r="J39" s="52">
        <v>0.00174656</v>
      </c>
      <c r="K39" s="56">
        <f>E39*J39</f>
        <v>0.4715712</v>
      </c>
    </row>
    <row r="40" spans="1:11" s="1" customFormat="1" ht="9.75">
      <c r="A40" s="47">
        <f>A39+1</f>
        <v>24</v>
      </c>
      <c r="B40" s="49" t="s">
        <v>60</v>
      </c>
      <c r="C40" s="50" t="s">
        <v>61</v>
      </c>
      <c r="D40" s="51" t="s">
        <v>29</v>
      </c>
      <c r="E40" s="234">
        <v>90</v>
      </c>
      <c r="F40" s="53">
        <v>0</v>
      </c>
      <c r="G40" s="54">
        <f>E40*F40</f>
        <v>0</v>
      </c>
      <c r="H40" s="55">
        <v>0</v>
      </c>
      <c r="I40" s="54">
        <f>E40*H40</f>
        <v>0</v>
      </c>
      <c r="J40" s="52">
        <v>0</v>
      </c>
      <c r="K40" s="56">
        <f>E40*J40</f>
        <v>0</v>
      </c>
    </row>
    <row r="41" spans="1:11" s="1" customFormat="1" ht="9.75">
      <c r="A41" s="47">
        <f>A40+1</f>
        <v>25</v>
      </c>
      <c r="B41" s="49" t="s">
        <v>62</v>
      </c>
      <c r="C41" s="50" t="s">
        <v>63</v>
      </c>
      <c r="D41" s="51" t="s">
        <v>29</v>
      </c>
      <c r="E41" s="234">
        <v>100</v>
      </c>
      <c r="F41" s="53">
        <v>0</v>
      </c>
      <c r="G41" s="54">
        <f>E41*F41</f>
        <v>0</v>
      </c>
      <c r="H41" s="55">
        <v>0</v>
      </c>
      <c r="I41" s="54">
        <f>E41*H41</f>
        <v>0</v>
      </c>
      <c r="J41" s="52">
        <v>0.0001</v>
      </c>
      <c r="K41" s="56">
        <f>E41*J41</f>
        <v>0.01</v>
      </c>
    </row>
    <row r="42" spans="1:11" s="1" customFormat="1" ht="9.75">
      <c r="A42" s="47">
        <f>A41+1</f>
        <v>26</v>
      </c>
      <c r="B42" s="49" t="s">
        <v>64</v>
      </c>
      <c r="C42" s="50" t="s">
        <v>295</v>
      </c>
      <c r="D42" s="51" t="s">
        <v>29</v>
      </c>
      <c r="E42" s="234">
        <v>300</v>
      </c>
      <c r="F42" s="53">
        <v>0</v>
      </c>
      <c r="G42" s="54">
        <f>E42*F42</f>
        <v>0</v>
      </c>
      <c r="H42" s="55">
        <v>0</v>
      </c>
      <c r="I42" s="54">
        <f>E42*H42</f>
        <v>0</v>
      </c>
      <c r="J42" s="52">
        <v>2.331E-05</v>
      </c>
      <c r="K42" s="56">
        <f>E42*J42</f>
        <v>0.006992999999999999</v>
      </c>
    </row>
    <row r="43" spans="1:11" s="1" customFormat="1" ht="9.75">
      <c r="A43" s="47">
        <f>A42+1</f>
        <v>27</v>
      </c>
      <c r="B43" s="49" t="s">
        <v>65</v>
      </c>
      <c r="C43" s="50" t="s">
        <v>66</v>
      </c>
      <c r="D43" s="51" t="s">
        <v>29</v>
      </c>
      <c r="E43" s="234">
        <v>100</v>
      </c>
      <c r="F43" s="53">
        <v>0</v>
      </c>
      <c r="G43" s="54">
        <f>E43*F43</f>
        <v>0</v>
      </c>
      <c r="H43" s="55">
        <v>0</v>
      </c>
      <c r="I43" s="54">
        <f>E43*H43</f>
        <v>0</v>
      </c>
      <c r="J43" s="52">
        <v>0</v>
      </c>
      <c r="K43" s="56">
        <f>E43*J43</f>
        <v>0</v>
      </c>
    </row>
    <row r="44" spans="1:11" s="29" customFormat="1" ht="11.25" customHeight="1">
      <c r="A44" s="65"/>
      <c r="B44" s="66">
        <v>94</v>
      </c>
      <c r="C44" s="67" t="s">
        <v>67</v>
      </c>
      <c r="D44" s="68"/>
      <c r="E44" s="68"/>
      <c r="F44" s="69"/>
      <c r="G44" s="70">
        <f>SUM(G38:G43)</f>
        <v>0</v>
      </c>
      <c r="H44" s="71"/>
      <c r="I44" s="72">
        <f>SUM(I38:I43)</f>
        <v>0</v>
      </c>
      <c r="J44" s="71"/>
      <c r="K44" s="73">
        <f>SUM(K38:K43)</f>
        <v>0.48865780000000003</v>
      </c>
    </row>
    <row r="45" spans="1:11" s="29" customFormat="1" ht="11.25" customHeight="1">
      <c r="A45" s="40"/>
      <c r="B45" s="41" t="s">
        <v>68</v>
      </c>
      <c r="C45" s="42" t="s">
        <v>69</v>
      </c>
      <c r="D45" s="39"/>
      <c r="E45" s="39"/>
      <c r="F45" s="43"/>
      <c r="G45" s="44"/>
      <c r="H45" s="45"/>
      <c r="I45" s="38"/>
      <c r="J45" s="45"/>
      <c r="K45" s="46"/>
    </row>
    <row r="46" spans="1:11" s="1" customFormat="1" ht="9.75">
      <c r="A46" s="47">
        <f>A43+1</f>
        <v>28</v>
      </c>
      <c r="B46" s="49" t="s">
        <v>70</v>
      </c>
      <c r="C46" s="50" t="s">
        <v>71</v>
      </c>
      <c r="D46" s="51" t="s">
        <v>72</v>
      </c>
      <c r="E46" s="52">
        <f>K32+K36+K44</f>
        <v>9.885778511929999</v>
      </c>
      <c r="F46" s="53">
        <v>0</v>
      </c>
      <c r="G46" s="54">
        <f>E46*F46</f>
        <v>0</v>
      </c>
      <c r="H46" s="55">
        <v>0</v>
      </c>
      <c r="I46" s="54">
        <f>E46*H46</f>
        <v>0</v>
      </c>
      <c r="J46" s="52">
        <v>0</v>
      </c>
      <c r="K46" s="56">
        <f>E46*J46</f>
        <v>0</v>
      </c>
    </row>
    <row r="47" spans="1:11" s="29" customFormat="1" ht="11.25" customHeight="1" thickBot="1">
      <c r="A47" s="57"/>
      <c r="B47" s="59">
        <v>99</v>
      </c>
      <c r="C47" s="60" t="s">
        <v>73</v>
      </c>
      <c r="D47" s="58"/>
      <c r="E47" s="58"/>
      <c r="F47" s="61"/>
      <c r="G47" s="63">
        <f>SUM(G46:G46)</f>
        <v>0</v>
      </c>
      <c r="H47" s="62"/>
      <c r="I47" s="74">
        <f>SUM(I46:I46)</f>
        <v>0</v>
      </c>
      <c r="J47" s="62"/>
      <c r="K47" s="64">
        <f>SUM(K46:K46)</f>
        <v>0</v>
      </c>
    </row>
    <row r="48" spans="1:11" ht="13.5" thickBot="1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</row>
    <row r="49" spans="1:11" s="1" customFormat="1" ht="10.5" customHeight="1" thickTop="1">
      <c r="A49" s="6" t="s">
        <v>2</v>
      </c>
      <c r="B49" s="9" t="s">
        <v>6</v>
      </c>
      <c r="C49" s="9" t="s">
        <v>8</v>
      </c>
      <c r="D49" s="9" t="s">
        <v>10</v>
      </c>
      <c r="E49" s="9" t="s">
        <v>12</v>
      </c>
      <c r="F49" s="12" t="s">
        <v>14</v>
      </c>
      <c r="G49" s="13"/>
      <c r="H49" s="13"/>
      <c r="I49" s="13"/>
      <c r="J49" s="23" t="s">
        <v>23</v>
      </c>
      <c r="K49" s="24"/>
    </row>
    <row r="50" spans="1:11" s="1" customFormat="1" ht="9.75" customHeight="1">
      <c r="A50" s="7" t="s">
        <v>3</v>
      </c>
      <c r="B50" s="10"/>
      <c r="C50" s="10"/>
      <c r="D50" s="10"/>
      <c r="E50" s="10"/>
      <c r="F50" s="14" t="s">
        <v>15</v>
      </c>
      <c r="G50" s="15"/>
      <c r="H50" s="20" t="s">
        <v>20</v>
      </c>
      <c r="I50" s="15"/>
      <c r="J50" s="10"/>
      <c r="K50" s="25"/>
    </row>
    <row r="51" spans="1:11" s="1" customFormat="1" ht="9.75" customHeight="1">
      <c r="A51" s="7" t="s">
        <v>4</v>
      </c>
      <c r="B51" s="10"/>
      <c r="C51" s="10"/>
      <c r="D51" s="10"/>
      <c r="E51" s="10"/>
      <c r="F51" s="16" t="s">
        <v>16</v>
      </c>
      <c r="G51" s="18" t="s">
        <v>18</v>
      </c>
      <c r="H51" s="21" t="s">
        <v>16</v>
      </c>
      <c r="I51" s="18" t="s">
        <v>18</v>
      </c>
      <c r="J51" s="21" t="s">
        <v>16</v>
      </c>
      <c r="K51" s="26" t="s">
        <v>18</v>
      </c>
    </row>
    <row r="52" spans="1:11" s="1" customFormat="1" ht="10.5" customHeight="1" thickBot="1">
      <c r="A52" s="8" t="s">
        <v>5</v>
      </c>
      <c r="B52" s="11" t="s">
        <v>7</v>
      </c>
      <c r="C52" s="11" t="s">
        <v>9</v>
      </c>
      <c r="D52" s="11" t="s">
        <v>11</v>
      </c>
      <c r="E52" s="11" t="s">
        <v>13</v>
      </c>
      <c r="F52" s="17" t="s">
        <v>17</v>
      </c>
      <c r="G52" s="19" t="s">
        <v>19</v>
      </c>
      <c r="H52" s="22" t="s">
        <v>21</v>
      </c>
      <c r="I52" s="19" t="s">
        <v>22</v>
      </c>
      <c r="J52" s="22" t="s">
        <v>24</v>
      </c>
      <c r="K52" s="27" t="s">
        <v>25</v>
      </c>
    </row>
    <row r="53" spans="1:11" s="29" customFormat="1" ht="12" customHeight="1" thickTop="1">
      <c r="A53" s="31"/>
      <c r="B53" s="30"/>
      <c r="C53" s="32" t="s">
        <v>74</v>
      </c>
      <c r="D53" s="30"/>
      <c r="E53" s="30"/>
      <c r="F53" s="33"/>
      <c r="G53" s="34"/>
      <c r="H53" s="35"/>
      <c r="J53" s="35"/>
      <c r="K53" s="36"/>
    </row>
    <row r="54" spans="1:11" s="29" customFormat="1" ht="11.25" customHeight="1">
      <c r="A54" s="40"/>
      <c r="B54" s="41" t="s">
        <v>75</v>
      </c>
      <c r="C54" s="42" t="s">
        <v>76</v>
      </c>
      <c r="D54" s="39"/>
      <c r="E54" s="39"/>
      <c r="F54" s="43"/>
      <c r="G54" s="44"/>
      <c r="H54" s="45"/>
      <c r="I54" s="38"/>
      <c r="J54" s="45"/>
      <c r="K54" s="46"/>
    </row>
    <row r="55" spans="1:11" s="1" customFormat="1" ht="9.75">
      <c r="A55" s="47">
        <f>A46+1</f>
        <v>29</v>
      </c>
      <c r="B55" s="49" t="s">
        <v>77</v>
      </c>
      <c r="C55" s="50" t="s">
        <v>274</v>
      </c>
      <c r="D55" s="51" t="s">
        <v>78</v>
      </c>
      <c r="E55" s="234">
        <v>6.75</v>
      </c>
      <c r="F55" s="53">
        <v>0</v>
      </c>
      <c r="G55" s="54">
        <f>E55*F55</f>
        <v>0</v>
      </c>
      <c r="H55" s="55">
        <v>0</v>
      </c>
      <c r="I55" s="54">
        <f>E55*H55</f>
        <v>0</v>
      </c>
      <c r="J55" s="52">
        <v>0.00362916</v>
      </c>
      <c r="K55" s="56">
        <f>E55*J55</f>
        <v>0.02449683</v>
      </c>
    </row>
    <row r="56" spans="1:11" s="1" customFormat="1" ht="9.75">
      <c r="A56" s="47">
        <f>A55+1</f>
        <v>30</v>
      </c>
      <c r="B56" s="49" t="s">
        <v>79</v>
      </c>
      <c r="C56" s="50" t="s">
        <v>275</v>
      </c>
      <c r="D56" s="51" t="s">
        <v>78</v>
      </c>
      <c r="E56" s="234">
        <v>10.5</v>
      </c>
      <c r="F56" s="53">
        <v>0</v>
      </c>
      <c r="G56" s="54">
        <f>E56*F56</f>
        <v>0</v>
      </c>
      <c r="H56" s="55">
        <v>0</v>
      </c>
      <c r="I56" s="54">
        <f>E56*H56</f>
        <v>0</v>
      </c>
      <c r="J56" s="52">
        <v>0.004100475</v>
      </c>
      <c r="K56" s="56">
        <f>E56*J56</f>
        <v>0.0430549875</v>
      </c>
    </row>
    <row r="57" spans="1:11" s="1" customFormat="1" ht="9.75">
      <c r="A57" s="47">
        <f>A56+1</f>
        <v>31</v>
      </c>
      <c r="B57" s="49" t="s">
        <v>80</v>
      </c>
      <c r="C57" s="50" t="s">
        <v>276</v>
      </c>
      <c r="D57" s="51" t="s">
        <v>78</v>
      </c>
      <c r="E57" s="234">
        <v>7.5</v>
      </c>
      <c r="F57" s="53">
        <v>0</v>
      </c>
      <c r="G57" s="54">
        <f>E57*F57</f>
        <v>0</v>
      </c>
      <c r="H57" s="55">
        <v>0</v>
      </c>
      <c r="I57" s="54">
        <f>E57*H57</f>
        <v>0</v>
      </c>
      <c r="J57" s="52">
        <v>0.00439718</v>
      </c>
      <c r="K57" s="56">
        <f>E57*J57</f>
        <v>0.03297885</v>
      </c>
    </row>
    <row r="58" spans="1:11" s="1" customFormat="1" ht="9.75">
      <c r="A58" s="47">
        <f>A57+1</f>
        <v>32</v>
      </c>
      <c r="B58" s="49" t="s">
        <v>81</v>
      </c>
      <c r="C58" s="50" t="s">
        <v>277</v>
      </c>
      <c r="D58" s="51" t="s">
        <v>78</v>
      </c>
      <c r="E58" s="234">
        <v>10.5</v>
      </c>
      <c r="F58" s="53">
        <v>0</v>
      </c>
      <c r="G58" s="54">
        <f>E58*F58</f>
        <v>0</v>
      </c>
      <c r="H58" s="55">
        <v>0</v>
      </c>
      <c r="I58" s="54">
        <f>E58*H58</f>
        <v>0</v>
      </c>
      <c r="J58" s="52">
        <v>0.00290999</v>
      </c>
      <c r="K58" s="56">
        <f>E58*J58</f>
        <v>0.030554895</v>
      </c>
    </row>
    <row r="59" spans="1:11" s="1" customFormat="1" ht="9.75">
      <c r="A59" s="47">
        <f>A58+1</f>
        <v>33</v>
      </c>
      <c r="B59" s="49" t="s">
        <v>82</v>
      </c>
      <c r="C59" s="50" t="s">
        <v>278</v>
      </c>
      <c r="D59" s="51" t="s">
        <v>78</v>
      </c>
      <c r="E59" s="234">
        <v>7.95</v>
      </c>
      <c r="F59" s="53">
        <v>0</v>
      </c>
      <c r="G59" s="54">
        <f>E59*F59</f>
        <v>0</v>
      </c>
      <c r="H59" s="55">
        <v>0</v>
      </c>
      <c r="I59" s="54">
        <f>E59*H59</f>
        <v>0</v>
      </c>
      <c r="J59" s="52">
        <v>0.00473463</v>
      </c>
      <c r="K59" s="56">
        <f>E59*J59</f>
        <v>0.037640308500000004</v>
      </c>
    </row>
    <row r="60" spans="1:11" s="1" customFormat="1" ht="9.75">
      <c r="A60" s="47">
        <f>A59+1</f>
        <v>34</v>
      </c>
      <c r="B60" s="49" t="s">
        <v>83</v>
      </c>
      <c r="C60" s="50" t="s">
        <v>84</v>
      </c>
      <c r="D60" s="51" t="s">
        <v>72</v>
      </c>
      <c r="E60" s="48">
        <v>0.169</v>
      </c>
      <c r="F60" s="53">
        <v>0</v>
      </c>
      <c r="G60" s="54">
        <f>E60*F60</f>
        <v>0</v>
      </c>
      <c r="H60" s="55">
        <v>0</v>
      </c>
      <c r="I60" s="54">
        <f>E60*H60</f>
        <v>0</v>
      </c>
      <c r="J60" s="52">
        <v>0</v>
      </c>
      <c r="K60" s="56">
        <f>E60*J60</f>
        <v>0</v>
      </c>
    </row>
    <row r="61" spans="1:11" s="29" customFormat="1" ht="11.25" customHeight="1">
      <c r="A61" s="65"/>
      <c r="B61" s="66">
        <v>764</v>
      </c>
      <c r="C61" s="67" t="s">
        <v>85</v>
      </c>
      <c r="D61" s="68"/>
      <c r="E61" s="68"/>
      <c r="F61" s="69"/>
      <c r="G61" s="70">
        <f>SUM(G55:G60)</f>
        <v>0</v>
      </c>
      <c r="H61" s="71"/>
      <c r="I61" s="72">
        <f>SUM(I55:I60)</f>
        <v>0</v>
      </c>
      <c r="J61" s="71"/>
      <c r="K61" s="73">
        <f>SUM(K55:K60)</f>
        <v>0.168725871</v>
      </c>
    </row>
    <row r="62" spans="1:11" s="29" customFormat="1" ht="11.25" customHeight="1">
      <c r="A62" s="40"/>
      <c r="B62" s="41" t="s">
        <v>86</v>
      </c>
      <c r="C62" s="42" t="s">
        <v>87</v>
      </c>
      <c r="D62" s="39"/>
      <c r="E62" s="39"/>
      <c r="F62" s="43"/>
      <c r="G62" s="44"/>
      <c r="H62" s="45"/>
      <c r="I62" s="38"/>
      <c r="J62" s="45"/>
      <c r="K62" s="46"/>
    </row>
    <row r="63" spans="1:11" s="1" customFormat="1" ht="9.75">
      <c r="A63" s="47">
        <v>35</v>
      </c>
      <c r="B63" s="49" t="s">
        <v>282</v>
      </c>
      <c r="C63" s="50" t="s">
        <v>280</v>
      </c>
      <c r="D63" s="51" t="s">
        <v>88</v>
      </c>
      <c r="E63" s="233">
        <v>6</v>
      </c>
      <c r="F63" s="53">
        <v>0</v>
      </c>
      <c r="G63" s="54">
        <f>E63*F63</f>
        <v>0</v>
      </c>
      <c r="H63" s="55">
        <v>0</v>
      </c>
      <c r="I63" s="54">
        <f>E63*H63</f>
        <v>0</v>
      </c>
      <c r="J63" s="52">
        <v>0.015</v>
      </c>
      <c r="K63" s="56">
        <f>E63*J63</f>
        <v>0.09</v>
      </c>
    </row>
    <row r="64" spans="1:11" s="1" customFormat="1" ht="9.75">
      <c r="A64" s="47">
        <f>A63+1</f>
        <v>36</v>
      </c>
      <c r="B64" s="49" t="s">
        <v>283</v>
      </c>
      <c r="C64" s="50" t="s">
        <v>279</v>
      </c>
      <c r="D64" s="51" t="s">
        <v>88</v>
      </c>
      <c r="E64" s="233">
        <v>3</v>
      </c>
      <c r="F64" s="53">
        <v>0</v>
      </c>
      <c r="G64" s="54">
        <f>E64*F64</f>
        <v>0</v>
      </c>
      <c r="H64" s="55">
        <v>0</v>
      </c>
      <c r="I64" s="54">
        <f>E64*H64</f>
        <v>0</v>
      </c>
      <c r="J64" s="52">
        <v>0.095</v>
      </c>
      <c r="K64" s="56">
        <f>E64*J64</f>
        <v>0.28500000000000003</v>
      </c>
    </row>
    <row r="65" spans="1:11" s="1" customFormat="1" ht="19.5">
      <c r="A65" s="47">
        <v>37</v>
      </c>
      <c r="B65" s="49" t="s">
        <v>292</v>
      </c>
      <c r="C65" s="50" t="s">
        <v>293</v>
      </c>
      <c r="D65" s="51" t="s">
        <v>78</v>
      </c>
      <c r="E65" s="233">
        <v>7.5</v>
      </c>
      <c r="F65" s="53">
        <v>0</v>
      </c>
      <c r="G65" s="54">
        <f>E65*F65</f>
        <v>0</v>
      </c>
      <c r="H65" s="55">
        <v>0</v>
      </c>
      <c r="I65" s="54">
        <f>E65*H65</f>
        <v>0</v>
      </c>
      <c r="J65" s="52">
        <v>0.007</v>
      </c>
      <c r="K65" s="56">
        <f>E65*J65</f>
        <v>0.0525</v>
      </c>
    </row>
    <row r="66" spans="1:11" s="1" customFormat="1" ht="9.75">
      <c r="A66" s="47">
        <v>38</v>
      </c>
      <c r="B66" s="49" t="s">
        <v>89</v>
      </c>
      <c r="C66" s="50" t="s">
        <v>90</v>
      </c>
      <c r="D66" s="51" t="s">
        <v>72</v>
      </c>
      <c r="E66" s="48">
        <v>0.428</v>
      </c>
      <c r="F66" s="53">
        <v>0</v>
      </c>
      <c r="G66" s="54">
        <f>E66*F66</f>
        <v>0</v>
      </c>
      <c r="H66" s="55">
        <v>0</v>
      </c>
      <c r="I66" s="54">
        <f>E66*H66</f>
        <v>0</v>
      </c>
      <c r="J66" s="52">
        <v>0</v>
      </c>
      <c r="K66" s="56">
        <f>E66*J66</f>
        <v>0</v>
      </c>
    </row>
    <row r="67" spans="1:11" s="1" customFormat="1" ht="9.75">
      <c r="A67" s="47">
        <v>40</v>
      </c>
      <c r="B67" s="49" t="s">
        <v>91</v>
      </c>
      <c r="C67" s="50" t="s">
        <v>92</v>
      </c>
      <c r="D67" s="51" t="s">
        <v>72</v>
      </c>
      <c r="E67" s="48">
        <v>0.428</v>
      </c>
      <c r="F67" s="53">
        <v>0</v>
      </c>
      <c r="G67" s="54">
        <f>E67*F67</f>
        <v>0</v>
      </c>
      <c r="H67" s="55">
        <v>0</v>
      </c>
      <c r="I67" s="54">
        <f>E67*H67</f>
        <v>0</v>
      </c>
      <c r="J67" s="52">
        <v>0</v>
      </c>
      <c r="K67" s="56">
        <f>E67*J67</f>
        <v>0</v>
      </c>
    </row>
    <row r="68" spans="1:11" s="29" customFormat="1" ht="11.25" customHeight="1">
      <c r="A68" s="65"/>
      <c r="B68" s="66">
        <v>766</v>
      </c>
      <c r="C68" s="67" t="s">
        <v>93</v>
      </c>
      <c r="D68" s="68"/>
      <c r="E68" s="68"/>
      <c r="F68" s="69"/>
      <c r="G68" s="70">
        <f>SUM(G63:G67)</f>
        <v>0</v>
      </c>
      <c r="H68" s="71"/>
      <c r="I68" s="72">
        <f>SUM(I63:I67)</f>
        <v>0</v>
      </c>
      <c r="J68" s="71"/>
      <c r="K68" s="73">
        <f>SUM(K63:K67)</f>
        <v>0.4275</v>
      </c>
    </row>
    <row r="69" spans="1:11" s="29" customFormat="1" ht="11.25" customHeight="1">
      <c r="A69" s="40"/>
      <c r="B69" s="41" t="s">
        <v>94</v>
      </c>
      <c r="C69" s="42" t="s">
        <v>95</v>
      </c>
      <c r="D69" s="39"/>
      <c r="E69" s="39"/>
      <c r="F69" s="43"/>
      <c r="G69" s="44"/>
      <c r="H69" s="45"/>
      <c r="I69" s="38"/>
      <c r="J69" s="45"/>
      <c r="K69" s="46"/>
    </row>
    <row r="70" spans="1:11" s="1" customFormat="1" ht="19.5">
      <c r="A70" s="47">
        <f>A67+1</f>
        <v>41</v>
      </c>
      <c r="B70" s="49" t="s">
        <v>284</v>
      </c>
      <c r="C70" s="50" t="s">
        <v>281</v>
      </c>
      <c r="D70" s="51" t="s">
        <v>29</v>
      </c>
      <c r="E70" s="234">
        <v>4</v>
      </c>
      <c r="F70" s="53">
        <v>0</v>
      </c>
      <c r="G70" s="54">
        <f>E70*F70</f>
        <v>0</v>
      </c>
      <c r="H70" s="55">
        <v>0</v>
      </c>
      <c r="I70" s="54">
        <f>E70*H70</f>
        <v>0</v>
      </c>
      <c r="J70" s="52">
        <v>0.001</v>
      </c>
      <c r="K70" s="56">
        <f>E70*J70</f>
        <v>0.004</v>
      </c>
    </row>
    <row r="71" spans="1:11" s="1" customFormat="1" ht="19.5">
      <c r="A71" s="47">
        <f>A70+1</f>
        <v>42</v>
      </c>
      <c r="B71" s="49" t="s">
        <v>285</v>
      </c>
      <c r="C71" s="50" t="s">
        <v>238</v>
      </c>
      <c r="D71" s="51" t="s">
        <v>88</v>
      </c>
      <c r="E71" s="234">
        <v>2</v>
      </c>
      <c r="F71" s="53">
        <v>0</v>
      </c>
      <c r="G71" s="54">
        <f>E71*F71</f>
        <v>0</v>
      </c>
      <c r="H71" s="55">
        <v>0</v>
      </c>
      <c r="I71" s="54">
        <f>E71*H71</f>
        <v>0</v>
      </c>
      <c r="J71" s="52">
        <v>0.005</v>
      </c>
      <c r="K71" s="56">
        <f>E71*J71</f>
        <v>0.01</v>
      </c>
    </row>
    <row r="72" spans="1:11" s="1" customFormat="1" ht="19.5">
      <c r="A72" s="47">
        <f>A71+1</f>
        <v>43</v>
      </c>
      <c r="B72" s="49" t="s">
        <v>233</v>
      </c>
      <c r="C72" s="50" t="s">
        <v>234</v>
      </c>
      <c r="D72" s="51" t="s">
        <v>88</v>
      </c>
      <c r="E72" s="234">
        <v>2</v>
      </c>
      <c r="F72" s="53">
        <v>0</v>
      </c>
      <c r="G72" s="54">
        <f>E72*F72</f>
        <v>0</v>
      </c>
      <c r="H72" s="55">
        <v>0</v>
      </c>
      <c r="I72" s="54">
        <f>E72*H72</f>
        <v>0</v>
      </c>
      <c r="J72" s="52">
        <v>0.025</v>
      </c>
      <c r="K72" s="56">
        <f>E72*J72</f>
        <v>0.05</v>
      </c>
    </row>
    <row r="73" spans="1:11" s="1" customFormat="1" ht="9.75">
      <c r="A73" s="47">
        <f>A72+1</f>
        <v>44</v>
      </c>
      <c r="B73" s="49" t="s">
        <v>235</v>
      </c>
      <c r="C73" s="50" t="s">
        <v>236</v>
      </c>
      <c r="D73" s="51" t="s">
        <v>88</v>
      </c>
      <c r="E73" s="234">
        <v>1</v>
      </c>
      <c r="F73" s="53">
        <v>0</v>
      </c>
      <c r="G73" s="54">
        <f>E73*F73</f>
        <v>0</v>
      </c>
      <c r="H73" s="55">
        <v>0</v>
      </c>
      <c r="I73" s="54">
        <f>E73*H73</f>
        <v>0</v>
      </c>
      <c r="J73" s="52">
        <v>0.0009826</v>
      </c>
      <c r="K73" s="56">
        <f>E73*J73</f>
        <v>0.0009826</v>
      </c>
    </row>
    <row r="74" spans="1:11" s="1" customFormat="1" ht="9.75">
      <c r="A74" s="47">
        <f>A73+1</f>
        <v>45</v>
      </c>
      <c r="B74" s="49" t="s">
        <v>237</v>
      </c>
      <c r="C74" s="50" t="s">
        <v>250</v>
      </c>
      <c r="D74" s="51" t="s">
        <v>88</v>
      </c>
      <c r="E74" s="234">
        <v>3</v>
      </c>
      <c r="F74" s="53">
        <v>0</v>
      </c>
      <c r="G74" s="54">
        <f>E74*F74</f>
        <v>0</v>
      </c>
      <c r="H74" s="55">
        <v>0</v>
      </c>
      <c r="I74" s="54">
        <f>E74*H74</f>
        <v>0</v>
      </c>
      <c r="J74" s="52">
        <v>0.008</v>
      </c>
      <c r="K74" s="56">
        <f>E74*J74</f>
        <v>0.024</v>
      </c>
    </row>
    <row r="75" spans="1:11" s="1" customFormat="1" ht="9.75">
      <c r="A75" s="47">
        <f>A74+1</f>
        <v>46</v>
      </c>
      <c r="B75" s="49" t="s">
        <v>96</v>
      </c>
      <c r="C75" s="50" t="s">
        <v>97</v>
      </c>
      <c r="D75" s="51" t="s">
        <v>72</v>
      </c>
      <c r="E75" s="48">
        <v>0.089</v>
      </c>
      <c r="F75" s="53">
        <v>0</v>
      </c>
      <c r="G75" s="54">
        <f>E75*F75</f>
        <v>0</v>
      </c>
      <c r="H75" s="55">
        <v>0</v>
      </c>
      <c r="I75" s="54">
        <f>E75*H75</f>
        <v>0</v>
      </c>
      <c r="J75" s="52">
        <v>0</v>
      </c>
      <c r="K75" s="56">
        <f>E75*J75</f>
        <v>0</v>
      </c>
    </row>
    <row r="76" spans="1:11" s="29" customFormat="1" ht="11.25" customHeight="1">
      <c r="A76" s="65"/>
      <c r="B76" s="66">
        <v>767</v>
      </c>
      <c r="C76" s="67" t="s">
        <v>98</v>
      </c>
      <c r="D76" s="68"/>
      <c r="E76" s="68"/>
      <c r="F76" s="69"/>
      <c r="G76" s="70">
        <f>SUM(G70:G75)</f>
        <v>0</v>
      </c>
      <c r="H76" s="71"/>
      <c r="I76" s="72">
        <f>SUM(I70:I75)</f>
        <v>0</v>
      </c>
      <c r="J76" s="71"/>
      <c r="K76" s="73">
        <f>SUM(K70:K75)</f>
        <v>0.0889826</v>
      </c>
    </row>
    <row r="77" spans="1:11" s="29" customFormat="1" ht="11.25" customHeight="1">
      <c r="A77" s="40"/>
      <c r="B77" s="41" t="s">
        <v>99</v>
      </c>
      <c r="C77" s="42" t="s">
        <v>100</v>
      </c>
      <c r="D77" s="39"/>
      <c r="E77" s="39"/>
      <c r="F77" s="43"/>
      <c r="G77" s="44"/>
      <c r="H77" s="45"/>
      <c r="I77" s="38"/>
      <c r="J77" s="45"/>
      <c r="K77" s="46"/>
    </row>
    <row r="78" spans="1:11" s="1" customFormat="1" ht="9.75">
      <c r="A78" s="47">
        <f>A75+1</f>
        <v>47</v>
      </c>
      <c r="B78" s="49" t="s">
        <v>101</v>
      </c>
      <c r="C78" s="50" t="s">
        <v>286</v>
      </c>
      <c r="D78" s="51" t="s">
        <v>29</v>
      </c>
      <c r="E78" s="234">
        <v>6</v>
      </c>
      <c r="F78" s="53">
        <v>0</v>
      </c>
      <c r="G78" s="54">
        <f>E78*F78</f>
        <v>0</v>
      </c>
      <c r="H78" s="55">
        <v>0</v>
      </c>
      <c r="I78" s="54">
        <f>E78*H78</f>
        <v>0</v>
      </c>
      <c r="J78" s="52">
        <v>0.00042989</v>
      </c>
      <c r="K78" s="56">
        <f>E78*J78</f>
        <v>0.00257934</v>
      </c>
    </row>
    <row r="79" spans="1:11" s="1" customFormat="1" ht="9.75">
      <c r="A79" s="47">
        <f>A78+1</f>
        <v>48</v>
      </c>
      <c r="B79" s="49" t="s">
        <v>102</v>
      </c>
      <c r="C79" s="50" t="s">
        <v>103</v>
      </c>
      <c r="D79" s="51" t="s">
        <v>29</v>
      </c>
      <c r="E79" s="234">
        <v>6</v>
      </c>
      <c r="F79" s="53">
        <v>0</v>
      </c>
      <c r="G79" s="54">
        <f>E79*F79</f>
        <v>0</v>
      </c>
      <c r="H79" s="55">
        <v>0</v>
      </c>
      <c r="I79" s="54">
        <f>E79*H79</f>
        <v>0</v>
      </c>
      <c r="J79" s="52">
        <v>3.69E-06</v>
      </c>
      <c r="K79" s="56">
        <f>E79*J79</f>
        <v>2.2139999999999998E-05</v>
      </c>
    </row>
    <row r="80" spans="1:11" s="1" customFormat="1" ht="19.5">
      <c r="A80" s="47">
        <f>A79+1</f>
        <v>49</v>
      </c>
      <c r="B80" s="49" t="s">
        <v>104</v>
      </c>
      <c r="C80" s="50" t="s">
        <v>287</v>
      </c>
      <c r="D80" s="51" t="s">
        <v>29</v>
      </c>
      <c r="E80" s="234">
        <v>53.25</v>
      </c>
      <c r="F80" s="53">
        <v>0</v>
      </c>
      <c r="G80" s="54">
        <f>E80*F80</f>
        <v>0</v>
      </c>
      <c r="H80" s="55">
        <v>0</v>
      </c>
      <c r="I80" s="54">
        <f>E80*H80</f>
        <v>0</v>
      </c>
      <c r="J80" s="52">
        <v>0.00030469</v>
      </c>
      <c r="K80" s="56">
        <f>E80*J80</f>
        <v>0.0162247425</v>
      </c>
    </row>
    <row r="81" spans="1:11" s="1" customFormat="1" ht="9.75">
      <c r="A81" s="47">
        <f>A80+1</f>
        <v>50</v>
      </c>
      <c r="B81" s="49" t="s">
        <v>105</v>
      </c>
      <c r="C81" s="50" t="s">
        <v>106</v>
      </c>
      <c r="D81" s="51" t="s">
        <v>29</v>
      </c>
      <c r="E81" s="234">
        <v>53.25</v>
      </c>
      <c r="F81" s="53">
        <v>0</v>
      </c>
      <c r="G81" s="54">
        <f>E81*F81</f>
        <v>0</v>
      </c>
      <c r="H81" s="55">
        <v>0</v>
      </c>
      <c r="I81" s="54">
        <f>E81*H81</f>
        <v>0</v>
      </c>
      <c r="J81" s="52">
        <v>2.87E-06</v>
      </c>
      <c r="K81" s="56">
        <f>E81*J81</f>
        <v>0.0001528275</v>
      </c>
    </row>
    <row r="82" spans="1:11" s="1" customFormat="1" ht="9.75">
      <c r="A82" s="47">
        <v>49</v>
      </c>
      <c r="B82" s="49" t="s">
        <v>291</v>
      </c>
      <c r="C82" s="50" t="s">
        <v>289</v>
      </c>
      <c r="D82" s="51" t="s">
        <v>29</v>
      </c>
      <c r="E82" s="234">
        <v>53.25</v>
      </c>
      <c r="F82" s="53">
        <v>0</v>
      </c>
      <c r="G82" s="54">
        <f>E82*F82</f>
        <v>0</v>
      </c>
      <c r="H82" s="55">
        <v>0</v>
      </c>
      <c r="I82" s="54">
        <f>E82*H82</f>
        <v>0</v>
      </c>
      <c r="J82" s="52">
        <v>0.000660092</v>
      </c>
      <c r="K82" s="56">
        <f>E82*J82</f>
        <v>0.035149899000000005</v>
      </c>
    </row>
    <row r="83" spans="1:11" s="1" customFormat="1" ht="9.75">
      <c r="A83" s="47">
        <f>A82+1</f>
        <v>50</v>
      </c>
      <c r="B83" s="49" t="s">
        <v>290</v>
      </c>
      <c r="C83" s="50" t="s">
        <v>288</v>
      </c>
      <c r="D83" s="51" t="s">
        <v>29</v>
      </c>
      <c r="E83" s="234">
        <v>19.88</v>
      </c>
      <c r="F83" s="53">
        <v>0</v>
      </c>
      <c r="G83" s="54">
        <f>E83*F83</f>
        <v>0</v>
      </c>
      <c r="H83" s="55">
        <v>0</v>
      </c>
      <c r="I83" s="54">
        <f>E83*H83</f>
        <v>0</v>
      </c>
      <c r="J83" s="52">
        <v>0.000425432</v>
      </c>
      <c r="K83" s="56">
        <f>E83*J83</f>
        <v>0.00845758816</v>
      </c>
    </row>
    <row r="84" spans="1:11" s="29" customFormat="1" ht="11.25" customHeight="1" thickBot="1">
      <c r="A84" s="57"/>
      <c r="B84" s="59">
        <v>783</v>
      </c>
      <c r="C84" s="60" t="s">
        <v>107</v>
      </c>
      <c r="D84" s="58"/>
      <c r="E84" s="58"/>
      <c r="F84" s="61"/>
      <c r="G84" s="63">
        <f>SUM(G78:G83)</f>
        <v>0</v>
      </c>
      <c r="H84" s="62"/>
      <c r="I84" s="74">
        <f>SUM(I78:I83)</f>
        <v>0</v>
      </c>
      <c r="J84" s="62"/>
      <c r="K84" s="64">
        <f>SUM(K78:K83)</f>
        <v>0.06258653716000001</v>
      </c>
    </row>
    <row r="85" spans="1:11" ht="13.5" thickBot="1">
      <c r="A85" s="75"/>
      <c r="B85" s="75"/>
      <c r="C85" s="75"/>
      <c r="D85" s="75"/>
      <c r="E85" s="75"/>
      <c r="F85" s="75"/>
      <c r="G85" s="75"/>
      <c r="H85" s="75"/>
      <c r="I85" s="75"/>
      <c r="J85" s="75"/>
      <c r="K85" s="75"/>
    </row>
    <row r="86" spans="1:11" s="1" customFormat="1" ht="10.5" customHeight="1" thickTop="1">
      <c r="A86" s="6" t="s">
        <v>2</v>
      </c>
      <c r="B86" s="9" t="s">
        <v>6</v>
      </c>
      <c r="C86" s="9" t="s">
        <v>8</v>
      </c>
      <c r="D86" s="9" t="s">
        <v>10</v>
      </c>
      <c r="E86" s="9" t="s">
        <v>12</v>
      </c>
      <c r="F86" s="12" t="s">
        <v>14</v>
      </c>
      <c r="G86" s="13"/>
      <c r="H86" s="13"/>
      <c r="I86" s="13"/>
      <c r="J86" s="23" t="s">
        <v>23</v>
      </c>
      <c r="K86" s="24"/>
    </row>
    <row r="87" spans="1:11" s="1" customFormat="1" ht="9.75" customHeight="1">
      <c r="A87" s="7" t="s">
        <v>3</v>
      </c>
      <c r="B87" s="10"/>
      <c r="C87" s="10"/>
      <c r="D87" s="10"/>
      <c r="E87" s="10"/>
      <c r="F87" s="14" t="s">
        <v>15</v>
      </c>
      <c r="G87" s="15"/>
      <c r="H87" s="20" t="s">
        <v>20</v>
      </c>
      <c r="I87" s="15"/>
      <c r="J87" s="10"/>
      <c r="K87" s="25"/>
    </row>
    <row r="88" spans="1:11" s="1" customFormat="1" ht="9.75" customHeight="1">
      <c r="A88" s="7" t="s">
        <v>4</v>
      </c>
      <c r="B88" s="10"/>
      <c r="C88" s="10"/>
      <c r="D88" s="10"/>
      <c r="E88" s="10"/>
      <c r="F88" s="16" t="s">
        <v>16</v>
      </c>
      <c r="G88" s="18" t="s">
        <v>18</v>
      </c>
      <c r="H88" s="21" t="s">
        <v>16</v>
      </c>
      <c r="I88" s="18" t="s">
        <v>18</v>
      </c>
      <c r="J88" s="21" t="s">
        <v>16</v>
      </c>
      <c r="K88" s="26" t="s">
        <v>18</v>
      </c>
    </row>
    <row r="89" spans="1:11" s="1" customFormat="1" ht="10.5" customHeight="1" thickBot="1">
      <c r="A89" s="8" t="s">
        <v>5</v>
      </c>
      <c r="B89" s="11" t="s">
        <v>7</v>
      </c>
      <c r="C89" s="11" t="s">
        <v>9</v>
      </c>
      <c r="D89" s="11" t="s">
        <v>11</v>
      </c>
      <c r="E89" s="11" t="s">
        <v>13</v>
      </c>
      <c r="F89" s="17" t="s">
        <v>17</v>
      </c>
      <c r="G89" s="19" t="s">
        <v>19</v>
      </c>
      <c r="H89" s="22" t="s">
        <v>21</v>
      </c>
      <c r="I89" s="19" t="s">
        <v>22</v>
      </c>
      <c r="J89" s="22" t="s">
        <v>24</v>
      </c>
      <c r="K89" s="27" t="s">
        <v>25</v>
      </c>
    </row>
    <row r="90" spans="1:11" s="29" customFormat="1" ht="12" customHeight="1" thickTop="1">
      <c r="A90" s="31"/>
      <c r="B90" s="30"/>
      <c r="C90" s="32" t="s">
        <v>108</v>
      </c>
      <c r="D90" s="30"/>
      <c r="E90" s="30"/>
      <c r="F90" s="33"/>
      <c r="G90" s="34"/>
      <c r="H90" s="35"/>
      <c r="J90" s="35"/>
      <c r="K90" s="36"/>
    </row>
    <row r="91" spans="1:11" s="29" customFormat="1" ht="11.25" customHeight="1">
      <c r="A91" s="40"/>
      <c r="B91" s="41" t="s">
        <v>109</v>
      </c>
      <c r="C91" s="42" t="s">
        <v>110</v>
      </c>
      <c r="D91" s="39"/>
      <c r="E91" s="39"/>
      <c r="F91" s="43"/>
      <c r="G91" s="44"/>
      <c r="H91" s="45"/>
      <c r="I91" s="38"/>
      <c r="J91" s="45"/>
      <c r="K91" s="46"/>
    </row>
    <row r="92" spans="1:11" s="1" customFormat="1" ht="9.75">
      <c r="A92" s="47">
        <f>A83+1</f>
        <v>51</v>
      </c>
      <c r="B92" s="49" t="s">
        <v>111</v>
      </c>
      <c r="C92" s="50" t="s">
        <v>239</v>
      </c>
      <c r="D92" s="51" t="s">
        <v>88</v>
      </c>
      <c r="E92" s="234">
        <v>1</v>
      </c>
      <c r="F92" s="53">
        <v>0</v>
      </c>
      <c r="G92" s="54">
        <f>E92*F92</f>
        <v>0</v>
      </c>
      <c r="H92" s="55">
        <v>0</v>
      </c>
      <c r="I92" s="54">
        <f>E92*H92</f>
        <v>0</v>
      </c>
      <c r="J92" s="52">
        <v>0</v>
      </c>
      <c r="K92" s="56">
        <f>E92*J92</f>
        <v>0</v>
      </c>
    </row>
    <row r="93" spans="1:11" s="1" customFormat="1" ht="9.75">
      <c r="A93" s="47">
        <f>A92+1</f>
        <v>52</v>
      </c>
      <c r="B93" s="49" t="s">
        <v>112</v>
      </c>
      <c r="C93" s="50" t="s">
        <v>240</v>
      </c>
      <c r="D93" s="51" t="s">
        <v>88</v>
      </c>
      <c r="E93" s="234">
        <v>1</v>
      </c>
      <c r="F93" s="53">
        <v>0</v>
      </c>
      <c r="G93" s="54">
        <f>E93*F93</f>
        <v>0</v>
      </c>
      <c r="H93" s="55">
        <v>0</v>
      </c>
      <c r="I93" s="54">
        <f>E93*H93</f>
        <v>0</v>
      </c>
      <c r="J93" s="52">
        <v>0</v>
      </c>
      <c r="K93" s="56">
        <f>E93*J93</f>
        <v>0</v>
      </c>
    </row>
    <row r="94" spans="1:11" s="1" customFormat="1" ht="9.75">
      <c r="A94" s="47">
        <f>A93+1</f>
        <v>53</v>
      </c>
      <c r="B94" s="49" t="s">
        <v>113</v>
      </c>
      <c r="C94" s="50" t="s">
        <v>114</v>
      </c>
      <c r="D94" s="51" t="s">
        <v>88</v>
      </c>
      <c r="E94" s="234">
        <v>1</v>
      </c>
      <c r="F94" s="53">
        <v>0</v>
      </c>
      <c r="G94" s="54">
        <f>E94*F94</f>
        <v>0</v>
      </c>
      <c r="H94" s="55">
        <v>0</v>
      </c>
      <c r="I94" s="54">
        <f>E94*H94</f>
        <v>0</v>
      </c>
      <c r="J94" s="52">
        <v>0.0029</v>
      </c>
      <c r="K94" s="56">
        <f>E94*J94</f>
        <v>0.0029</v>
      </c>
    </row>
    <row r="95" spans="1:11" s="29" customFormat="1" ht="11.25" customHeight="1" thickBot="1">
      <c r="A95" s="57"/>
      <c r="B95" s="59" t="s">
        <v>115</v>
      </c>
      <c r="C95" s="60" t="s">
        <v>116</v>
      </c>
      <c r="D95" s="58"/>
      <c r="E95" s="58"/>
      <c r="F95" s="61"/>
      <c r="G95" s="63">
        <f>SUM(G92:G94)</f>
        <v>0</v>
      </c>
      <c r="H95" s="62"/>
      <c r="I95" s="74">
        <f>SUM(I92:I94)</f>
        <v>0</v>
      </c>
      <c r="J95" s="62"/>
      <c r="K95" s="64">
        <f>SUM(K92:K94)</f>
        <v>0.0029</v>
      </c>
    </row>
    <row r="96" spans="1:11" ht="13.5" thickBot="1">
      <c r="A96" s="75"/>
      <c r="B96" s="75"/>
      <c r="C96" s="75"/>
      <c r="D96" s="75"/>
      <c r="E96" s="75"/>
      <c r="F96" s="75"/>
      <c r="G96" s="75"/>
      <c r="H96" s="75"/>
      <c r="I96" s="75"/>
      <c r="J96" s="75"/>
      <c r="K96" s="75"/>
    </row>
    <row r="97" spans="1:11" ht="13.5" thickBot="1">
      <c r="A97" s="83"/>
      <c r="B97" s="84"/>
      <c r="C97" s="86" t="s">
        <v>117</v>
      </c>
      <c r="D97" s="85"/>
      <c r="E97" s="85"/>
      <c r="F97" s="85"/>
      <c r="G97" s="85"/>
      <c r="H97" s="85"/>
      <c r="I97" s="85"/>
      <c r="J97" s="88">
        <f>'KRYCÍ LIST'!C19</f>
        <v>0</v>
      </c>
      <c r="K97" s="89"/>
    </row>
  </sheetData>
  <mergeCells count="26">
    <mergeCell ref="J97:K97"/>
    <mergeCell ref="F86:I86"/>
    <mergeCell ref="F87:G87"/>
    <mergeCell ref="H87:I87"/>
    <mergeCell ref="J86:K87"/>
    <mergeCell ref="B86:B88"/>
    <mergeCell ref="C86:C88"/>
    <mergeCell ref="D86:D88"/>
    <mergeCell ref="E86:E88"/>
    <mergeCell ref="F49:I49"/>
    <mergeCell ref="F50:G50"/>
    <mergeCell ref="H50:I50"/>
    <mergeCell ref="J49:K50"/>
    <mergeCell ref="B49:B51"/>
    <mergeCell ref="C49:C51"/>
    <mergeCell ref="D49:D51"/>
    <mergeCell ref="E49:E51"/>
    <mergeCell ref="A4:K4"/>
    <mergeCell ref="B6:B8"/>
    <mergeCell ref="C6:C8"/>
    <mergeCell ref="D6:D8"/>
    <mergeCell ref="E6:E8"/>
    <mergeCell ref="F6:I6"/>
    <mergeCell ref="F7:G7"/>
    <mergeCell ref="H7:I7"/>
    <mergeCell ref="J6:K7"/>
  </mergeCells>
  <printOptions horizontalCentered="1"/>
  <pageMargins left="0.75" right="0.75" top="1" bottom="1" header="0.4921259845" footer="0.4921259845"/>
  <pageSetup horizontalDpi="600" verticalDpi="600" orientation="landscape" paperSize="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Doma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Lada</dc:creator>
  <cp:keywords/>
  <dc:description/>
  <cp:lastModifiedBy>HP Lada</cp:lastModifiedBy>
  <dcterms:created xsi:type="dcterms:W3CDTF">2018-04-16T07:01:02Z</dcterms:created>
  <dcterms:modified xsi:type="dcterms:W3CDTF">2018-04-16T08:28:39Z</dcterms:modified>
  <cp:category/>
  <cp:version/>
  <cp:contentType/>
  <cp:contentStatus/>
</cp:coreProperties>
</file>