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7707-ST - Stavební část" sheetId="2" r:id="rId2"/>
    <sheet name="17707UT - Vytápění" sheetId="3" r:id="rId3"/>
    <sheet name="17707ZT - Zdravotní technika" sheetId="4" r:id="rId4"/>
    <sheet name="17707PL - Vnitřní plynovod" sheetId="5" r:id="rId5"/>
    <sheet name="17707EL - elektroinstalace" sheetId="6" r:id="rId6"/>
    <sheet name="Pokyny pro vyplnění" sheetId="7" r:id="rId7"/>
  </sheets>
  <definedNames>
    <definedName name="_xlnm.Print_Area" localSheetId="0">'Rekapitulace stavby'!$D$4:$AO$33,'Rekapitulace stavby'!$C$39:$AQ$57</definedName>
    <definedName name="_xlnm.Print_Titles" localSheetId="0">'Rekapitulace stavby'!$49:$49</definedName>
    <definedName name="_xlnm._FilterDatabase" localSheetId="1" hidden="1">'17707-ST - Stavební část'!$C$94:$K$511</definedName>
    <definedName name="_xlnm.Print_Area" localSheetId="1">'17707-ST - Stavební část'!$C$4:$J$36,'17707-ST - Stavební část'!$C$42:$J$76,'17707-ST - Stavební část'!$C$82:$K$511</definedName>
    <definedName name="_xlnm.Print_Titles" localSheetId="1">'17707-ST - Stavební část'!$94:$94</definedName>
    <definedName name="_xlnm._FilterDatabase" localSheetId="2" hidden="1">'17707UT - Vytápění'!$C$83:$K$147</definedName>
    <definedName name="_xlnm.Print_Area" localSheetId="2">'17707UT - Vytápění'!$C$4:$J$36,'17707UT - Vytápění'!$C$42:$J$65,'17707UT - Vytápění'!$C$71:$K$147</definedName>
    <definedName name="_xlnm.Print_Titles" localSheetId="2">'17707UT - Vytápění'!$83:$83</definedName>
    <definedName name="_xlnm._FilterDatabase" localSheetId="3" hidden="1">'17707ZT - Zdravotní technika'!$C$82:$K$175</definedName>
    <definedName name="_xlnm.Print_Area" localSheetId="3">'17707ZT - Zdravotní technika'!$C$4:$J$36,'17707ZT - Zdravotní technika'!$C$42:$J$64,'17707ZT - Zdravotní technika'!$C$70:$K$175</definedName>
    <definedName name="_xlnm.Print_Titles" localSheetId="3">'17707ZT - Zdravotní technika'!$82:$82</definedName>
    <definedName name="_xlnm._FilterDatabase" localSheetId="4" hidden="1">'17707PL - Vnitřní plynovod'!$C$80:$K$106</definedName>
    <definedName name="_xlnm.Print_Area" localSheetId="4">'17707PL - Vnitřní plynovod'!$C$4:$J$36,'17707PL - Vnitřní plynovod'!$C$42:$J$62,'17707PL - Vnitřní plynovod'!$C$68:$K$106</definedName>
    <definedName name="_xlnm.Print_Titles" localSheetId="4">'17707PL - Vnitřní plynovod'!$80:$80</definedName>
    <definedName name="_xlnm._FilterDatabase" localSheetId="5" hidden="1">'17707EL - elektroinstalace'!$C$79:$K$153</definedName>
    <definedName name="_xlnm.Print_Area" localSheetId="5">'17707EL - elektroinstalace'!$C$4:$J$36,'17707EL - elektroinstalace'!$C$42:$J$61,'17707EL - elektroinstalace'!$C$67:$K$153</definedName>
    <definedName name="_xlnm.Print_Titles" localSheetId="5">'17707EL - elektroinstalace'!$79:$79</definedName>
    <definedName name="_xlnm.Print_Area" localSheetId="6">'Pokyny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6"/>
  <c r="AX56"/>
  <c i="6" r="BI153"/>
  <c r="BH153"/>
  <c r="BG153"/>
  <c r="BE153"/>
  <c r="T153"/>
  <c r="R153"/>
  <c r="P153"/>
  <c r="BK153"/>
  <c r="J153"/>
  <c r="BF153"/>
  <c r="BI152"/>
  <c r="BH152"/>
  <c r="BG152"/>
  <c r="BE152"/>
  <c r="T152"/>
  <c r="T151"/>
  <c r="R152"/>
  <c r="R151"/>
  <c r="P152"/>
  <c r="P151"/>
  <c r="BK152"/>
  <c r="BK151"/>
  <c r="J151"/>
  <c r="J152"/>
  <c r="BF152"/>
  <c r="J60"/>
  <c r="BI150"/>
  <c r="BH150"/>
  <c r="BG150"/>
  <c r="BE150"/>
  <c r="T150"/>
  <c r="R150"/>
  <c r="P150"/>
  <c r="BK150"/>
  <c r="J150"/>
  <c r="BF150"/>
  <c r="BI149"/>
  <c r="BH149"/>
  <c r="BG149"/>
  <c r="BE149"/>
  <c r="T149"/>
  <c r="R149"/>
  <c r="P149"/>
  <c r="BK149"/>
  <c r="J149"/>
  <c r="BF149"/>
  <c r="BI148"/>
  <c r="BH148"/>
  <c r="BG148"/>
  <c r="BE148"/>
  <c r="T148"/>
  <c r="R148"/>
  <c r="P148"/>
  <c r="BK148"/>
  <c r="J148"/>
  <c r="BF148"/>
  <c r="BI147"/>
  <c r="BH147"/>
  <c r="BG147"/>
  <c r="BE147"/>
  <c r="T147"/>
  <c r="R147"/>
  <c r="P147"/>
  <c r="BK147"/>
  <c r="J147"/>
  <c r="BF147"/>
  <c r="BI146"/>
  <c r="BH146"/>
  <c r="BG146"/>
  <c r="BE146"/>
  <c r="T146"/>
  <c r="T145"/>
  <c r="R146"/>
  <c r="R145"/>
  <c r="P146"/>
  <c r="P145"/>
  <c r="BK146"/>
  <c r="BK145"/>
  <c r="J145"/>
  <c r="J146"/>
  <c r="BF146"/>
  <c r="J59"/>
  <c r="BI144"/>
  <c r="BH144"/>
  <c r="BG144"/>
  <c r="BE144"/>
  <c r="T144"/>
  <c r="R144"/>
  <c r="P144"/>
  <c r="BK144"/>
  <c r="J144"/>
  <c r="BF144"/>
  <c r="BI143"/>
  <c r="BH143"/>
  <c r="BG143"/>
  <c r="BE143"/>
  <c r="T143"/>
  <c r="R143"/>
  <c r="P143"/>
  <c r="BK143"/>
  <c r="J143"/>
  <c r="BF143"/>
  <c r="BI142"/>
  <c r="BH142"/>
  <c r="BG142"/>
  <c r="BE142"/>
  <c r="T142"/>
  <c r="R142"/>
  <c r="P142"/>
  <c r="BK142"/>
  <c r="J142"/>
  <c r="BF142"/>
  <c r="BI141"/>
  <c r="BH141"/>
  <c r="BG141"/>
  <c r="BE141"/>
  <c r="T141"/>
  <c r="R141"/>
  <c r="P141"/>
  <c r="BK141"/>
  <c r="J141"/>
  <c r="BF141"/>
  <c r="BI140"/>
  <c r="BH140"/>
  <c r="BG140"/>
  <c r="BE140"/>
  <c r="T140"/>
  <c r="R140"/>
  <c r="P140"/>
  <c r="BK140"/>
  <c r="J140"/>
  <c r="BF140"/>
  <c r="BI139"/>
  <c r="BH139"/>
  <c r="BG139"/>
  <c r="BE139"/>
  <c r="T139"/>
  <c r="R139"/>
  <c r="P139"/>
  <c r="BK139"/>
  <c r="J139"/>
  <c r="BF139"/>
  <c r="BI138"/>
  <c r="BH138"/>
  <c r="BG138"/>
  <c r="BE138"/>
  <c r="T138"/>
  <c r="R138"/>
  <c r="P138"/>
  <c r="BK138"/>
  <c r="J138"/>
  <c r="BF138"/>
  <c r="BI137"/>
  <c r="BH137"/>
  <c r="BG137"/>
  <c r="BE137"/>
  <c r="T137"/>
  <c r="R137"/>
  <c r="P137"/>
  <c r="BK137"/>
  <c r="J137"/>
  <c r="BF137"/>
  <c r="BI136"/>
  <c r="BH136"/>
  <c r="BG136"/>
  <c r="BE136"/>
  <c r="T136"/>
  <c r="R136"/>
  <c r="P136"/>
  <c r="BK136"/>
  <c r="J136"/>
  <c r="BF136"/>
  <c r="BI135"/>
  <c r="BH135"/>
  <c r="BG135"/>
  <c r="BE135"/>
  <c r="T135"/>
  <c r="R135"/>
  <c r="P135"/>
  <c r="BK135"/>
  <c r="J135"/>
  <c r="BF135"/>
  <c r="BI134"/>
  <c r="BH134"/>
  <c r="BG134"/>
  <c r="BE134"/>
  <c r="T134"/>
  <c r="R134"/>
  <c r="P134"/>
  <c r="BK134"/>
  <c r="J134"/>
  <c r="BF134"/>
  <c r="BI133"/>
  <c r="BH133"/>
  <c r="BG133"/>
  <c r="BE133"/>
  <c r="T133"/>
  <c r="R133"/>
  <c r="P133"/>
  <c r="BK133"/>
  <c r="J133"/>
  <c r="BF133"/>
  <c r="BI132"/>
  <c r="BH132"/>
  <c r="BG132"/>
  <c r="BE132"/>
  <c r="T132"/>
  <c r="R132"/>
  <c r="P132"/>
  <c r="BK132"/>
  <c r="J132"/>
  <c r="BF132"/>
  <c r="BI131"/>
  <c r="BH131"/>
  <c r="BG131"/>
  <c r="BE131"/>
  <c r="T131"/>
  <c r="R131"/>
  <c r="P131"/>
  <c r="BK131"/>
  <c r="J131"/>
  <c r="BF131"/>
  <c r="BI130"/>
  <c r="BH130"/>
  <c r="BG130"/>
  <c r="BE130"/>
  <c r="T130"/>
  <c r="R130"/>
  <c r="P130"/>
  <c r="BK130"/>
  <c r="J130"/>
  <c r="BF130"/>
  <c r="BI129"/>
  <c r="BH129"/>
  <c r="BG129"/>
  <c r="BE129"/>
  <c r="T129"/>
  <c r="R129"/>
  <c r="P129"/>
  <c r="BK129"/>
  <c r="J129"/>
  <c r="BF129"/>
  <c r="BI128"/>
  <c r="BH128"/>
  <c r="BG128"/>
  <c r="BE128"/>
  <c r="T128"/>
  <c r="R128"/>
  <c r="P128"/>
  <c r="BK128"/>
  <c r="J128"/>
  <c r="BF128"/>
  <c r="BI127"/>
  <c r="BH127"/>
  <c r="BG127"/>
  <c r="BE127"/>
  <c r="T127"/>
  <c r="R127"/>
  <c r="P127"/>
  <c r="BK127"/>
  <c r="J127"/>
  <c r="BF127"/>
  <c r="BI126"/>
  <c r="BH126"/>
  <c r="BG126"/>
  <c r="BE126"/>
  <c r="T126"/>
  <c r="R126"/>
  <c r="P126"/>
  <c r="BK126"/>
  <c r="J126"/>
  <c r="BF126"/>
  <c r="BI125"/>
  <c r="BH125"/>
  <c r="BG125"/>
  <c r="BE125"/>
  <c r="T125"/>
  <c r="R125"/>
  <c r="P125"/>
  <c r="BK125"/>
  <c r="J125"/>
  <c r="BF125"/>
  <c r="BI124"/>
  <c r="BH124"/>
  <c r="BG124"/>
  <c r="BE124"/>
  <c r="T124"/>
  <c r="R124"/>
  <c r="P124"/>
  <c r="BK124"/>
  <c r="J124"/>
  <c r="BF124"/>
  <c r="BI123"/>
  <c r="BH123"/>
  <c r="BG123"/>
  <c r="BE123"/>
  <c r="T123"/>
  <c r="R123"/>
  <c r="P123"/>
  <c r="BK123"/>
  <c r="J123"/>
  <c r="BF123"/>
  <c r="BI122"/>
  <c r="BH122"/>
  <c r="BG122"/>
  <c r="BE122"/>
  <c r="T122"/>
  <c r="R122"/>
  <c r="P122"/>
  <c r="BK122"/>
  <c r="J122"/>
  <c r="BF122"/>
  <c r="BI121"/>
  <c r="BH121"/>
  <c r="BG121"/>
  <c r="BE121"/>
  <c r="T121"/>
  <c r="R121"/>
  <c r="P121"/>
  <c r="BK121"/>
  <c r="J121"/>
  <c r="BF121"/>
  <c r="BI120"/>
  <c r="BH120"/>
  <c r="BG120"/>
  <c r="BE120"/>
  <c r="T120"/>
  <c r="R120"/>
  <c r="P120"/>
  <c r="BK120"/>
  <c r="J120"/>
  <c r="BF120"/>
  <c r="BI119"/>
  <c r="BH119"/>
  <c r="BG119"/>
  <c r="BE119"/>
  <c r="T119"/>
  <c r="R119"/>
  <c r="P119"/>
  <c r="BK119"/>
  <c r="J119"/>
  <c r="BF119"/>
  <c r="BI118"/>
  <c r="BH118"/>
  <c r="BG118"/>
  <c r="BE118"/>
  <c r="T118"/>
  <c r="R118"/>
  <c r="P118"/>
  <c r="BK118"/>
  <c r="J118"/>
  <c r="BF118"/>
  <c r="BI117"/>
  <c r="BH117"/>
  <c r="BG117"/>
  <c r="BE117"/>
  <c r="T117"/>
  <c r="R117"/>
  <c r="P117"/>
  <c r="BK117"/>
  <c r="J117"/>
  <c r="BF117"/>
  <c r="BI116"/>
  <c r="BH116"/>
  <c r="BG116"/>
  <c r="BE116"/>
  <c r="T116"/>
  <c r="R116"/>
  <c r="P116"/>
  <c r="BK116"/>
  <c r="J116"/>
  <c r="BF116"/>
  <c r="BI115"/>
  <c r="BH115"/>
  <c r="BG115"/>
  <c r="BE115"/>
  <c r="T115"/>
  <c r="R115"/>
  <c r="P115"/>
  <c r="BK115"/>
  <c r="J115"/>
  <c r="BF115"/>
  <c r="BI114"/>
  <c r="BH114"/>
  <c r="BG114"/>
  <c r="BE114"/>
  <c r="T114"/>
  <c r="R114"/>
  <c r="P114"/>
  <c r="BK114"/>
  <c r="J114"/>
  <c r="BF114"/>
  <c r="BI113"/>
  <c r="BH113"/>
  <c r="BG113"/>
  <c r="BE113"/>
  <c r="T113"/>
  <c r="R113"/>
  <c r="P113"/>
  <c r="BK113"/>
  <c r="J113"/>
  <c r="BF113"/>
  <c r="BI112"/>
  <c r="BH112"/>
  <c r="BG112"/>
  <c r="BE112"/>
  <c r="T112"/>
  <c r="R112"/>
  <c r="P112"/>
  <c r="BK112"/>
  <c r="J112"/>
  <c r="BF112"/>
  <c r="BI111"/>
  <c r="BH111"/>
  <c r="BG111"/>
  <c r="BE111"/>
  <c r="T111"/>
  <c r="R111"/>
  <c r="P111"/>
  <c r="BK111"/>
  <c r="J111"/>
  <c r="BF111"/>
  <c r="BI110"/>
  <c r="BH110"/>
  <c r="BG110"/>
  <c r="BE110"/>
  <c r="T110"/>
  <c r="R110"/>
  <c r="P110"/>
  <c r="BK110"/>
  <c r="J110"/>
  <c r="BF110"/>
  <c r="BI109"/>
  <c r="BH109"/>
  <c r="BG109"/>
  <c r="BE109"/>
  <c r="T109"/>
  <c r="R109"/>
  <c r="P109"/>
  <c r="BK109"/>
  <c r="J109"/>
  <c r="BF109"/>
  <c r="BI108"/>
  <c r="BH108"/>
  <c r="BG108"/>
  <c r="BE108"/>
  <c r="T108"/>
  <c r="R108"/>
  <c r="P108"/>
  <c r="BK108"/>
  <c r="J108"/>
  <c r="BF108"/>
  <c r="BI107"/>
  <c r="BH107"/>
  <c r="BG107"/>
  <c r="BE107"/>
  <c r="T107"/>
  <c r="R107"/>
  <c r="P107"/>
  <c r="BK107"/>
  <c r="J107"/>
  <c r="BF107"/>
  <c r="BI106"/>
  <c r="BH106"/>
  <c r="BG106"/>
  <c r="BE106"/>
  <c r="T106"/>
  <c r="R106"/>
  <c r="P106"/>
  <c r="BK106"/>
  <c r="J106"/>
  <c r="BF106"/>
  <c r="BI105"/>
  <c r="BH105"/>
  <c r="BG105"/>
  <c r="BE105"/>
  <c r="T105"/>
  <c r="R105"/>
  <c r="P105"/>
  <c r="BK105"/>
  <c r="J105"/>
  <c r="BF105"/>
  <c r="BI104"/>
  <c r="BH104"/>
  <c r="BG104"/>
  <c r="BE104"/>
  <c r="T104"/>
  <c r="R104"/>
  <c r="P104"/>
  <c r="BK104"/>
  <c r="J104"/>
  <c r="BF104"/>
  <c r="BI103"/>
  <c r="BH103"/>
  <c r="BG103"/>
  <c r="BE103"/>
  <c r="T103"/>
  <c r="R103"/>
  <c r="P103"/>
  <c r="BK103"/>
  <c r="J103"/>
  <c r="BF103"/>
  <c r="BI102"/>
  <c r="BH102"/>
  <c r="BG102"/>
  <c r="BE102"/>
  <c r="T102"/>
  <c r="R102"/>
  <c r="P102"/>
  <c r="BK102"/>
  <c r="J102"/>
  <c r="BF102"/>
  <c r="BI101"/>
  <c r="BH101"/>
  <c r="BG101"/>
  <c r="BE101"/>
  <c r="T101"/>
  <c r="R101"/>
  <c r="P101"/>
  <c r="BK101"/>
  <c r="J101"/>
  <c r="BF101"/>
  <c r="BI100"/>
  <c r="BH100"/>
  <c r="BG100"/>
  <c r="BE100"/>
  <c r="T100"/>
  <c r="R100"/>
  <c r="P100"/>
  <c r="BK100"/>
  <c r="J100"/>
  <c r="BF100"/>
  <c r="BI99"/>
  <c r="BH99"/>
  <c r="BG99"/>
  <c r="BE99"/>
  <c r="T99"/>
  <c r="R99"/>
  <c r="P99"/>
  <c r="BK99"/>
  <c r="J99"/>
  <c r="BF99"/>
  <c r="BI98"/>
  <c r="BH98"/>
  <c r="BG98"/>
  <c r="BE98"/>
  <c r="T98"/>
  <c r="R98"/>
  <c r="P98"/>
  <c r="BK98"/>
  <c r="J98"/>
  <c r="BF98"/>
  <c r="BI97"/>
  <c r="BH97"/>
  <c r="BG97"/>
  <c r="BE97"/>
  <c r="T97"/>
  <c r="R97"/>
  <c r="P97"/>
  <c r="BK97"/>
  <c r="J97"/>
  <c r="BF97"/>
  <c r="BI96"/>
  <c r="BH96"/>
  <c r="BG96"/>
  <c r="BE96"/>
  <c r="T96"/>
  <c r="R96"/>
  <c r="P96"/>
  <c r="BK96"/>
  <c r="J96"/>
  <c r="BF96"/>
  <c r="BI95"/>
  <c r="BH95"/>
  <c r="BG95"/>
  <c r="BE95"/>
  <c r="T95"/>
  <c r="R95"/>
  <c r="P95"/>
  <c r="BK95"/>
  <c r="J95"/>
  <c r="BF95"/>
  <c r="BI94"/>
  <c r="BH94"/>
  <c r="BG94"/>
  <c r="BE94"/>
  <c r="T94"/>
  <c r="R94"/>
  <c r="P94"/>
  <c r="BK94"/>
  <c r="J94"/>
  <c r="BF94"/>
  <c r="BI93"/>
  <c r="BH93"/>
  <c r="BG93"/>
  <c r="BE93"/>
  <c r="T93"/>
  <c r="R93"/>
  <c r="P93"/>
  <c r="BK93"/>
  <c r="J93"/>
  <c r="BF93"/>
  <c r="BI92"/>
  <c r="BH92"/>
  <c r="BG92"/>
  <c r="BE92"/>
  <c r="T92"/>
  <c r="R92"/>
  <c r="P92"/>
  <c r="BK92"/>
  <c r="J92"/>
  <c r="BF92"/>
  <c r="BI91"/>
  <c r="BH91"/>
  <c r="BG91"/>
  <c r="BE91"/>
  <c r="T91"/>
  <c r="R91"/>
  <c r="P91"/>
  <c r="BK91"/>
  <c r="J91"/>
  <c r="BF91"/>
  <c r="BI90"/>
  <c r="BH90"/>
  <c r="BG90"/>
  <c r="BE90"/>
  <c r="T90"/>
  <c r="R90"/>
  <c r="P90"/>
  <c r="BK90"/>
  <c r="J90"/>
  <c r="BF90"/>
  <c r="BI89"/>
  <c r="BH89"/>
  <c r="BG89"/>
  <c r="BE89"/>
  <c r="T89"/>
  <c r="R89"/>
  <c r="P89"/>
  <c r="BK89"/>
  <c r="J89"/>
  <c r="BF89"/>
  <c r="BI88"/>
  <c r="BH88"/>
  <c r="BG88"/>
  <c r="BE88"/>
  <c r="T88"/>
  <c r="R88"/>
  <c r="P88"/>
  <c r="BK88"/>
  <c r="J88"/>
  <c r="BF88"/>
  <c r="BI87"/>
  <c r="BH87"/>
  <c r="BG87"/>
  <c r="BE87"/>
  <c r="T87"/>
  <c r="R87"/>
  <c r="P87"/>
  <c r="BK87"/>
  <c r="J87"/>
  <c r="BF87"/>
  <c r="BI86"/>
  <c r="BH86"/>
  <c r="BG86"/>
  <c r="BE86"/>
  <c r="T86"/>
  <c r="R86"/>
  <c r="P86"/>
  <c r="BK86"/>
  <c r="J86"/>
  <c r="BF86"/>
  <c r="BI85"/>
  <c r="BH85"/>
  <c r="BG85"/>
  <c r="BE85"/>
  <c r="T85"/>
  <c r="R85"/>
  <c r="P85"/>
  <c r="BK85"/>
  <c r="J85"/>
  <c r="BF85"/>
  <c r="BI84"/>
  <c r="BH84"/>
  <c r="BG84"/>
  <c r="BE84"/>
  <c r="T84"/>
  <c r="R84"/>
  <c r="P84"/>
  <c r="BK84"/>
  <c r="J84"/>
  <c r="BF84"/>
  <c r="BI83"/>
  <c r="F34"/>
  <c i="1" r="BD56"/>
  <c i="6" r="BH83"/>
  <c r="F33"/>
  <c i="1" r="BC56"/>
  <c i="6" r="BG83"/>
  <c r="F32"/>
  <c i="1" r="BB56"/>
  <c i="6" r="BE83"/>
  <c r="J30"/>
  <c i="1" r="AV56"/>
  <c i="6" r="F30"/>
  <c i="1" r="AZ56"/>
  <c i="6" r="T83"/>
  <c r="T82"/>
  <c r="T81"/>
  <c r="T80"/>
  <c r="R83"/>
  <c r="R82"/>
  <c r="R81"/>
  <c r="R80"/>
  <c r="P83"/>
  <c r="P82"/>
  <c r="P81"/>
  <c r="P80"/>
  <c i="1" r="AU56"/>
  <c i="6" r="BK83"/>
  <c r="BK82"/>
  <c r="J82"/>
  <c r="BK81"/>
  <c r="J81"/>
  <c r="BK80"/>
  <c r="J80"/>
  <c r="J56"/>
  <c r="J27"/>
  <c i="1" r="AG56"/>
  <c i="6" r="J83"/>
  <c r="BF83"/>
  <c r="J31"/>
  <c i="1" r="AW56"/>
  <c i="6" r="F31"/>
  <c i="1" r="BA56"/>
  <c i="6" r="J58"/>
  <c r="J57"/>
  <c r="J76"/>
  <c r="F76"/>
  <c r="F74"/>
  <c r="E72"/>
  <c r="J51"/>
  <c r="F51"/>
  <c r="F49"/>
  <c r="E47"/>
  <c r="J36"/>
  <c r="J18"/>
  <c r="E18"/>
  <c r="F77"/>
  <c r="F52"/>
  <c r="J17"/>
  <c r="J12"/>
  <c r="J74"/>
  <c r="J49"/>
  <c r="E7"/>
  <c r="E70"/>
  <c r="E45"/>
  <c i="1" r="AY55"/>
  <c r="AX55"/>
  <c i="5" r="BI106"/>
  <c r="BH106"/>
  <c r="BG106"/>
  <c r="BE106"/>
  <c r="T106"/>
  <c r="R106"/>
  <c r="P106"/>
  <c r="BK106"/>
  <c r="J106"/>
  <c r="BF106"/>
  <c r="BI105"/>
  <c r="BH105"/>
  <c r="BG105"/>
  <c r="BE105"/>
  <c r="T105"/>
  <c r="T104"/>
  <c r="R105"/>
  <c r="R104"/>
  <c r="P105"/>
  <c r="P104"/>
  <c r="BK105"/>
  <c r="BK104"/>
  <c r="J104"/>
  <c r="J105"/>
  <c r="BF105"/>
  <c r="J61"/>
  <c r="BI102"/>
  <c r="BH102"/>
  <c r="BG102"/>
  <c r="BE102"/>
  <c r="T102"/>
  <c r="R102"/>
  <c r="P102"/>
  <c r="BK102"/>
  <c r="J102"/>
  <c r="BF102"/>
  <c r="BI101"/>
  <c r="BH101"/>
  <c r="BG101"/>
  <c r="BE101"/>
  <c r="T101"/>
  <c r="R101"/>
  <c r="P101"/>
  <c r="BK101"/>
  <c r="J101"/>
  <c r="BF101"/>
  <c r="BI100"/>
  <c r="BH100"/>
  <c r="BG100"/>
  <c r="BE100"/>
  <c r="T100"/>
  <c r="R100"/>
  <c r="P100"/>
  <c r="BK100"/>
  <c r="J100"/>
  <c r="BF100"/>
  <c r="BI98"/>
  <c r="BH98"/>
  <c r="BG98"/>
  <c r="BE98"/>
  <c r="T98"/>
  <c r="R98"/>
  <c r="P98"/>
  <c r="BK98"/>
  <c r="J98"/>
  <c r="BF98"/>
  <c r="BI96"/>
  <c r="BH96"/>
  <c r="BG96"/>
  <c r="BE96"/>
  <c r="T96"/>
  <c r="R96"/>
  <c r="P96"/>
  <c r="BK96"/>
  <c r="J96"/>
  <c r="BF96"/>
  <c r="BI95"/>
  <c r="BH95"/>
  <c r="BG95"/>
  <c r="BE95"/>
  <c r="T95"/>
  <c r="R95"/>
  <c r="P95"/>
  <c r="BK95"/>
  <c r="J95"/>
  <c r="BF95"/>
  <c r="BI94"/>
  <c r="BH94"/>
  <c r="BG94"/>
  <c r="BE94"/>
  <c r="T94"/>
  <c r="R94"/>
  <c r="P94"/>
  <c r="BK94"/>
  <c r="J94"/>
  <c r="BF94"/>
  <c r="BI93"/>
  <c r="BH93"/>
  <c r="BG93"/>
  <c r="BE93"/>
  <c r="T93"/>
  <c r="R93"/>
  <c r="P93"/>
  <c r="BK93"/>
  <c r="J93"/>
  <c r="BF93"/>
  <c r="BI92"/>
  <c r="BH92"/>
  <c r="BG92"/>
  <c r="BE92"/>
  <c r="T92"/>
  <c r="R92"/>
  <c r="P92"/>
  <c r="BK92"/>
  <c r="J92"/>
  <c r="BF92"/>
  <c r="BI91"/>
  <c r="BH91"/>
  <c r="BG91"/>
  <c r="BE91"/>
  <c r="T91"/>
  <c r="R91"/>
  <c r="P91"/>
  <c r="BK91"/>
  <c r="J91"/>
  <c r="BF91"/>
  <c r="BI90"/>
  <c r="BH90"/>
  <c r="BG90"/>
  <c r="BE90"/>
  <c r="T90"/>
  <c r="R90"/>
  <c r="P90"/>
  <c r="BK90"/>
  <c r="J90"/>
  <c r="BF90"/>
  <c r="BI89"/>
  <c r="BH89"/>
  <c r="BG89"/>
  <c r="BE89"/>
  <c r="T89"/>
  <c r="T88"/>
  <c r="T87"/>
  <c r="R89"/>
  <c r="R88"/>
  <c r="R87"/>
  <c r="P89"/>
  <c r="P88"/>
  <c r="P87"/>
  <c r="BK89"/>
  <c r="BK88"/>
  <c r="J88"/>
  <c r="BK87"/>
  <c r="J87"/>
  <c r="J89"/>
  <c r="BF89"/>
  <c r="J60"/>
  <c r="J59"/>
  <c r="BI86"/>
  <c r="BH86"/>
  <c r="BG86"/>
  <c r="BE86"/>
  <c r="T86"/>
  <c r="R86"/>
  <c r="P86"/>
  <c r="BK86"/>
  <c r="J86"/>
  <c r="BF86"/>
  <c r="BI84"/>
  <c r="F34"/>
  <c i="1" r="BD55"/>
  <c i="5" r="BH84"/>
  <c r="F33"/>
  <c i="1" r="BC55"/>
  <c i="5" r="BG84"/>
  <c r="F32"/>
  <c i="1" r="BB55"/>
  <c i="5" r="BE84"/>
  <c r="J30"/>
  <c i="1" r="AV55"/>
  <c i="5" r="F30"/>
  <c i="1" r="AZ55"/>
  <c i="5" r="T84"/>
  <c r="T83"/>
  <c r="T82"/>
  <c r="T81"/>
  <c r="R84"/>
  <c r="R83"/>
  <c r="R82"/>
  <c r="R81"/>
  <c r="P84"/>
  <c r="P83"/>
  <c r="P82"/>
  <c r="P81"/>
  <c i="1" r="AU55"/>
  <c i="5" r="BK84"/>
  <c r="BK83"/>
  <c r="J83"/>
  <c r="BK82"/>
  <c r="J82"/>
  <c r="BK81"/>
  <c r="J81"/>
  <c r="J56"/>
  <c r="J27"/>
  <c i="1" r="AG55"/>
  <c i="5" r="J84"/>
  <c r="BF84"/>
  <c r="J31"/>
  <c i="1" r="AW55"/>
  <c i="5" r="F31"/>
  <c i="1" r="BA55"/>
  <c i="5" r="J58"/>
  <c r="J57"/>
  <c r="F77"/>
  <c r="F75"/>
  <c r="E73"/>
  <c r="F51"/>
  <c r="F49"/>
  <c r="E47"/>
  <c r="J36"/>
  <c r="J21"/>
  <c r="E21"/>
  <c r="J77"/>
  <c r="J51"/>
  <c r="J20"/>
  <c r="J18"/>
  <c r="E18"/>
  <c r="F78"/>
  <c r="F52"/>
  <c r="J17"/>
  <c r="J12"/>
  <c r="J75"/>
  <c r="J49"/>
  <c r="E7"/>
  <c r="E71"/>
  <c r="E45"/>
  <c i="1" r="AY54"/>
  <c r="AX54"/>
  <c i="4" r="BI174"/>
  <c r="BH174"/>
  <c r="BG174"/>
  <c r="BE174"/>
  <c r="T174"/>
  <c r="R174"/>
  <c r="P174"/>
  <c r="BK174"/>
  <c r="J174"/>
  <c r="BF174"/>
  <c r="BI172"/>
  <c r="BH172"/>
  <c r="BG172"/>
  <c r="BE172"/>
  <c r="T172"/>
  <c r="T171"/>
  <c r="R172"/>
  <c r="R171"/>
  <c r="P172"/>
  <c r="P171"/>
  <c r="BK172"/>
  <c r="BK171"/>
  <c r="J171"/>
  <c r="J172"/>
  <c r="BF172"/>
  <c r="J63"/>
  <c r="BI169"/>
  <c r="BH169"/>
  <c r="BG169"/>
  <c r="BE169"/>
  <c r="T169"/>
  <c r="R169"/>
  <c r="P169"/>
  <c r="BK169"/>
  <c r="J169"/>
  <c r="BF169"/>
  <c r="BI168"/>
  <c r="BH168"/>
  <c r="BG168"/>
  <c r="BE168"/>
  <c r="T168"/>
  <c r="R168"/>
  <c r="P168"/>
  <c r="BK168"/>
  <c r="J168"/>
  <c r="BF168"/>
  <c r="BI167"/>
  <c r="BH167"/>
  <c r="BG167"/>
  <c r="BE167"/>
  <c r="T167"/>
  <c r="R167"/>
  <c r="P167"/>
  <c r="BK167"/>
  <c r="J167"/>
  <c r="BF167"/>
  <c r="BI166"/>
  <c r="BH166"/>
  <c r="BG166"/>
  <c r="BE166"/>
  <c r="T166"/>
  <c r="R166"/>
  <c r="P166"/>
  <c r="BK166"/>
  <c r="J166"/>
  <c r="BF166"/>
  <c r="BI165"/>
  <c r="BH165"/>
  <c r="BG165"/>
  <c r="BE165"/>
  <c r="T165"/>
  <c r="R165"/>
  <c r="P165"/>
  <c r="BK165"/>
  <c r="J165"/>
  <c r="BF165"/>
  <c r="BI164"/>
  <c r="BH164"/>
  <c r="BG164"/>
  <c r="BE164"/>
  <c r="T164"/>
  <c r="R164"/>
  <c r="P164"/>
  <c r="BK164"/>
  <c r="J164"/>
  <c r="BF164"/>
  <c r="BI163"/>
  <c r="BH163"/>
  <c r="BG163"/>
  <c r="BE163"/>
  <c r="T163"/>
  <c r="R163"/>
  <c r="P163"/>
  <c r="BK163"/>
  <c r="J163"/>
  <c r="BF163"/>
  <c r="BI162"/>
  <c r="BH162"/>
  <c r="BG162"/>
  <c r="BE162"/>
  <c r="T162"/>
  <c r="R162"/>
  <c r="P162"/>
  <c r="BK162"/>
  <c r="J162"/>
  <c r="BF162"/>
  <c r="BI161"/>
  <c r="BH161"/>
  <c r="BG161"/>
  <c r="BE161"/>
  <c r="T161"/>
  <c r="R161"/>
  <c r="P161"/>
  <c r="BK161"/>
  <c r="J161"/>
  <c r="BF161"/>
  <c r="BI160"/>
  <c r="BH160"/>
  <c r="BG160"/>
  <c r="BE160"/>
  <c r="T160"/>
  <c r="R160"/>
  <c r="P160"/>
  <c r="BK160"/>
  <c r="J160"/>
  <c r="BF160"/>
  <c r="BI159"/>
  <c r="BH159"/>
  <c r="BG159"/>
  <c r="BE159"/>
  <c r="T159"/>
  <c r="R159"/>
  <c r="P159"/>
  <c r="BK159"/>
  <c r="J159"/>
  <c r="BF159"/>
  <c r="BI158"/>
  <c r="BH158"/>
  <c r="BG158"/>
  <c r="BE158"/>
  <c r="T158"/>
  <c r="R158"/>
  <c r="P158"/>
  <c r="BK158"/>
  <c r="J158"/>
  <c r="BF158"/>
  <c r="BI157"/>
  <c r="BH157"/>
  <c r="BG157"/>
  <c r="BE157"/>
  <c r="T157"/>
  <c r="R157"/>
  <c r="P157"/>
  <c r="BK157"/>
  <c r="J157"/>
  <c r="BF157"/>
  <c r="BI156"/>
  <c r="BH156"/>
  <c r="BG156"/>
  <c r="BE156"/>
  <c r="T156"/>
  <c r="R156"/>
  <c r="P156"/>
  <c r="BK156"/>
  <c r="J156"/>
  <c r="BF156"/>
  <c r="BI155"/>
  <c r="BH155"/>
  <c r="BG155"/>
  <c r="BE155"/>
  <c r="T155"/>
  <c r="R155"/>
  <c r="P155"/>
  <c r="BK155"/>
  <c r="J155"/>
  <c r="BF155"/>
  <c r="BI154"/>
  <c r="BH154"/>
  <c r="BG154"/>
  <c r="BE154"/>
  <c r="T154"/>
  <c r="R154"/>
  <c r="P154"/>
  <c r="BK154"/>
  <c r="J154"/>
  <c r="BF154"/>
  <c r="BI153"/>
  <c r="BH153"/>
  <c r="BG153"/>
  <c r="BE153"/>
  <c r="T153"/>
  <c r="R153"/>
  <c r="P153"/>
  <c r="BK153"/>
  <c r="J153"/>
  <c r="BF153"/>
  <c r="BI152"/>
  <c r="BH152"/>
  <c r="BG152"/>
  <c r="BE152"/>
  <c r="T152"/>
  <c r="R152"/>
  <c r="P152"/>
  <c r="BK152"/>
  <c r="J152"/>
  <c r="BF152"/>
  <c r="BI151"/>
  <c r="BH151"/>
  <c r="BG151"/>
  <c r="BE151"/>
  <c r="T151"/>
  <c r="R151"/>
  <c r="P151"/>
  <c r="BK151"/>
  <c r="J151"/>
  <c r="BF151"/>
  <c r="BI150"/>
  <c r="BH150"/>
  <c r="BG150"/>
  <c r="BE150"/>
  <c r="T150"/>
  <c r="R150"/>
  <c r="P150"/>
  <c r="BK150"/>
  <c r="J150"/>
  <c r="BF150"/>
  <c r="BI149"/>
  <c r="BH149"/>
  <c r="BG149"/>
  <c r="BE149"/>
  <c r="T149"/>
  <c r="R149"/>
  <c r="P149"/>
  <c r="BK149"/>
  <c r="J149"/>
  <c r="BF149"/>
  <c r="BI147"/>
  <c r="BH147"/>
  <c r="BG147"/>
  <c r="BE147"/>
  <c r="T147"/>
  <c r="R147"/>
  <c r="P147"/>
  <c r="BK147"/>
  <c r="J147"/>
  <c r="BF147"/>
  <c r="BI146"/>
  <c r="BH146"/>
  <c r="BG146"/>
  <c r="BE146"/>
  <c r="T146"/>
  <c r="R146"/>
  <c r="P146"/>
  <c r="BK146"/>
  <c r="J146"/>
  <c r="BF146"/>
  <c r="BI144"/>
  <c r="BH144"/>
  <c r="BG144"/>
  <c r="BE144"/>
  <c r="T144"/>
  <c r="R144"/>
  <c r="P144"/>
  <c r="BK144"/>
  <c r="J144"/>
  <c r="BF144"/>
  <c r="BI143"/>
  <c r="BH143"/>
  <c r="BG143"/>
  <c r="BE143"/>
  <c r="T143"/>
  <c r="R143"/>
  <c r="P143"/>
  <c r="BK143"/>
  <c r="J143"/>
  <c r="BF143"/>
  <c r="BI141"/>
  <c r="BH141"/>
  <c r="BG141"/>
  <c r="BE141"/>
  <c r="T141"/>
  <c r="R141"/>
  <c r="P141"/>
  <c r="BK141"/>
  <c r="J141"/>
  <c r="BF141"/>
  <c r="BI140"/>
  <c r="BH140"/>
  <c r="BG140"/>
  <c r="BE140"/>
  <c r="T140"/>
  <c r="R140"/>
  <c r="P140"/>
  <c r="BK140"/>
  <c r="J140"/>
  <c r="BF140"/>
  <c r="BI139"/>
  <c r="BH139"/>
  <c r="BG139"/>
  <c r="BE139"/>
  <c r="T139"/>
  <c r="R139"/>
  <c r="P139"/>
  <c r="BK139"/>
  <c r="J139"/>
  <c r="BF139"/>
  <c r="BI137"/>
  <c r="BH137"/>
  <c r="BG137"/>
  <c r="BE137"/>
  <c r="T137"/>
  <c r="R137"/>
  <c r="P137"/>
  <c r="BK137"/>
  <c r="J137"/>
  <c r="BF137"/>
  <c r="BI136"/>
  <c r="BH136"/>
  <c r="BG136"/>
  <c r="BE136"/>
  <c r="T136"/>
  <c r="T135"/>
  <c r="R136"/>
  <c r="R135"/>
  <c r="P136"/>
  <c r="P135"/>
  <c r="BK136"/>
  <c r="BK135"/>
  <c r="J135"/>
  <c r="J136"/>
  <c r="BF136"/>
  <c r="J62"/>
  <c r="BI133"/>
  <c r="BH133"/>
  <c r="BG133"/>
  <c r="BE133"/>
  <c r="T133"/>
  <c r="R133"/>
  <c r="P133"/>
  <c r="BK133"/>
  <c r="J133"/>
  <c r="BF133"/>
  <c r="BI132"/>
  <c r="BH132"/>
  <c r="BG132"/>
  <c r="BE132"/>
  <c r="T132"/>
  <c r="R132"/>
  <c r="P132"/>
  <c r="BK132"/>
  <c r="J132"/>
  <c r="BF132"/>
  <c r="BI131"/>
  <c r="BH131"/>
  <c r="BG131"/>
  <c r="BE131"/>
  <c r="T131"/>
  <c r="R131"/>
  <c r="P131"/>
  <c r="BK131"/>
  <c r="J131"/>
  <c r="BF131"/>
  <c r="BI130"/>
  <c r="BH130"/>
  <c r="BG130"/>
  <c r="BE130"/>
  <c r="T130"/>
  <c r="R130"/>
  <c r="P130"/>
  <c r="BK130"/>
  <c r="J130"/>
  <c r="BF130"/>
  <c r="BI129"/>
  <c r="BH129"/>
  <c r="BG129"/>
  <c r="BE129"/>
  <c r="T129"/>
  <c r="R129"/>
  <c r="P129"/>
  <c r="BK129"/>
  <c r="J129"/>
  <c r="BF129"/>
  <c r="BI128"/>
  <c r="BH128"/>
  <c r="BG128"/>
  <c r="BE128"/>
  <c r="T128"/>
  <c r="R128"/>
  <c r="P128"/>
  <c r="BK128"/>
  <c r="J128"/>
  <c r="BF128"/>
  <c r="BI126"/>
  <c r="BH126"/>
  <c r="BG126"/>
  <c r="BE126"/>
  <c r="T126"/>
  <c r="R126"/>
  <c r="P126"/>
  <c r="BK126"/>
  <c r="J126"/>
  <c r="BF126"/>
  <c r="BI125"/>
  <c r="BH125"/>
  <c r="BG125"/>
  <c r="BE125"/>
  <c r="T125"/>
  <c r="R125"/>
  <c r="P125"/>
  <c r="BK125"/>
  <c r="J125"/>
  <c r="BF125"/>
  <c r="BI123"/>
  <c r="BH123"/>
  <c r="BG123"/>
  <c r="BE123"/>
  <c r="T123"/>
  <c r="R123"/>
  <c r="P123"/>
  <c r="BK123"/>
  <c r="J123"/>
  <c r="BF123"/>
  <c r="BI121"/>
  <c r="BH121"/>
  <c r="BG121"/>
  <c r="BE121"/>
  <c r="T121"/>
  <c r="R121"/>
  <c r="P121"/>
  <c r="BK121"/>
  <c r="J121"/>
  <c r="BF121"/>
  <c r="BI119"/>
  <c r="BH119"/>
  <c r="BG119"/>
  <c r="BE119"/>
  <c r="T119"/>
  <c r="R119"/>
  <c r="P119"/>
  <c r="BK119"/>
  <c r="J119"/>
  <c r="BF119"/>
  <c r="BI117"/>
  <c r="BH117"/>
  <c r="BG117"/>
  <c r="BE117"/>
  <c r="T117"/>
  <c r="R117"/>
  <c r="P117"/>
  <c r="BK117"/>
  <c r="J117"/>
  <c r="BF117"/>
  <c r="BI116"/>
  <c r="BH116"/>
  <c r="BG116"/>
  <c r="BE116"/>
  <c r="T116"/>
  <c r="R116"/>
  <c r="P116"/>
  <c r="BK116"/>
  <c r="J116"/>
  <c r="BF116"/>
  <c r="BI115"/>
  <c r="BH115"/>
  <c r="BG115"/>
  <c r="BE115"/>
  <c r="T115"/>
  <c r="R115"/>
  <c r="P115"/>
  <c r="BK115"/>
  <c r="J115"/>
  <c r="BF115"/>
  <c r="BI113"/>
  <c r="BH113"/>
  <c r="BG113"/>
  <c r="BE113"/>
  <c r="T113"/>
  <c r="R113"/>
  <c r="P113"/>
  <c r="BK113"/>
  <c r="J113"/>
  <c r="BF113"/>
  <c r="BI112"/>
  <c r="BH112"/>
  <c r="BG112"/>
  <c r="BE112"/>
  <c r="T112"/>
  <c r="R112"/>
  <c r="P112"/>
  <c r="BK112"/>
  <c r="J112"/>
  <c r="BF112"/>
  <c r="BI111"/>
  <c r="BH111"/>
  <c r="BG111"/>
  <c r="BE111"/>
  <c r="T111"/>
  <c r="R111"/>
  <c r="P111"/>
  <c r="BK111"/>
  <c r="J111"/>
  <c r="BF111"/>
  <c r="BI110"/>
  <c r="BH110"/>
  <c r="BG110"/>
  <c r="BE110"/>
  <c r="T110"/>
  <c r="T109"/>
  <c r="R110"/>
  <c r="R109"/>
  <c r="P110"/>
  <c r="P109"/>
  <c r="BK110"/>
  <c r="BK109"/>
  <c r="J109"/>
  <c r="J110"/>
  <c r="BF110"/>
  <c r="J61"/>
  <c r="BI107"/>
  <c r="BH107"/>
  <c r="BG107"/>
  <c r="BE107"/>
  <c r="T107"/>
  <c r="R107"/>
  <c r="P107"/>
  <c r="BK107"/>
  <c r="J107"/>
  <c r="BF107"/>
  <c r="BI106"/>
  <c r="BH106"/>
  <c r="BG106"/>
  <c r="BE106"/>
  <c r="T106"/>
  <c r="R106"/>
  <c r="P106"/>
  <c r="BK106"/>
  <c r="J106"/>
  <c r="BF106"/>
  <c r="BI105"/>
  <c r="BH105"/>
  <c r="BG105"/>
  <c r="BE105"/>
  <c r="T105"/>
  <c r="R105"/>
  <c r="P105"/>
  <c r="BK105"/>
  <c r="J105"/>
  <c r="BF105"/>
  <c r="BI104"/>
  <c r="BH104"/>
  <c r="BG104"/>
  <c r="BE104"/>
  <c r="T104"/>
  <c r="R104"/>
  <c r="P104"/>
  <c r="BK104"/>
  <c r="J104"/>
  <c r="BF104"/>
  <c r="BI103"/>
  <c r="BH103"/>
  <c r="BG103"/>
  <c r="BE103"/>
  <c r="T103"/>
  <c r="R103"/>
  <c r="P103"/>
  <c r="BK103"/>
  <c r="J103"/>
  <c r="BF103"/>
  <c r="BI102"/>
  <c r="BH102"/>
  <c r="BG102"/>
  <c r="BE102"/>
  <c r="T102"/>
  <c r="R102"/>
  <c r="P102"/>
  <c r="BK102"/>
  <c r="J102"/>
  <c r="BF102"/>
  <c r="BI101"/>
  <c r="BH101"/>
  <c r="BG101"/>
  <c r="BE101"/>
  <c r="T101"/>
  <c r="R101"/>
  <c r="P101"/>
  <c r="BK101"/>
  <c r="J101"/>
  <c r="BF101"/>
  <c r="BI100"/>
  <c r="BH100"/>
  <c r="BG100"/>
  <c r="BE100"/>
  <c r="T100"/>
  <c r="R100"/>
  <c r="P100"/>
  <c r="BK100"/>
  <c r="J100"/>
  <c r="BF100"/>
  <c r="BI99"/>
  <c r="BH99"/>
  <c r="BG99"/>
  <c r="BE99"/>
  <c r="T99"/>
  <c r="R99"/>
  <c r="P99"/>
  <c r="BK99"/>
  <c r="J99"/>
  <c r="BF99"/>
  <c r="BI98"/>
  <c r="BH98"/>
  <c r="BG98"/>
  <c r="BE98"/>
  <c r="T98"/>
  <c r="R98"/>
  <c r="P98"/>
  <c r="BK98"/>
  <c r="J98"/>
  <c r="BF98"/>
  <c r="BI96"/>
  <c r="BH96"/>
  <c r="BG96"/>
  <c r="BE96"/>
  <c r="T96"/>
  <c r="R96"/>
  <c r="P96"/>
  <c r="BK96"/>
  <c r="J96"/>
  <c r="BF96"/>
  <c r="BI95"/>
  <c r="BH95"/>
  <c r="BG95"/>
  <c r="BE95"/>
  <c r="T95"/>
  <c r="R95"/>
  <c r="P95"/>
  <c r="BK95"/>
  <c r="J95"/>
  <c r="BF95"/>
  <c r="BI94"/>
  <c r="BH94"/>
  <c r="BG94"/>
  <c r="BE94"/>
  <c r="T94"/>
  <c r="R94"/>
  <c r="P94"/>
  <c r="BK94"/>
  <c r="J94"/>
  <c r="BF94"/>
  <c r="BI92"/>
  <c r="BH92"/>
  <c r="BG92"/>
  <c r="BE92"/>
  <c r="T92"/>
  <c r="R92"/>
  <c r="P92"/>
  <c r="BK92"/>
  <c r="J92"/>
  <c r="BF92"/>
  <c r="BI90"/>
  <c r="BH90"/>
  <c r="BG90"/>
  <c r="BE90"/>
  <c r="T90"/>
  <c r="R90"/>
  <c r="P90"/>
  <c r="BK90"/>
  <c r="J90"/>
  <c r="BF90"/>
  <c r="BI89"/>
  <c r="BH89"/>
  <c r="BG89"/>
  <c r="BE89"/>
  <c r="T89"/>
  <c r="T88"/>
  <c r="T87"/>
  <c r="R89"/>
  <c r="R88"/>
  <c r="R87"/>
  <c r="P89"/>
  <c r="P88"/>
  <c r="P87"/>
  <c r="BK89"/>
  <c r="BK88"/>
  <c r="J88"/>
  <c r="BK87"/>
  <c r="J87"/>
  <c r="J89"/>
  <c r="BF89"/>
  <c r="J60"/>
  <c r="J59"/>
  <c r="BI86"/>
  <c r="F34"/>
  <c i="1" r="BD54"/>
  <c i="4" r="BH86"/>
  <c r="F33"/>
  <c i="1" r="BC54"/>
  <c i="4" r="BG86"/>
  <c r="F32"/>
  <c i="1" r="BB54"/>
  <c i="4" r="BE86"/>
  <c r="J30"/>
  <c i="1" r="AV54"/>
  <c i="4" r="F30"/>
  <c i="1" r="AZ54"/>
  <c i="4" r="T86"/>
  <c r="T85"/>
  <c r="T84"/>
  <c r="T83"/>
  <c r="R86"/>
  <c r="R85"/>
  <c r="R84"/>
  <c r="R83"/>
  <c r="P86"/>
  <c r="P85"/>
  <c r="P84"/>
  <c r="P83"/>
  <c i="1" r="AU54"/>
  <c i="4" r="BK86"/>
  <c r="BK85"/>
  <c r="J85"/>
  <c r="BK84"/>
  <c r="J84"/>
  <c r="BK83"/>
  <c r="J83"/>
  <c r="J56"/>
  <c r="J27"/>
  <c i="1" r="AG54"/>
  <c i="4" r="J86"/>
  <c r="BF86"/>
  <c r="J31"/>
  <c i="1" r="AW54"/>
  <c i="4" r="F31"/>
  <c i="1" r="BA54"/>
  <c i="4" r="J58"/>
  <c r="J57"/>
  <c r="F79"/>
  <c r="F77"/>
  <c r="E75"/>
  <c r="F51"/>
  <c r="F49"/>
  <c r="E47"/>
  <c r="J36"/>
  <c r="J21"/>
  <c r="E21"/>
  <c r="J79"/>
  <c r="J51"/>
  <c r="J20"/>
  <c r="J18"/>
  <c r="E18"/>
  <c r="F80"/>
  <c r="F52"/>
  <c r="J17"/>
  <c r="J12"/>
  <c r="J77"/>
  <c r="J49"/>
  <c r="E7"/>
  <c r="E73"/>
  <c r="E45"/>
  <c i="1" r="AY53"/>
  <c r="AX53"/>
  <c i="3" r="BI146"/>
  <c r="BH146"/>
  <c r="BG146"/>
  <c r="BE146"/>
  <c r="T146"/>
  <c r="R146"/>
  <c r="P146"/>
  <c r="BK146"/>
  <c r="J146"/>
  <c r="BF146"/>
  <c r="BI145"/>
  <c r="BH145"/>
  <c r="BG145"/>
  <c r="BE145"/>
  <c r="T145"/>
  <c r="R145"/>
  <c r="P145"/>
  <c r="BK145"/>
  <c r="J145"/>
  <c r="BF145"/>
  <c r="BI144"/>
  <c r="BH144"/>
  <c r="BG144"/>
  <c r="BE144"/>
  <c r="T144"/>
  <c r="R144"/>
  <c r="P144"/>
  <c r="BK144"/>
  <c r="J144"/>
  <c r="BF144"/>
  <c r="BI142"/>
  <c r="BH142"/>
  <c r="BG142"/>
  <c r="BE142"/>
  <c r="T142"/>
  <c r="R142"/>
  <c r="P142"/>
  <c r="BK142"/>
  <c r="J142"/>
  <c r="BF142"/>
  <c r="BI141"/>
  <c r="BH141"/>
  <c r="BG141"/>
  <c r="BE141"/>
  <c r="T141"/>
  <c r="R141"/>
  <c r="P141"/>
  <c r="BK141"/>
  <c r="J141"/>
  <c r="BF141"/>
  <c r="BI140"/>
  <c r="BH140"/>
  <c r="BG140"/>
  <c r="BE140"/>
  <c r="T140"/>
  <c r="R140"/>
  <c r="P140"/>
  <c r="BK140"/>
  <c r="J140"/>
  <c r="BF140"/>
  <c r="BI139"/>
  <c r="BH139"/>
  <c r="BG139"/>
  <c r="BE139"/>
  <c r="T139"/>
  <c r="R139"/>
  <c r="P139"/>
  <c r="BK139"/>
  <c r="J139"/>
  <c r="BF139"/>
  <c r="BI138"/>
  <c r="BH138"/>
  <c r="BG138"/>
  <c r="BE138"/>
  <c r="T138"/>
  <c r="R138"/>
  <c r="P138"/>
  <c r="BK138"/>
  <c r="J138"/>
  <c r="BF138"/>
  <c r="BI137"/>
  <c r="BH137"/>
  <c r="BG137"/>
  <c r="BE137"/>
  <c r="T137"/>
  <c r="T136"/>
  <c r="R137"/>
  <c r="R136"/>
  <c r="P137"/>
  <c r="P136"/>
  <c r="BK137"/>
  <c r="BK136"/>
  <c r="J136"/>
  <c r="J137"/>
  <c r="BF137"/>
  <c r="J64"/>
  <c r="BI134"/>
  <c r="BH134"/>
  <c r="BG134"/>
  <c r="BE134"/>
  <c r="T134"/>
  <c r="R134"/>
  <c r="P134"/>
  <c r="BK134"/>
  <c r="J134"/>
  <c r="BF134"/>
  <c r="BI133"/>
  <c r="BH133"/>
  <c r="BG133"/>
  <c r="BE133"/>
  <c r="T133"/>
  <c r="R133"/>
  <c r="P133"/>
  <c r="BK133"/>
  <c r="J133"/>
  <c r="BF133"/>
  <c r="BI132"/>
  <c r="BH132"/>
  <c r="BG132"/>
  <c r="BE132"/>
  <c r="T132"/>
  <c r="R132"/>
  <c r="P132"/>
  <c r="BK132"/>
  <c r="J132"/>
  <c r="BF132"/>
  <c r="BI131"/>
  <c r="BH131"/>
  <c r="BG131"/>
  <c r="BE131"/>
  <c r="T131"/>
  <c r="R131"/>
  <c r="P131"/>
  <c r="BK131"/>
  <c r="J131"/>
  <c r="BF131"/>
  <c r="BI130"/>
  <c r="BH130"/>
  <c r="BG130"/>
  <c r="BE130"/>
  <c r="T130"/>
  <c r="R130"/>
  <c r="P130"/>
  <c r="BK130"/>
  <c r="J130"/>
  <c r="BF130"/>
  <c r="BI129"/>
  <c r="BH129"/>
  <c r="BG129"/>
  <c r="BE129"/>
  <c r="T129"/>
  <c r="R129"/>
  <c r="P129"/>
  <c r="BK129"/>
  <c r="J129"/>
  <c r="BF129"/>
  <c r="BI127"/>
  <c r="BH127"/>
  <c r="BG127"/>
  <c r="BE127"/>
  <c r="T127"/>
  <c r="R127"/>
  <c r="P127"/>
  <c r="BK127"/>
  <c r="J127"/>
  <c r="BF127"/>
  <c r="BI126"/>
  <c r="BH126"/>
  <c r="BG126"/>
  <c r="BE126"/>
  <c r="T126"/>
  <c r="R126"/>
  <c r="P126"/>
  <c r="BK126"/>
  <c r="J126"/>
  <c r="BF126"/>
  <c r="BI125"/>
  <c r="BH125"/>
  <c r="BG125"/>
  <c r="BE125"/>
  <c r="T125"/>
  <c r="R125"/>
  <c r="P125"/>
  <c r="BK125"/>
  <c r="J125"/>
  <c r="BF125"/>
  <c r="BI124"/>
  <c r="BH124"/>
  <c r="BG124"/>
  <c r="BE124"/>
  <c r="T124"/>
  <c r="R124"/>
  <c r="P124"/>
  <c r="BK124"/>
  <c r="J124"/>
  <c r="BF124"/>
  <c r="BI123"/>
  <c r="BH123"/>
  <c r="BG123"/>
  <c r="BE123"/>
  <c r="T123"/>
  <c r="T122"/>
  <c r="R123"/>
  <c r="R122"/>
  <c r="P123"/>
  <c r="P122"/>
  <c r="BK123"/>
  <c r="BK122"/>
  <c r="J122"/>
  <c r="J123"/>
  <c r="BF123"/>
  <c r="J63"/>
  <c r="BI120"/>
  <c r="BH120"/>
  <c r="BG120"/>
  <c r="BE120"/>
  <c r="T120"/>
  <c r="R120"/>
  <c r="P120"/>
  <c r="BK120"/>
  <c r="J120"/>
  <c r="BF120"/>
  <c r="BI119"/>
  <c r="BH119"/>
  <c r="BG119"/>
  <c r="BE119"/>
  <c r="T119"/>
  <c r="R119"/>
  <c r="P119"/>
  <c r="BK119"/>
  <c r="J119"/>
  <c r="BF119"/>
  <c r="BI118"/>
  <c r="BH118"/>
  <c r="BG118"/>
  <c r="BE118"/>
  <c r="T118"/>
  <c r="R118"/>
  <c r="P118"/>
  <c r="BK118"/>
  <c r="J118"/>
  <c r="BF118"/>
  <c r="BI117"/>
  <c r="BH117"/>
  <c r="BG117"/>
  <c r="BE117"/>
  <c r="T117"/>
  <c r="R117"/>
  <c r="P117"/>
  <c r="BK117"/>
  <c r="J117"/>
  <c r="BF117"/>
  <c r="BI116"/>
  <c r="BH116"/>
  <c r="BG116"/>
  <c r="BE116"/>
  <c r="T116"/>
  <c r="R116"/>
  <c r="P116"/>
  <c r="BK116"/>
  <c r="J116"/>
  <c r="BF116"/>
  <c r="BI115"/>
  <c r="BH115"/>
  <c r="BG115"/>
  <c r="BE115"/>
  <c r="T115"/>
  <c r="R115"/>
  <c r="P115"/>
  <c r="BK115"/>
  <c r="J115"/>
  <c r="BF115"/>
  <c r="BI114"/>
  <c r="BH114"/>
  <c r="BG114"/>
  <c r="BE114"/>
  <c r="T114"/>
  <c r="R114"/>
  <c r="P114"/>
  <c r="BK114"/>
  <c r="J114"/>
  <c r="BF114"/>
  <c r="BI113"/>
  <c r="BH113"/>
  <c r="BG113"/>
  <c r="BE113"/>
  <c r="T113"/>
  <c r="R113"/>
  <c r="P113"/>
  <c r="BK113"/>
  <c r="J113"/>
  <c r="BF113"/>
  <c r="BI112"/>
  <c r="BH112"/>
  <c r="BG112"/>
  <c r="BE112"/>
  <c r="T112"/>
  <c r="R112"/>
  <c r="P112"/>
  <c r="BK112"/>
  <c r="J112"/>
  <c r="BF112"/>
  <c r="BI111"/>
  <c r="BH111"/>
  <c r="BG111"/>
  <c r="BE111"/>
  <c r="T111"/>
  <c r="R111"/>
  <c r="P111"/>
  <c r="BK111"/>
  <c r="J111"/>
  <c r="BF111"/>
  <c r="BI110"/>
  <c r="BH110"/>
  <c r="BG110"/>
  <c r="BE110"/>
  <c r="T110"/>
  <c r="T109"/>
  <c r="R110"/>
  <c r="R109"/>
  <c r="P110"/>
  <c r="P109"/>
  <c r="BK110"/>
  <c r="BK109"/>
  <c r="J109"/>
  <c r="J110"/>
  <c r="BF110"/>
  <c r="J62"/>
  <c r="BI107"/>
  <c r="BH107"/>
  <c r="BG107"/>
  <c r="BE107"/>
  <c r="T107"/>
  <c r="R107"/>
  <c r="P107"/>
  <c r="BK107"/>
  <c r="J107"/>
  <c r="BF107"/>
  <c r="BI105"/>
  <c r="BH105"/>
  <c r="BG105"/>
  <c r="BE105"/>
  <c r="T105"/>
  <c r="R105"/>
  <c r="P105"/>
  <c r="BK105"/>
  <c r="J105"/>
  <c r="BF105"/>
  <c r="BI104"/>
  <c r="BH104"/>
  <c r="BG104"/>
  <c r="BE104"/>
  <c r="T104"/>
  <c r="R104"/>
  <c r="P104"/>
  <c r="BK104"/>
  <c r="J104"/>
  <c r="BF104"/>
  <c r="BI103"/>
  <c r="BH103"/>
  <c r="BG103"/>
  <c r="BE103"/>
  <c r="T103"/>
  <c r="R103"/>
  <c r="P103"/>
  <c r="BK103"/>
  <c r="J103"/>
  <c r="BF103"/>
  <c r="BI102"/>
  <c r="BH102"/>
  <c r="BG102"/>
  <c r="BE102"/>
  <c r="T102"/>
  <c r="R102"/>
  <c r="P102"/>
  <c r="BK102"/>
  <c r="J102"/>
  <c r="BF102"/>
  <c r="BI101"/>
  <c r="BH101"/>
  <c r="BG101"/>
  <c r="BE101"/>
  <c r="T101"/>
  <c r="T100"/>
  <c r="R101"/>
  <c r="R100"/>
  <c r="P101"/>
  <c r="P100"/>
  <c r="BK101"/>
  <c r="BK100"/>
  <c r="J100"/>
  <c r="J101"/>
  <c r="BF101"/>
  <c r="J61"/>
  <c r="BI98"/>
  <c r="BH98"/>
  <c r="BG98"/>
  <c r="BE98"/>
  <c r="T98"/>
  <c r="R98"/>
  <c r="P98"/>
  <c r="BK98"/>
  <c r="J98"/>
  <c r="BF98"/>
  <c r="BI97"/>
  <c r="BH97"/>
  <c r="BG97"/>
  <c r="BE97"/>
  <c r="T97"/>
  <c r="R97"/>
  <c r="P97"/>
  <c r="BK97"/>
  <c r="J97"/>
  <c r="BF97"/>
  <c r="BI96"/>
  <c r="BH96"/>
  <c r="BG96"/>
  <c r="BE96"/>
  <c r="T96"/>
  <c r="R96"/>
  <c r="P96"/>
  <c r="BK96"/>
  <c r="J96"/>
  <c r="BF96"/>
  <c r="BI95"/>
  <c r="BH95"/>
  <c r="BG95"/>
  <c r="BE95"/>
  <c r="T95"/>
  <c r="R95"/>
  <c r="P95"/>
  <c r="BK95"/>
  <c r="J95"/>
  <c r="BF95"/>
  <c r="BI94"/>
  <c r="BH94"/>
  <c r="BG94"/>
  <c r="BE94"/>
  <c r="T94"/>
  <c r="R94"/>
  <c r="P94"/>
  <c r="BK94"/>
  <c r="J94"/>
  <c r="BF94"/>
  <c r="BI92"/>
  <c r="BH92"/>
  <c r="BG92"/>
  <c r="BE92"/>
  <c r="T92"/>
  <c r="T91"/>
  <c r="T90"/>
  <c r="R92"/>
  <c r="R91"/>
  <c r="R90"/>
  <c r="P92"/>
  <c r="P91"/>
  <c r="P90"/>
  <c r="BK92"/>
  <c r="BK91"/>
  <c r="J91"/>
  <c r="BK90"/>
  <c r="J90"/>
  <c r="J92"/>
  <c r="BF92"/>
  <c r="J60"/>
  <c r="J59"/>
  <c r="BI89"/>
  <c r="BH89"/>
  <c r="BG89"/>
  <c r="BE89"/>
  <c r="T89"/>
  <c r="R89"/>
  <c r="P89"/>
  <c r="BK89"/>
  <c r="J89"/>
  <c r="BF89"/>
  <c r="BI88"/>
  <c r="BH88"/>
  <c r="BG88"/>
  <c r="BE88"/>
  <c r="T88"/>
  <c r="R88"/>
  <c r="P88"/>
  <c r="BK88"/>
  <c r="J88"/>
  <c r="BF88"/>
  <c r="BI87"/>
  <c r="F34"/>
  <c i="1" r="BD53"/>
  <c i="3" r="BH87"/>
  <c r="F33"/>
  <c i="1" r="BC53"/>
  <c i="3" r="BG87"/>
  <c r="F32"/>
  <c i="1" r="BB53"/>
  <c i="3" r="BE87"/>
  <c r="J30"/>
  <c i="1" r="AV53"/>
  <c i="3" r="F30"/>
  <c i="1" r="AZ53"/>
  <c i="3" r="T87"/>
  <c r="T86"/>
  <c r="T85"/>
  <c r="T84"/>
  <c r="R87"/>
  <c r="R86"/>
  <c r="R85"/>
  <c r="R84"/>
  <c r="P87"/>
  <c r="P86"/>
  <c r="P85"/>
  <c r="P84"/>
  <c i="1" r="AU53"/>
  <c i="3" r="BK87"/>
  <c r="BK86"/>
  <c r="J86"/>
  <c r="BK85"/>
  <c r="J85"/>
  <c r="BK84"/>
  <c r="J84"/>
  <c r="J56"/>
  <c r="J27"/>
  <c i="1" r="AG53"/>
  <c i="3" r="J87"/>
  <c r="BF87"/>
  <c r="J31"/>
  <c i="1" r="AW53"/>
  <c i="3" r="F31"/>
  <c i="1" r="BA53"/>
  <c i="3" r="J58"/>
  <c r="J57"/>
  <c r="F80"/>
  <c r="F78"/>
  <c r="E76"/>
  <c r="F51"/>
  <c r="F49"/>
  <c r="E47"/>
  <c r="J36"/>
  <c r="J21"/>
  <c r="E21"/>
  <c r="J80"/>
  <c r="J51"/>
  <c r="J20"/>
  <c r="J18"/>
  <c r="E18"/>
  <c r="F81"/>
  <c r="F52"/>
  <c r="J17"/>
  <c r="J12"/>
  <c r="J78"/>
  <c r="J49"/>
  <c r="E7"/>
  <c r="E74"/>
  <c r="E45"/>
  <c i="1" r="AY52"/>
  <c r="AX52"/>
  <c i="2" r="BI511"/>
  <c r="BH511"/>
  <c r="BG511"/>
  <c r="BE511"/>
  <c r="T511"/>
  <c r="T510"/>
  <c r="T509"/>
  <c r="R511"/>
  <c r="R510"/>
  <c r="R509"/>
  <c r="P511"/>
  <c r="P510"/>
  <c r="P509"/>
  <c r="BK511"/>
  <c r="BK510"/>
  <c r="J510"/>
  <c r="BK509"/>
  <c r="J509"/>
  <c r="J511"/>
  <c r="BF511"/>
  <c r="J75"/>
  <c r="J74"/>
  <c r="BI495"/>
  <c r="BH495"/>
  <c r="BG495"/>
  <c r="BE495"/>
  <c r="T495"/>
  <c r="R495"/>
  <c r="P495"/>
  <c r="BK495"/>
  <c r="J495"/>
  <c r="BF495"/>
  <c r="BI481"/>
  <c r="BH481"/>
  <c r="BG481"/>
  <c r="BE481"/>
  <c r="T481"/>
  <c r="R481"/>
  <c r="P481"/>
  <c r="BK481"/>
  <c r="J481"/>
  <c r="BF481"/>
  <c r="BI473"/>
  <c r="BH473"/>
  <c r="BG473"/>
  <c r="BE473"/>
  <c r="T473"/>
  <c r="T472"/>
  <c r="R473"/>
  <c r="R472"/>
  <c r="P473"/>
  <c r="P472"/>
  <c r="BK473"/>
  <c r="BK472"/>
  <c r="J472"/>
  <c r="J473"/>
  <c r="BF473"/>
  <c r="J73"/>
  <c r="BI469"/>
  <c r="BH469"/>
  <c r="BG469"/>
  <c r="BE469"/>
  <c r="T469"/>
  <c r="R469"/>
  <c r="P469"/>
  <c r="BK469"/>
  <c r="J469"/>
  <c r="BF469"/>
  <c r="BI466"/>
  <c r="BH466"/>
  <c r="BG466"/>
  <c r="BE466"/>
  <c r="T466"/>
  <c r="R466"/>
  <c r="P466"/>
  <c r="BK466"/>
  <c r="J466"/>
  <c r="BF466"/>
  <c r="BI461"/>
  <c r="BH461"/>
  <c r="BG461"/>
  <c r="BE461"/>
  <c r="T461"/>
  <c r="R461"/>
  <c r="P461"/>
  <c r="BK461"/>
  <c r="J461"/>
  <c r="BF461"/>
  <c r="BI458"/>
  <c r="BH458"/>
  <c r="BG458"/>
  <c r="BE458"/>
  <c r="T458"/>
  <c r="R458"/>
  <c r="P458"/>
  <c r="BK458"/>
  <c r="J458"/>
  <c r="BF458"/>
  <c r="BI455"/>
  <c r="BH455"/>
  <c r="BG455"/>
  <c r="BE455"/>
  <c r="T455"/>
  <c r="T454"/>
  <c r="R455"/>
  <c r="R454"/>
  <c r="P455"/>
  <c r="P454"/>
  <c r="BK455"/>
  <c r="BK454"/>
  <c r="J454"/>
  <c r="J455"/>
  <c r="BF455"/>
  <c r="J72"/>
  <c r="BI453"/>
  <c r="BH453"/>
  <c r="BG453"/>
  <c r="BE453"/>
  <c r="T453"/>
  <c r="R453"/>
  <c r="P453"/>
  <c r="BK453"/>
  <c r="J453"/>
  <c r="BF453"/>
  <c r="BI450"/>
  <c r="BH450"/>
  <c r="BG450"/>
  <c r="BE450"/>
  <c r="T450"/>
  <c r="R450"/>
  <c r="P450"/>
  <c r="BK450"/>
  <c r="J450"/>
  <c r="BF450"/>
  <c r="BI447"/>
  <c r="BH447"/>
  <c r="BG447"/>
  <c r="BE447"/>
  <c r="T447"/>
  <c r="R447"/>
  <c r="P447"/>
  <c r="BK447"/>
  <c r="J447"/>
  <c r="BF447"/>
  <c r="BI445"/>
  <c r="BH445"/>
  <c r="BG445"/>
  <c r="BE445"/>
  <c r="T445"/>
  <c r="R445"/>
  <c r="P445"/>
  <c r="BK445"/>
  <c r="J445"/>
  <c r="BF445"/>
  <c r="BI440"/>
  <c r="BH440"/>
  <c r="BG440"/>
  <c r="BE440"/>
  <c r="T440"/>
  <c r="T439"/>
  <c r="R440"/>
  <c r="R439"/>
  <c r="P440"/>
  <c r="P439"/>
  <c r="BK440"/>
  <c r="BK439"/>
  <c r="J439"/>
  <c r="J440"/>
  <c r="BF440"/>
  <c r="J71"/>
  <c r="BI437"/>
  <c r="BH437"/>
  <c r="BG437"/>
  <c r="BE437"/>
  <c r="T437"/>
  <c r="R437"/>
  <c r="P437"/>
  <c r="BK437"/>
  <c r="J437"/>
  <c r="BF437"/>
  <c r="BI434"/>
  <c r="BH434"/>
  <c r="BG434"/>
  <c r="BE434"/>
  <c r="T434"/>
  <c r="R434"/>
  <c r="P434"/>
  <c r="BK434"/>
  <c r="J434"/>
  <c r="BF434"/>
  <c r="BI431"/>
  <c r="BH431"/>
  <c r="BG431"/>
  <c r="BE431"/>
  <c r="T431"/>
  <c r="R431"/>
  <c r="P431"/>
  <c r="BK431"/>
  <c r="J431"/>
  <c r="BF431"/>
  <c r="BI427"/>
  <c r="BH427"/>
  <c r="BG427"/>
  <c r="BE427"/>
  <c r="T427"/>
  <c r="R427"/>
  <c r="P427"/>
  <c r="BK427"/>
  <c r="J427"/>
  <c r="BF427"/>
  <c r="BI423"/>
  <c r="BH423"/>
  <c r="BG423"/>
  <c r="BE423"/>
  <c r="T423"/>
  <c r="R423"/>
  <c r="P423"/>
  <c r="BK423"/>
  <c r="J423"/>
  <c r="BF423"/>
  <c r="BI419"/>
  <c r="BH419"/>
  <c r="BG419"/>
  <c r="BE419"/>
  <c r="T419"/>
  <c r="T418"/>
  <c r="R419"/>
  <c r="R418"/>
  <c r="P419"/>
  <c r="P418"/>
  <c r="BK419"/>
  <c r="BK418"/>
  <c r="J418"/>
  <c r="J419"/>
  <c r="BF419"/>
  <c r="J70"/>
  <c r="BI416"/>
  <c r="BH416"/>
  <c r="BG416"/>
  <c r="BE416"/>
  <c r="T416"/>
  <c r="R416"/>
  <c r="P416"/>
  <c r="BK416"/>
  <c r="J416"/>
  <c r="BF416"/>
  <c r="BI415"/>
  <c r="BH415"/>
  <c r="BG415"/>
  <c r="BE415"/>
  <c r="T415"/>
  <c r="R415"/>
  <c r="P415"/>
  <c r="BK415"/>
  <c r="J415"/>
  <c r="BF415"/>
  <c r="BI411"/>
  <c r="BH411"/>
  <c r="BG411"/>
  <c r="BE411"/>
  <c r="T411"/>
  <c r="R411"/>
  <c r="P411"/>
  <c r="BK411"/>
  <c r="J411"/>
  <c r="BF411"/>
  <c r="BI409"/>
  <c r="BH409"/>
  <c r="BG409"/>
  <c r="BE409"/>
  <c r="T409"/>
  <c r="R409"/>
  <c r="P409"/>
  <c r="BK409"/>
  <c r="J409"/>
  <c r="BF409"/>
  <c r="BI405"/>
  <c r="BH405"/>
  <c r="BG405"/>
  <c r="BE405"/>
  <c r="T405"/>
  <c r="R405"/>
  <c r="P405"/>
  <c r="BK405"/>
  <c r="J405"/>
  <c r="BF405"/>
  <c r="BI403"/>
  <c r="BH403"/>
  <c r="BG403"/>
  <c r="BE403"/>
  <c r="T403"/>
  <c r="R403"/>
  <c r="P403"/>
  <c r="BK403"/>
  <c r="J403"/>
  <c r="BF403"/>
  <c r="BI397"/>
  <c r="BH397"/>
  <c r="BG397"/>
  <c r="BE397"/>
  <c r="T397"/>
  <c r="T396"/>
  <c r="R397"/>
  <c r="R396"/>
  <c r="P397"/>
  <c r="P396"/>
  <c r="BK397"/>
  <c r="BK396"/>
  <c r="J396"/>
  <c r="J397"/>
  <c r="BF397"/>
  <c r="J69"/>
  <c r="BI395"/>
  <c r="BH395"/>
  <c r="BG395"/>
  <c r="BE395"/>
  <c r="T395"/>
  <c r="R395"/>
  <c r="P395"/>
  <c r="BK395"/>
  <c r="J395"/>
  <c r="BF395"/>
  <c r="BI392"/>
  <c r="BH392"/>
  <c r="BG392"/>
  <c r="BE392"/>
  <c r="T392"/>
  <c r="R392"/>
  <c r="P392"/>
  <c r="BK392"/>
  <c r="J392"/>
  <c r="BF392"/>
  <c r="BI391"/>
  <c r="BH391"/>
  <c r="BG391"/>
  <c r="BE391"/>
  <c r="T391"/>
  <c r="R391"/>
  <c r="P391"/>
  <c r="BK391"/>
  <c r="J391"/>
  <c r="BF391"/>
  <c r="BI389"/>
  <c r="BH389"/>
  <c r="BG389"/>
  <c r="BE389"/>
  <c r="T389"/>
  <c r="R389"/>
  <c r="P389"/>
  <c r="BK389"/>
  <c r="J389"/>
  <c r="BF389"/>
  <c r="BI386"/>
  <c r="BH386"/>
  <c r="BG386"/>
  <c r="BE386"/>
  <c r="T386"/>
  <c r="R386"/>
  <c r="P386"/>
  <c r="BK386"/>
  <c r="J386"/>
  <c r="BF386"/>
  <c r="BI382"/>
  <c r="BH382"/>
  <c r="BG382"/>
  <c r="BE382"/>
  <c r="T382"/>
  <c r="R382"/>
  <c r="P382"/>
  <c r="BK382"/>
  <c r="J382"/>
  <c r="BF382"/>
  <c r="BI379"/>
  <c r="BH379"/>
  <c r="BG379"/>
  <c r="BE379"/>
  <c r="T379"/>
  <c r="R379"/>
  <c r="P379"/>
  <c r="BK379"/>
  <c r="J379"/>
  <c r="BF379"/>
  <c r="BI376"/>
  <c r="BH376"/>
  <c r="BG376"/>
  <c r="BE376"/>
  <c r="T376"/>
  <c r="R376"/>
  <c r="P376"/>
  <c r="BK376"/>
  <c r="J376"/>
  <c r="BF376"/>
  <c r="BI372"/>
  <c r="BH372"/>
  <c r="BG372"/>
  <c r="BE372"/>
  <c r="T372"/>
  <c r="R372"/>
  <c r="P372"/>
  <c r="BK372"/>
  <c r="J372"/>
  <c r="BF372"/>
  <c r="BI366"/>
  <c r="BH366"/>
  <c r="BG366"/>
  <c r="BE366"/>
  <c r="T366"/>
  <c r="R366"/>
  <c r="P366"/>
  <c r="BK366"/>
  <c r="J366"/>
  <c r="BF366"/>
  <c r="BI363"/>
  <c r="BH363"/>
  <c r="BG363"/>
  <c r="BE363"/>
  <c r="T363"/>
  <c r="T362"/>
  <c r="R363"/>
  <c r="R362"/>
  <c r="P363"/>
  <c r="P362"/>
  <c r="BK363"/>
  <c r="BK362"/>
  <c r="J362"/>
  <c r="J363"/>
  <c r="BF363"/>
  <c r="J68"/>
  <c r="BI361"/>
  <c r="BH361"/>
  <c r="BG361"/>
  <c r="BE361"/>
  <c r="T361"/>
  <c r="R361"/>
  <c r="P361"/>
  <c r="BK361"/>
  <c r="J361"/>
  <c r="BF361"/>
  <c r="BI358"/>
  <c r="BH358"/>
  <c r="BG358"/>
  <c r="BE358"/>
  <c r="T358"/>
  <c r="R358"/>
  <c r="P358"/>
  <c r="BK358"/>
  <c r="J358"/>
  <c r="BF358"/>
  <c r="BI355"/>
  <c r="BH355"/>
  <c r="BG355"/>
  <c r="BE355"/>
  <c r="T355"/>
  <c r="R355"/>
  <c r="P355"/>
  <c r="BK355"/>
  <c r="J355"/>
  <c r="BF355"/>
  <c r="BI353"/>
  <c r="BH353"/>
  <c r="BG353"/>
  <c r="BE353"/>
  <c r="T353"/>
  <c r="R353"/>
  <c r="P353"/>
  <c r="BK353"/>
  <c r="J353"/>
  <c r="BF353"/>
  <c r="BI351"/>
  <c r="BH351"/>
  <c r="BG351"/>
  <c r="BE351"/>
  <c r="T351"/>
  <c r="R351"/>
  <c r="P351"/>
  <c r="BK351"/>
  <c r="J351"/>
  <c r="BF351"/>
  <c r="BI350"/>
  <c r="BH350"/>
  <c r="BG350"/>
  <c r="BE350"/>
  <c r="T350"/>
  <c r="R350"/>
  <c r="P350"/>
  <c r="BK350"/>
  <c r="J350"/>
  <c r="BF350"/>
  <c r="BI346"/>
  <c r="BH346"/>
  <c r="BG346"/>
  <c r="BE346"/>
  <c r="T346"/>
  <c r="R346"/>
  <c r="P346"/>
  <c r="BK346"/>
  <c r="J346"/>
  <c r="BF346"/>
  <c r="BI345"/>
  <c r="BH345"/>
  <c r="BG345"/>
  <c r="BE345"/>
  <c r="T345"/>
  <c r="R345"/>
  <c r="P345"/>
  <c r="BK345"/>
  <c r="J345"/>
  <c r="BF345"/>
  <c r="BI341"/>
  <c r="BH341"/>
  <c r="BG341"/>
  <c r="BE341"/>
  <c r="T341"/>
  <c r="R341"/>
  <c r="P341"/>
  <c r="BK341"/>
  <c r="J341"/>
  <c r="BF341"/>
  <c r="BI340"/>
  <c r="BH340"/>
  <c r="BG340"/>
  <c r="BE340"/>
  <c r="T340"/>
  <c r="R340"/>
  <c r="P340"/>
  <c r="BK340"/>
  <c r="J340"/>
  <c r="BF340"/>
  <c r="BI337"/>
  <c r="BH337"/>
  <c r="BG337"/>
  <c r="BE337"/>
  <c r="T337"/>
  <c r="R337"/>
  <c r="P337"/>
  <c r="BK337"/>
  <c r="J337"/>
  <c r="BF337"/>
  <c r="BI334"/>
  <c r="BH334"/>
  <c r="BG334"/>
  <c r="BE334"/>
  <c r="T334"/>
  <c r="R334"/>
  <c r="P334"/>
  <c r="BK334"/>
  <c r="J334"/>
  <c r="BF334"/>
  <c r="BI331"/>
  <c r="BH331"/>
  <c r="BG331"/>
  <c r="BE331"/>
  <c r="T331"/>
  <c r="R331"/>
  <c r="P331"/>
  <c r="BK331"/>
  <c r="J331"/>
  <c r="BF331"/>
  <c r="BI328"/>
  <c r="BH328"/>
  <c r="BG328"/>
  <c r="BE328"/>
  <c r="T328"/>
  <c r="R328"/>
  <c r="P328"/>
  <c r="BK328"/>
  <c r="J328"/>
  <c r="BF328"/>
  <c r="BI325"/>
  <c r="BH325"/>
  <c r="BG325"/>
  <c r="BE325"/>
  <c r="T325"/>
  <c r="R325"/>
  <c r="P325"/>
  <c r="BK325"/>
  <c r="J325"/>
  <c r="BF325"/>
  <c r="BI322"/>
  <c r="BH322"/>
  <c r="BG322"/>
  <c r="BE322"/>
  <c r="T322"/>
  <c r="R322"/>
  <c r="P322"/>
  <c r="BK322"/>
  <c r="J322"/>
  <c r="BF322"/>
  <c r="BI319"/>
  <c r="BH319"/>
  <c r="BG319"/>
  <c r="BE319"/>
  <c r="T319"/>
  <c r="R319"/>
  <c r="P319"/>
  <c r="BK319"/>
  <c r="J319"/>
  <c r="BF319"/>
  <c r="BI316"/>
  <c r="BH316"/>
  <c r="BG316"/>
  <c r="BE316"/>
  <c r="T316"/>
  <c r="R316"/>
  <c r="P316"/>
  <c r="BK316"/>
  <c r="J316"/>
  <c r="BF316"/>
  <c r="BI313"/>
  <c r="BH313"/>
  <c r="BG313"/>
  <c r="BE313"/>
  <c r="T313"/>
  <c r="T312"/>
  <c r="R313"/>
  <c r="R312"/>
  <c r="P313"/>
  <c r="P312"/>
  <c r="BK313"/>
  <c r="BK312"/>
  <c r="J312"/>
  <c r="J313"/>
  <c r="BF313"/>
  <c r="J67"/>
  <c r="BI310"/>
  <c r="BH310"/>
  <c r="BG310"/>
  <c r="BE310"/>
  <c r="T310"/>
  <c r="R310"/>
  <c r="P310"/>
  <c r="BK310"/>
  <c r="J310"/>
  <c r="BF310"/>
  <c r="BI309"/>
  <c r="BH309"/>
  <c r="BG309"/>
  <c r="BE309"/>
  <c r="T309"/>
  <c r="R309"/>
  <c r="P309"/>
  <c r="BK309"/>
  <c r="J309"/>
  <c r="BF309"/>
  <c r="BI308"/>
  <c r="BH308"/>
  <c r="BG308"/>
  <c r="BE308"/>
  <c r="T308"/>
  <c r="R308"/>
  <c r="P308"/>
  <c r="BK308"/>
  <c r="J308"/>
  <c r="BF308"/>
  <c r="BI304"/>
  <c r="BH304"/>
  <c r="BG304"/>
  <c r="BE304"/>
  <c r="T304"/>
  <c r="R304"/>
  <c r="P304"/>
  <c r="BK304"/>
  <c r="J304"/>
  <c r="BF304"/>
  <c r="BI300"/>
  <c r="BH300"/>
  <c r="BG300"/>
  <c r="BE300"/>
  <c r="T300"/>
  <c r="R300"/>
  <c r="P300"/>
  <c r="BK300"/>
  <c r="J300"/>
  <c r="BF300"/>
  <c r="BI296"/>
  <c r="BH296"/>
  <c r="BG296"/>
  <c r="BE296"/>
  <c r="T296"/>
  <c r="R296"/>
  <c r="P296"/>
  <c r="BK296"/>
  <c r="J296"/>
  <c r="BF296"/>
  <c r="BI292"/>
  <c r="BH292"/>
  <c r="BG292"/>
  <c r="BE292"/>
  <c r="T292"/>
  <c r="R292"/>
  <c r="P292"/>
  <c r="BK292"/>
  <c r="J292"/>
  <c r="BF292"/>
  <c r="BI288"/>
  <c r="BH288"/>
  <c r="BG288"/>
  <c r="BE288"/>
  <c r="T288"/>
  <c r="R288"/>
  <c r="P288"/>
  <c r="BK288"/>
  <c r="J288"/>
  <c r="BF288"/>
  <c r="BI284"/>
  <c r="BH284"/>
  <c r="BG284"/>
  <c r="BE284"/>
  <c r="T284"/>
  <c r="T283"/>
  <c r="R284"/>
  <c r="R283"/>
  <c r="P284"/>
  <c r="P283"/>
  <c r="BK284"/>
  <c r="BK283"/>
  <c r="J283"/>
  <c r="J284"/>
  <c r="BF284"/>
  <c r="J66"/>
  <c r="BI281"/>
  <c r="BH281"/>
  <c r="BG281"/>
  <c r="BE281"/>
  <c r="T281"/>
  <c r="R281"/>
  <c r="P281"/>
  <c r="BK281"/>
  <c r="J281"/>
  <c r="BF281"/>
  <c r="BI278"/>
  <c r="BH278"/>
  <c r="BG278"/>
  <c r="BE278"/>
  <c r="T278"/>
  <c r="R278"/>
  <c r="P278"/>
  <c r="BK278"/>
  <c r="J278"/>
  <c r="BF278"/>
  <c r="BI275"/>
  <c r="BH275"/>
  <c r="BG275"/>
  <c r="BE275"/>
  <c r="T275"/>
  <c r="R275"/>
  <c r="P275"/>
  <c r="BK275"/>
  <c r="J275"/>
  <c r="BF275"/>
  <c r="BI272"/>
  <c r="BH272"/>
  <c r="BG272"/>
  <c r="BE272"/>
  <c r="T272"/>
  <c r="R272"/>
  <c r="P272"/>
  <c r="BK272"/>
  <c r="J272"/>
  <c r="BF272"/>
  <c r="BI269"/>
  <c r="BH269"/>
  <c r="BG269"/>
  <c r="BE269"/>
  <c r="T269"/>
  <c r="R269"/>
  <c r="P269"/>
  <c r="BK269"/>
  <c r="J269"/>
  <c r="BF269"/>
  <c r="BI266"/>
  <c r="BH266"/>
  <c r="BG266"/>
  <c r="BE266"/>
  <c r="T266"/>
  <c r="R266"/>
  <c r="P266"/>
  <c r="BK266"/>
  <c r="J266"/>
  <c r="BF266"/>
  <c r="BI263"/>
  <c r="BH263"/>
  <c r="BG263"/>
  <c r="BE263"/>
  <c r="T263"/>
  <c r="T262"/>
  <c r="R263"/>
  <c r="R262"/>
  <c r="P263"/>
  <c r="P262"/>
  <c r="BK263"/>
  <c r="BK262"/>
  <c r="J262"/>
  <c r="J263"/>
  <c r="BF263"/>
  <c r="J65"/>
  <c r="BI261"/>
  <c r="BH261"/>
  <c r="BG261"/>
  <c r="BE261"/>
  <c r="T261"/>
  <c r="R261"/>
  <c r="P261"/>
  <c r="BK261"/>
  <c r="J261"/>
  <c r="BF261"/>
  <c r="BI259"/>
  <c r="BH259"/>
  <c r="BG259"/>
  <c r="BE259"/>
  <c r="T259"/>
  <c r="R259"/>
  <c r="P259"/>
  <c r="BK259"/>
  <c r="J259"/>
  <c r="BF259"/>
  <c r="BI256"/>
  <c r="BH256"/>
  <c r="BG256"/>
  <c r="BE256"/>
  <c r="T256"/>
  <c r="R256"/>
  <c r="P256"/>
  <c r="BK256"/>
  <c r="J256"/>
  <c r="BF256"/>
  <c r="BI252"/>
  <c r="BH252"/>
  <c r="BG252"/>
  <c r="BE252"/>
  <c r="T252"/>
  <c r="R252"/>
  <c r="P252"/>
  <c r="BK252"/>
  <c r="J252"/>
  <c r="BF252"/>
  <c r="BI248"/>
  <c r="BH248"/>
  <c r="BG248"/>
  <c r="BE248"/>
  <c r="T248"/>
  <c r="R248"/>
  <c r="P248"/>
  <c r="BK248"/>
  <c r="J248"/>
  <c r="BF248"/>
  <c r="BI244"/>
  <c r="BH244"/>
  <c r="BG244"/>
  <c r="BE244"/>
  <c r="T244"/>
  <c r="R244"/>
  <c r="P244"/>
  <c r="BK244"/>
  <c r="J244"/>
  <c r="BF244"/>
  <c r="BI241"/>
  <c r="BH241"/>
  <c r="BG241"/>
  <c r="BE241"/>
  <c r="T241"/>
  <c r="R241"/>
  <c r="P241"/>
  <c r="BK241"/>
  <c r="J241"/>
  <c r="BF241"/>
  <c r="BI237"/>
  <c r="BH237"/>
  <c r="BG237"/>
  <c r="BE237"/>
  <c r="T237"/>
  <c r="R237"/>
  <c r="P237"/>
  <c r="BK237"/>
  <c r="J237"/>
  <c r="BF237"/>
  <c r="BI234"/>
  <c r="BH234"/>
  <c r="BG234"/>
  <c r="BE234"/>
  <c r="T234"/>
  <c r="R234"/>
  <c r="P234"/>
  <c r="BK234"/>
  <c r="J234"/>
  <c r="BF234"/>
  <c r="BI231"/>
  <c r="BH231"/>
  <c r="BG231"/>
  <c r="BE231"/>
  <c r="T231"/>
  <c r="T230"/>
  <c r="T229"/>
  <c r="R231"/>
  <c r="R230"/>
  <c r="R229"/>
  <c r="P231"/>
  <c r="P230"/>
  <c r="P229"/>
  <c r="BK231"/>
  <c r="BK230"/>
  <c r="J230"/>
  <c r="BK229"/>
  <c r="J229"/>
  <c r="J231"/>
  <c r="BF231"/>
  <c r="J64"/>
  <c r="J63"/>
  <c r="BI227"/>
  <c r="BH227"/>
  <c r="BG227"/>
  <c r="BE227"/>
  <c r="T227"/>
  <c r="T226"/>
  <c r="R227"/>
  <c r="R226"/>
  <c r="P227"/>
  <c r="P226"/>
  <c r="BK227"/>
  <c r="BK226"/>
  <c r="J226"/>
  <c r="J227"/>
  <c r="BF227"/>
  <c r="J62"/>
  <c r="BI225"/>
  <c r="BH225"/>
  <c r="BG225"/>
  <c r="BE225"/>
  <c r="T225"/>
  <c r="R225"/>
  <c r="P225"/>
  <c r="BK225"/>
  <c r="J225"/>
  <c r="BF225"/>
  <c r="BI222"/>
  <c r="BH222"/>
  <c r="BG222"/>
  <c r="BE222"/>
  <c r="T222"/>
  <c r="R222"/>
  <c r="P222"/>
  <c r="BK222"/>
  <c r="J222"/>
  <c r="BF222"/>
  <c r="BI220"/>
  <c r="BH220"/>
  <c r="BG220"/>
  <c r="BE220"/>
  <c r="T220"/>
  <c r="R220"/>
  <c r="P220"/>
  <c r="BK220"/>
  <c r="J220"/>
  <c r="BF220"/>
  <c r="BI217"/>
  <c r="BH217"/>
  <c r="BG217"/>
  <c r="BE217"/>
  <c r="T217"/>
  <c r="R217"/>
  <c r="P217"/>
  <c r="BK217"/>
  <c r="J217"/>
  <c r="BF217"/>
  <c r="BI215"/>
  <c r="BH215"/>
  <c r="BG215"/>
  <c r="BE215"/>
  <c r="T215"/>
  <c r="R215"/>
  <c r="P215"/>
  <c r="BK215"/>
  <c r="J215"/>
  <c r="BF215"/>
  <c r="BI213"/>
  <c r="BH213"/>
  <c r="BG213"/>
  <c r="BE213"/>
  <c r="T213"/>
  <c r="T212"/>
  <c r="R213"/>
  <c r="R212"/>
  <c r="P213"/>
  <c r="P212"/>
  <c r="BK213"/>
  <c r="BK212"/>
  <c r="J212"/>
  <c r="J213"/>
  <c r="BF213"/>
  <c r="J61"/>
  <c r="BI207"/>
  <c r="BH207"/>
  <c r="BG207"/>
  <c r="BE207"/>
  <c r="T207"/>
  <c r="R207"/>
  <c r="P207"/>
  <c r="BK207"/>
  <c r="J207"/>
  <c r="BF207"/>
  <c r="BI203"/>
  <c r="BH203"/>
  <c r="BG203"/>
  <c r="BE203"/>
  <c r="T203"/>
  <c r="R203"/>
  <c r="P203"/>
  <c r="BK203"/>
  <c r="J203"/>
  <c r="BF203"/>
  <c r="BI200"/>
  <c r="BH200"/>
  <c r="BG200"/>
  <c r="BE200"/>
  <c r="T200"/>
  <c r="R200"/>
  <c r="P200"/>
  <c r="BK200"/>
  <c r="J200"/>
  <c r="BF200"/>
  <c r="BI197"/>
  <c r="BH197"/>
  <c r="BG197"/>
  <c r="BE197"/>
  <c r="T197"/>
  <c r="R197"/>
  <c r="P197"/>
  <c r="BK197"/>
  <c r="J197"/>
  <c r="BF197"/>
  <c r="BI194"/>
  <c r="BH194"/>
  <c r="BG194"/>
  <c r="BE194"/>
  <c r="T194"/>
  <c r="R194"/>
  <c r="P194"/>
  <c r="BK194"/>
  <c r="J194"/>
  <c r="BF194"/>
  <c r="BI191"/>
  <c r="BH191"/>
  <c r="BG191"/>
  <c r="BE191"/>
  <c r="T191"/>
  <c r="R191"/>
  <c r="P191"/>
  <c r="BK191"/>
  <c r="J191"/>
  <c r="BF191"/>
  <c r="BI188"/>
  <c r="BH188"/>
  <c r="BG188"/>
  <c r="BE188"/>
  <c r="T188"/>
  <c r="R188"/>
  <c r="P188"/>
  <c r="BK188"/>
  <c r="J188"/>
  <c r="BF188"/>
  <c r="BI184"/>
  <c r="BH184"/>
  <c r="BG184"/>
  <c r="BE184"/>
  <c r="T184"/>
  <c r="R184"/>
  <c r="P184"/>
  <c r="BK184"/>
  <c r="J184"/>
  <c r="BF184"/>
  <c r="BI180"/>
  <c r="BH180"/>
  <c r="BG180"/>
  <c r="BE180"/>
  <c r="T180"/>
  <c r="R180"/>
  <c r="P180"/>
  <c r="BK180"/>
  <c r="J180"/>
  <c r="BF180"/>
  <c r="BI176"/>
  <c r="BH176"/>
  <c r="BG176"/>
  <c r="BE176"/>
  <c r="T176"/>
  <c r="R176"/>
  <c r="P176"/>
  <c r="BK176"/>
  <c r="J176"/>
  <c r="BF176"/>
  <c r="BI172"/>
  <c r="BH172"/>
  <c r="BG172"/>
  <c r="BE172"/>
  <c r="T172"/>
  <c r="R172"/>
  <c r="P172"/>
  <c r="BK172"/>
  <c r="J172"/>
  <c r="BF172"/>
  <c r="BI169"/>
  <c r="BH169"/>
  <c r="BG169"/>
  <c r="BE169"/>
  <c r="T169"/>
  <c r="R169"/>
  <c r="P169"/>
  <c r="BK169"/>
  <c r="J169"/>
  <c r="BF169"/>
  <c r="BI166"/>
  <c r="BH166"/>
  <c r="BG166"/>
  <c r="BE166"/>
  <c r="T166"/>
  <c r="T165"/>
  <c r="R166"/>
  <c r="R165"/>
  <c r="P166"/>
  <c r="P165"/>
  <c r="BK166"/>
  <c r="BK165"/>
  <c r="J165"/>
  <c r="J166"/>
  <c r="BF166"/>
  <c r="J60"/>
  <c r="BI164"/>
  <c r="BH164"/>
  <c r="BG164"/>
  <c r="BE164"/>
  <c r="T164"/>
  <c r="R164"/>
  <c r="P164"/>
  <c r="BK164"/>
  <c r="J164"/>
  <c r="BF164"/>
  <c r="BI163"/>
  <c r="BH163"/>
  <c r="BG163"/>
  <c r="BE163"/>
  <c r="T163"/>
  <c r="R163"/>
  <c r="P163"/>
  <c r="BK163"/>
  <c r="J163"/>
  <c r="BF163"/>
  <c r="BI160"/>
  <c r="BH160"/>
  <c r="BG160"/>
  <c r="BE160"/>
  <c r="T160"/>
  <c r="R160"/>
  <c r="P160"/>
  <c r="BK160"/>
  <c r="J160"/>
  <c r="BF160"/>
  <c r="BI157"/>
  <c r="BH157"/>
  <c r="BG157"/>
  <c r="BE157"/>
  <c r="T157"/>
  <c r="R157"/>
  <c r="P157"/>
  <c r="BK157"/>
  <c r="J157"/>
  <c r="BF157"/>
  <c r="BI153"/>
  <c r="BH153"/>
  <c r="BG153"/>
  <c r="BE153"/>
  <c r="T153"/>
  <c r="R153"/>
  <c r="P153"/>
  <c r="BK153"/>
  <c r="J153"/>
  <c r="BF153"/>
  <c r="BI150"/>
  <c r="BH150"/>
  <c r="BG150"/>
  <c r="BE150"/>
  <c r="T150"/>
  <c r="R150"/>
  <c r="P150"/>
  <c r="BK150"/>
  <c r="J150"/>
  <c r="BF150"/>
  <c r="BI148"/>
  <c r="BH148"/>
  <c r="BG148"/>
  <c r="BE148"/>
  <c r="T148"/>
  <c r="R148"/>
  <c r="P148"/>
  <c r="BK148"/>
  <c r="J148"/>
  <c r="BF148"/>
  <c r="BI144"/>
  <c r="BH144"/>
  <c r="BG144"/>
  <c r="BE144"/>
  <c r="T144"/>
  <c r="R144"/>
  <c r="P144"/>
  <c r="BK144"/>
  <c r="J144"/>
  <c r="BF144"/>
  <c r="BI141"/>
  <c r="BH141"/>
  <c r="BG141"/>
  <c r="BE141"/>
  <c r="T141"/>
  <c r="R141"/>
  <c r="P141"/>
  <c r="BK141"/>
  <c r="J141"/>
  <c r="BF141"/>
  <c r="BI132"/>
  <c r="BH132"/>
  <c r="BG132"/>
  <c r="BE132"/>
  <c r="T132"/>
  <c r="R132"/>
  <c r="P132"/>
  <c r="BK132"/>
  <c r="J132"/>
  <c r="BF132"/>
  <c r="BI129"/>
  <c r="BH129"/>
  <c r="BG129"/>
  <c r="BE129"/>
  <c r="T129"/>
  <c r="R129"/>
  <c r="P129"/>
  <c r="BK129"/>
  <c r="J129"/>
  <c r="BF129"/>
  <c r="BI126"/>
  <c r="BH126"/>
  <c r="BG126"/>
  <c r="BE126"/>
  <c r="T126"/>
  <c r="R126"/>
  <c r="P126"/>
  <c r="BK126"/>
  <c r="J126"/>
  <c r="BF126"/>
  <c r="BI125"/>
  <c r="BH125"/>
  <c r="BG125"/>
  <c r="BE125"/>
  <c r="T125"/>
  <c r="R125"/>
  <c r="P125"/>
  <c r="BK125"/>
  <c r="J125"/>
  <c r="BF125"/>
  <c r="BI122"/>
  <c r="BH122"/>
  <c r="BG122"/>
  <c r="BE122"/>
  <c r="T122"/>
  <c r="T121"/>
  <c r="R122"/>
  <c r="R121"/>
  <c r="P122"/>
  <c r="P121"/>
  <c r="BK122"/>
  <c r="BK121"/>
  <c r="J121"/>
  <c r="J122"/>
  <c r="BF122"/>
  <c r="J59"/>
  <c r="BI118"/>
  <c r="BH118"/>
  <c r="BG118"/>
  <c r="BE118"/>
  <c r="T118"/>
  <c r="R118"/>
  <c r="P118"/>
  <c r="BK118"/>
  <c r="J118"/>
  <c r="BF118"/>
  <c r="BI115"/>
  <c r="BH115"/>
  <c r="BG115"/>
  <c r="BE115"/>
  <c r="T115"/>
  <c r="R115"/>
  <c r="P115"/>
  <c r="BK115"/>
  <c r="J115"/>
  <c r="BF115"/>
  <c r="BI110"/>
  <c r="BH110"/>
  <c r="BG110"/>
  <c r="BE110"/>
  <c r="T110"/>
  <c r="R110"/>
  <c r="P110"/>
  <c r="BK110"/>
  <c r="J110"/>
  <c r="BF110"/>
  <c r="BI106"/>
  <c r="BH106"/>
  <c r="BG106"/>
  <c r="BE106"/>
  <c r="T106"/>
  <c r="R106"/>
  <c r="P106"/>
  <c r="BK106"/>
  <c r="J106"/>
  <c r="BF106"/>
  <c r="BI102"/>
  <c r="BH102"/>
  <c r="BG102"/>
  <c r="BE102"/>
  <c r="T102"/>
  <c r="R102"/>
  <c r="P102"/>
  <c r="BK102"/>
  <c r="J102"/>
  <c r="BF102"/>
  <c r="BI98"/>
  <c r="F34"/>
  <c i="1" r="BD52"/>
  <c i="2" r="BH98"/>
  <c r="F33"/>
  <c i="1" r="BC52"/>
  <c i="2" r="BG98"/>
  <c r="F32"/>
  <c i="1" r="BB52"/>
  <c i="2" r="BE98"/>
  <c r="J30"/>
  <c i="1" r="AV52"/>
  <c i="2" r="F30"/>
  <c i="1" r="AZ52"/>
  <c i="2" r="T98"/>
  <c r="T97"/>
  <c r="T96"/>
  <c r="T95"/>
  <c r="R98"/>
  <c r="R97"/>
  <c r="R96"/>
  <c r="R95"/>
  <c r="P98"/>
  <c r="P97"/>
  <c r="P96"/>
  <c r="P95"/>
  <c i="1" r="AU52"/>
  <c i="2" r="BK98"/>
  <c r="BK97"/>
  <c r="J97"/>
  <c r="BK96"/>
  <c r="J96"/>
  <c r="BK95"/>
  <c r="J95"/>
  <c r="J56"/>
  <c r="J27"/>
  <c i="1" r="AG52"/>
  <c i="2" r="J98"/>
  <c r="BF98"/>
  <c r="J31"/>
  <c i="1" r="AW52"/>
  <c i="2" r="F31"/>
  <c i="1" r="BA52"/>
  <c i="2" r="J58"/>
  <c r="J57"/>
  <c r="J91"/>
  <c r="F91"/>
  <c r="F89"/>
  <c r="E87"/>
  <c r="J51"/>
  <c r="F51"/>
  <c r="F49"/>
  <c r="E47"/>
  <c r="J36"/>
  <c r="J18"/>
  <c r="E18"/>
  <c r="F92"/>
  <c r="F52"/>
  <c r="J17"/>
  <c r="J12"/>
  <c r="J89"/>
  <c r="J49"/>
  <c r="E7"/>
  <c r="E85"/>
  <c r="E45"/>
  <c i="1" r="BD51"/>
  <c r="W30"/>
  <c r="BC51"/>
  <c r="W29"/>
  <c r="BB51"/>
  <c r="W28"/>
  <c r="BA51"/>
  <c r="W27"/>
  <c r="AZ51"/>
  <c r="W26"/>
  <c r="AY51"/>
  <c r="AX51"/>
  <c r="AW51"/>
  <c r="AK27"/>
  <c r="AV51"/>
  <c r="AK26"/>
  <c r="AU51"/>
  <c r="AT51"/>
  <c r="AS51"/>
  <c r="AG51"/>
  <c r="AK23"/>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<sst xmlns="http://schemas.openxmlformats.org/spreadsheetml/2006/main">
  <si>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</si>
  <si>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</si>
  <si>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</si>
  <si>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</si>
  <si>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</si>
  <si>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</si>
  <si>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</si>
  <si>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{a121c702-0f89-42d1-889e-fc76a2302655}</t>
  </si>
  <si>
    <t>0,01</t>
  </si>
  <si>
    <t>21</t>
  </si>
  <si>
    <t>15</t>
  </si>
  <si>
    <t>REKAPITULACE STAVBY</t>
  </si>
  <si>
    <t xml:space="preserve">v ---  níže se nacházejí doplnkové a pomocné údaje k sestavám  --- v</t>
  </si>
  <si>
    <t>Návod na vyplnění</t>
  </si>
  <si>
    <t>0,001</t>
  </si>
  <si>
    <t>Kód:</t>
  </si>
  <si>
    <t>17707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</si>
  <si>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</si>
  <si>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</si>
  <si>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Byt č.1 - Šultysova 167 KH</t>
  </si>
  <si>
    <t>KSO:</t>
  </si>
  <si>
    <t/>
  </si>
  <si>
    <t>CC-CZ:</t>
  </si>
  <si>
    <t>Místo:</t>
  </si>
  <si>
    <t>Šultysova 167, Kutná Hora - Vnitřní Město</t>
  </si>
  <si>
    <t>Datum:</t>
  </si>
  <si>
    <t>16. 3. 2018</t>
  </si>
  <si>
    <t>Zadavatel:</t>
  </si>
  <si>
    <t>IČ:</t>
  </si>
  <si>
    <t>00236195</t>
  </si>
  <si>
    <t>Město Kutná Hora</t>
  </si>
  <si>
    <t>DIČ:</t>
  </si>
  <si>
    <t>CZ00236195</t>
  </si>
  <si>
    <t>Uchazeč:</t>
  </si>
  <si>
    <t>Vyplň údaj</t>
  </si>
  <si>
    <t>Projektant:</t>
  </si>
  <si>
    <t>Kutnohorská stavební projekce,ing.Martin Hádek</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</si>
  <si>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</si>
  <si>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</si>
  <si>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</si>
  <si>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</si>
  <si>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</si>
  <si>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</si>
  <si>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</si>
  <si>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</si>
  <si>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</si>
  <si>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</si>
  <si>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</si>
  <si>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</si>
  <si>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</si>
  <si>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</si>
  <si>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</si>
  <si>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</si>
  <si>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</si>
  <si>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</si>
  <si>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</si>
  <si>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</si>
  <si>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</si>
  <si>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</si>
  <si>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</si>
  <si>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</si>
  <si>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</si>
  <si>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</si>
  <si>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</si>
  <si>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</si>
  <si>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</si>
  <si>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</si>
  <si>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</si>
  <si>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</si>
  <si>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</si>
  <si>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</si>
  <si>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</si>
  <si>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</si>
  <si>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</si>
  <si>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</si>
  <si>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</si>
  <si>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</si>
  <si>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</si>
  <si>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</si>
  <si>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17707-ST</t>
  </si>
  <si>
    <t>Stavební část</t>
  </si>
  <si>
    <t>STA</t>
  </si>
  <si>
    <t>1</t>
  </si>
  <si>
    <t>{801e42b1-833b-4915-8f92-292d4ff9a572}</t>
  </si>
  <si>
    <t>17707UT</t>
  </si>
  <si>
    <t>Vytápění</t>
  </si>
  <si>
    <t>{273e842e-c8c0-4b09-98c7-e266cfd0fb0f}</t>
  </si>
  <si>
    <t>17707ZT</t>
  </si>
  <si>
    <t>Zdravotní technika</t>
  </si>
  <si>
    <t>{687d0262-6446-4b9f-9d8e-e85f9e09433e}</t>
  </si>
  <si>
    <t>17707PL</t>
  </si>
  <si>
    <t>Vnitřní plynovod</t>
  </si>
  <si>
    <t>{ed90b2c0-b1a4-46d1-bdde-c04498ac5480}</t>
  </si>
  <si>
    <t>17707EL</t>
  </si>
  <si>
    <t>elektroinstalace</t>
  </si>
  <si>
    <t>{2c9d53f4-ff55-46a7-8596-84a72af86059}</t>
  </si>
  <si>
    <t>1) Krycí list soupisu</t>
  </si>
  <si>
    <t>2) Rekapitulace</t>
  </si>
  <si>
    <t>3) Soupis prací</t>
  </si>
  <si>
    <t>Zpět na list:</t>
  </si>
  <si>
    <t>Rekapitulace stavby</t>
  </si>
  <si>
    <t>KRYCÍ LIST SOUPISU</t>
  </si>
  <si>
    <t>Objekt:</t>
  </si>
  <si>
    <t>17707-ST - Stavební část</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</si>
  <si>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</si>
  <si>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</si>
  <si>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</si>
  <si>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</si>
  <si>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</si>
  <si>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</si>
  <si>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</si>
  <si>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</si>
  <si>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</si>
  <si>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</si>
  <si>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</si>
  <si>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</si>
  <si>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</si>
  <si>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751 - Vzduchotechnika</t>
  </si>
  <si>
    <t xml:space="preserve">    763 - Konstrukce suché výstavby</t>
  </si>
  <si>
    <t xml:space="preserve">    766 - Konstrukce truhlářské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</si>
  <si>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</si>
  <si>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</si>
  <si>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</si>
  <si>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</si>
  <si>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</si>
  <si>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</si>
  <si>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VRN - Vedlejší rozpočtové náklady</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</si>
  <si>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</si>
  <si>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</si>
  <si>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</si>
  <si>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</si>
  <si>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</si>
  <si>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</si>
  <si>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</si>
  <si>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</si>
  <si>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</si>
  <si>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</si>
  <si>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</si>
  <si>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</si>
  <si>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</si>
  <si>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</si>
  <si>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</si>
  <si>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</si>
  <si>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</si>
  <si>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</si>
  <si>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</si>
  <si>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</si>
  <si>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</si>
  <si>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310239211</t>
  </si>
  <si>
    <t>Zazdívka otvorů ve zdivu nadzákladovém cihlami pálenými plochy přes 1 m2 do 4 m2 na maltu vápenocementovou</t>
  </si>
  <si>
    <t>m3</t>
  </si>
  <si>
    <t>CS ÚRS 2017 02</t>
  </si>
  <si>
    <t>4</t>
  </si>
  <si>
    <t>2</t>
  </si>
  <si>
    <t>-395225093</t>
  </si>
  <si>
    <t>VV</t>
  </si>
  <si>
    <t>0,95*0,33*2,1</t>
  </si>
  <si>
    <t>0,2*2,1*1</t>
  </si>
  <si>
    <t>Součet</t>
  </si>
  <si>
    <t>310279842</t>
  </si>
  <si>
    <t>Zazdívka otvorů ve zdivu nadzákladovém nepálenými tvárnicemi plochy přes 1 m2 do 4 m2 , ve zdi tl. do 300 mm</t>
  </si>
  <si>
    <t>1475344283</t>
  </si>
  <si>
    <t>2,25*2,3*0,3</t>
  </si>
  <si>
    <t>1,45*2,25*0,125</t>
  </si>
  <si>
    <t>317234410</t>
  </si>
  <si>
    <t>Vyzdívka mezi nosníky cihlami pálenými na maltu cementovou</t>
  </si>
  <si>
    <t>1548006550</t>
  </si>
  <si>
    <t>PSC</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</si>
  <si>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</si>
  <si>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1,4*0,3*0,35*2</t>
  </si>
  <si>
    <t>317944321</t>
  </si>
  <si>
    <t>Válcované nosníky dodatečně osazované do připravených otvorů bez zazdění hlav do č. 12</t>
  </si>
  <si>
    <t>t</t>
  </si>
  <si>
    <t>-10971272</t>
  </si>
  <si>
    <t xml:space="preserve">Poznámka k souboru cen:_x000d_
1. V cenách jsou zahrnuty náklady na dodávku a montáž válcovaných nosníků. 2. Ceny jsou určeny pouze pro ocenění konstrukce překladů nad otvory. </t>
  </si>
  <si>
    <t>1,4*4*10,4*1,08/1000</t>
  </si>
  <si>
    <t>1,3*2*10,4*1,08/1000</t>
  </si>
  <si>
    <t>5</t>
  </si>
  <si>
    <t>346244357</t>
  </si>
  <si>
    <t>Obezdívka koupelnových van ploch zaoblených z přesných pórobetonových tvárnic , na tenké maltové lože tl. 75 mm</t>
  </si>
  <si>
    <t>m2</t>
  </si>
  <si>
    <t>-1108544447</t>
  </si>
  <si>
    <t>(0,7+1,8)*2*0,6</t>
  </si>
  <si>
    <t>6</t>
  </si>
  <si>
    <t>346272116</t>
  </si>
  <si>
    <t>Přizdívky izolační a ochranné z pórobetonových tvárnic o objemové hmotnosti 500 kg/m3, na tenké maltové lože tloušťky přizdívky 200 mm</t>
  </si>
  <si>
    <t>113245138</t>
  </si>
  <si>
    <t>1,25*1,25</t>
  </si>
  <si>
    <t>Úpravy povrchů, podlahy a osazování výplní</t>
  </si>
  <si>
    <t>7</t>
  </si>
  <si>
    <t>611311133</t>
  </si>
  <si>
    <t>Potažení vnitřních ploch štukem tloušťky do 3 mm vodorovných konstrukcí kleneb nebo skořepin</t>
  </si>
  <si>
    <t>-1644263138</t>
  </si>
  <si>
    <t>(5,9+5,9+2,5)*1,25</t>
  </si>
  <si>
    <t>8</t>
  </si>
  <si>
    <t>611325412</t>
  </si>
  <si>
    <t>Oprava vápenocementové nebo vápenné omítky vnitřních ploch hladké, tloušťky do 20 mm stropů, v rozsahu opravované plochy přes 10 do 30%</t>
  </si>
  <si>
    <t>-1991284295</t>
  </si>
  <si>
    <t>9</t>
  </si>
  <si>
    <t>612311131</t>
  </si>
  <si>
    <t>Potažení vnitřních ploch štukem tloušťky do 3 mm svislých konstrukcí stěn</t>
  </si>
  <si>
    <t>1990143160</t>
  </si>
  <si>
    <t>211,916</t>
  </si>
  <si>
    <t>10</t>
  </si>
  <si>
    <t>612325302</t>
  </si>
  <si>
    <t>Vápenocementová nebo vápenná omítka ostění nebo nadpraží štuková</t>
  </si>
  <si>
    <t>-1488851121</t>
  </si>
  <si>
    <t>(0,95+2,1+2,1)*0,5*3</t>
  </si>
  <si>
    <t>11</t>
  </si>
  <si>
    <t>612325412</t>
  </si>
  <si>
    <t>Oprava vápenocementové nebo vápenné omítky vnitřních ploch hladké, tloušťky do 20 mm stěn, v rozsahu opravované plochy přes 10 do 30%</t>
  </si>
  <si>
    <t>254155821</t>
  </si>
  <si>
    <t>(4,9+6,55+4,56+6,55)*3,25-1,75*1,1*2-1,6-1,6</t>
  </si>
  <si>
    <t>(4,3+6,57+4,19+6,55)*3,25-1,75*1,1*2-1,6-1,6-0,9*2,1</t>
  </si>
  <si>
    <t>(2,8+1,3+1+2,32)*2,95</t>
  </si>
  <si>
    <t>(3,44+2,61+1,75+0,6+1,65)*2,95-1,2-1,6-1,6-1,8</t>
  </si>
  <si>
    <t>(2,44+2,79+2,1+2,6)*2,25-0,9*2,1-1,2</t>
  </si>
  <si>
    <t>(2,25+3,94+3,79+2,25)*0,75</t>
  </si>
  <si>
    <t>(2,5+1,7)*2,95-1,8</t>
  </si>
  <si>
    <t>12</t>
  </si>
  <si>
    <t>612331121</t>
  </si>
  <si>
    <t>Omítka cementová vnitřních ploch nanášená ručně jednovrstvá, tloušťky do 10 mm hladká svislých konstrukcí stěn</t>
  </si>
  <si>
    <t>1048298550</t>
  </si>
  <si>
    <t>33,76</t>
  </si>
  <si>
    <t>13</t>
  </si>
  <si>
    <t>631311114</t>
  </si>
  <si>
    <t>Mazanina z betonu prostého bez zvýšených nároků na prostředí tl. přes 50 do 80 mm tř. C 16/20</t>
  </si>
  <si>
    <t>192343800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</si>
  <si>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</si>
  <si>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(6,4+8,9)*0,1*1,05</t>
  </si>
  <si>
    <t>14</t>
  </si>
  <si>
    <t>631319171</t>
  </si>
  <si>
    <t>Příplatek k cenám mazanin za stržení povrchu spodní vrstvy mazaniny latí před vložením výztuže nebo pletiva pro tl. obou vrstev mazaniny přes 50 do 80 mm</t>
  </si>
  <si>
    <t>-282869679</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</si>
  <si>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</si>
  <si>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631362021</t>
  </si>
  <si>
    <t>Výztuž mazanin ze svařovaných sítí z drátů typu KARI</t>
  </si>
  <si>
    <t>898513880</t>
  </si>
  <si>
    <t>((6,4+8,9)*1,2/6*18,2*1,08)/1000</t>
  </si>
  <si>
    <t>16</t>
  </si>
  <si>
    <t>642944121</t>
  </si>
  <si>
    <t>Osazení ocelových dveřních zárubní lisovaných nebo z úhelníků dodatečně s vybetonováním prahu, plochy do 2,5 m2</t>
  </si>
  <si>
    <t>kus</t>
  </si>
  <si>
    <t>1280280785</t>
  </si>
  <si>
    <t xml:space="preserve">Poznámka k souboru cen:_x000d_
1. V cenách nejsou započteny náklady na dodání zárubní, tyto se oceňují ve specifikaci. </t>
  </si>
  <si>
    <t>17</t>
  </si>
  <si>
    <t>M</t>
  </si>
  <si>
    <t>553311170</t>
  </si>
  <si>
    <t>zárubeň ocelová pro běžné zdění hranatý profil 110 800 L/P</t>
  </si>
  <si>
    <t>1055516432</t>
  </si>
  <si>
    <t>18</t>
  </si>
  <si>
    <t>642944221</t>
  </si>
  <si>
    <t>Osazení ocelových dveřních zárubní lisovaných nebo z úhelníků dodatečně s vybetonováním prahu, plochy přes 2,5 m2</t>
  </si>
  <si>
    <t>-2075730307</t>
  </si>
  <si>
    <t>19</t>
  </si>
  <si>
    <t>553312240</t>
  </si>
  <si>
    <t>zárubeň ocelová pro běžné zdění hranatý profil s drážko 160 900 L/P</t>
  </si>
  <si>
    <t>2054774495</t>
  </si>
  <si>
    <t>20</t>
  </si>
  <si>
    <t>553312244</t>
  </si>
  <si>
    <t>zárubeň ocelová s drážkou pro těsnění H 200 DV 900 L/P,PO EI30 DP3</t>
  </si>
  <si>
    <t>-1450450951</t>
  </si>
  <si>
    <t>Ostatní konstrukce a práce, bourání</t>
  </si>
  <si>
    <t>949101111</t>
  </si>
  <si>
    <t>Lešení pomocné pracovní pro objekty pozemních staveb pro zatížení do 150 kg/m2, o výšce lešeňové podlahy do 1,9 m</t>
  </si>
  <si>
    <t>1142576959</t>
  </si>
  <si>
    <t>10,3+5,1+9,7+5,9+5,9+2,5+10</t>
  </si>
  <si>
    <t>22</t>
  </si>
  <si>
    <t>965042141</t>
  </si>
  <si>
    <t>Bourání mazanin betonových nebo z litého asfaltu tl. do 100 mm, plochy přes 4 m2</t>
  </si>
  <si>
    <t>-2114811229</t>
  </si>
  <si>
    <t>(6,4+8,9)*0,1*1,02</t>
  </si>
  <si>
    <t>23</t>
  </si>
  <si>
    <t>967031132</t>
  </si>
  <si>
    <t>Přisekání (špicování) plošné nebo rovných ostění zdiva z cihel pálených rovných ostění, bez odstupu, po hrubém vybourání otvorů, na maltu vápennou nebo vápenocementovou</t>
  </si>
  <si>
    <t>-1822541090</t>
  </si>
  <si>
    <t>0,33*(2,1+2,1)</t>
  </si>
  <si>
    <t>0,36*(2,1+2,1)</t>
  </si>
  <si>
    <t>24</t>
  </si>
  <si>
    <t>968062374</t>
  </si>
  <si>
    <t>Vybourání dřevěných rámů oken s křídly, dveřních zárubní, vrat, stěn, ostění nebo obkladů rámů oken s křídly zdvojených, plochy do 1 m2</t>
  </si>
  <si>
    <t>2099376440</t>
  </si>
  <si>
    <t xml:space="preserve">Poznámka k souboru cen:_x000d_
1. V cenách -2244 až -2747 jsou započteny i náklady na vyvěšení křídel. </t>
  </si>
  <si>
    <t>0,85*0,95</t>
  </si>
  <si>
    <t>25</t>
  </si>
  <si>
    <t>968062455</t>
  </si>
  <si>
    <t>Vybourání dřevěných rámů oken s křídly, dveřních zárubní, vrat, stěn, ostění nebo obkladů dveřních zárubní, plochy do 2 m2</t>
  </si>
  <si>
    <t>1711088617</t>
  </si>
  <si>
    <t>1,6</t>
  </si>
  <si>
    <t>26</t>
  </si>
  <si>
    <t>968072455</t>
  </si>
  <si>
    <t>Vybourání kovových rámů oken s křídly, dveřních zárubní, vrat, stěn, ostění nebo obkladů dveřních zárubní, plochy do 2 m2</t>
  </si>
  <si>
    <t>-275772488</t>
  </si>
  <si>
    <t xml:space="preserve">Poznámka k souboru cen:_x000d_
1. V cenách -2244 až -2559 jsou započteny i náklady na vyvěšení křídel. 2. Cenou -2641 se oceňuje i vybourání nosné ocelové konstrukce pro sádrokartonové příčky. </t>
  </si>
  <si>
    <t>1,2+1,6+1,6</t>
  </si>
  <si>
    <t>27</t>
  </si>
  <si>
    <t>971033571</t>
  </si>
  <si>
    <t>Vybourání podezdívky a obezdívky vany z cihel plných</t>
  </si>
  <si>
    <t>936366637</t>
  </si>
  <si>
    <t>(2,25+0,75+1+2,25)*0,6</t>
  </si>
  <si>
    <t>28</t>
  </si>
  <si>
    <t>971033631</t>
  </si>
  <si>
    <t>Vybourání otvorů ve zdivu základovém nebo nadzákladovém z cihel, tvárnic, příčkovek z cihel pálených na maltu vápennou nebo vápenocementovou plochy do 4 m2, tl. do 150 mm</t>
  </si>
  <si>
    <t>1510549438</t>
  </si>
  <si>
    <t>3,3*0,95+1,2</t>
  </si>
  <si>
    <t>29</t>
  </si>
  <si>
    <t>971033641</t>
  </si>
  <si>
    <t>Vybourání otvorů ve zdivu základovém nebo nadzákladovém z cihel, tvárnic, příčkovek z cihel pálených na maltu vápennou nebo vápenocementovou plochy do 4 m2, tl. do 300 mm</t>
  </si>
  <si>
    <t>1619389596</t>
  </si>
  <si>
    <t>0,2*2,4*1</t>
  </si>
  <si>
    <t>30</t>
  </si>
  <si>
    <t>971035641</t>
  </si>
  <si>
    <t>Vybourání otvorů ve zdivu základovém nebo nadzákladovém z cihel, tvárnic, příčkovek z cihel pálených na maltu cementovou plochy do 4 m2, tl. do 300 mm</t>
  </si>
  <si>
    <t>174205870</t>
  </si>
  <si>
    <t>1*2,4*0,33+0,9*2,4*0,33</t>
  </si>
  <si>
    <t>31</t>
  </si>
  <si>
    <t>973031334</t>
  </si>
  <si>
    <t>Vysekání výklenků nebo kapes ve zdivu z cihel na maltu vápennou nebo vápenocementovou kapes, plochy do 0,16 m2, hl. do 150 mm</t>
  </si>
  <si>
    <t>-2070212790</t>
  </si>
  <si>
    <t>2+2+2</t>
  </si>
  <si>
    <t>32</t>
  </si>
  <si>
    <t>978013191</t>
  </si>
  <si>
    <t>Otlučení vápenných nebo vápenocementových omítek vnitřních ploch stěn s vyškrabáním spar, s očištěním zdiva, v rozsahu přes 50 do 100 %</t>
  </si>
  <si>
    <t>344330045</t>
  </si>
  <si>
    <t xml:space="preserve">Poznámka k souboru cen:_x000d_
1. Položky lze použít i pro ocenění otlučení sádrových, hliněných apod. vnitřních omítek. </t>
  </si>
  <si>
    <t>33</t>
  </si>
  <si>
    <t>978059541</t>
  </si>
  <si>
    <t>Odsekání obkladů stěn včetně otlučení podkladní omítky až na zdivo z obkládaček vnitřních, z jakýchkoliv materiálů, plochy přes 1 m2</t>
  </si>
  <si>
    <t>849337981</t>
  </si>
  <si>
    <t xml:space="preserve">Poznámka k souboru cen:_x000d_
1. Odsekání soklíků se oceňuje cenami souboru cen 965 08. </t>
  </si>
  <si>
    <t>1,53*(3,94+2,25+3,79+2,25)</t>
  </si>
  <si>
    <t>1,22*1,45</t>
  </si>
  <si>
    <t>997</t>
  </si>
  <si>
    <t>Přesun sutě</t>
  </si>
  <si>
    <t>34</t>
  </si>
  <si>
    <t>997013153</t>
  </si>
  <si>
    <t>Vnitrostaveništní doprava suti a vybouraných hmot vodorovně do 50 m svisle s omezením mechanizace pro budovy a haly výšky přes 9 do 12 m</t>
  </si>
  <si>
    <t>1590796747</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</si>
  <si>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</si>
  <si>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35</t>
  </si>
  <si>
    <t>997013213</t>
  </si>
  <si>
    <t>Vnitrostaveništní doprava suti a vybouraných hmot vodorovně do 50 m svisle ručně (nošením po schodech) pro budovy a haly výšky přes 9 do 12 m</t>
  </si>
  <si>
    <t>-1606564053</t>
  </si>
  <si>
    <t>36</t>
  </si>
  <si>
    <t>997013219</t>
  </si>
  <si>
    <t>Vnitrostaveništní doprava suti a vybouraných hmot vodorovně do 50 m Příplatek k cenám -3111 až -3217 za zvětšenou vodorovnou dopravu přes vymezenou dopravní vzdálenost za každých dalších i započatých 10 m</t>
  </si>
  <si>
    <t>2019785611</t>
  </si>
  <si>
    <t>14,66*3 'Přepočtené koeficientem množství</t>
  </si>
  <si>
    <t>37</t>
  </si>
  <si>
    <t>997013501</t>
  </si>
  <si>
    <t>Odvoz suti a vybouraných hmot na skládku nebo meziskládku se složením, na vzdálenost do 1 km</t>
  </si>
  <si>
    <t>303353906</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</si>
  <si>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</si>
  <si>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38</t>
  </si>
  <si>
    <t>997013509</t>
  </si>
  <si>
    <t>Odvoz suti a vybouraných hmot na skládku nebo meziskládku se složením, na vzdálenost Příplatek k ceně za každý další i započatý 1 km přes 1 km</t>
  </si>
  <si>
    <t>1816935665</t>
  </si>
  <si>
    <t>14,66*9 'Přepočtené koeficientem množství</t>
  </si>
  <si>
    <t>39</t>
  </si>
  <si>
    <t>997013805</t>
  </si>
  <si>
    <t>Poplatek za uložení stavebního odpadu cihelného a betonového na skládce (skládkovné)</t>
  </si>
  <si>
    <t>-328967764</t>
  </si>
  <si>
    <t>998</t>
  </si>
  <si>
    <t>Přesun hmot</t>
  </si>
  <si>
    <t>40</t>
  </si>
  <si>
    <t>998018002</t>
  </si>
  <si>
    <t>Přesun hmot pro budovy občanské výstavby, bydlení, výrobu a služby ruční - bez užití mechanizace vodorovná dopravní vzdálenost do 100 m pro budovy s jakoukoliv nosnou konstrukcí výšky přes 6 do 12 m</t>
  </si>
  <si>
    <t>233756874</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</si>
  <si>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</si>
  <si>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</si>
  <si>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</si>
  <si>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</si>
  <si>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</si>
  <si>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41</t>
  </si>
  <si>
    <t>711191001</t>
  </si>
  <si>
    <t>Provedení nátěru adhezního můstku na ploše vodorovné V</t>
  </si>
  <si>
    <t>980827164</t>
  </si>
  <si>
    <t>5,9</t>
  </si>
  <si>
    <t>42</t>
  </si>
  <si>
    <t>711191011</t>
  </si>
  <si>
    <t>Provedení nátěru adhezního můstku na ploše svislé S</t>
  </si>
  <si>
    <t>168264875</t>
  </si>
  <si>
    <t>6,251</t>
  </si>
  <si>
    <t>43</t>
  </si>
  <si>
    <t>585812200</t>
  </si>
  <si>
    <t>můstek adhezní pod izolační a vyrovnávací lepící hmoty bal. 10 kg</t>
  </si>
  <si>
    <t>kg</t>
  </si>
  <si>
    <t>-707166398</t>
  </si>
  <si>
    <t>P</t>
  </si>
  <si>
    <t>Poznámka k položce:
Spotřeba: 6-10 kg/m²</t>
  </si>
  <si>
    <t>(6,251+5,9)*0,25</t>
  </si>
  <si>
    <t>44</t>
  </si>
  <si>
    <t>711191202</t>
  </si>
  <si>
    <t>Provedení izolace proti zemní vlhkosti hydroizolační stěrkou na ploše vodorovné V dvouvrstvá na zdivu</t>
  </si>
  <si>
    <t>-1526553816</t>
  </si>
  <si>
    <t>45</t>
  </si>
  <si>
    <t>585812100</t>
  </si>
  <si>
    <t>stěrka hydroizolační pružná izolační pod keramické obklady bal. 15 kg</t>
  </si>
  <si>
    <t>1963247212</t>
  </si>
  <si>
    <t>Poznámka k položce:
Spotřeba: 1,7 kg/m2/mm</t>
  </si>
  <si>
    <t>5,9*2,2</t>
  </si>
  <si>
    <t>46</t>
  </si>
  <si>
    <t>711192202</t>
  </si>
  <si>
    <t>Provedení izolace proti zemní vlhkosti hydroizolační stěrkou na ploše svislé S dvouvrstvá na zdivu</t>
  </si>
  <si>
    <t>540067856</t>
  </si>
  <si>
    <t>(0,75+1,8)*1,75</t>
  </si>
  <si>
    <t>(1,55+2,55+2,25+0,8)*0,25</t>
  </si>
  <si>
    <t>47</t>
  </si>
  <si>
    <t>585812101</t>
  </si>
  <si>
    <t>-1273286991</t>
  </si>
  <si>
    <t>6,251*2,2</t>
  </si>
  <si>
    <t>48</t>
  </si>
  <si>
    <t>711199101</t>
  </si>
  <si>
    <t>Provedení izolace proti zemní vlhkosti hydroizolační stěrkou doplňků vodotěsné těsnící pásky pro dilatační a styčné spáry</t>
  </si>
  <si>
    <t>m</t>
  </si>
  <si>
    <t>-83056501</t>
  </si>
  <si>
    <t>1,75+2,50+2,55+2,25-0,8+2,25</t>
  </si>
  <si>
    <t>49</t>
  </si>
  <si>
    <t>283550210</t>
  </si>
  <si>
    <t xml:space="preserve">páska těsnící  pružná 100 bal. 50 m</t>
  </si>
  <si>
    <t>-1152001292</t>
  </si>
  <si>
    <t>10,5*1,1 'Přepočtené koeficientem množství</t>
  </si>
  <si>
    <t>50</t>
  </si>
  <si>
    <t>998711202</t>
  </si>
  <si>
    <t>Přesun hmot pro izolace proti vodě, vlhkosti a plynům stanovený procentní sazbou (%) z ceny vodorovná dopravní vzdálenost do 50 m v objektech výšky přes 6 do 12 m</t>
  </si>
  <si>
    <t>%</t>
  </si>
  <si>
    <t>800806889</t>
  </si>
  <si>
    <t>751</t>
  </si>
  <si>
    <t>Vzduchotechnika</t>
  </si>
  <si>
    <t>51</t>
  </si>
  <si>
    <t>751122051</t>
  </si>
  <si>
    <t>Montáž ventilátoru radiálního nízkotlakého podhledového základního, průměru do 100 mm</t>
  </si>
  <si>
    <t>1488658588</t>
  </si>
  <si>
    <t>52</t>
  </si>
  <si>
    <t>751122999</t>
  </si>
  <si>
    <t>Ventilátor rad ntl jednopotrubní ,min 100 m3/hod D do 100 mm</t>
  </si>
  <si>
    <t>-627940538</t>
  </si>
  <si>
    <t>53</t>
  </si>
  <si>
    <t>751322011</t>
  </si>
  <si>
    <t>Montáž talířových ventilů, anemostatů, dýz talířového ventilu, průměru do 100 mm</t>
  </si>
  <si>
    <t>-2067911559</t>
  </si>
  <si>
    <t>54</t>
  </si>
  <si>
    <t>751322999</t>
  </si>
  <si>
    <t>742309592</t>
  </si>
  <si>
    <t>55</t>
  </si>
  <si>
    <t>751525051</t>
  </si>
  <si>
    <t>Montáž potrubí plastového kruhového s přírubou, průměru do 100 mm</t>
  </si>
  <si>
    <t>2080568775</t>
  </si>
  <si>
    <t>2,2</t>
  </si>
  <si>
    <t>56</t>
  </si>
  <si>
    <t>751525979</t>
  </si>
  <si>
    <t>Potrubí plast kruh s přírubou D do 100 mm.vč. kolen odboček a T kusu</t>
  </si>
  <si>
    <t>-1854120745</t>
  </si>
  <si>
    <t>57</t>
  </si>
  <si>
    <t>998751201</t>
  </si>
  <si>
    <t>Přesun hmot pro vzduchotechniku stanovený procentní sazbou (%) z ceny vodorovná dopravní vzdálenost do 50 m v objektech výšky do 12 m</t>
  </si>
  <si>
    <t>-744989025</t>
  </si>
  <si>
    <t>45,968*10 'Přepočtené koeficientem množství</t>
  </si>
  <si>
    <t>763</t>
  </si>
  <si>
    <t>Konstrukce suché výstavby</t>
  </si>
  <si>
    <t>58</t>
  </si>
  <si>
    <t>763111314</t>
  </si>
  <si>
    <t>Příčka ze sádrokartonových desek s nosnou konstrukcí z jednoduchých ocelových profilů UW, CW jednoduše opláštěná deskou standardní A tl. 12,5 mm, příčka tl. 100 mm, profil 75 TI tl. 60 mm, EI 30, Rw 47 dB</t>
  </si>
  <si>
    <t>-968486352</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</si>
  <si>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</si>
  <si>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3,01*2,95-1,2</t>
  </si>
  <si>
    <t>59</t>
  </si>
  <si>
    <t>763111333</t>
  </si>
  <si>
    <t>Příčka ze sádrokartonových desek s nosnou konstrukcí z jednoduchých ocelových profilů UW, CW jednoduše opláštěná deskou impregnovanou H2 tl. 12,5 mm, příčka tl. 100 mm, profil 75 TI tl. 60 mm, EI 30, Rw 45 dB</t>
  </si>
  <si>
    <t>1430366011</t>
  </si>
  <si>
    <t>2,255*2,6-1,4</t>
  </si>
  <si>
    <t>60</t>
  </si>
  <si>
    <t>763113317</t>
  </si>
  <si>
    <t>Příčka instalační ze sádrokartonových desek s nosnou konstrukcí ze zdvojených ocelových profilů UW, CW s mezerou, CW profily navzájem spojeny páskem sádry dvojitě opláštěná deskami standardními A tl. 2 x 12,5 mm, EI 60, příčka tl. 270 mm, profil 75 TI tl. 60 mm, Rw 54 dB</t>
  </si>
  <si>
    <t>2000179826</t>
  </si>
  <si>
    <t xml:space="preserve">Poznámka k souboru cen:_x000d_
1. V cenách jsou započteny i náklady na tmelení a výztužnou pásku. 2. V cenách nejsou započteny náklady na základní penetrační nátěr; tyto se oceňují cenou 763 11-1717. 3. Ceny -3321 a -3323 lze použít i pro příčky s tepelnou izolací tl. 40 mm o objemové hmotnosti 100 kg/m3. 4. Cena -3611 Montáž nosné konstrukce je stanovena pro m2 plochy instalační příčky. 5. Cena -3621 Montáž desek je stanovena pro obě strany instalační příčky. 6. V ceně -3611 nejsou započteny náklady na profily; tyto se oceňují ve specifikaci. Doporučené množství na 1 m2 příčky je 3,8 m profilu CW a 1,6 m profilu UW. 7. V ceně -3621 nejsou započteny náklady na desky; tato dodávka se oceňuje ve specifikaci. 8. Ostatní konstrukce a práce a příplatky u instalačních příček se oceňují cenami 763 11-17.. pro příčky ze sádrokartonových desek. </t>
  </si>
  <si>
    <t>4,7*3,25</t>
  </si>
  <si>
    <t>61</t>
  </si>
  <si>
    <t>763132911</t>
  </si>
  <si>
    <t>Vyspravení sádrokartonových podhledů nebo podkroví plochy jednotlivě přes 0,02 do 0,10 m2 desek všech typů</t>
  </si>
  <si>
    <t>1659355006</t>
  </si>
  <si>
    <t xml:space="preserve">Poznámka k souboru cen:_x000d_
1. V ceně -2901 jsou započteny i náklady na vyspravení desky přestěrkováním a tmelením včetně výztužné pásky. 2. V cenách -2911 až -2994 jsou započteny i náklady na vyříznutí poškozené části desky, na připevnění a dodání ocelových profilů, přišroubování a dodání nové části desky včetně výztužné pásky, přestěrkování a tmelení. 3. Ceny jsou určeny pro opravu desek jednoduše opláštěných podhledů nebo podkroví a pro opravu vrchní desky u dvojitého opláštění. </t>
  </si>
  <si>
    <t>6+8+4+4+2</t>
  </si>
  <si>
    <t>62</t>
  </si>
  <si>
    <t>763164241</t>
  </si>
  <si>
    <t>SDK obklad potrubí kcí tvaru U š do 1,2 m desky 1xH2 12,5</t>
  </si>
  <si>
    <t>-1115055429</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</si>
  <si>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</si>
  <si>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63</t>
  </si>
  <si>
    <t>763181311</t>
  </si>
  <si>
    <t>Výplně otvorů konstrukcí ze sádrokartonových desek montáž zárubně kovové s příslušenstvím pro příčky výšky do 2,75 m nebo zátěže dveřního křídla do 25 kg, s profily CW a UW jednokřídlové</t>
  </si>
  <si>
    <t>-714536438</t>
  </si>
  <si>
    <t xml:space="preserve">Poznámka k souboru cen:_x000d_
1. V cenách montáže zárubní -1311 až -1322 nejsou započteny náklady na dodávku zárubní, profilů a patek zárubní; tato dodávka se oceňuje ve specifikaci. Množství profilů se určí: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2. Montáž zárubní dřevěných a obložkových lze oceňovat cenami katalogu 800-766 Konstrukce truhlářské. 3. V cenách -2313 a -2314 ostění oken jsou započteny i náklady na ochranné úhelníky. 4. V ceně -2411 opláštění střešního okna jsou započteny i náklady na UA profily. 5. Pro volbu ceny montáže stavebního pouzdra -3111 až -3222 je rozhodující čistá průchozí šířka dveřního otvoru resp. dveřních otvorů. 6. V cenách -3111 až -3222 jsou započteny i náklady na sestavení stavebního pouzdra. 7. V cenách -3111 až -3222 nejsou započteny náklady na opláštění stavebního pouzdra sádrokartonovými deskami a jejich povrchové úpravy. Tyto práce se oceňují příslušnými položkami souboru cen 763 11-1 Příčka ze sádrokartonových desek. </t>
  </si>
  <si>
    <t>64</t>
  </si>
  <si>
    <t>553315200</t>
  </si>
  <si>
    <t>zárubeň ocelová pro sádrokarton 100 600 L/P</t>
  </si>
  <si>
    <t>-1308906899</t>
  </si>
  <si>
    <t>65</t>
  </si>
  <si>
    <t>553315210</t>
  </si>
  <si>
    <t>zárubeň ocelová pro sádrokarton 100 700 L/P</t>
  </si>
  <si>
    <t>101604508</t>
  </si>
  <si>
    <t>66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</si>
  <si>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</si>
  <si>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</si>
  <si>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-572252815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</si>
  <si>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</si>
  <si>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</si>
  <si>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</si>
  <si>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67</t>
  </si>
  <si>
    <t>766441821</t>
  </si>
  <si>
    <t>Demontáž parapetních desek dřevěných nebo plastových šířky do 300 mm délky přes 1m</t>
  </si>
  <si>
    <t>-517033358</t>
  </si>
  <si>
    <t>68</t>
  </si>
  <si>
    <t>766660001</t>
  </si>
  <si>
    <t>Montáž dveřních křídel dřevěných nebo plastových otevíravých do ocelové zárubně povrchově upravených jednokřídlových, šířky do 800 mm</t>
  </si>
  <si>
    <t>-1665652323</t>
  </si>
  <si>
    <t>69</t>
  </si>
  <si>
    <t>611617162</t>
  </si>
  <si>
    <t>dveře vnitřní hladké dýhované plné 1křídlové 70x197 cm D7,dle dveří D2 vč. kování</t>
  </si>
  <si>
    <t>-389787259</t>
  </si>
  <si>
    <t>70</t>
  </si>
  <si>
    <t>611617164</t>
  </si>
  <si>
    <t xml:space="preserve">Repase  dveře vnitřní stávajících D2 1křídlové 60x197 cm  vč. kování</t>
  </si>
  <si>
    <t>-747409108</t>
  </si>
  <si>
    <t>1+1</t>
  </si>
  <si>
    <t>71</t>
  </si>
  <si>
    <t>611617165</t>
  </si>
  <si>
    <t xml:space="preserve">Repase  dveře vnitřní stávajících D3 1křídlové 60x197 cm  vč. kování</t>
  </si>
  <si>
    <t>932130476</t>
  </si>
  <si>
    <t>72</t>
  </si>
  <si>
    <t>611617166</t>
  </si>
  <si>
    <t xml:space="preserve">Repase  dveře vnitřní stávajících D4 1křídlové 80x197 cm  vč. kování</t>
  </si>
  <si>
    <t>-1278395011</t>
  </si>
  <si>
    <t>73</t>
  </si>
  <si>
    <t>611617167</t>
  </si>
  <si>
    <t xml:space="preserve">Repase  dveře vnitřní stávajících D5 1křídlové 80x197 cm  vč. kování</t>
  </si>
  <si>
    <t>121852452</t>
  </si>
  <si>
    <t>74</t>
  </si>
  <si>
    <t>611617168</t>
  </si>
  <si>
    <t xml:space="preserve">Repase  dveře vnitřní stávajících D6 1křídlové 80x197 cm  vč. kování</t>
  </si>
  <si>
    <t>-1218237442</t>
  </si>
  <si>
    <t>75</t>
  </si>
  <si>
    <t>766660022</t>
  </si>
  <si>
    <t>Montáž dveřních křídel dřevěných nebo plastových otevíravých do ocelové zárubně protipožárních jednokřídlových, šířky přes 800 mm</t>
  </si>
  <si>
    <t>150391911</t>
  </si>
  <si>
    <t>76</t>
  </si>
  <si>
    <t>611656033</t>
  </si>
  <si>
    <t xml:space="preserve">D 1 -  dveře vnitřní stávající, požárně odolné,odolnost EI (EW) 30 D3,1křídlové 90 x 197 cm -  repase ,vč. prahu</t>
  </si>
  <si>
    <t>-1901083602</t>
  </si>
  <si>
    <t>77</t>
  </si>
  <si>
    <t>766660312</t>
  </si>
  <si>
    <t>Montáž dveřních křídel dřevěných nebo plastových posuvných dveří do pouzdra zděné příčky s jednou kapsou jednokřídlových, průchozí šířky přes 800 do 1200 mm</t>
  </si>
  <si>
    <t>947887250</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</si>
  <si>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</si>
  <si>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78</t>
  </si>
  <si>
    <t>611617633</t>
  </si>
  <si>
    <t>dveře vnitřní hladké dýhované 2/3sklo 1křídlé 90x210 cm mahagon,model 30 -D8</t>
  </si>
  <si>
    <t>1435247635</t>
  </si>
  <si>
    <t>79</t>
  </si>
  <si>
    <t>766682112</t>
  </si>
  <si>
    <t>Montáž zárubní dřevěných, plastových nebo z lamina obložkových, pro dveře jednokřídlové, tloušťky stěny přes 170 do 350 mm</t>
  </si>
  <si>
    <t>-820087392</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</si>
  <si>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</si>
  <si>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80</t>
  </si>
  <si>
    <t>611822705</t>
  </si>
  <si>
    <t>zárubeň obložková pro dveře 1křídlové 60,70,80,90x197 cm, tl. 26-35cm</t>
  </si>
  <si>
    <t>-837216195</t>
  </si>
  <si>
    <t>81</t>
  </si>
  <si>
    <t>766694122</t>
  </si>
  <si>
    <t>Montáž ostatních truhlářských konstrukcí parapetních desek dřevěných nebo plastových šířky přes 300 mm, délky přes 1000 do 1600 mm</t>
  </si>
  <si>
    <t>1690944962</t>
  </si>
  <si>
    <t>82</t>
  </si>
  <si>
    <t>607941035</t>
  </si>
  <si>
    <t>deska parapetní dřevotřísková vnitřní 0,3 x 1 m</t>
  </si>
  <si>
    <t>1338270284</t>
  </si>
  <si>
    <t>1,15*4</t>
  </si>
  <si>
    <t>83</t>
  </si>
  <si>
    <t>766811119R</t>
  </si>
  <si>
    <t>Montáž a dodávka kuchyňské linky š. do 600 mm dle T1</t>
  </si>
  <si>
    <t>-34752216</t>
  </si>
  <si>
    <t>84</t>
  </si>
  <si>
    <t>766811199R</t>
  </si>
  <si>
    <t>Montáž a dodávka kuchyňských spotřebičů dle popisu T1</t>
  </si>
  <si>
    <t>1850597499</t>
  </si>
  <si>
    <t>85</t>
  </si>
  <si>
    <t>998766202</t>
  </si>
  <si>
    <t>Přesun hmot pro konstrukce truhlářské stanovený procentní sazbou (%) z ceny vodorovná dopravní vzdálenost do 50 m v objektech výšky přes 6 do 12 m</t>
  </si>
  <si>
    <t>-2145294144</t>
  </si>
  <si>
    <t>771</t>
  </si>
  <si>
    <t>Podlahy z dlaždic</t>
  </si>
  <si>
    <t>86</t>
  </si>
  <si>
    <t>771443810</t>
  </si>
  <si>
    <t>Demontáž soklíků z obkladaček hutných nebo polohutných lepených rovných</t>
  </si>
  <si>
    <t>297130971</t>
  </si>
  <si>
    <t>(4,285+6,57)*2-1,6</t>
  </si>
  <si>
    <t>87</t>
  </si>
  <si>
    <t>771474112</t>
  </si>
  <si>
    <t>Montáž soklíků z dlaždic keramických lepených flexibilním lepidlem rovných výšky přes 65 do 90 mm</t>
  </si>
  <si>
    <t>471649327</t>
  </si>
  <si>
    <t>2,45+2,8+2,15+2,8-0,6</t>
  </si>
  <si>
    <t>Mezisoučet</t>
  </si>
  <si>
    <t>3,1+2,95-1,2+1,1+1,1+0,5+0,5</t>
  </si>
  <si>
    <t>88</t>
  </si>
  <si>
    <t>597613120</t>
  </si>
  <si>
    <t>sokl - podlahy (barevné) 30 x 8 x 0,8 cm I. j.</t>
  </si>
  <si>
    <t>-1523649641</t>
  </si>
  <si>
    <t>17,65/0,3</t>
  </si>
  <si>
    <t>58,833*1,1 'Přepočtené koeficientem množství</t>
  </si>
  <si>
    <t>89</t>
  </si>
  <si>
    <t>771543810</t>
  </si>
  <si>
    <t>Demontáž podlah z obkladaček hutných nebo polohutných lepených</t>
  </si>
  <si>
    <t>-1123101035</t>
  </si>
  <si>
    <t>28,7+6,4+8,9</t>
  </si>
  <si>
    <t>90</t>
  </si>
  <si>
    <t>771573914</t>
  </si>
  <si>
    <t>Opravy podlah z dlaždic keramických lepených režných nebo glazovaných, při velikosti dlaždic přes 12 do 19 ks/ m2</t>
  </si>
  <si>
    <t>1746526575</t>
  </si>
  <si>
    <t>91</t>
  </si>
  <si>
    <t>597611351</t>
  </si>
  <si>
    <t>dlaždice keramické - koupelny (barevné) 30 x 30 x 0,8 cm I. j.</t>
  </si>
  <si>
    <t>2128107629</t>
  </si>
  <si>
    <t>1*1,1 'Přepočtené koeficientem množství</t>
  </si>
  <si>
    <t>92</t>
  </si>
  <si>
    <t>771574114</t>
  </si>
  <si>
    <t>Montáž podlah z dlaždic keramických lepených flexibilním lepidlem režných nebo glazovaných hladkých přes 12 do 19 ks/ m2</t>
  </si>
  <si>
    <t>-1489749049</t>
  </si>
  <si>
    <t>5,9+5,9+2,5</t>
  </si>
  <si>
    <t>93</t>
  </si>
  <si>
    <t>597611350</t>
  </si>
  <si>
    <t>1399420177</t>
  </si>
  <si>
    <t>14,3*1,1 'Přepočtené koeficientem množství</t>
  </si>
  <si>
    <t>94</t>
  </si>
  <si>
    <t>771579191</t>
  </si>
  <si>
    <t>Montáž podlah z dlaždic keramických Příplatek k cenám za plochu do 5 m2 jednotlivě</t>
  </si>
  <si>
    <t>1888872760</t>
  </si>
  <si>
    <t>95</t>
  </si>
  <si>
    <t>771591111</t>
  </si>
  <si>
    <t>Podlahy - ostatní práce penetrace podkladu</t>
  </si>
  <si>
    <t>12902157</t>
  </si>
  <si>
    <t>14,3</t>
  </si>
  <si>
    <t>96</t>
  </si>
  <si>
    <t>998771202</t>
  </si>
  <si>
    <t>Přesun hmot pro podlahy z dlaždic stanovený procentní sazbou (%) z ceny vodorovná dopravní vzdálenost do 50 m v objektech výšky přes 6 do 12 m</t>
  </si>
  <si>
    <t>-1561032084</t>
  </si>
  <si>
    <t>775</t>
  </si>
  <si>
    <t>Podlahy skládané</t>
  </si>
  <si>
    <t>97</t>
  </si>
  <si>
    <t>775413115</t>
  </si>
  <si>
    <t>Montáž podlahového soklíku nebo lišty obvodové (soklové) dřevěné bez základního nátěru lišty ze dřeva tvrdého nebo měkkého, v přírodní barvě lepené</t>
  </si>
  <si>
    <t>-2136944918</t>
  </si>
  <si>
    <t xml:space="preserve">Poznámka k souboru cen:_x000d_
1. V cenách 775 41- . . nejsou započteny náklady na dodání lišt (soklíků). Tyto náklady se oceňují ve specifikaci; ztratné lze dohodnout v přiměřené výši. </t>
  </si>
  <si>
    <t>4,3+6,57+6,55+4,19</t>
  </si>
  <si>
    <t>4,05+4,9+4,1+4,7</t>
  </si>
  <si>
    <t>4,65+2,2+4,56+2,25</t>
  </si>
  <si>
    <t>98</t>
  </si>
  <si>
    <t>614181135</t>
  </si>
  <si>
    <t>lišta podlahová ,soklová, 7x35 mm</t>
  </si>
  <si>
    <t>426616354</t>
  </si>
  <si>
    <t>53,02*1,05 'Přepočtené koeficientem množství</t>
  </si>
  <si>
    <t>99</t>
  </si>
  <si>
    <t>775541115</t>
  </si>
  <si>
    <t>Montáž podlah plovoucích z velkoplošných lamel dýhovaných a laminovaných bez podložky, spojovaných lepením v drážce šířka dílce přes 190 do 200 mm</t>
  </si>
  <si>
    <t>-617497354</t>
  </si>
  <si>
    <t xml:space="preserve">Poznámka k souboru cen:_x000d_
1. Příplatek -1191 lze použít k cenám -1111 až 1117. </t>
  </si>
  <si>
    <t>20,6+28,7+10,3</t>
  </si>
  <si>
    <t>100</t>
  </si>
  <si>
    <t>611521232</t>
  </si>
  <si>
    <t>parketa laminátová 7x192x1285 mm,zátěž. třída 23/31</t>
  </si>
  <si>
    <t>527045424</t>
  </si>
  <si>
    <t>59,6*1,1 'Přepočtené koeficientem množství</t>
  </si>
  <si>
    <t>101</t>
  </si>
  <si>
    <t>775591191</t>
  </si>
  <si>
    <t>Ostatní prvky pro plovoucí podlahy montáž podložky vyrovnávací a tlumící</t>
  </si>
  <si>
    <t>537513767</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</si>
  <si>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 </t>
  </si>
  <si>
    <t>102</t>
  </si>
  <si>
    <t>611553510</t>
  </si>
  <si>
    <t>podložka izolační z pěnového PE 3 mm</t>
  </si>
  <si>
    <t>-1871096945</t>
  </si>
  <si>
    <t>103</t>
  </si>
  <si>
    <t>998775102</t>
  </si>
  <si>
    <t>Přesun hmot pro podlahy skládané stanovený z hmotnosti přesunovaného materiálu vodorovná dopravní vzdálenost do 50 m v objektech výšky přes 6 do 12 m</t>
  </si>
  <si>
    <t>1494737888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</si>
  <si>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</si>
  <si>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776</t>
  </si>
  <si>
    <t>Podlahy povlakové</t>
  </si>
  <si>
    <t>104</t>
  </si>
  <si>
    <t>776111311</t>
  </si>
  <si>
    <t>Příprava podkladu vysátí podlah</t>
  </si>
  <si>
    <t>-1787807343</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</si>
  <si>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</si>
  <si>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105</t>
  </si>
  <si>
    <t>776121111</t>
  </si>
  <si>
    <t>Příprava podkladu penetrace vodou ředitelná na savý podklad (válečkováním) ředěná v poměru 1:3 podlah</t>
  </si>
  <si>
    <t>-1502543819</t>
  </si>
  <si>
    <t>59,6</t>
  </si>
  <si>
    <t>106</t>
  </si>
  <si>
    <t>776141113</t>
  </si>
  <si>
    <t>Příprava podkladu vyrovnání samonivelační stěrkou podlah min.pevnosti 20 MPa, tloušťky přes 5 do 8 mm</t>
  </si>
  <si>
    <t>-67007846</t>
  </si>
  <si>
    <t>107</t>
  </si>
  <si>
    <t>776201811</t>
  </si>
  <si>
    <t>Demontáž povlakových podlahovin lepených ručně bez podložky</t>
  </si>
  <si>
    <t>-1062496738</t>
  </si>
  <si>
    <t>30,9</t>
  </si>
  <si>
    <t>108</t>
  </si>
  <si>
    <t>776410811</t>
  </si>
  <si>
    <t>Demontáž soklíků nebo lišt pryžových nebo plastových</t>
  </si>
  <si>
    <t>-1413835691</t>
  </si>
  <si>
    <t>4,9+6,55+4,56+6,55</t>
  </si>
  <si>
    <t>109</t>
  </si>
  <si>
    <t>998776102</t>
  </si>
  <si>
    <t>Přesun hmot pro podlahy povlakové stanovený z hmotnosti přesunovaného materiálu vodorovná dopravní vzdálenost do 50 m v objektech výšky přes 6 do 12 m</t>
  </si>
  <si>
    <t>181673559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</si>
  <si>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</si>
  <si>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781</t>
  </si>
  <si>
    <t>Dokončovací práce - obklady</t>
  </si>
  <si>
    <t>110</t>
  </si>
  <si>
    <t>781474113</t>
  </si>
  <si>
    <t>Montáž obkladů vnitřních stěn z dlaždic keramických lepených flexibilním lepidlem režných nebo glazovaných hladkých přes 12 do 19 ks/m2</t>
  </si>
  <si>
    <t>-11879482</t>
  </si>
  <si>
    <t>(0,65+0,15+0,3+1,75+0,3+0,25+2,45+0,65)*0,6+0,6*0,8*2</t>
  </si>
  <si>
    <t>(0,35+0,4+2,25+2,5+2,25+1,5+0,35-0,7)*1,75+2,5</t>
  </si>
  <si>
    <t>(1,25+2,25-0,7+1,2+2,25)*1,5+1,25+0,2</t>
  </si>
  <si>
    <t>111</t>
  </si>
  <si>
    <t>597610260</t>
  </si>
  <si>
    <t xml:space="preserve">obkládačky keramické - koupelny  (barevné) 25 x 33 x 0,7 cm I. j.</t>
  </si>
  <si>
    <t>183497870</t>
  </si>
  <si>
    <t>33,76*1,1 'Přepočtené koeficientem množství</t>
  </si>
  <si>
    <t>112</t>
  </si>
  <si>
    <t>781479191</t>
  </si>
  <si>
    <t>Montáž obkladů vnitřních stěn z dlaždic keramických Příplatek k cenám za plochu do 10 m2 jednotlivě</t>
  </si>
  <si>
    <t>1727486678</t>
  </si>
  <si>
    <t>113</t>
  </si>
  <si>
    <t>781494111</t>
  </si>
  <si>
    <t>Ostatní prvky plastové profily ukončovací a dilatační lepené flexibilním lepidlem rohové</t>
  </si>
  <si>
    <t>-1192918909</t>
  </si>
  <si>
    <t>1,75+1,75+0,6+1,25+1,85</t>
  </si>
  <si>
    <t>114</t>
  </si>
  <si>
    <t>998781202</t>
  </si>
  <si>
    <t>Přesun hmot pro obklady keramické stanovený procentní sazbou (%) z ceny vodorovná dopravní vzdálenost do 50 m v objektech výšky přes 6 do 12 m</t>
  </si>
  <si>
    <t>-290378777</t>
  </si>
  <si>
    <t>783</t>
  </si>
  <si>
    <t>Dokončovací práce - nátěry</t>
  </si>
  <si>
    <t>115</t>
  </si>
  <si>
    <t>783114101</t>
  </si>
  <si>
    <t>Základní nátěr truhlářských konstrukcí jednonásobný syntetický</t>
  </si>
  <si>
    <t>835450080</t>
  </si>
  <si>
    <t>0,45*(2,15+0,9+2,15)</t>
  </si>
  <si>
    <t>116</t>
  </si>
  <si>
    <t>783117101</t>
  </si>
  <si>
    <t>Krycí nátěr truhlářských konstrukcí jednonásobný syntetický</t>
  </si>
  <si>
    <t>-132077277</t>
  </si>
  <si>
    <t>2,34</t>
  </si>
  <si>
    <t>117</t>
  </si>
  <si>
    <t>783314201</t>
  </si>
  <si>
    <t>Základní antikorozní nátěr zámečnických konstrukcí jednonásobný syntetický standardní</t>
  </si>
  <si>
    <t>2087810118</t>
  </si>
  <si>
    <t>(2,05+2,05+0,8)*0,23*3</t>
  </si>
  <si>
    <t>(2,05+2,05+0,6)*0,23*3</t>
  </si>
  <si>
    <t>(2,05+2,05+0,7)*0,23</t>
  </si>
  <si>
    <t>118</t>
  </si>
  <si>
    <t>783315101</t>
  </si>
  <si>
    <t>Mezinátěr zámečnických konstrukcí jednonásobný syntetický standardní</t>
  </si>
  <si>
    <t>890146987</t>
  </si>
  <si>
    <t>7,728</t>
  </si>
  <si>
    <t>119</t>
  </si>
  <si>
    <t>783317101</t>
  </si>
  <si>
    <t>Krycí nátěr (email) zámečnických konstrukcí jednonásobný syntetický standardní</t>
  </si>
  <si>
    <t>1118554824</t>
  </si>
  <si>
    <t>784</t>
  </si>
  <si>
    <t>Dokončovací práce - malby a tapety</t>
  </si>
  <si>
    <t>120</t>
  </si>
  <si>
    <t>784121001</t>
  </si>
  <si>
    <t>Oškrabání malby v místnostech výšky do 3,80 m</t>
  </si>
  <si>
    <t>-446006636</t>
  </si>
  <si>
    <t>(4,9+6,55+4,56+6,55)*3,25</t>
  </si>
  <si>
    <t>(4,3+6,57+4,19+6,55)*3,25</t>
  </si>
  <si>
    <t>(1,3+1,27+0,1+4,975+2,61+1,75+0,6+1,65+2,05+0,3+1,4)*2,95</t>
  </si>
  <si>
    <t>(6,4+8,9)*1,25</t>
  </si>
  <si>
    <t>(2,79+2,445)*2*2,25-4,86</t>
  </si>
  <si>
    <t>(3,94+3,795+2,255+2,255)*2,25-7,05-12,775</t>
  </si>
  <si>
    <t>121</t>
  </si>
  <si>
    <t>784181101</t>
  </si>
  <si>
    <t>Penetrace podkladu jednonásobná základní akrylátová v místnostech výšky do 3,80 m</t>
  </si>
  <si>
    <t>-995396786</t>
  </si>
  <si>
    <t>88,7</t>
  </si>
  <si>
    <t>(4,9+4,04+4,7+4,1)*3,25</t>
  </si>
  <si>
    <t>(4,65+2,2+4,56+2,1)*3,25</t>
  </si>
  <si>
    <t>(4,3+6,57+6,55+4,19)*3,25</t>
  </si>
  <si>
    <t>(2,8+1,3+1+2,35+3,01)*2,95</t>
  </si>
  <si>
    <t>(3,44+2,61+1,75+0,6+1,65+3,01)*2,95</t>
  </si>
  <si>
    <t>(0,35+0,4+2,25+2,5+2,25+1,5+0,35-0,7)*0,5</t>
  </si>
  <si>
    <t>(1,25+2,25-0,7+1,2+2,25)*0,75</t>
  </si>
  <si>
    <t>(2,44+2,79+2,1+2,6)*2,25-4,86</t>
  </si>
  <si>
    <t>čelní stěna z chodby</t>
  </si>
  <si>
    <t>2,95*6,2</t>
  </si>
  <si>
    <t>122</t>
  </si>
  <si>
    <t>784221101</t>
  </si>
  <si>
    <t>Malby z malířských směsí otěruvzdorných za sucha dvojnásobné, bílé za sucha otěruvzdorné dobře v místnostech výšky do 3,80 m</t>
  </si>
  <si>
    <t>1325951458</t>
  </si>
  <si>
    <t>VRN</t>
  </si>
  <si>
    <t>Vedlejší rozpočtové náklady</t>
  </si>
  <si>
    <t>VRN3</t>
  </si>
  <si>
    <t>Zařízení staveniště</t>
  </si>
  <si>
    <t>123</t>
  </si>
  <si>
    <t>030001000</t>
  </si>
  <si>
    <t>Základní rozdělení průvodních činností a nákladů zařízení staveniště</t>
  </si>
  <si>
    <t>kpl</t>
  </si>
  <si>
    <t>1024</t>
  </si>
  <si>
    <t>1265717174</t>
  </si>
  <si>
    <t>17707UT - Vytápění</t>
  </si>
  <si>
    <t xml:space="preserve">    9 - Ostatní konstrukce a práce-bourání</t>
  </si>
  <si>
    <t xml:space="preserve">    713 - Izolace tepelné</t>
  </si>
  <si>
    <t xml:space="preserve">    731 - Ústřední vytápění - kotelny</t>
  </si>
  <si>
    <t xml:space="preserve">    733 - Ústřední vytápění - rozvodné potrubí</t>
  </si>
  <si>
    <t xml:space="preserve">    734 - Ústřední vytápění - armatury</t>
  </si>
  <si>
    <t xml:space="preserve">    735 - Ústřední vytápění - otopná tělesa</t>
  </si>
  <si>
    <t>Ostatní konstrukce a práce-bourání</t>
  </si>
  <si>
    <t>219900050</t>
  </si>
  <si>
    <t>Stavební přípomoci - drážky v podlahách (cca 27 m), prostupy stěnami (tl. 30 cm - cca 3x) , úpravy stávajícího komínového průduchu v místě zaústění, drážky ve stěnách u OT cca 1 m, drážky pro kabel k TE a k regulátoru, vyspravení, začištění</t>
  </si>
  <si>
    <t>-809595526</t>
  </si>
  <si>
    <t>735999999a</t>
  </si>
  <si>
    <t>Topná zkouška, vypláchnutí systému</t>
  </si>
  <si>
    <t>1122352297</t>
  </si>
  <si>
    <t>735999999b</t>
  </si>
  <si>
    <t>Uvedení kotle do provozu</t>
  </si>
  <si>
    <t>-815312283</t>
  </si>
  <si>
    <t>713</t>
  </si>
  <si>
    <t>Izolace tepelné</t>
  </si>
  <si>
    <t>713463111</t>
  </si>
  <si>
    <t>Montáž izolace tepelné potrubí a ohybů tvarovkami nebo deskami potrubními pouzdry bez povrchové úpravy (izolační materiál ve specifikaci) staženými pozinkovaným drátem potrubí D do 100 mm jednovrstvá</t>
  </si>
  <si>
    <t>-373288019</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</si>
  <si>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</si>
  <si>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283770950</t>
  </si>
  <si>
    <t>izolace potrubí 15 x 10 mm</t>
  </si>
  <si>
    <t>CS ÚRS 2013 02</t>
  </si>
  <si>
    <t>-391460363</t>
  </si>
  <si>
    <t>283771050</t>
  </si>
  <si>
    <t>izolace potrubí 18 x 10 mm</t>
  </si>
  <si>
    <t>CS ÚRS 2016 02</t>
  </si>
  <si>
    <t>1134898959</t>
  </si>
  <si>
    <t>283771040</t>
  </si>
  <si>
    <t>izolace potrubí 22 x 10 mm</t>
  </si>
  <si>
    <t>1138451748</t>
  </si>
  <si>
    <t>283771350</t>
  </si>
  <si>
    <t>páska samolepící po 20 m</t>
  </si>
  <si>
    <t>-888418830</t>
  </si>
  <si>
    <t>998713202</t>
  </si>
  <si>
    <t>Přesun hmot pro izolace tepelné stanovený procentní sazbou (%) z ceny vodorovná dopravní vzdálenost do 50 m v objektech výšky přes 6 do 12 m</t>
  </si>
  <si>
    <t>-1166719155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</si>
  <si>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</si>
  <si>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731</t>
  </si>
  <si>
    <t>Ústřední vytápění - kotelny</t>
  </si>
  <si>
    <t>731244493</t>
  </si>
  <si>
    <t>Montáž kotle ocelového závěsného na plyn kondenzačního o výkonu do 28 kW</t>
  </si>
  <si>
    <t>soubor</t>
  </si>
  <si>
    <t>437633214</t>
  </si>
  <si>
    <t>484176085</t>
  </si>
  <si>
    <t>kotel závěsný kondenzační plynový Protherm typ Gepard Condens 18/25 MKV-A, výkon 5,3-19,1 kW (25,5 kW pro TV), průtokový ohřev TV</t>
  </si>
  <si>
    <t>2028827459</t>
  </si>
  <si>
    <t>731249214</t>
  </si>
  <si>
    <t>Mtž prostorového regulátoru a venkovní sondy, propojení</t>
  </si>
  <si>
    <t>soub.</t>
  </si>
  <si>
    <t>-1254464097</t>
  </si>
  <si>
    <t>484176086</t>
  </si>
  <si>
    <t>Prostorový regulátor s ekvitermní regulací a venkovním čidlem - Set Thermolink P/2</t>
  </si>
  <si>
    <t>-480116880</t>
  </si>
  <si>
    <t>731810102</t>
  </si>
  <si>
    <t>Nucené odtahy spalin od turbokotlů soustředným potrubím vedeným vodorovně ke komínové šachtě, průměru 80/125 mm</t>
  </si>
  <si>
    <t>196010088</t>
  </si>
  <si>
    <t xml:space="preserve">Poznámka k souboru cen:_x000d_
1. Délka potrubí odtahu spalin vedených vodorovně nebo svisle, mezi napojením kotle a příslušným napojením na komínovou šachtu, prostupu stěnou nebo po napojení střešního komínku se oceňuje cenami prodloužení potrubí. </t>
  </si>
  <si>
    <t>998731202</t>
  </si>
  <si>
    <t>Přesun hmot pro kotelny stanovený procentní sazbou (%) z ceny vodorovná dopravní vzdálenost do 50 m v objektech výšky přes 6 do 12 m</t>
  </si>
  <si>
    <t>537242857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</si>
  <si>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</si>
  <si>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733</t>
  </si>
  <si>
    <t>Ústřední vytápění - rozvodné potrubí</t>
  </si>
  <si>
    <t>733222102</t>
  </si>
  <si>
    <t>Potrubí z trubek měděných polotvrdých spojovaných měkkým pájením D 15x1</t>
  </si>
  <si>
    <t>293043025</t>
  </si>
  <si>
    <t>733222103</t>
  </si>
  <si>
    <t>Potrubí z trubek měděných polotvrdých spojovaných měkkým pájením D 18/1</t>
  </si>
  <si>
    <t>-1992929123</t>
  </si>
  <si>
    <t>733222104</t>
  </si>
  <si>
    <t>Potrubí z trubek měděných polotvrdých spojovaných měkkým pájením D 22/1,0</t>
  </si>
  <si>
    <t>352265672</t>
  </si>
  <si>
    <t>551273230</t>
  </si>
  <si>
    <t>svorkové šroubení pr.15 mm/G 3/4, č. 3831-15.351</t>
  </si>
  <si>
    <t>KUS</t>
  </si>
  <si>
    <t>-1350734261</t>
  </si>
  <si>
    <t>551273231</t>
  </si>
  <si>
    <t>opěrné pouzdro ke svorkovému šroubení pr.15 mm, č. 1300-15.170</t>
  </si>
  <si>
    <t>114476869</t>
  </si>
  <si>
    <t>196323617</t>
  </si>
  <si>
    <t>Pájka pro měkké pájení L-SnAg 5</t>
  </si>
  <si>
    <t>1803506030</t>
  </si>
  <si>
    <t>196323618</t>
  </si>
  <si>
    <t>Pasta pro měkké pájení P 4943 SUP</t>
  </si>
  <si>
    <t>-716583447</t>
  </si>
  <si>
    <t>733224222</t>
  </si>
  <si>
    <t>Příplatek k potrubí měděnému za zhotovení přípojky z trubek měděných D 15x1</t>
  </si>
  <si>
    <t>-1524845119</t>
  </si>
  <si>
    <t>733224224</t>
  </si>
  <si>
    <t>Potrubí z trubek měděných Příplatek k cenám za zhotovení přípojky z trubek měděných D 22/1</t>
  </si>
  <si>
    <t>-884548788</t>
  </si>
  <si>
    <t>733291101</t>
  </si>
  <si>
    <t>Tlaková zkouška potrubí měděné do průměru 35</t>
  </si>
  <si>
    <t>-721173325</t>
  </si>
  <si>
    <t>998733202</t>
  </si>
  <si>
    <t>Přesun hmot pro rozvody potrubí stanovený procentní sazbou z ceny vodorovná dopravní vzdálenost do 50 m v objektech výšky přes 6 do 12 m</t>
  </si>
  <si>
    <t>-177792358</t>
  </si>
  <si>
    <t>734</t>
  </si>
  <si>
    <t>Ústřední vytápění - armatury</t>
  </si>
  <si>
    <t>734209102</t>
  </si>
  <si>
    <t>Montáž armatury závitové s jedním závitem G 3/8</t>
  </si>
  <si>
    <t>1019241126</t>
  </si>
  <si>
    <t>734209113</t>
  </si>
  <si>
    <t>Montáž armatura 2 závity G 1/2</t>
  </si>
  <si>
    <t>189814683</t>
  </si>
  <si>
    <t>551273225</t>
  </si>
  <si>
    <t>Radiátorová armatura pro žebřík HM (rohová, dvoutr. včetně termohlavice, č. Z-DO25</t>
  </si>
  <si>
    <t>-1772323511</t>
  </si>
  <si>
    <t>551273242b</t>
  </si>
  <si>
    <t>Krytka na HM č. Z-DO27</t>
  </si>
  <si>
    <t>-1055416053</t>
  </si>
  <si>
    <t>734221683</t>
  </si>
  <si>
    <t xml:space="preserve">Ventily regulační závitové hlavice termostatické, pro ovládání ventilů PN 10 do 110 st.C kapalinové s vestavěným čidlem </t>
  </si>
  <si>
    <t>1099366276</t>
  </si>
  <si>
    <t xml:space="preserve">Poznámka k souboru cen:_x000d_
1. V cenách -0101 až -0105 nejsou započteny náklady na dodávku a montáž měřící a vypouštěcí armatury.Tyto se oceňují samostatně souborem cen 734 49 1101 až -1105. </t>
  </si>
  <si>
    <t>734221686A</t>
  </si>
  <si>
    <t>Ruční hlavice do 110°C otopných těles VK</t>
  </si>
  <si>
    <t>1202596828</t>
  </si>
  <si>
    <t>734261407</t>
  </si>
  <si>
    <t>Šroubení připojovací armatury radiátorů PN 10 do 110 st.C, regulační uzavíratelné přímé G 3/4 x 18</t>
  </si>
  <si>
    <t>-1553241237</t>
  </si>
  <si>
    <t>734291123</t>
  </si>
  <si>
    <t>Kohout plnící a vypouštěcí G 1/2 PN 10 do 110°C závitový</t>
  </si>
  <si>
    <t>-2036475095</t>
  </si>
  <si>
    <t>734291243</t>
  </si>
  <si>
    <t>Ostatní armatury filtry závitové PN 16 do 130 st.C přímé s vnitřními závity G 3/4</t>
  </si>
  <si>
    <t>859698375</t>
  </si>
  <si>
    <t>734292714</t>
  </si>
  <si>
    <t>Ostatní armatury kulové kohouty PN 42 do 185 st.C přímé vnitřní závit G 3/4</t>
  </si>
  <si>
    <t>42404350</t>
  </si>
  <si>
    <t>998734202</t>
  </si>
  <si>
    <t>Přesun hmot pro armatury stanovený procentní sazbou (%) z ceny vodorovná dopravní vzdálenost do 50 m v objektech výšky přes 6 do 12 m</t>
  </si>
  <si>
    <t>-756240015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</si>
  <si>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</si>
  <si>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735</t>
  </si>
  <si>
    <t>Ústřední vytápění - otopná tělesa</t>
  </si>
  <si>
    <t>735000912</t>
  </si>
  <si>
    <t>Vyregulování ventilů a kohoutů s termostatickým ovládáním</t>
  </si>
  <si>
    <t>-1419795298</t>
  </si>
  <si>
    <t>735152271</t>
  </si>
  <si>
    <t>Otopná tělesa panelová (VK) PN 1,0 MPa, T do 110 st.C jednodesková s jednou přídavnou přestupní plochou výšky tělesa 600 mm 400 mm / 401 W stavební délky / výkonu</t>
  </si>
  <si>
    <t>875506551</t>
  </si>
  <si>
    <t>735152573</t>
  </si>
  <si>
    <t>Otopná tělesa panelová (VK) PN 1,0 MPa, T do 110 st.C dvoudesková se dvěma přídavnými přestupními plochami výšky tělesa 600 mm 600 mm / 1007 W stavební délky / výkonu</t>
  </si>
  <si>
    <t>1742789429</t>
  </si>
  <si>
    <t>735152674</t>
  </si>
  <si>
    <t>Otopná tělesa panelová (VK) PN 1,0 MPa, T do 110 st.C třídesková se třemi přídavnými přestupními plochami výšky tělesa 600 mm 700 mm / 1684 W stavební délky / výkonu</t>
  </si>
  <si>
    <t>40324148</t>
  </si>
  <si>
    <t>735152675</t>
  </si>
  <si>
    <t>Otopná tělesa panelová (VK) PN 1,0 MPa, T do 110 st.C třídesková se třemi přídavnými přestupními plochami výšky tělesa 600 mm 800 mm / 1925 W stavební délky / výkonu</t>
  </si>
  <si>
    <t>-2022843878</t>
  </si>
  <si>
    <t>735164522</t>
  </si>
  <si>
    <t>Otopná tělesa trubková montáž těles na stěnu výšky tělesa přes 1340 mm</t>
  </si>
  <si>
    <t>1224193766</t>
  </si>
  <si>
    <t xml:space="preserve">Poznámka k souboru cen:_x000d_
1. V cenách –4511 a –4542 nejsou započteny: a) náklady na otopná tělesa; tyto se oceňují ve specifikaci (v dodávce tělesa je nutno specifikovat soupravu upevňovacích prvků). b) montáž termostatických ventilů a jejich dodávka; tyto se oceňují samostatně podle typu ventilu. </t>
  </si>
  <si>
    <t>484516855</t>
  </si>
  <si>
    <t xml:space="preserve">těleso trubkové  Koralux Linear Max - M 1820x750mm</t>
  </si>
  <si>
    <t>1190754195</t>
  </si>
  <si>
    <t>735191905</t>
  </si>
  <si>
    <t>Odvzdušnění otopných těles</t>
  </si>
  <si>
    <t>-1319753222</t>
  </si>
  <si>
    <t>998735202</t>
  </si>
  <si>
    <t>Přesun hmot pro otopná tělesa stanovený procentní sazbou (%) z ceny vodorovná dopravní vzdálenost do 50 m v objektech výšky přes 6 do 12 m</t>
  </si>
  <si>
    <t>1086571182</t>
  </si>
  <si>
    <t>17707ZT - Zdravotní technika</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</si>
  <si>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</si>
  <si>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</si>
  <si>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</si>
  <si>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</si>
  <si>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219900054</t>
  </si>
  <si>
    <t>Stavební přípomoci - drážky ve stěnách pro potrubí (voda cca 6 m, kanalizace cca 4 m), v podlahách (voda cca 6 m, kanalizace cca 9 m), prostup stěnou nad 30 cm (1x + 2x), vyspravení, začištění</t>
  </si>
  <si>
    <t>-527413016</t>
  </si>
  <si>
    <t>721</t>
  </si>
  <si>
    <t>Zdravotechnika - vnitřní kanalizace</t>
  </si>
  <si>
    <t>721170975</t>
  </si>
  <si>
    <t>Opravy odpadního potrubí plastového krácení trub DN 125</t>
  </si>
  <si>
    <t>-34664199</t>
  </si>
  <si>
    <t>721171803</t>
  </si>
  <si>
    <t>Demontáž potrubí z novodurových trub odpadních nebo připojovacích do D 75</t>
  </si>
  <si>
    <t>-1595492912</t>
  </si>
  <si>
    <t xml:space="preserve">Poznámka k souboru cen:_x000d_
1. Demontáž plstěných pásů se oceňuje cenami souboru cen 722 18-18 Demontáž plstěných pásů z trub, části B 02. </t>
  </si>
  <si>
    <t>721171808</t>
  </si>
  <si>
    <t>Demontáž potrubí z novodurových trub odpadních nebo připojovacích přes 75 do D 114</t>
  </si>
  <si>
    <t>55721145</t>
  </si>
  <si>
    <t>721171905</t>
  </si>
  <si>
    <t>Opravy odpadního potrubí plastového vsazení odbočky do potrubí DN 110</t>
  </si>
  <si>
    <t>807102429</t>
  </si>
  <si>
    <t>721171915</t>
  </si>
  <si>
    <t>Opravy odpadního potrubí plastového propojení dosavadního potrubí DN 110</t>
  </si>
  <si>
    <t>1073144049</t>
  </si>
  <si>
    <t>721174004</t>
  </si>
  <si>
    <t>Potrubí z plastových trub polypropylenové svodné (ležaté) DN 70</t>
  </si>
  <si>
    <t>-1419078464</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</si>
  <si>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</si>
  <si>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721174005</t>
  </si>
  <si>
    <t>Potrubí kanalizační z PP svodné systém HT DN 100</t>
  </si>
  <si>
    <t>-1966350572</t>
  </si>
  <si>
    <t>721174025</t>
  </si>
  <si>
    <t>Potrubí kanalizační z PP odpadní systém HT DN 100</t>
  </si>
  <si>
    <t>-225025723</t>
  </si>
  <si>
    <t>721174042</t>
  </si>
  <si>
    <t>Potrubí kanalizační z PP připojovací DN 40</t>
  </si>
  <si>
    <t>1748717335</t>
  </si>
  <si>
    <t>721174043</t>
  </si>
  <si>
    <t>Potrubí kanalizační z PP připojovací DN 50</t>
  </si>
  <si>
    <t>1173618676</t>
  </si>
  <si>
    <t>721194104</t>
  </si>
  <si>
    <t>Vyvedení a upevnění odpadních výpustek D 40x1,8 mm</t>
  </si>
  <si>
    <t>1016593726</t>
  </si>
  <si>
    <t>721194105</t>
  </si>
  <si>
    <t>Vyvedení a upevnění odpadních výpustek D 50x1,8 mm</t>
  </si>
  <si>
    <t>1952182343</t>
  </si>
  <si>
    <t>721194109</t>
  </si>
  <si>
    <t>Vyvedení a upevnění odpadních výpustek D 110x2,3 mm</t>
  </si>
  <si>
    <t>703047465</t>
  </si>
  <si>
    <t>721290111</t>
  </si>
  <si>
    <t>Zkouška těsnosti potrubí kanalizace vodou do DN 125</t>
  </si>
  <si>
    <t>1608756550</t>
  </si>
  <si>
    <t>721290823</t>
  </si>
  <si>
    <t>Vnitrostaveništní přemístění vybouraných (demontovaných) hmot vnitřní kanalizace vodorovně do 100 m v objektech výšky přes 12 do 24 m</t>
  </si>
  <si>
    <t>2076954435</t>
  </si>
  <si>
    <t>998721203</t>
  </si>
  <si>
    <t>Přesun hmot pro vnitřní kanalizace stanovený procentní sazbou (%) z ceny vodorovná dopravní vzdálenost do 50 m v objektech výšky přes 12 do 24 m</t>
  </si>
  <si>
    <t>211366121</t>
  </si>
  <si>
    <t>722</t>
  </si>
  <si>
    <t>Zdravotechnika - vnitřní vodovod</t>
  </si>
  <si>
    <t>722160101A</t>
  </si>
  <si>
    <t>Potrubí vodovodní měděné měkké D 12x1 mm - připojení stojánkových výtoků</t>
  </si>
  <si>
    <t>1834343568</t>
  </si>
  <si>
    <t>722170801</t>
  </si>
  <si>
    <t>Demontáž rozvodů vody z plastů do D 25 mm</t>
  </si>
  <si>
    <t>-69835574</t>
  </si>
  <si>
    <t>722171913</t>
  </si>
  <si>
    <t>Odříznutí trubky nebo tvarovky u rozvodů vody z plastů D přes 20 do 25 mm</t>
  </si>
  <si>
    <t>-431793980</t>
  </si>
  <si>
    <t>722171933</t>
  </si>
  <si>
    <t>Výměna trubky, tvarovky, vsazení odbočky na rozvodech vody z plastů D přes 20 do 25 mm</t>
  </si>
  <si>
    <t>-758315925</t>
  </si>
  <si>
    <t xml:space="preserve">Poznámka k souboru cen:_x000d_
1. V cenách -1931 až -1940 nejsou započteny náklady na dodání hlavního materiálu; tento se oceňuje ve specifikaci. Ztratné lze stanovit: a) u potrubí 3%, b) u tvarovek se nestanoví. </t>
  </si>
  <si>
    <t>722174002</t>
  </si>
  <si>
    <t>Potrubí vodovodní plastové PPR svar polyfuze PN 16 D 20 x 2,8 mm</t>
  </si>
  <si>
    <t>344987046</t>
  </si>
  <si>
    <t>722174003</t>
  </si>
  <si>
    <t>Potrubí vodovodní plastové PPR svar polyfuze PN 16 D 25 x 3,5 mm</t>
  </si>
  <si>
    <t>1857694438</t>
  </si>
  <si>
    <t>722181211</t>
  </si>
  <si>
    <t>Ochrana potrubí tepelně izolačními trubicemi z pěnového polyetylenu PE přilepenými v příčných a podélných spojích, tloušťky izolace do 6 mm, vnitřního průměru izolace DN do 22 mm</t>
  </si>
  <si>
    <t>1449811108</t>
  </si>
  <si>
    <t xml:space="preserve">Poznámka k souboru cen:_x000d_
1. V cenách -1211 až -1255 jsou započteny i náklady na dodání tepelně izolačních trubic. </t>
  </si>
  <si>
    <t>722181212</t>
  </si>
  <si>
    <t>Ochrana potrubí tepelně izolačními trubicemi z pěnového polyetylenu PE přilepenými v příčných a podélných spojích, tloušťky izolace do 6 mm, vnitřního průměru izolace DN přes 22 do 32 mm</t>
  </si>
  <si>
    <t>210040095</t>
  </si>
  <si>
    <t>722181221</t>
  </si>
  <si>
    <t>Ochrana potrubí tepelně izolačními trubicemi z pěnového polyetylenu PE přilepenými v příčných a podélných spojích, tloušťky izolace přes 6 do 10 mm, vnitřního průměru izolace DN do 22 mm</t>
  </si>
  <si>
    <t>-56226856</t>
  </si>
  <si>
    <t>722181812</t>
  </si>
  <si>
    <t>Demontáž plstěných pásů z trub do D 50</t>
  </si>
  <si>
    <t>-294447520</t>
  </si>
  <si>
    <t xml:space="preserve">Poznámka k souboru cen:_x000d_
1. Cenami lze oceňovat i demontáž plstěných pásů z potrubí odpadního z novodurových trubek části B 01. 2. Množství se určí v m izolovaného potrubí. </t>
  </si>
  <si>
    <t>722190401</t>
  </si>
  <si>
    <t>Vyvedení a upevnění výpustku do DN 25</t>
  </si>
  <si>
    <t>-139107357</t>
  </si>
  <si>
    <t>722190901</t>
  </si>
  <si>
    <t>Opravy ostatní uzavření nebo otevření vodovodního potrubí při opravách včetně vypuštění a napuštění</t>
  </si>
  <si>
    <t>870562175</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</si>
  <si>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 2. Cenou nelze oceňovat uzavírání nebo otevírání potrubí, které odbočuje ze stoupacího potrubí a je opatřeno vlastním uzávěrem; tyto práce jsou započteny v cenách oprav (např. bytové uzávěry v instalačních šachtách). </t>
  </si>
  <si>
    <t>722220861</t>
  </si>
  <si>
    <t>Demontáž armatur závitových se dvěma závity do G 3/4</t>
  </si>
  <si>
    <t>-1821045901</t>
  </si>
  <si>
    <t>722232103</t>
  </si>
  <si>
    <t>Armatury se dvěma závity kulové kohouty PN 42 do 185 st.C přímé vnější a vnitřní závit G 1/2</t>
  </si>
  <si>
    <t>2026922279</t>
  </si>
  <si>
    <t>722290226</t>
  </si>
  <si>
    <t>Zkouška tlaková vodovodního potrubí závitového DN 50</t>
  </si>
  <si>
    <t>-1967690172</t>
  </si>
  <si>
    <t>722290234</t>
  </si>
  <si>
    <t>Proplach a dezinfekce vodovodního potrubí do DN 80</t>
  </si>
  <si>
    <t>-1468361992</t>
  </si>
  <si>
    <t>722290823</t>
  </si>
  <si>
    <t>Vnitrostaveništní přemístění vybouraných (demontovaných) hmot vnitřní vodovod vodorovně do 100 m v objektech výšky přes 12 do 24 m</t>
  </si>
  <si>
    <t>914521116</t>
  </si>
  <si>
    <t>998722203</t>
  </si>
  <si>
    <t>Přesun hmot pro vnitřní vodovod stanovený procentní sazbou (%) z ceny vodorovná dopravní vzdálenost do 50 m v objektech výšky přes 12 do 24 m</t>
  </si>
  <si>
    <t>1146270824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</si>
  <si>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</si>
  <si>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t>
  </si>
  <si>
    <t>Zdravotechnika - zařizovací předměty</t>
  </si>
  <si>
    <t>725110814</t>
  </si>
  <si>
    <t>Demontáž klozetů odsávacích nebo kombinačních</t>
  </si>
  <si>
    <t>-1322515937</t>
  </si>
  <si>
    <t>725112022</t>
  </si>
  <si>
    <t>Zařízení záchodů klozety keramické závěsné na nosné stěny s hlubokým splachováním odpad vodorovný</t>
  </si>
  <si>
    <t>-239483195</t>
  </si>
  <si>
    <t xml:space="preserve">Poznámka k souboru cen:_x000d_
1. V cenách -1351, -1361, -3124 není započten napájecí zdroj. 2. V cenách jsou započtená klozetová sedátka. </t>
  </si>
  <si>
    <t>551673940</t>
  </si>
  <si>
    <t>sedátko záchodové antibakteriální duroplastové bílé</t>
  </si>
  <si>
    <t>-182889531</t>
  </si>
  <si>
    <t>725210821</t>
  </si>
  <si>
    <t>Demontáž umyvadel bez výtokových armatur umyvadel</t>
  </si>
  <si>
    <t>-1019707828</t>
  </si>
  <si>
    <t>725211622</t>
  </si>
  <si>
    <t>Umyvadla keramická bez výtokových armatur se zápachovou uzávěrkou připevněná na stěnu šrouby bílá se sloupem 550 mm</t>
  </si>
  <si>
    <t>1323339086</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</si>
  <si>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</si>
  <si>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725220841</t>
  </si>
  <si>
    <t>Demontáž van ocelových rohových</t>
  </si>
  <si>
    <t>-682486952</t>
  </si>
  <si>
    <t>725222116</t>
  </si>
  <si>
    <t>Vany bez výtokových armatur akrylátové se zápachovou uzávěrkou klasické 1700x700 mm</t>
  </si>
  <si>
    <t>1089975101</t>
  </si>
  <si>
    <t xml:space="preserve">Poznámka k souboru cen:_x000d_
1. V cenách -9102 až -9105 je započteno i dodání zápachové uzávěrky. 2. V cenách -9102 až -9105 není započteno dodání vany. </t>
  </si>
  <si>
    <t>725230811</t>
  </si>
  <si>
    <t>Demontáž bidetů diturvitových</t>
  </si>
  <si>
    <t>-1513393603</t>
  </si>
  <si>
    <t>725319111</t>
  </si>
  <si>
    <t>Dřezy bez výtokových armatur montáž dřezů ostatních typů</t>
  </si>
  <si>
    <t>613843972</t>
  </si>
  <si>
    <t xml:space="preserve">Poznámka k souboru cen:_x000d_
1. V cenách -1113-14 není započtena lemovka z PVC. 2. V ceně -1131 není započtena úhelníková příchytka. 3. V cenách -1141, -2112 není započten napájecí zdroj. </t>
  </si>
  <si>
    <t>725530823</t>
  </si>
  <si>
    <t>Demontáž elektrických zásobníkových ohřívačů vody tlakových od 50 do 200 l</t>
  </si>
  <si>
    <t>1883742153</t>
  </si>
  <si>
    <t>725590813</t>
  </si>
  <si>
    <t>Vnitrostaveništní přemístění vybouraných (demontovaných) hmot zařizovacích předmětů vodorovně do 100 m v objektech výšky přes 12 do 24 m</t>
  </si>
  <si>
    <t>224939374</t>
  </si>
  <si>
    <t>725810811</t>
  </si>
  <si>
    <t>Demontáž výtokových ventilů nástěnných</t>
  </si>
  <si>
    <t>-1401331666</t>
  </si>
  <si>
    <t>725819201</t>
  </si>
  <si>
    <t>Montáž ventilů nástěnných G 1/2</t>
  </si>
  <si>
    <t>-2002551066</t>
  </si>
  <si>
    <t>551119820</t>
  </si>
  <si>
    <t>ventil pračkový RIO 10794 3/4"</t>
  </si>
  <si>
    <t>-2142242489</t>
  </si>
  <si>
    <t>725819401</t>
  </si>
  <si>
    <t>Montáž ventilů rohových G 1/2 s připojovací trubičkou</t>
  </si>
  <si>
    <t>569015746</t>
  </si>
  <si>
    <t>551410400A</t>
  </si>
  <si>
    <t>Kulový ventil rohový 1/2"</t>
  </si>
  <si>
    <t>2124529433</t>
  </si>
  <si>
    <t>725820801</t>
  </si>
  <si>
    <t>Demontáž baterií nástěnných do G 3/4</t>
  </si>
  <si>
    <t>-1135166015</t>
  </si>
  <si>
    <t>725820802</t>
  </si>
  <si>
    <t>Demontáž baterií stojánkových do 1 otvoru</t>
  </si>
  <si>
    <t>400932218</t>
  </si>
  <si>
    <t>725821328</t>
  </si>
  <si>
    <t>Baterie dřezové stojánkové pákové s vytahovací sprškou</t>
  </si>
  <si>
    <t>614257633</t>
  </si>
  <si>
    <t>725822611</t>
  </si>
  <si>
    <t>Baterie umyvadlové stojánkové pákové bez výpusti</t>
  </si>
  <si>
    <t>1971456230</t>
  </si>
  <si>
    <t>725831312</t>
  </si>
  <si>
    <t>Baterie vanové nástěnné pákové s příslušenstvím a pevným držákem</t>
  </si>
  <si>
    <t>-20063138</t>
  </si>
  <si>
    <t>725860811</t>
  </si>
  <si>
    <t>Demontáž zápachových uzávěrek pro zařizovací předměty jednoduchých</t>
  </si>
  <si>
    <t>-543900593</t>
  </si>
  <si>
    <t>725861102</t>
  </si>
  <si>
    <t>Zápachová uzávěrka pro umyvadla DN 40</t>
  </si>
  <si>
    <t>-1504786856</t>
  </si>
  <si>
    <t>725862113</t>
  </si>
  <si>
    <t>Zápachová uzávěrka pro dřezy s přípojkou pro pračku nebo myčku DN 40/50</t>
  </si>
  <si>
    <t>-2004472573</t>
  </si>
  <si>
    <t>725864311</t>
  </si>
  <si>
    <t>Zápachová uzávěrka van DN 40/50 s kulovým kloubem na odtoku</t>
  </si>
  <si>
    <t>1812503875</t>
  </si>
  <si>
    <t>725869218</t>
  </si>
  <si>
    <t>Montáž zápachových uzávěrek U-sifonů</t>
  </si>
  <si>
    <t>1915497570</t>
  </si>
  <si>
    <t>551618301</t>
  </si>
  <si>
    <t>záchytná ZU DN 32 HL21 pro odvod kondenzátu a přepadu od pojistných ventilů</t>
  </si>
  <si>
    <t>-775974531</t>
  </si>
  <si>
    <t>551618341</t>
  </si>
  <si>
    <t>uzávěrka zápachová pračková podomít.HL405 DN40/50 s přípojem vody</t>
  </si>
  <si>
    <t>-387120735</t>
  </si>
  <si>
    <t>725980123</t>
  </si>
  <si>
    <t>Dvířka 30/30</t>
  </si>
  <si>
    <t>-1014768396</t>
  </si>
  <si>
    <t>998725203</t>
  </si>
  <si>
    <t>Přesun hmot pro zařizovací předměty stanovený procentní sazbou (%) z ceny vodorovná dopravní vzdálenost do 50 m v objektech výšky přes 12 do 24 m</t>
  </si>
  <si>
    <t>-1044812464</t>
  </si>
  <si>
    <t>726</t>
  </si>
  <si>
    <t>Zdravotechnika - předstěnové instalace</t>
  </si>
  <si>
    <t>726131041</t>
  </si>
  <si>
    <t>Předstěnové instalační systémy do lehkých stěn s kovovou konstrukcí pro závěsné klozety ovládání zepředu, stavební výšky 1120 mm</t>
  </si>
  <si>
    <t>1684705015</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</si>
  <si>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 2. V ceně nejsou započteny náklady na: -1043 dodání podpěrných prvků a madel, -1202 až -1204 dodání ovládacího tlačítka. 3. V cenách nejsou započteny náklady na dodávku zařizovacích předmětů. </t>
  </si>
  <si>
    <t>998726213</t>
  </si>
  <si>
    <t>Přesun hmot pro instalační prefabrikáty stanovený procentní sazbou (%) z ceny vodorovná dopravní vzdálenost do 50 m v objektech výšky přes 12 do 24 m</t>
  </si>
  <si>
    <t>-2135789800</t>
  </si>
  <si>
    <t>17707PL - Vnitřní plynovod</t>
  </si>
  <si>
    <t xml:space="preserve">    723 - Zdravotechnika - vnitřní plynovod</t>
  </si>
  <si>
    <t>219900051</t>
  </si>
  <si>
    <t>Stavební přípomoci - drážky ve stěnách (cca 5 m), ochrana potrubí ve stěně ochrannými korýtky, prostup stěnou nad 30 cm (1x), vyspravení, začištění, odvoz suti</t>
  </si>
  <si>
    <t>2038816942</t>
  </si>
  <si>
    <t>1*0,99952 'Přepočtené koeficientem množství</t>
  </si>
  <si>
    <t>723999999</t>
  </si>
  <si>
    <t>Revize plynovodu</t>
  </si>
  <si>
    <t>ks</t>
  </si>
  <si>
    <t>-62229205</t>
  </si>
  <si>
    <t>723</t>
  </si>
  <si>
    <t>Zdravotechnika - vnitřní plynovod</t>
  </si>
  <si>
    <t>723160204</t>
  </si>
  <si>
    <t>Přípojka k plynoměru spojované na závit bez ochozu G 1</t>
  </si>
  <si>
    <t>-508136139</t>
  </si>
  <si>
    <t>723160334</t>
  </si>
  <si>
    <t>Rozpěrka přípojek plynoměru G 1</t>
  </si>
  <si>
    <t>-911821717</t>
  </si>
  <si>
    <t>723181013</t>
  </si>
  <si>
    <t>Potrubí měděné polotvrdé spojované lisováním pr. 22 mm</t>
  </si>
  <si>
    <t>-1328362527</t>
  </si>
  <si>
    <t>723190252</t>
  </si>
  <si>
    <t>Výpustky plynovodní vedení a upevnění DN 20</t>
  </si>
  <si>
    <t>-155986372</t>
  </si>
  <si>
    <t>723190907</t>
  </si>
  <si>
    <t>Odvzdušnění+napuštění plynovodního potrubí</t>
  </si>
  <si>
    <t>1721424677</t>
  </si>
  <si>
    <t>723190909</t>
  </si>
  <si>
    <t>Tlaková zkouška plynovodního potrubí</t>
  </si>
  <si>
    <t>1815384314</t>
  </si>
  <si>
    <t>723190914</t>
  </si>
  <si>
    <t>Navaření odbočky na potrubí plynovodní DN 25</t>
  </si>
  <si>
    <t>-944001414</t>
  </si>
  <si>
    <t>723230103</t>
  </si>
  <si>
    <t>Armatury se dvěma závity s protipožární armaturou PN 5 kulové uzávěry přímé závity vnitřní G 3/4 FF</t>
  </si>
  <si>
    <t>1950385257</t>
  </si>
  <si>
    <t xml:space="preserve">Poznámka k souboru cen:_x000d_
1. Cenami -9101 až -9108 nelze oceňovat montáž středotlakých regulátorů nebo jejich souprav. 2. V cenách -4351 a -4352 je upevňovací spojovací materiál součástí dodávky skříňky a soklu. </t>
  </si>
  <si>
    <t>723230153</t>
  </si>
  <si>
    <t>Flexibilní hadice na plyn G 3/4 PN 1 délky 500 mm</t>
  </si>
  <si>
    <t>836997095</t>
  </si>
  <si>
    <t>723231164</t>
  </si>
  <si>
    <t>Kohout přímý G 1 se 2 závity s páčkou</t>
  </si>
  <si>
    <t>1892073035</t>
  </si>
  <si>
    <t>723261912</t>
  </si>
  <si>
    <t>Montáž plynoměrů PS-2, PS-6</t>
  </si>
  <si>
    <t>-1154049254</t>
  </si>
  <si>
    <t>998723203</t>
  </si>
  <si>
    <t>Přesun hmot pro vnitřní plynovod stanovený procentní sazbou (%) z ceny vodorovná dopravní vzdálenost do 50 m v objektech výšky přes 12 do 24 m</t>
  </si>
  <si>
    <t>397491409</t>
  </si>
  <si>
    <t>783624551</t>
  </si>
  <si>
    <t>Základní nátěr armatur a kovových potrubí jednonásobný potrubí do DN 50 mm akrylátový</t>
  </si>
  <si>
    <t>-1054439957</t>
  </si>
  <si>
    <t>783627601</t>
  </si>
  <si>
    <t>Krycí nátěr (email) armatur a kovových potrubí potrubí do DN 50 mm jednonásobný syntetický akrylátový</t>
  </si>
  <si>
    <t>1308357293</t>
  </si>
  <si>
    <t>17707EL - elektroinstalace</t>
  </si>
  <si>
    <t>M - M</t>
  </si>
  <si>
    <t xml:space="preserve">    21-M - Elektromontáže</t>
  </si>
  <si>
    <t xml:space="preserve">    46-M - Zemní práce při extr.mont.pracích</t>
  </si>
  <si>
    <t xml:space="preserve">    HZS - Práce ceníkem nespecifikované</t>
  </si>
  <si>
    <t>21-M</t>
  </si>
  <si>
    <t>Elektromontáže</t>
  </si>
  <si>
    <t>210010015</t>
  </si>
  <si>
    <t>Montáž trubek plastových ohebných D 16 mm uložených volně</t>
  </si>
  <si>
    <t>628897190</t>
  </si>
  <si>
    <t>345711520</t>
  </si>
  <si>
    <t>trubka elektroinstalační ohebná Monoflex z PH 1416/1</t>
  </si>
  <si>
    <t>128</t>
  </si>
  <si>
    <t>1826396410</t>
  </si>
  <si>
    <t>210010301</t>
  </si>
  <si>
    <t>Montáž krabic přístrojových zapuštěných plastových kruhových KU 68/1, KU68/1301, KP67, KP68/2</t>
  </si>
  <si>
    <t>1786848544</t>
  </si>
  <si>
    <t>345715190</t>
  </si>
  <si>
    <t>krabice univerzální přístroj z PH KU 68/2-1902</t>
  </si>
  <si>
    <t>-684912726</t>
  </si>
  <si>
    <t>210010321</t>
  </si>
  <si>
    <t>Montáž rozvodek zapuštěných plastových kruhových KU68-1903/KO, KR97/KO97V</t>
  </si>
  <si>
    <t>1629405206</t>
  </si>
  <si>
    <t>345715630</t>
  </si>
  <si>
    <t>rozvodka krabicová z PH KR 97/5</t>
  </si>
  <si>
    <t>100695695</t>
  </si>
  <si>
    <t>210100003</t>
  </si>
  <si>
    <t>Ukončení vodičů v rozváděči nebo na přístroji včetně zapojení průřezu žíly do 16 mm2</t>
  </si>
  <si>
    <t>1989657867</t>
  </si>
  <si>
    <t>210100173</t>
  </si>
  <si>
    <t>Ukončení kabelů smršťovací záklopkou nebo páskou se zapojením bez letování žíly do 3x4 mm2</t>
  </si>
  <si>
    <t>748582680</t>
  </si>
  <si>
    <t>210100258</t>
  </si>
  <si>
    <t>Ukončení kabelů smršťovací záklopkou nebo páskou se zapojením bez letování žíly do 5x4 mm2</t>
  </si>
  <si>
    <t>1248568466</t>
  </si>
  <si>
    <t>210100349</t>
  </si>
  <si>
    <t>Ukončení kabelů koncovkou ucpávkovou do 4 žil do P 13,5 na ventilátoru</t>
  </si>
  <si>
    <t>1019561218</t>
  </si>
  <si>
    <t>210110041</t>
  </si>
  <si>
    <t>Montáž vypínač (polo)zapuštěný šroubové připojení 1 -jednopólový</t>
  </si>
  <si>
    <t>1655047975</t>
  </si>
  <si>
    <t>345354001</t>
  </si>
  <si>
    <t>spínač zapuštěný kompletní, Tango 10A/250V řazení 1, 1S, 1So</t>
  </si>
  <si>
    <t>2124352378</t>
  </si>
  <si>
    <t>210110043</t>
  </si>
  <si>
    <t>Montáž přepínač (polo)zapuštěný šroubové připojení 5 -seriový</t>
  </si>
  <si>
    <t>312406336</t>
  </si>
  <si>
    <t>345354051</t>
  </si>
  <si>
    <t>spínač zapuštěný kompletní, 10A/250V řazení 5</t>
  </si>
  <si>
    <t>-990428642</t>
  </si>
  <si>
    <t>210110045</t>
  </si>
  <si>
    <t>Montáž přepínač (polo)zapuštěný šroubové připojení 6 -střídavý</t>
  </si>
  <si>
    <t>1735480708</t>
  </si>
  <si>
    <t>345354061</t>
  </si>
  <si>
    <t>spínač zapuštěný kompletní, 10A/250V řazení 6</t>
  </si>
  <si>
    <t>-1180536506</t>
  </si>
  <si>
    <t>210110046</t>
  </si>
  <si>
    <t>Montáž přepínač (polo)zapuštěný šroubové připojení 7 -křížový</t>
  </si>
  <si>
    <t>-2049897002</t>
  </si>
  <si>
    <t>345354071</t>
  </si>
  <si>
    <t>TANGO kompletní, řazení 7, 7So</t>
  </si>
  <si>
    <t>-390284068</t>
  </si>
  <si>
    <t>210110054</t>
  </si>
  <si>
    <t>Montáž přepínač (polo)zapuštěný šroubové připojení 6+6 -dvojitý střídavý</t>
  </si>
  <si>
    <t>1138418456</t>
  </si>
  <si>
    <t>345354251</t>
  </si>
  <si>
    <t>TANGO kompletní, řazení 6+6</t>
  </si>
  <si>
    <t>1968675985</t>
  </si>
  <si>
    <t>210110072</t>
  </si>
  <si>
    <t>montáž prostorových termostatů</t>
  </si>
  <si>
    <t>-399395537</t>
  </si>
  <si>
    <t>286163340</t>
  </si>
  <si>
    <t>termostat prostorový programový</t>
  </si>
  <si>
    <t>-838892482</t>
  </si>
  <si>
    <t>210110082</t>
  </si>
  <si>
    <t>Montáž spínačů přípojek sporákových šroubové připojení s doutnavkou se zapojením vodičů</t>
  </si>
  <si>
    <t>1023089146</t>
  </si>
  <si>
    <t>345363980</t>
  </si>
  <si>
    <t>spínač páčkový 25A zapuštěná montáž se signální doutnavkou 39563-23C</t>
  </si>
  <si>
    <t>329370612</t>
  </si>
  <si>
    <t>210110152</t>
  </si>
  <si>
    <t>Montáž ovladač (polo)zapuštěný šroubové připojení 1/0 -tlačítkový zapínací</t>
  </si>
  <si>
    <t>-1340392247</t>
  </si>
  <si>
    <t>345354351</t>
  </si>
  <si>
    <t>TANGO kompletní tlač. ovladač, řazení 1/0</t>
  </si>
  <si>
    <t>195379992</t>
  </si>
  <si>
    <t>210111011</t>
  </si>
  <si>
    <t>Montáž zásuvka (polo)zapuštěná šroubové připojení 2P+PE se zapojením vodičů</t>
  </si>
  <si>
    <t>1691163113</t>
  </si>
  <si>
    <t>345511021</t>
  </si>
  <si>
    <t>zásuvka TANGO kompletní, 16A/250V, 2P+PE</t>
  </si>
  <si>
    <t>-663011177</t>
  </si>
  <si>
    <t>345511022</t>
  </si>
  <si>
    <t>zásuvka TANGO 16A/250V, 2P+PE kpl. s 3.st přep ochrany</t>
  </si>
  <si>
    <t>450312698</t>
  </si>
  <si>
    <t>210111012</t>
  </si>
  <si>
    <t>Montáž zásuvka (polo)zapuštěná šroubové připojení 2P+PE dvojí zapojení - průběžná</t>
  </si>
  <si>
    <t>635935457</t>
  </si>
  <si>
    <t>345511023</t>
  </si>
  <si>
    <t>zásuvka dvojitá TANGO kompletní, 16A/250V, 2P+PE</t>
  </si>
  <si>
    <t>1907956715</t>
  </si>
  <si>
    <t>345511024</t>
  </si>
  <si>
    <t>zásuvka dvojitá TANGO kompletní, 16A/250V, 2P+PE s 3. st. přep ochrany</t>
  </si>
  <si>
    <t>1254285089</t>
  </si>
  <si>
    <t>210120401</t>
  </si>
  <si>
    <t>Montáž jističů jednopólových nn do 25 A bez krytu</t>
  </si>
  <si>
    <t>-1651027817</t>
  </si>
  <si>
    <t>358221110</t>
  </si>
  <si>
    <t>jistič 1pólový-charakteristika B PL7- B16/1, 16A</t>
  </si>
  <si>
    <t>1307771701</t>
  </si>
  <si>
    <t>358221270</t>
  </si>
  <si>
    <t>jističochránič PFL7-10/1N/B/003, 10A</t>
  </si>
  <si>
    <t>-673638945</t>
  </si>
  <si>
    <t>210120465</t>
  </si>
  <si>
    <t>Montáž chráničů čtyřpólových nn do 63 A bez krytu</t>
  </si>
  <si>
    <t>190808860</t>
  </si>
  <si>
    <t>358224680</t>
  </si>
  <si>
    <t>proudový chránič PF7-40/4*30mA čtyřpólový</t>
  </si>
  <si>
    <t>494629534</t>
  </si>
  <si>
    <t>210120467</t>
  </si>
  <si>
    <t>Montáž přepěťové ochrany B+C</t>
  </si>
  <si>
    <t>75726722</t>
  </si>
  <si>
    <t>358000001</t>
  </si>
  <si>
    <t>přepěťová ochrana B+C, FLP-B+C MAXI V/3</t>
  </si>
  <si>
    <t>104716690</t>
  </si>
  <si>
    <t>210201015</t>
  </si>
  <si>
    <t>Montáž svítidel zářivkových bytových stropních přisazených 1 zdroj s krytem</t>
  </si>
  <si>
    <t>219835265</t>
  </si>
  <si>
    <t>348900004</t>
  </si>
  <si>
    <t>D svít. přisazené zářivkové 1x24W, IP20, PETRA, FIMB 549-C Y24</t>
  </si>
  <si>
    <t>1370186759</t>
  </si>
  <si>
    <t>210203003</t>
  </si>
  <si>
    <t>Montáž svítidel žárovkových bytových stropních přisazených 1 zdroj se sklem</t>
  </si>
  <si>
    <t>1911685744</t>
  </si>
  <si>
    <t>348900003</t>
  </si>
  <si>
    <t>C svít. přisazené žárovkové s LED zdrojem 1x9W, IP43, AURA 1, IN-12K2/040</t>
  </si>
  <si>
    <t>-2078711047</t>
  </si>
  <si>
    <t>210203004</t>
  </si>
  <si>
    <t>Montáž svítidel žárovkových bytových stropních přisazených 2 zdroje</t>
  </si>
  <si>
    <t>-318168584</t>
  </si>
  <si>
    <t>348900001</t>
  </si>
  <si>
    <t>A svít. přisazené žárovkové s LED zdrojem 2x9W, IP20, AURA D10-X, IN-22B14/014/X..</t>
  </si>
  <si>
    <t>-1161014946</t>
  </si>
  <si>
    <t>348900002</t>
  </si>
  <si>
    <t>B svít. přisazené žárovkové s LED zdrojem 2x9W, IP43, AURA 2, IN 22K52/042</t>
  </si>
  <si>
    <t>2085663023</t>
  </si>
  <si>
    <t>210220321</t>
  </si>
  <si>
    <t>Montáž svorek hromosvodných na potrubí typ Bernard se zhotovením pásku</t>
  </si>
  <si>
    <t>1592526220</t>
  </si>
  <si>
    <t>354421500</t>
  </si>
  <si>
    <t>svorka uzemňovací 2516 32X29X2 mm (OP)</t>
  </si>
  <si>
    <t>-1708822685</t>
  </si>
  <si>
    <t>210290751</t>
  </si>
  <si>
    <t>Montáž ventilátorů do 1,5 kW</t>
  </si>
  <si>
    <t>-909973962</t>
  </si>
  <si>
    <t>429900001</t>
  </si>
  <si>
    <t>ventilátor 230V, do 30W</t>
  </si>
  <si>
    <t>256</t>
  </si>
  <si>
    <t>1630824921</t>
  </si>
  <si>
    <t>210800525</t>
  </si>
  <si>
    <t>Montáž měděných vodičů CY, HO5V, HO7V, NYM, NYY, YY 2,5 mm2 uložených volně</t>
  </si>
  <si>
    <t>-1574577078</t>
  </si>
  <si>
    <t>341410240</t>
  </si>
  <si>
    <t>vodič silový s Cu jádrem CY pocínovaný 2,50 mm2</t>
  </si>
  <si>
    <t>-404957245</t>
  </si>
  <si>
    <t>210800529</t>
  </si>
  <si>
    <t>Montáž měděných vodičů CY, HO5V, HO7V, NYM, NYY, YY 16 mm2 uložených volně</t>
  </si>
  <si>
    <t>-1440724067</t>
  </si>
  <si>
    <t>341408280</t>
  </si>
  <si>
    <t>vodič silový s Cu jádrem CY H07 V-R 16 mm2</t>
  </si>
  <si>
    <t>1441040923</t>
  </si>
  <si>
    <t>210810005</t>
  </si>
  <si>
    <t>Montáž měděných kabelů CYKY, NYM, NYY, YSLY 750 V 3x1,5 mm2 uložených volně</t>
  </si>
  <si>
    <t>-2124502846</t>
  </si>
  <si>
    <t>341110300</t>
  </si>
  <si>
    <t>kabel silový s Cu jádrem CYKY 3x1,5 mm2</t>
  </si>
  <si>
    <t>1663975534</t>
  </si>
  <si>
    <t>210810006</t>
  </si>
  <si>
    <t>Montáž měděných kabelů CYKY, NYM, NYY, YSLY 750 V 3x2,5 mm2 uložených volně</t>
  </si>
  <si>
    <t>-1771170044</t>
  </si>
  <si>
    <t>341110360</t>
  </si>
  <si>
    <t>kabel silový s Cu jádrem CYKY 3x2,5 mm2</t>
  </si>
  <si>
    <t>805457637</t>
  </si>
  <si>
    <t>210810015</t>
  </si>
  <si>
    <t>Montáž měděných kabelů CYKY, NYM, NYY, YSLY 750 V 5x1,5 mm2 uložených volně</t>
  </si>
  <si>
    <t>-1705464703</t>
  </si>
  <si>
    <t>341110900</t>
  </si>
  <si>
    <t>kabel silový s Cu jádrem CYKY 5x1,5 mm2</t>
  </si>
  <si>
    <t>-1635662243</t>
  </si>
  <si>
    <t>210810016</t>
  </si>
  <si>
    <t>Montáž měděných kabelů CYKY, NYM, NYY, YSLY 750 V 5x2,5 mm2 uložených volně</t>
  </si>
  <si>
    <t>-955364142</t>
  </si>
  <si>
    <t>341110940</t>
  </si>
  <si>
    <t>kabel silový s Cu jádrem CYKY 5x2,5 mm2</t>
  </si>
  <si>
    <t>-167557157</t>
  </si>
  <si>
    <t>46-M</t>
  </si>
  <si>
    <t>Zemní práce při extr.mont.pracích</t>
  </si>
  <si>
    <t>460680162</t>
  </si>
  <si>
    <t>Vybourání otvorů ve zdivu cihelném plochy do 0,0225 m2, tloušťky do 30 cm</t>
  </si>
  <si>
    <t>1874319069</t>
  </si>
  <si>
    <t>460680402</t>
  </si>
  <si>
    <t>Vysekání kapes a výklenků ve zdivu z lehkých betonů, dutých cihel a tvárnic pro krabice 10x10x8 cm</t>
  </si>
  <si>
    <t>-132540263</t>
  </si>
  <si>
    <t>460680605</t>
  </si>
  <si>
    <t>Vysekání rýh pro montáž trubek a kabelů v cihelných zdech hloubky do 7 cm a šířky do 15 cm</t>
  </si>
  <si>
    <t>1562564475</t>
  </si>
  <si>
    <t>460690031</t>
  </si>
  <si>
    <t>Osazení hmoždinek včetně vyvrtání otvoru ve stěnách cihelných průměru do 8 mm</t>
  </si>
  <si>
    <t>-244535231</t>
  </si>
  <si>
    <t>460690061</t>
  </si>
  <si>
    <t>Osazení hmoždinek včetně vyvrtání otvoru ve stropech keramických průměru do 8 mm</t>
  </si>
  <si>
    <t>-518254406</t>
  </si>
  <si>
    <t>HZS</t>
  </si>
  <si>
    <t>Práce ceníkem nespecifikované</t>
  </si>
  <si>
    <t>900002</t>
  </si>
  <si>
    <t>úpravy ve stáv. rozváděči, úpravy v el. instalaci</t>
  </si>
  <si>
    <t>hod</t>
  </si>
  <si>
    <t>723298508</t>
  </si>
  <si>
    <t>HZS900001</t>
  </si>
  <si>
    <t>revize el. zařízení</t>
  </si>
  <si>
    <t>512</t>
  </si>
  <si>
    <t>530719347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</si>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</sst>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6"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6"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0" fillId="4" borderId="28" xfId="0" applyNumberFormat="1" applyFont="1" applyFill="1" applyBorder="1" applyAlignment="1" applyProtection="1">
      <alignment vertical="center"/>
      <protection locked="0"/>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2" borderId="1" xfId="0" applyFont="1" applyFill="1" applyBorder="1" applyAlignment="1">
      <alignment horizontal="left" vertical="center"/>
      <protection locked="0"/>
    </xf>
    <xf numFmtId="0" fontId="42" fillId="2"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21</v>
      </c>
      <c r="AO7" s="29"/>
      <c r="AP7" s="29"/>
      <c r="AQ7" s="31"/>
      <c r="BE7" s="39"/>
      <c r="BS7" s="24" t="s">
        <v>8</v>
      </c>
    </row>
    <row r="8" ht="14.4" customHeight="1">
      <c r="B8" s="28"/>
      <c r="C8" s="29"/>
      <c r="D8" s="40"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25</v>
      </c>
      <c r="AL8" s="29"/>
      <c r="AM8" s="29"/>
      <c r="AN8" s="41" t="s">
        <v>26</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28</v>
      </c>
      <c r="AL10" s="29"/>
      <c r="AM10" s="29"/>
      <c r="AN10" s="35" t="s">
        <v>29</v>
      </c>
      <c r="AO10" s="29"/>
      <c r="AP10" s="29"/>
      <c r="AQ10" s="31"/>
      <c r="BE10" s="39"/>
      <c r="BS10" s="24" t="s">
        <v>8</v>
      </c>
    </row>
    <row r="11" ht="18.48" customHeight="1">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31</v>
      </c>
      <c r="AL11" s="29"/>
      <c r="AM11" s="29"/>
      <c r="AN11" s="35" t="s">
        <v>32</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33</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28</v>
      </c>
      <c r="AL13" s="29"/>
      <c r="AM13" s="29"/>
      <c r="AN13" s="42" t="s">
        <v>34</v>
      </c>
      <c r="AO13" s="29"/>
      <c r="AP13" s="29"/>
      <c r="AQ13" s="31"/>
      <c r="BE13" s="39"/>
      <c r="BS13" s="24" t="s">
        <v>8</v>
      </c>
    </row>
    <row r="14">
      <c r="B14" s="28"/>
      <c r="C14" s="29"/>
      <c r="D14" s="29"/>
      <c r="E14" s="42" t="s">
        <v>34</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31</v>
      </c>
      <c r="AL14" s="29"/>
      <c r="AM14" s="29"/>
      <c r="AN14" s="42" t="s">
        <v>34</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35</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28</v>
      </c>
      <c r="AL16" s="29"/>
      <c r="AM16" s="29"/>
      <c r="AN16" s="35" t="s">
        <v>21</v>
      </c>
      <c r="AO16" s="29"/>
      <c r="AP16" s="29"/>
      <c r="AQ16" s="31"/>
      <c r="BE16" s="39"/>
      <c r="BS16" s="24" t="s">
        <v>6</v>
      </c>
    </row>
    <row r="17" ht="18.48" customHeight="1">
      <c r="B17" s="28"/>
      <c r="C17" s="29"/>
      <c r="D17" s="29"/>
      <c r="E17" s="35" t="s">
        <v>36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31</v>
      </c>
      <c r="AL17" s="29"/>
      <c r="AM17" s="29"/>
      <c r="AN17" s="35" t="s">
        <v>21</v>
      </c>
      <c r="AO17" s="29"/>
      <c r="AP17" s="29"/>
      <c r="AQ17" s="31"/>
      <c r="BE17" s="39"/>
      <c r="BS17" s="24" t="s">
        <v>37</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38</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57" customHeight="1">
      <c r="B20" s="28"/>
      <c r="C20" s="29"/>
      <c r="D20" s="29"/>
      <c r="E20" s="44" t="s">
        <v>39</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40</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41</v>
      </c>
      <c r="M25" s="52"/>
      <c r="N25" s="52"/>
      <c r="O25" s="52"/>
      <c r="P25" s="47"/>
      <c r="Q25" s="47"/>
      <c r="R25" s="47"/>
      <c r="S25" s="47"/>
      <c r="T25" s="47"/>
      <c r="U25" s="47"/>
      <c r="V25" s="47"/>
      <c r="W25" s="52" t="s">
        <v>42</v>
      </c>
      <c r="X25" s="52"/>
      <c r="Y25" s="52"/>
      <c r="Z25" s="52"/>
      <c r="AA25" s="52"/>
      <c r="AB25" s="52"/>
      <c r="AC25" s="52"/>
      <c r="AD25" s="52"/>
      <c r="AE25" s="52"/>
      <c r="AF25" s="47"/>
      <c r="AG25" s="47"/>
      <c r="AH25" s="47"/>
      <c r="AI25" s="47"/>
      <c r="AJ25" s="47"/>
      <c r="AK25" s="52" t="s">
        <v>43</v>
      </c>
      <c r="AL25" s="52"/>
      <c r="AM25" s="52"/>
      <c r="AN25" s="52"/>
      <c r="AO25" s="52"/>
      <c r="AP25" s="47"/>
      <c r="AQ25" s="51"/>
      <c r="BE25" s="39"/>
    </row>
    <row r="26" s="2" customFormat="1" ht="14.4" customHeight="1">
      <c r="B26" s="53"/>
      <c r="C26" s="54"/>
      <c r="D26" s="55" t="s">
        <v>44</v>
      </c>
      <c r="E26" s="54"/>
      <c r="F26" s="55" t="s">
        <v>45</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46</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47</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48</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49</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50</v>
      </c>
      <c r="E32" s="61"/>
      <c r="F32" s="61"/>
      <c r="G32" s="61"/>
      <c r="H32" s="61"/>
      <c r="I32" s="61"/>
      <c r="J32" s="61"/>
      <c r="K32" s="61"/>
      <c r="L32" s="61"/>
      <c r="M32" s="61"/>
      <c r="N32" s="61"/>
      <c r="O32" s="61"/>
      <c r="P32" s="61"/>
      <c r="Q32" s="61"/>
      <c r="R32" s="61"/>
      <c r="S32" s="61"/>
      <c r="T32" s="62" t="s">
        <v>51</v>
      </c>
      <c r="U32" s="61"/>
      <c r="V32" s="61"/>
      <c r="W32" s="61"/>
      <c r="X32" s="63" t="s">
        <v>52</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53</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17707</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Byt č.1 - Šultysova 167 KH</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23</v>
      </c>
      <c r="D44" s="74"/>
      <c r="E44" s="74"/>
      <c r="F44" s="74"/>
      <c r="G44" s="74"/>
      <c r="H44" s="74"/>
      <c r="I44" s="74"/>
      <c r="J44" s="74"/>
      <c r="K44" s="74"/>
      <c r="L44" s="84" t="str">
        <f>IF(K8="","",K8)</f>
        <v>Šultysova 167, Kutná Hora - Vnitřní Město</v>
      </c>
      <c r="M44" s="74"/>
      <c r="N44" s="74"/>
      <c r="O44" s="74"/>
      <c r="P44" s="74"/>
      <c r="Q44" s="74"/>
      <c r="R44" s="74"/>
      <c r="S44" s="74"/>
      <c r="T44" s="74"/>
      <c r="U44" s="74"/>
      <c r="V44" s="74"/>
      <c r="W44" s="74"/>
      <c r="X44" s="74"/>
      <c r="Y44" s="74"/>
      <c r="Z44" s="74"/>
      <c r="AA44" s="74"/>
      <c r="AB44" s="74"/>
      <c r="AC44" s="74"/>
      <c r="AD44" s="74"/>
      <c r="AE44" s="74"/>
      <c r="AF44" s="74"/>
      <c r="AG44" s="74"/>
      <c r="AH44" s="74"/>
      <c r="AI44" s="76" t="s">
        <v>25</v>
      </c>
      <c r="AJ44" s="74"/>
      <c r="AK44" s="74"/>
      <c r="AL44" s="74"/>
      <c r="AM44" s="85" t="str">
        <f>IF(AN8= "","",AN8)</f>
        <v>16. 3. 2018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27</v>
      </c>
      <c r="D46" s="74"/>
      <c r="E46" s="74"/>
      <c r="F46" s="74"/>
      <c r="G46" s="74"/>
      <c r="H46" s="74"/>
      <c r="I46" s="74"/>
      <c r="J46" s="74"/>
      <c r="K46" s="74"/>
      <c r="L46" s="77" t="str">
        <f>IF(E11= "","",E11)</f>
        <v>Město Kutná Hora</v>
      </c>
      <c r="M46" s="74"/>
      <c r="N46" s="74"/>
      <c r="O46" s="74"/>
      <c r="P46" s="74"/>
      <c r="Q46" s="74"/>
      <c r="R46" s="74"/>
      <c r="S46" s="74"/>
      <c r="T46" s="74"/>
      <c r="U46" s="74"/>
      <c r="V46" s="74"/>
      <c r="W46" s="74"/>
      <c r="X46" s="74"/>
      <c r="Y46" s="74"/>
      <c r="Z46" s="74"/>
      <c r="AA46" s="74"/>
      <c r="AB46" s="74"/>
      <c r="AC46" s="74"/>
      <c r="AD46" s="74"/>
      <c r="AE46" s="74"/>
      <c r="AF46" s="74"/>
      <c r="AG46" s="74"/>
      <c r="AH46" s="74"/>
      <c r="AI46" s="76" t="s">
        <v>35</v>
      </c>
      <c r="AJ46" s="74"/>
      <c r="AK46" s="74"/>
      <c r="AL46" s="74"/>
      <c r="AM46" s="77" t="str">
        <f>IF(E17="","",E17)</f>
        <v>Kutnohorská stavební projekce,ing.Martin Hádek</v>
      </c>
      <c r="AN46" s="77"/>
      <c r="AO46" s="77"/>
      <c r="AP46" s="77"/>
      <c r="AQ46" s="74"/>
      <c r="AR46" s="72"/>
      <c r="AS46" s="86" t="s">
        <v>54</v>
      </c>
      <c r="AT46" s="87"/>
      <c r="AU46" s="88"/>
      <c r="AV46" s="88"/>
      <c r="AW46" s="88"/>
      <c r="AX46" s="88"/>
      <c r="AY46" s="88"/>
      <c r="AZ46" s="88"/>
      <c r="BA46" s="88"/>
      <c r="BB46" s="88"/>
      <c r="BC46" s="88"/>
      <c r="BD46" s="89"/>
    </row>
    <row r="47" s="1" customFormat="1">
      <c r="B47" s="46"/>
      <c r="C47" s="76" t="s">
        <v>33</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55</v>
      </c>
      <c r="D49" s="97"/>
      <c r="E49" s="97"/>
      <c r="F49" s="97"/>
      <c r="G49" s="97"/>
      <c r="H49" s="98"/>
      <c r="I49" s="99" t="s">
        <v>56</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57</v>
      </c>
      <c r="AH49" s="97"/>
      <c r="AI49" s="97"/>
      <c r="AJ49" s="97"/>
      <c r="AK49" s="97"/>
      <c r="AL49" s="97"/>
      <c r="AM49" s="97"/>
      <c r="AN49" s="99" t="s">
        <v>58</v>
      </c>
      <c r="AO49" s="97"/>
      <c r="AP49" s="97"/>
      <c r="AQ49" s="101" t="s">
        <v>59</v>
      </c>
      <c r="AR49" s="72"/>
      <c r="AS49" s="102" t="s">
        <v>60</v>
      </c>
      <c r="AT49" s="103" t="s">
        <v>61</v>
      </c>
      <c r="AU49" s="103" t="s">
        <v>62</v>
      </c>
      <c r="AV49" s="103" t="s">
        <v>63</v>
      </c>
      <c r="AW49" s="103" t="s">
        <v>64</v>
      </c>
      <c r="AX49" s="103" t="s">
        <v>65</v>
      </c>
      <c r="AY49" s="103" t="s">
        <v>66</v>
      </c>
      <c r="AZ49" s="103" t="s">
        <v>67</v>
      </c>
      <c r="BA49" s="103" t="s">
        <v>68</v>
      </c>
      <c r="BB49" s="103" t="s">
        <v>69</v>
      </c>
      <c r="BC49" s="103" t="s">
        <v>70</v>
      </c>
      <c r="BD49" s="104" t="s">
        <v>71</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72</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ROUND(SUM(AG52:AG56),2)</f>
        <v>0</v>
      </c>
      <c r="AH51" s="110"/>
      <c r="AI51" s="110"/>
      <c r="AJ51" s="110"/>
      <c r="AK51" s="110"/>
      <c r="AL51" s="110"/>
      <c r="AM51" s="110"/>
      <c r="AN51" s="111">
        <f>SUM(AG51,AT51)</f>
        <v>0</v>
      </c>
      <c r="AO51" s="111"/>
      <c r="AP51" s="111"/>
      <c r="AQ51" s="112" t="s">
        <v>21</v>
      </c>
      <c r="AR51" s="83"/>
      <c r="AS51" s="113">
        <f>ROUND(SUM(AS52:AS56),2)</f>
        <v>0</v>
      </c>
      <c r="AT51" s="114">
        <f>ROUND(SUM(AV51:AW51),2)</f>
        <v>0</v>
      </c>
      <c r="AU51" s="115">
        <f>ROUND(SUM(AU52:AU56),5)</f>
        <v>0</v>
      </c>
      <c r="AV51" s="114">
        <f>ROUND(AZ51*L26,2)</f>
        <v>0</v>
      </c>
      <c r="AW51" s="114">
        <f>ROUND(BA51*L27,2)</f>
        <v>0</v>
      </c>
      <c r="AX51" s="114">
        <f>ROUND(BB51*L26,2)</f>
        <v>0</v>
      </c>
      <c r="AY51" s="114">
        <f>ROUND(BC51*L27,2)</f>
        <v>0</v>
      </c>
      <c r="AZ51" s="114">
        <f>ROUND(SUM(AZ52:AZ56),2)</f>
        <v>0</v>
      </c>
      <c r="BA51" s="114">
        <f>ROUND(SUM(BA52:BA56),2)</f>
        <v>0</v>
      </c>
      <c r="BB51" s="114">
        <f>ROUND(SUM(BB52:BB56),2)</f>
        <v>0</v>
      </c>
      <c r="BC51" s="114">
        <f>ROUND(SUM(BC52:BC56),2)</f>
        <v>0</v>
      </c>
      <c r="BD51" s="116">
        <f>ROUND(SUM(BD52:BD56),2)</f>
        <v>0</v>
      </c>
      <c r="BS51" s="117" t="s">
        <v>73</v>
      </c>
      <c r="BT51" s="117" t="s">
        <v>74</v>
      </c>
      <c r="BU51" s="118" t="s">
        <v>75</v>
      </c>
      <c r="BV51" s="117" t="s">
        <v>76</v>
      </c>
      <c r="BW51" s="117" t="s">
        <v>7</v>
      </c>
      <c r="BX51" s="117" t="s">
        <v>77</v>
      </c>
      <c r="CL51" s="117" t="s">
        <v>21</v>
      </c>
    </row>
    <row r="52" s="5" customFormat="1" ht="31.5" customHeight="1">
      <c r="A52" s="119" t="s">
        <v>78</v>
      </c>
      <c r="B52" s="120"/>
      <c r="C52" s="121"/>
      <c r="D52" s="122" t="s">
        <v>79</v>
      </c>
      <c r="E52" s="122"/>
      <c r="F52" s="122"/>
      <c r="G52" s="122"/>
      <c r="H52" s="122"/>
      <c r="I52" s="123"/>
      <c r="J52" s="122" t="s">
        <v>80</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'17707-ST - Stavební část'!J27</f>
        <v>0</v>
      </c>
      <c r="AH52" s="123"/>
      <c r="AI52" s="123"/>
      <c r="AJ52" s="123"/>
      <c r="AK52" s="123"/>
      <c r="AL52" s="123"/>
      <c r="AM52" s="123"/>
      <c r="AN52" s="124">
        <f>SUM(AG52,AT52)</f>
        <v>0</v>
      </c>
      <c r="AO52" s="123"/>
      <c r="AP52" s="123"/>
      <c r="AQ52" s="125" t="s">
        <v>81</v>
      </c>
      <c r="AR52" s="126"/>
      <c r="AS52" s="127">
        <v>0</v>
      </c>
      <c r="AT52" s="128">
        <f>ROUND(SUM(AV52:AW52),2)</f>
        <v>0</v>
      </c>
      <c r="AU52" s="129">
        <f>'17707-ST - Stavební část'!P95</f>
        <v>0</v>
      </c>
      <c r="AV52" s="128">
        <f>'17707-ST - Stavební část'!J30</f>
        <v>0</v>
      </c>
      <c r="AW52" s="128">
        <f>'17707-ST - Stavební část'!J31</f>
        <v>0</v>
      </c>
      <c r="AX52" s="128">
        <f>'17707-ST - Stavební část'!J32</f>
        <v>0</v>
      </c>
      <c r="AY52" s="128">
        <f>'17707-ST - Stavební část'!J33</f>
        <v>0</v>
      </c>
      <c r="AZ52" s="128">
        <f>'17707-ST - Stavební část'!F30</f>
        <v>0</v>
      </c>
      <c r="BA52" s="128">
        <f>'17707-ST - Stavební část'!F31</f>
        <v>0</v>
      </c>
      <c r="BB52" s="128">
        <f>'17707-ST - Stavební část'!F32</f>
        <v>0</v>
      </c>
      <c r="BC52" s="128">
        <f>'17707-ST - Stavební část'!F33</f>
        <v>0</v>
      </c>
      <c r="BD52" s="130">
        <f>'17707-ST - Stavební část'!F34</f>
        <v>0</v>
      </c>
      <c r="BT52" s="131" t="s">
        <v>82</v>
      </c>
      <c r="BV52" s="131" t="s">
        <v>76</v>
      </c>
      <c r="BW52" s="131" t="s">
        <v>83</v>
      </c>
      <c r="BX52" s="131" t="s">
        <v>7</v>
      </c>
      <c r="CL52" s="131" t="s">
        <v>21</v>
      </c>
      <c r="CM52" s="131" t="s">
        <v>82</v>
      </c>
    </row>
    <row r="53" s="5" customFormat="1" ht="31.5" customHeight="1">
      <c r="A53" s="119" t="s">
        <v>78</v>
      </c>
      <c r="B53" s="120"/>
      <c r="C53" s="121"/>
      <c r="D53" s="122" t="s">
        <v>84</v>
      </c>
      <c r="E53" s="122"/>
      <c r="F53" s="122"/>
      <c r="G53" s="122"/>
      <c r="H53" s="122"/>
      <c r="I53" s="123"/>
      <c r="J53" s="122" t="s">
        <v>85</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'17707UT - Vytápění'!J27</f>
        <v>0</v>
      </c>
      <c r="AH53" s="123"/>
      <c r="AI53" s="123"/>
      <c r="AJ53" s="123"/>
      <c r="AK53" s="123"/>
      <c r="AL53" s="123"/>
      <c r="AM53" s="123"/>
      <c r="AN53" s="124">
        <f>SUM(AG53,AT53)</f>
        <v>0</v>
      </c>
      <c r="AO53" s="123"/>
      <c r="AP53" s="123"/>
      <c r="AQ53" s="125" t="s">
        <v>81</v>
      </c>
      <c r="AR53" s="126"/>
      <c r="AS53" s="127">
        <v>0</v>
      </c>
      <c r="AT53" s="128">
        <f>ROUND(SUM(AV53:AW53),2)</f>
        <v>0</v>
      </c>
      <c r="AU53" s="129">
        <f>'17707UT - Vytápění'!P84</f>
        <v>0</v>
      </c>
      <c r="AV53" s="128">
        <f>'17707UT - Vytápění'!J30</f>
        <v>0</v>
      </c>
      <c r="AW53" s="128">
        <f>'17707UT - Vytápění'!J31</f>
        <v>0</v>
      </c>
      <c r="AX53" s="128">
        <f>'17707UT - Vytápění'!J32</f>
        <v>0</v>
      </c>
      <c r="AY53" s="128">
        <f>'17707UT - Vytápění'!J33</f>
        <v>0</v>
      </c>
      <c r="AZ53" s="128">
        <f>'17707UT - Vytápění'!F30</f>
        <v>0</v>
      </c>
      <c r="BA53" s="128">
        <f>'17707UT - Vytápění'!F31</f>
        <v>0</v>
      </c>
      <c r="BB53" s="128">
        <f>'17707UT - Vytápění'!F32</f>
        <v>0</v>
      </c>
      <c r="BC53" s="128">
        <f>'17707UT - Vytápění'!F33</f>
        <v>0</v>
      </c>
      <c r="BD53" s="130">
        <f>'17707UT - Vytápění'!F34</f>
        <v>0</v>
      </c>
      <c r="BT53" s="131" t="s">
        <v>82</v>
      </c>
      <c r="BV53" s="131" t="s">
        <v>76</v>
      </c>
      <c r="BW53" s="131" t="s">
        <v>86</v>
      </c>
      <c r="BX53" s="131" t="s">
        <v>7</v>
      </c>
      <c r="CL53" s="131" t="s">
        <v>21</v>
      </c>
      <c r="CM53" s="131" t="s">
        <v>82</v>
      </c>
    </row>
    <row r="54" s="5" customFormat="1" ht="16.5" customHeight="1">
      <c r="A54" s="119" t="s">
        <v>78</v>
      </c>
      <c r="B54" s="120"/>
      <c r="C54" s="121"/>
      <c r="D54" s="122" t="s">
        <v>87</v>
      </c>
      <c r="E54" s="122"/>
      <c r="F54" s="122"/>
      <c r="G54" s="122"/>
      <c r="H54" s="122"/>
      <c r="I54" s="123"/>
      <c r="J54" s="122" t="s">
        <v>88</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'17707ZT - Zdravotní technika'!J27</f>
        <v>0</v>
      </c>
      <c r="AH54" s="123"/>
      <c r="AI54" s="123"/>
      <c r="AJ54" s="123"/>
      <c r="AK54" s="123"/>
      <c r="AL54" s="123"/>
      <c r="AM54" s="123"/>
      <c r="AN54" s="124">
        <f>SUM(AG54,AT54)</f>
        <v>0</v>
      </c>
      <c r="AO54" s="123"/>
      <c r="AP54" s="123"/>
      <c r="AQ54" s="125" t="s">
        <v>81</v>
      </c>
      <c r="AR54" s="126"/>
      <c r="AS54" s="127">
        <v>0</v>
      </c>
      <c r="AT54" s="128">
        <f>ROUND(SUM(AV54:AW54),2)</f>
        <v>0</v>
      </c>
      <c r="AU54" s="129">
        <f>'17707ZT - Zdravotní technika'!P83</f>
        <v>0</v>
      </c>
      <c r="AV54" s="128">
        <f>'17707ZT - Zdravotní technika'!J30</f>
        <v>0</v>
      </c>
      <c r="AW54" s="128">
        <f>'17707ZT - Zdravotní technika'!J31</f>
        <v>0</v>
      </c>
      <c r="AX54" s="128">
        <f>'17707ZT - Zdravotní technika'!J32</f>
        <v>0</v>
      </c>
      <c r="AY54" s="128">
        <f>'17707ZT - Zdravotní technika'!J33</f>
        <v>0</v>
      </c>
      <c r="AZ54" s="128">
        <f>'17707ZT - Zdravotní technika'!F30</f>
        <v>0</v>
      </c>
      <c r="BA54" s="128">
        <f>'17707ZT - Zdravotní technika'!F31</f>
        <v>0</v>
      </c>
      <c r="BB54" s="128">
        <f>'17707ZT - Zdravotní technika'!F32</f>
        <v>0</v>
      </c>
      <c r="BC54" s="128">
        <f>'17707ZT - Zdravotní technika'!F33</f>
        <v>0</v>
      </c>
      <c r="BD54" s="130">
        <f>'17707ZT - Zdravotní technika'!F34</f>
        <v>0</v>
      </c>
      <c r="BT54" s="131" t="s">
        <v>82</v>
      </c>
      <c r="BV54" s="131" t="s">
        <v>76</v>
      </c>
      <c r="BW54" s="131" t="s">
        <v>89</v>
      </c>
      <c r="BX54" s="131" t="s">
        <v>7</v>
      </c>
      <c r="CL54" s="131" t="s">
        <v>21</v>
      </c>
      <c r="CM54" s="131" t="s">
        <v>82</v>
      </c>
    </row>
    <row r="55" s="5" customFormat="1" ht="16.5" customHeight="1">
      <c r="A55" s="119" t="s">
        <v>78</v>
      </c>
      <c r="B55" s="120"/>
      <c r="C55" s="121"/>
      <c r="D55" s="122" t="s">
        <v>90</v>
      </c>
      <c r="E55" s="122"/>
      <c r="F55" s="122"/>
      <c r="G55" s="122"/>
      <c r="H55" s="122"/>
      <c r="I55" s="123"/>
      <c r="J55" s="122" t="s">
        <v>91</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f>'17707PL - Vnitřní plynovod'!J27</f>
        <v>0</v>
      </c>
      <c r="AH55" s="123"/>
      <c r="AI55" s="123"/>
      <c r="AJ55" s="123"/>
      <c r="AK55" s="123"/>
      <c r="AL55" s="123"/>
      <c r="AM55" s="123"/>
      <c r="AN55" s="124">
        <f>SUM(AG55,AT55)</f>
        <v>0</v>
      </c>
      <c r="AO55" s="123"/>
      <c r="AP55" s="123"/>
      <c r="AQ55" s="125" t="s">
        <v>81</v>
      </c>
      <c r="AR55" s="126"/>
      <c r="AS55" s="127">
        <v>0</v>
      </c>
      <c r="AT55" s="128">
        <f>ROUND(SUM(AV55:AW55),2)</f>
        <v>0</v>
      </c>
      <c r="AU55" s="129">
        <f>'17707PL - Vnitřní plynovod'!P81</f>
        <v>0</v>
      </c>
      <c r="AV55" s="128">
        <f>'17707PL - Vnitřní plynovod'!J30</f>
        <v>0</v>
      </c>
      <c r="AW55" s="128">
        <f>'17707PL - Vnitřní plynovod'!J31</f>
        <v>0</v>
      </c>
      <c r="AX55" s="128">
        <f>'17707PL - Vnitřní plynovod'!J32</f>
        <v>0</v>
      </c>
      <c r="AY55" s="128">
        <f>'17707PL - Vnitřní plynovod'!J33</f>
        <v>0</v>
      </c>
      <c r="AZ55" s="128">
        <f>'17707PL - Vnitřní plynovod'!F30</f>
        <v>0</v>
      </c>
      <c r="BA55" s="128">
        <f>'17707PL - Vnitřní plynovod'!F31</f>
        <v>0</v>
      </c>
      <c r="BB55" s="128">
        <f>'17707PL - Vnitřní plynovod'!F32</f>
        <v>0</v>
      </c>
      <c r="BC55" s="128">
        <f>'17707PL - Vnitřní plynovod'!F33</f>
        <v>0</v>
      </c>
      <c r="BD55" s="130">
        <f>'17707PL - Vnitřní plynovod'!F34</f>
        <v>0</v>
      </c>
      <c r="BT55" s="131" t="s">
        <v>82</v>
      </c>
      <c r="BV55" s="131" t="s">
        <v>76</v>
      </c>
      <c r="BW55" s="131" t="s">
        <v>92</v>
      </c>
      <c r="BX55" s="131" t="s">
        <v>7</v>
      </c>
      <c r="CL55" s="131" t="s">
        <v>21</v>
      </c>
      <c r="CM55" s="131" t="s">
        <v>82</v>
      </c>
    </row>
    <row r="56" s="5" customFormat="1" ht="16.5" customHeight="1">
      <c r="A56" s="119" t="s">
        <v>78</v>
      </c>
      <c r="B56" s="120"/>
      <c r="C56" s="121"/>
      <c r="D56" s="122" t="s">
        <v>93</v>
      </c>
      <c r="E56" s="122"/>
      <c r="F56" s="122"/>
      <c r="G56" s="122"/>
      <c r="H56" s="122"/>
      <c r="I56" s="123"/>
      <c r="J56" s="122" t="s">
        <v>94</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f>'17707EL - elektroinstalace'!J27</f>
        <v>0</v>
      </c>
      <c r="AH56" s="123"/>
      <c r="AI56" s="123"/>
      <c r="AJ56" s="123"/>
      <c r="AK56" s="123"/>
      <c r="AL56" s="123"/>
      <c r="AM56" s="123"/>
      <c r="AN56" s="124">
        <f>SUM(AG56,AT56)</f>
        <v>0</v>
      </c>
      <c r="AO56" s="123"/>
      <c r="AP56" s="123"/>
      <c r="AQ56" s="125" t="s">
        <v>81</v>
      </c>
      <c r="AR56" s="126"/>
      <c r="AS56" s="132">
        <v>0</v>
      </c>
      <c r="AT56" s="133">
        <f>ROUND(SUM(AV56:AW56),2)</f>
        <v>0</v>
      </c>
      <c r="AU56" s="134">
        <f>'17707EL - elektroinstalace'!P80</f>
        <v>0</v>
      </c>
      <c r="AV56" s="133">
        <f>'17707EL - elektroinstalace'!J30</f>
        <v>0</v>
      </c>
      <c r="AW56" s="133">
        <f>'17707EL - elektroinstalace'!J31</f>
        <v>0</v>
      </c>
      <c r="AX56" s="133">
        <f>'17707EL - elektroinstalace'!J32</f>
        <v>0</v>
      </c>
      <c r="AY56" s="133">
        <f>'17707EL - elektroinstalace'!J33</f>
        <v>0</v>
      </c>
      <c r="AZ56" s="133">
        <f>'17707EL - elektroinstalace'!F30</f>
        <v>0</v>
      </c>
      <c r="BA56" s="133">
        <f>'17707EL - elektroinstalace'!F31</f>
        <v>0</v>
      </c>
      <c r="BB56" s="133">
        <f>'17707EL - elektroinstalace'!F32</f>
        <v>0</v>
      </c>
      <c r="BC56" s="133">
        <f>'17707EL - elektroinstalace'!F33</f>
        <v>0</v>
      </c>
      <c r="BD56" s="135">
        <f>'17707EL - elektroinstalace'!F34</f>
        <v>0</v>
      </c>
      <c r="BT56" s="131" t="s">
        <v>82</v>
      </c>
      <c r="BV56" s="131" t="s">
        <v>76</v>
      </c>
      <c r="BW56" s="131" t="s">
        <v>95</v>
      </c>
      <c r="BX56" s="131" t="s">
        <v>7</v>
      </c>
      <c r="CL56" s="131" t="s">
        <v>21</v>
      </c>
      <c r="CM56" s="131" t="s">
        <v>82</v>
      </c>
    </row>
    <row r="57" s="1" customFormat="1" ht="30" customHeight="1">
      <c r="B57" s="46"/>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2"/>
    </row>
    <row r="58" s="1" customFormat="1" ht="6.96" customHeight="1">
      <c r="B58" s="67"/>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72"/>
    </row>
  </sheetData>
  <sheetProtection sheet="1" formatColumns="0" formatRows="0" objects="1" scenarios="1" spinCount="100000" saltValue="X1ysqCVbOYK0/xo3ieWK7BoM7r+mnL6BT2krtGSnTNQtsFgzMjV4n51akFX8VVqPILVZQKIiqWCuQpWK0oV0Wg==" hashValue="ktZoNYmgsloF3gLAK3X89YVbIabdaKOeCFfkZnNAUAp8qj0eV3mJNxcz9YYu+twnf/qnlAEFDaRcQGoOfWs/gQ==" algorithmName="SHA-512" password="CC35"/>
  <mergeCells count="5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G51:AM51"/>
    <mergeCell ref="AN51:AP51"/>
    <mergeCell ref="AR2:BE2"/>
  </mergeCells>
  <hyperlinks>
    <hyperlink ref="K1:S1" location="C2" display="1) Rekapitulace stavby"/>
    <hyperlink ref="W1:AI1" location="C51" display="2) Rekapitulace objektů stavby a soupisů prací"/>
    <hyperlink ref="A52" location="'17707-ST - Stavební část'!C2" display="/"/>
    <hyperlink ref="A53" location="'17707UT - Vytápění'!C2" display="/"/>
    <hyperlink ref="A54" location="'17707ZT - Zdravotní technika'!C2" display="/"/>
    <hyperlink ref="A55" location="'17707PL - Vnitřní plynovod'!C2" display="/"/>
    <hyperlink ref="A56" location="'17707EL - elektroinstalace'!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96</v>
      </c>
      <c r="G1" s="139" t="s">
        <v>97</v>
      </c>
      <c r="H1" s="139"/>
      <c r="I1" s="140"/>
      <c r="J1" s="139" t="s">
        <v>98</v>
      </c>
      <c r="K1" s="138" t="s">
        <v>99</v>
      </c>
      <c r="L1" s="139" t="s">
        <v>100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83</v>
      </c>
    </row>
    <row r="3" ht="6.96" customHeight="1">
      <c r="B3" s="25"/>
      <c r="C3" s="26"/>
      <c r="D3" s="26"/>
      <c r="E3" s="26"/>
      <c r="F3" s="26"/>
      <c r="G3" s="26"/>
      <c r="H3" s="26"/>
      <c r="I3" s="141"/>
      <c r="J3" s="26"/>
      <c r="K3" s="27"/>
      <c r="AT3" s="24" t="s">
        <v>82</v>
      </c>
    </row>
    <row r="4" ht="36.96" customHeight="1">
      <c r="B4" s="28"/>
      <c r="C4" s="29"/>
      <c r="D4" s="30" t="s">
        <v>101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Byt č.1 - Šultysova 167 KH</v>
      </c>
      <c r="F7" s="40"/>
      <c r="G7" s="40"/>
      <c r="H7" s="40"/>
      <c r="I7" s="142"/>
      <c r="J7" s="29"/>
      <c r="K7" s="31"/>
    </row>
    <row r="8" s="1" customFormat="1">
      <c r="B8" s="46"/>
      <c r="C8" s="47"/>
      <c r="D8" s="40" t="s">
        <v>102</v>
      </c>
      <c r="E8" s="47"/>
      <c r="F8" s="47"/>
      <c r="G8" s="47"/>
      <c r="H8" s="47"/>
      <c r="I8" s="144"/>
      <c r="J8" s="47"/>
      <c r="K8" s="51"/>
    </row>
    <row r="9" s="1" customFormat="1" ht="36.96" customHeight="1">
      <c r="B9" s="46"/>
      <c r="C9" s="47"/>
      <c r="D9" s="47"/>
      <c r="E9" s="145" t="s">
        <v>103</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21</v>
      </c>
      <c r="G11" s="47"/>
      <c r="H11" s="47"/>
      <c r="I11" s="146" t="s">
        <v>22</v>
      </c>
      <c r="J11" s="35" t="s">
        <v>21</v>
      </c>
      <c r="K11" s="51"/>
    </row>
    <row r="12" s="1" customFormat="1" ht="14.4" customHeight="1">
      <c r="B12" s="46"/>
      <c r="C12" s="47"/>
      <c r="D12" s="40" t="s">
        <v>23</v>
      </c>
      <c r="E12" s="47"/>
      <c r="F12" s="35" t="s">
        <v>24</v>
      </c>
      <c r="G12" s="47"/>
      <c r="H12" s="47"/>
      <c r="I12" s="146" t="s">
        <v>25</v>
      </c>
      <c r="J12" s="147" t="str">
        <f>'Rekapitulace stavby'!AN8</f>
        <v>16. 3. 2018</v>
      </c>
      <c r="K12" s="51"/>
    </row>
    <row r="13" s="1" customFormat="1" ht="10.8" customHeight="1">
      <c r="B13" s="46"/>
      <c r="C13" s="47"/>
      <c r="D13" s="47"/>
      <c r="E13" s="47"/>
      <c r="F13" s="47"/>
      <c r="G13" s="47"/>
      <c r="H13" s="47"/>
      <c r="I13" s="144"/>
      <c r="J13" s="47"/>
      <c r="K13" s="51"/>
    </row>
    <row r="14" s="1" customFormat="1" ht="14.4" customHeight="1">
      <c r="B14" s="46"/>
      <c r="C14" s="47"/>
      <c r="D14" s="40" t="s">
        <v>27</v>
      </c>
      <c r="E14" s="47"/>
      <c r="F14" s="47"/>
      <c r="G14" s="47"/>
      <c r="H14" s="47"/>
      <c r="I14" s="146" t="s">
        <v>28</v>
      </c>
      <c r="J14" s="35" t="s">
        <v>29</v>
      </c>
      <c r="K14" s="51"/>
    </row>
    <row r="15" s="1" customFormat="1" ht="18" customHeight="1">
      <c r="B15" s="46"/>
      <c r="C15" s="47"/>
      <c r="D15" s="47"/>
      <c r="E15" s="35" t="s">
        <v>30</v>
      </c>
      <c r="F15" s="47"/>
      <c r="G15" s="47"/>
      <c r="H15" s="47"/>
      <c r="I15" s="146" t="s">
        <v>31</v>
      </c>
      <c r="J15" s="35" t="s">
        <v>32</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31</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28</v>
      </c>
      <c r="J20" s="35" t="s">
        <v>21</v>
      </c>
      <c r="K20" s="51"/>
    </row>
    <row r="21" s="1" customFormat="1" ht="18" customHeight="1">
      <c r="B21" s="46"/>
      <c r="C21" s="47"/>
      <c r="D21" s="47"/>
      <c r="E21" s="35" t="s">
        <v>36</v>
      </c>
      <c r="F21" s="47"/>
      <c r="G21" s="47"/>
      <c r="H21" s="47"/>
      <c r="I21" s="146" t="s">
        <v>31</v>
      </c>
      <c r="J21" s="35" t="s">
        <v>21</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21</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ROUND(J95,2)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ROUND(SUM(BE95:BE511), 2)</f>
        <v>0</v>
      </c>
      <c r="G30" s="47"/>
      <c r="H30" s="47"/>
      <c r="I30" s="158">
        <v>0.20999999999999999</v>
      </c>
      <c r="J30" s="157">
        <f>ROUND(ROUND((SUM(BE95:BE511)), 2)*I30, 2)</f>
        <v>0</v>
      </c>
      <c r="K30" s="51"/>
    </row>
    <row r="31" s="1" customFormat="1" ht="14.4" customHeight="1">
      <c r="B31" s="46"/>
      <c r="C31" s="47"/>
      <c r="D31" s="47"/>
      <c r="E31" s="55" t="s">
        <v>46</v>
      </c>
      <c r="F31" s="157">
        <f>ROUND(SUM(BF95:BF511), 2)</f>
        <v>0</v>
      </c>
      <c r="G31" s="47"/>
      <c r="H31" s="47"/>
      <c r="I31" s="158">
        <v>0.14999999999999999</v>
      </c>
      <c r="J31" s="157">
        <f>ROUND(ROUND((SUM(BF95:BF511)), 2)*I31, 2)</f>
        <v>0</v>
      </c>
      <c r="K31" s="51"/>
    </row>
    <row r="32" hidden="1" s="1" customFormat="1" ht="14.4" customHeight="1">
      <c r="B32" s="46"/>
      <c r="C32" s="47"/>
      <c r="D32" s="47"/>
      <c r="E32" s="55" t="s">
        <v>47</v>
      </c>
      <c r="F32" s="157">
        <f>ROUND(SUM(BG95:BG511), 2)</f>
        <v>0</v>
      </c>
      <c r="G32" s="47"/>
      <c r="H32" s="47"/>
      <c r="I32" s="158">
        <v>0.20999999999999999</v>
      </c>
      <c r="J32" s="157">
        <v>0</v>
      </c>
      <c r="K32" s="51"/>
    </row>
    <row r="33" hidden="1" s="1" customFormat="1" ht="14.4" customHeight="1">
      <c r="B33" s="46"/>
      <c r="C33" s="47"/>
      <c r="D33" s="47"/>
      <c r="E33" s="55" t="s">
        <v>48</v>
      </c>
      <c r="F33" s="157">
        <f>ROUND(SUM(BH95:BH511), 2)</f>
        <v>0</v>
      </c>
      <c r="G33" s="47"/>
      <c r="H33" s="47"/>
      <c r="I33" s="158">
        <v>0.14999999999999999</v>
      </c>
      <c r="J33" s="157">
        <v>0</v>
      </c>
      <c r="K33" s="51"/>
    </row>
    <row r="34" hidden="1" s="1" customFormat="1" ht="14.4" customHeight="1">
      <c r="B34" s="46"/>
      <c r="C34" s="47"/>
      <c r="D34" s="47"/>
      <c r="E34" s="55" t="s">
        <v>49</v>
      </c>
      <c r="F34" s="157">
        <f>ROUND(SUM(BI95:BI511),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104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Byt č.1 - Šultysova 167 KH</v>
      </c>
      <c r="F45" s="40"/>
      <c r="G45" s="40"/>
      <c r="H45" s="40"/>
      <c r="I45" s="144"/>
      <c r="J45" s="47"/>
      <c r="K45" s="51"/>
    </row>
    <row r="46" s="1" customFormat="1" ht="14.4" customHeight="1">
      <c r="B46" s="46"/>
      <c r="C46" s="40" t="s">
        <v>102</v>
      </c>
      <c r="D46" s="47"/>
      <c r="E46" s="47"/>
      <c r="F46" s="47"/>
      <c r="G46" s="47"/>
      <c r="H46" s="47"/>
      <c r="I46" s="144"/>
      <c r="J46" s="47"/>
      <c r="K46" s="51"/>
    </row>
    <row r="47" s="1" customFormat="1" ht="17.25" customHeight="1">
      <c r="B47" s="46"/>
      <c r="C47" s="47"/>
      <c r="D47" s="47"/>
      <c r="E47" s="145" t="str">
        <f>E9</f>
        <v>17707-ST - Stavební část</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23</v>
      </c>
      <c r="D49" s="47"/>
      <c r="E49" s="47"/>
      <c r="F49" s="35" t="str">
        <f>F12</f>
        <v>Šultysova 167, Kutná Hora - Vnitřní Město</v>
      </c>
      <c r="G49" s="47"/>
      <c r="H49" s="47"/>
      <c r="I49" s="146" t="s">
        <v>25</v>
      </c>
      <c r="J49" s="147" t="str">
        <f>IF(J12="","",J12)</f>
        <v>16. 3. 2018</v>
      </c>
      <c r="K49" s="51"/>
    </row>
    <row r="50" s="1" customFormat="1" ht="6.96" customHeight="1">
      <c r="B50" s="46"/>
      <c r="C50" s="47"/>
      <c r="D50" s="47"/>
      <c r="E50" s="47"/>
      <c r="F50" s="47"/>
      <c r="G50" s="47"/>
      <c r="H50" s="47"/>
      <c r="I50" s="144"/>
      <c r="J50" s="47"/>
      <c r="K50" s="51"/>
    </row>
    <row r="51" s="1" customFormat="1">
      <c r="B51" s="46"/>
      <c r="C51" s="40" t="s">
        <v>27</v>
      </c>
      <c r="D51" s="47"/>
      <c r="E51" s="47"/>
      <c r="F51" s="35" t="str">
        <f>E15</f>
        <v>Město Kutná Hora</v>
      </c>
      <c r="G51" s="47"/>
      <c r="H51" s="47"/>
      <c r="I51" s="146" t="s">
        <v>35</v>
      </c>
      <c r="J51" s="44" t="str">
        <f>E21</f>
        <v>Kutnohorská stavební projekce,ing.Martin Hádek</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105</v>
      </c>
      <c r="D54" s="159"/>
      <c r="E54" s="159"/>
      <c r="F54" s="159"/>
      <c r="G54" s="159"/>
      <c r="H54" s="159"/>
      <c r="I54" s="173"/>
      <c r="J54" s="174" t="s">
        <v>106</v>
      </c>
      <c r="K54" s="175"/>
    </row>
    <row r="55" s="1" customFormat="1" ht="10.32" customHeight="1">
      <c r="B55" s="46"/>
      <c r="C55" s="47"/>
      <c r="D55" s="47"/>
      <c r="E55" s="47"/>
      <c r="F55" s="47"/>
      <c r="G55" s="47"/>
      <c r="H55" s="47"/>
      <c r="I55" s="144"/>
      <c r="J55" s="47"/>
      <c r="K55" s="51"/>
    </row>
    <row r="56" s="1" customFormat="1" ht="29.28" customHeight="1">
      <c r="B56" s="46"/>
      <c r="C56" s="176" t="s">
        <v>107</v>
      </c>
      <c r="D56" s="47"/>
      <c r="E56" s="47"/>
      <c r="F56" s="47"/>
      <c r="G56" s="47"/>
      <c r="H56" s="47"/>
      <c r="I56" s="144"/>
      <c r="J56" s="155">
        <f>J95</f>
        <v>0</v>
      </c>
      <c r="K56" s="51"/>
      <c r="AU56" s="24" t="s">
        <v>108</v>
      </c>
    </row>
    <row r="57" s="7" customFormat="1" ht="24.96" customHeight="1">
      <c r="B57" s="177"/>
      <c r="C57" s="178"/>
      <c r="D57" s="179" t="s">
        <v>109</v>
      </c>
      <c r="E57" s="180"/>
      <c r="F57" s="180"/>
      <c r="G57" s="180"/>
      <c r="H57" s="180"/>
      <c r="I57" s="181"/>
      <c r="J57" s="182">
        <f>J96</f>
        <v>0</v>
      </c>
      <c r="K57" s="183"/>
    </row>
    <row r="58" s="8" customFormat="1" ht="19.92" customHeight="1">
      <c r="B58" s="184"/>
      <c r="C58" s="185"/>
      <c r="D58" s="186" t="s">
        <v>110</v>
      </c>
      <c r="E58" s="187"/>
      <c r="F58" s="187"/>
      <c r="G58" s="187"/>
      <c r="H58" s="187"/>
      <c r="I58" s="188"/>
      <c r="J58" s="189">
        <f>J97</f>
        <v>0</v>
      </c>
      <c r="K58" s="190"/>
    </row>
    <row r="59" s="8" customFormat="1" ht="19.92" customHeight="1">
      <c r="B59" s="184"/>
      <c r="C59" s="185"/>
      <c r="D59" s="186" t="s">
        <v>111</v>
      </c>
      <c r="E59" s="187"/>
      <c r="F59" s="187"/>
      <c r="G59" s="187"/>
      <c r="H59" s="187"/>
      <c r="I59" s="188"/>
      <c r="J59" s="189">
        <f>J121</f>
        <v>0</v>
      </c>
      <c r="K59" s="190"/>
    </row>
    <row r="60" s="8" customFormat="1" ht="19.92" customHeight="1">
      <c r="B60" s="184"/>
      <c r="C60" s="185"/>
      <c r="D60" s="186" t="s">
        <v>112</v>
      </c>
      <c r="E60" s="187"/>
      <c r="F60" s="187"/>
      <c r="G60" s="187"/>
      <c r="H60" s="187"/>
      <c r="I60" s="188"/>
      <c r="J60" s="189">
        <f>J165</f>
        <v>0</v>
      </c>
      <c r="K60" s="190"/>
    </row>
    <row r="61" s="8" customFormat="1" ht="19.92" customHeight="1">
      <c r="B61" s="184"/>
      <c r="C61" s="185"/>
      <c r="D61" s="186" t="s">
        <v>113</v>
      </c>
      <c r="E61" s="187"/>
      <c r="F61" s="187"/>
      <c r="G61" s="187"/>
      <c r="H61" s="187"/>
      <c r="I61" s="188"/>
      <c r="J61" s="189">
        <f>J212</f>
        <v>0</v>
      </c>
      <c r="K61" s="190"/>
    </row>
    <row r="62" s="8" customFormat="1" ht="19.92" customHeight="1">
      <c r="B62" s="184"/>
      <c r="C62" s="185"/>
      <c r="D62" s="186" t="s">
        <v>114</v>
      </c>
      <c r="E62" s="187"/>
      <c r="F62" s="187"/>
      <c r="G62" s="187"/>
      <c r="H62" s="187"/>
      <c r="I62" s="188"/>
      <c r="J62" s="189">
        <f>J226</f>
        <v>0</v>
      </c>
      <c r="K62" s="190"/>
    </row>
    <row r="63" s="7" customFormat="1" ht="24.96" customHeight="1">
      <c r="B63" s="177"/>
      <c r="C63" s="178"/>
      <c r="D63" s="179" t="s">
        <v>115</v>
      </c>
      <c r="E63" s="180"/>
      <c r="F63" s="180"/>
      <c r="G63" s="180"/>
      <c r="H63" s="180"/>
      <c r="I63" s="181"/>
      <c r="J63" s="182">
        <f>J229</f>
        <v>0</v>
      </c>
      <c r="K63" s="183"/>
    </row>
    <row r="64" s="8" customFormat="1" ht="19.92" customHeight="1">
      <c r="B64" s="184"/>
      <c r="C64" s="185"/>
      <c r="D64" s="186" t="s">
        <v>116</v>
      </c>
      <c r="E64" s="187"/>
      <c r="F64" s="187"/>
      <c r="G64" s="187"/>
      <c r="H64" s="187"/>
      <c r="I64" s="188"/>
      <c r="J64" s="189">
        <f>J230</f>
        <v>0</v>
      </c>
      <c r="K64" s="190"/>
    </row>
    <row r="65" s="8" customFormat="1" ht="19.92" customHeight="1">
      <c r="B65" s="184"/>
      <c r="C65" s="185"/>
      <c r="D65" s="186" t="s">
        <v>117</v>
      </c>
      <c r="E65" s="187"/>
      <c r="F65" s="187"/>
      <c r="G65" s="187"/>
      <c r="H65" s="187"/>
      <c r="I65" s="188"/>
      <c r="J65" s="189">
        <f>J262</f>
        <v>0</v>
      </c>
      <c r="K65" s="190"/>
    </row>
    <row r="66" s="8" customFormat="1" ht="19.92" customHeight="1">
      <c r="B66" s="184"/>
      <c r="C66" s="185"/>
      <c r="D66" s="186" t="s">
        <v>118</v>
      </c>
      <c r="E66" s="187"/>
      <c r="F66" s="187"/>
      <c r="G66" s="187"/>
      <c r="H66" s="187"/>
      <c r="I66" s="188"/>
      <c r="J66" s="189">
        <f>J283</f>
        <v>0</v>
      </c>
      <c r="K66" s="190"/>
    </row>
    <row r="67" s="8" customFormat="1" ht="19.92" customHeight="1">
      <c r="B67" s="184"/>
      <c r="C67" s="185"/>
      <c r="D67" s="186" t="s">
        <v>119</v>
      </c>
      <c r="E67" s="187"/>
      <c r="F67" s="187"/>
      <c r="G67" s="187"/>
      <c r="H67" s="187"/>
      <c r="I67" s="188"/>
      <c r="J67" s="189">
        <f>J312</f>
        <v>0</v>
      </c>
      <c r="K67" s="190"/>
    </row>
    <row r="68" s="8" customFormat="1" ht="19.92" customHeight="1">
      <c r="B68" s="184"/>
      <c r="C68" s="185"/>
      <c r="D68" s="186" t="s">
        <v>120</v>
      </c>
      <c r="E68" s="187"/>
      <c r="F68" s="187"/>
      <c r="G68" s="187"/>
      <c r="H68" s="187"/>
      <c r="I68" s="188"/>
      <c r="J68" s="189">
        <f>J362</f>
        <v>0</v>
      </c>
      <c r="K68" s="190"/>
    </row>
    <row r="69" s="8" customFormat="1" ht="19.92" customHeight="1">
      <c r="B69" s="184"/>
      <c r="C69" s="185"/>
      <c r="D69" s="186" t="s">
        <v>121</v>
      </c>
      <c r="E69" s="187"/>
      <c r="F69" s="187"/>
      <c r="G69" s="187"/>
      <c r="H69" s="187"/>
      <c r="I69" s="188"/>
      <c r="J69" s="189">
        <f>J396</f>
        <v>0</v>
      </c>
      <c r="K69" s="190"/>
    </row>
    <row r="70" s="8" customFormat="1" ht="19.92" customHeight="1">
      <c r="B70" s="184"/>
      <c r="C70" s="185"/>
      <c r="D70" s="186" t="s">
        <v>122</v>
      </c>
      <c r="E70" s="187"/>
      <c r="F70" s="187"/>
      <c r="G70" s="187"/>
      <c r="H70" s="187"/>
      <c r="I70" s="188"/>
      <c r="J70" s="189">
        <f>J418</f>
        <v>0</v>
      </c>
      <c r="K70" s="190"/>
    </row>
    <row r="71" s="8" customFormat="1" ht="19.92" customHeight="1">
      <c r="B71" s="184"/>
      <c r="C71" s="185"/>
      <c r="D71" s="186" t="s">
        <v>123</v>
      </c>
      <c r="E71" s="187"/>
      <c r="F71" s="187"/>
      <c r="G71" s="187"/>
      <c r="H71" s="187"/>
      <c r="I71" s="188"/>
      <c r="J71" s="189">
        <f>J439</f>
        <v>0</v>
      </c>
      <c r="K71" s="190"/>
    </row>
    <row r="72" s="8" customFormat="1" ht="19.92" customHeight="1">
      <c r="B72" s="184"/>
      <c r="C72" s="185"/>
      <c r="D72" s="186" t="s">
        <v>124</v>
      </c>
      <c r="E72" s="187"/>
      <c r="F72" s="187"/>
      <c r="G72" s="187"/>
      <c r="H72" s="187"/>
      <c r="I72" s="188"/>
      <c r="J72" s="189">
        <f>J454</f>
        <v>0</v>
      </c>
      <c r="K72" s="190"/>
    </row>
    <row r="73" s="8" customFormat="1" ht="19.92" customHeight="1">
      <c r="B73" s="184"/>
      <c r="C73" s="185"/>
      <c r="D73" s="186" t="s">
        <v>125</v>
      </c>
      <c r="E73" s="187"/>
      <c r="F73" s="187"/>
      <c r="G73" s="187"/>
      <c r="H73" s="187"/>
      <c r="I73" s="188"/>
      <c r="J73" s="189">
        <f>J472</f>
        <v>0</v>
      </c>
      <c r="K73" s="190"/>
    </row>
    <row r="74" s="7" customFormat="1" ht="24.96" customHeight="1">
      <c r="B74" s="177"/>
      <c r="C74" s="178"/>
      <c r="D74" s="179" t="s">
        <v>126</v>
      </c>
      <c r="E74" s="180"/>
      <c r="F74" s="180"/>
      <c r="G74" s="180"/>
      <c r="H74" s="180"/>
      <c r="I74" s="181"/>
      <c r="J74" s="182">
        <f>J509</f>
        <v>0</v>
      </c>
      <c r="K74" s="183"/>
    </row>
    <row r="75" s="8" customFormat="1" ht="19.92" customHeight="1">
      <c r="B75" s="184"/>
      <c r="C75" s="185"/>
      <c r="D75" s="186" t="s">
        <v>127</v>
      </c>
      <c r="E75" s="187"/>
      <c r="F75" s="187"/>
      <c r="G75" s="187"/>
      <c r="H75" s="187"/>
      <c r="I75" s="188"/>
      <c r="J75" s="189">
        <f>J510</f>
        <v>0</v>
      </c>
      <c r="K75" s="190"/>
    </row>
    <row r="76" s="1" customFormat="1" ht="21.84" customHeight="1">
      <c r="B76" s="46"/>
      <c r="C76" s="47"/>
      <c r="D76" s="47"/>
      <c r="E76" s="47"/>
      <c r="F76" s="47"/>
      <c r="G76" s="47"/>
      <c r="H76" s="47"/>
      <c r="I76" s="144"/>
      <c r="J76" s="47"/>
      <c r="K76" s="51"/>
    </row>
    <row r="77" s="1" customFormat="1" ht="6.96" customHeight="1">
      <c r="B77" s="67"/>
      <c r="C77" s="68"/>
      <c r="D77" s="68"/>
      <c r="E77" s="68"/>
      <c r="F77" s="68"/>
      <c r="G77" s="68"/>
      <c r="H77" s="68"/>
      <c r="I77" s="166"/>
      <c r="J77" s="68"/>
      <c r="K77" s="69"/>
    </row>
    <row r="81" s="1" customFormat="1" ht="6.96" customHeight="1">
      <c r="B81" s="70"/>
      <c r="C81" s="71"/>
      <c r="D81" s="71"/>
      <c r="E81" s="71"/>
      <c r="F81" s="71"/>
      <c r="G81" s="71"/>
      <c r="H81" s="71"/>
      <c r="I81" s="169"/>
      <c r="J81" s="71"/>
      <c r="K81" s="71"/>
      <c r="L81" s="72"/>
    </row>
    <row r="82" s="1" customFormat="1" ht="36.96" customHeight="1">
      <c r="B82" s="46"/>
      <c r="C82" s="73" t="s">
        <v>128</v>
      </c>
      <c r="D82" s="74"/>
      <c r="E82" s="74"/>
      <c r="F82" s="74"/>
      <c r="G82" s="74"/>
      <c r="H82" s="74"/>
      <c r="I82" s="191"/>
      <c r="J82" s="74"/>
      <c r="K82" s="74"/>
      <c r="L82" s="72"/>
    </row>
    <row r="83" s="1" customFormat="1" ht="6.96" customHeight="1">
      <c r="B83" s="46"/>
      <c r="C83" s="74"/>
      <c r="D83" s="74"/>
      <c r="E83" s="74"/>
      <c r="F83" s="74"/>
      <c r="G83" s="74"/>
      <c r="H83" s="74"/>
      <c r="I83" s="191"/>
      <c r="J83" s="74"/>
      <c r="K83" s="74"/>
      <c r="L83" s="72"/>
    </row>
    <row r="84" s="1" customFormat="1" ht="14.4" customHeight="1">
      <c r="B84" s="46"/>
      <c r="C84" s="76" t="s">
        <v>18</v>
      </c>
      <c r="D84" s="74"/>
      <c r="E84" s="74"/>
      <c r="F84" s="74"/>
      <c r="G84" s="74"/>
      <c r="H84" s="74"/>
      <c r="I84" s="191"/>
      <c r="J84" s="74"/>
      <c r="K84" s="74"/>
      <c r="L84" s="72"/>
    </row>
    <row r="85" s="1" customFormat="1" ht="16.5" customHeight="1">
      <c r="B85" s="46"/>
      <c r="C85" s="74"/>
      <c r="D85" s="74"/>
      <c r="E85" s="192" t="str">
        <f>E7</f>
        <v>Byt č.1 - Šultysova 167 KH</v>
      </c>
      <c r="F85" s="76"/>
      <c r="G85" s="76"/>
      <c r="H85" s="76"/>
      <c r="I85" s="191"/>
      <c r="J85" s="74"/>
      <c r="K85" s="74"/>
      <c r="L85" s="72"/>
    </row>
    <row r="86" s="1" customFormat="1" ht="14.4" customHeight="1">
      <c r="B86" s="46"/>
      <c r="C86" s="76" t="s">
        <v>102</v>
      </c>
      <c r="D86" s="74"/>
      <c r="E86" s="74"/>
      <c r="F86" s="74"/>
      <c r="G86" s="74"/>
      <c r="H86" s="74"/>
      <c r="I86" s="191"/>
      <c r="J86" s="74"/>
      <c r="K86" s="74"/>
      <c r="L86" s="72"/>
    </row>
    <row r="87" s="1" customFormat="1" ht="17.25" customHeight="1">
      <c r="B87" s="46"/>
      <c r="C87" s="74"/>
      <c r="D87" s="74"/>
      <c r="E87" s="82" t="str">
        <f>E9</f>
        <v>17707-ST - Stavební část</v>
      </c>
      <c r="F87" s="74"/>
      <c r="G87" s="74"/>
      <c r="H87" s="74"/>
      <c r="I87" s="191"/>
      <c r="J87" s="74"/>
      <c r="K87" s="74"/>
      <c r="L87" s="72"/>
    </row>
    <row r="88" s="1" customFormat="1" ht="6.96" customHeight="1">
      <c r="B88" s="46"/>
      <c r="C88" s="74"/>
      <c r="D88" s="74"/>
      <c r="E88" s="74"/>
      <c r="F88" s="74"/>
      <c r="G88" s="74"/>
      <c r="H88" s="74"/>
      <c r="I88" s="191"/>
      <c r="J88" s="74"/>
      <c r="K88" s="74"/>
      <c r="L88" s="72"/>
    </row>
    <row r="89" s="1" customFormat="1" ht="18" customHeight="1">
      <c r="B89" s="46"/>
      <c r="C89" s="76" t="s">
        <v>23</v>
      </c>
      <c r="D89" s="74"/>
      <c r="E89" s="74"/>
      <c r="F89" s="193" t="str">
        <f>F12</f>
        <v>Šultysova 167, Kutná Hora - Vnitřní Město</v>
      </c>
      <c r="G89" s="74"/>
      <c r="H89" s="74"/>
      <c r="I89" s="194" t="s">
        <v>25</v>
      </c>
      <c r="J89" s="85" t="str">
        <f>IF(J12="","",J12)</f>
        <v>16. 3. 2018</v>
      </c>
      <c r="K89" s="74"/>
      <c r="L89" s="72"/>
    </row>
    <row r="90" s="1" customFormat="1" ht="6.96" customHeight="1">
      <c r="B90" s="46"/>
      <c r="C90" s="74"/>
      <c r="D90" s="74"/>
      <c r="E90" s="74"/>
      <c r="F90" s="74"/>
      <c r="G90" s="74"/>
      <c r="H90" s="74"/>
      <c r="I90" s="191"/>
      <c r="J90" s="74"/>
      <c r="K90" s="74"/>
      <c r="L90" s="72"/>
    </row>
    <row r="91" s="1" customFormat="1">
      <c r="B91" s="46"/>
      <c r="C91" s="76" t="s">
        <v>27</v>
      </c>
      <c r="D91" s="74"/>
      <c r="E91" s="74"/>
      <c r="F91" s="193" t="str">
        <f>E15</f>
        <v>Město Kutná Hora</v>
      </c>
      <c r="G91" s="74"/>
      <c r="H91" s="74"/>
      <c r="I91" s="194" t="s">
        <v>35</v>
      </c>
      <c r="J91" s="193" t="str">
        <f>E21</f>
        <v>Kutnohorská stavební projekce,ing.Martin Hádek</v>
      </c>
      <c r="K91" s="74"/>
      <c r="L91" s="72"/>
    </row>
    <row r="92" s="1" customFormat="1" ht="14.4" customHeight="1">
      <c r="B92" s="46"/>
      <c r="C92" s="76" t="s">
        <v>33</v>
      </c>
      <c r="D92" s="74"/>
      <c r="E92" s="74"/>
      <c r="F92" s="193" t="str">
        <f>IF(E18="","",E18)</f>
        <v/>
      </c>
      <c r="G92" s="74"/>
      <c r="H92" s="74"/>
      <c r="I92" s="191"/>
      <c r="J92" s="74"/>
      <c r="K92" s="74"/>
      <c r="L92" s="72"/>
    </row>
    <row r="93" s="1" customFormat="1" ht="10.32" customHeight="1">
      <c r="B93" s="46"/>
      <c r="C93" s="74"/>
      <c r="D93" s="74"/>
      <c r="E93" s="74"/>
      <c r="F93" s="74"/>
      <c r="G93" s="74"/>
      <c r="H93" s="74"/>
      <c r="I93" s="191"/>
      <c r="J93" s="74"/>
      <c r="K93" s="74"/>
      <c r="L93" s="72"/>
    </row>
    <row r="94" s="9" customFormat="1" ht="29.28" customHeight="1">
      <c r="B94" s="195"/>
      <c r="C94" s="196" t="s">
        <v>129</v>
      </c>
      <c r="D94" s="197" t="s">
        <v>59</v>
      </c>
      <c r="E94" s="197" t="s">
        <v>55</v>
      </c>
      <c r="F94" s="197" t="s">
        <v>130</v>
      </c>
      <c r="G94" s="197" t="s">
        <v>131</v>
      </c>
      <c r="H94" s="197" t="s">
        <v>132</v>
      </c>
      <c r="I94" s="198" t="s">
        <v>133</v>
      </c>
      <c r="J94" s="197" t="s">
        <v>106</v>
      </c>
      <c r="K94" s="199" t="s">
        <v>134</v>
      </c>
      <c r="L94" s="200"/>
      <c r="M94" s="102" t="s">
        <v>135</v>
      </c>
      <c r="N94" s="103" t="s">
        <v>44</v>
      </c>
      <c r="O94" s="103" t="s">
        <v>136</v>
      </c>
      <c r="P94" s="103" t="s">
        <v>137</v>
      </c>
      <c r="Q94" s="103" t="s">
        <v>138</v>
      </c>
      <c r="R94" s="103" t="s">
        <v>139</v>
      </c>
      <c r="S94" s="103" t="s">
        <v>140</v>
      </c>
      <c r="T94" s="104" t="s">
        <v>141</v>
      </c>
    </row>
    <row r="95" s="1" customFormat="1" ht="29.28" customHeight="1">
      <c r="B95" s="46"/>
      <c r="C95" s="108" t="s">
        <v>107</v>
      </c>
      <c r="D95" s="74"/>
      <c r="E95" s="74"/>
      <c r="F95" s="74"/>
      <c r="G95" s="74"/>
      <c r="H95" s="74"/>
      <c r="I95" s="191"/>
      <c r="J95" s="201">
        <f>BK95</f>
        <v>0</v>
      </c>
      <c r="K95" s="74"/>
      <c r="L95" s="72"/>
      <c r="M95" s="105"/>
      <c r="N95" s="106"/>
      <c r="O95" s="106"/>
      <c r="P95" s="202">
        <f>P96+P229+P509</f>
        <v>0</v>
      </c>
      <c r="Q95" s="106"/>
      <c r="R95" s="202">
        <f>R96+R229+R509</f>
        <v>18.47194889</v>
      </c>
      <c r="S95" s="106"/>
      <c r="T95" s="203">
        <f>T96+T229+T509</f>
        <v>14.660005170000002</v>
      </c>
      <c r="AT95" s="24" t="s">
        <v>73</v>
      </c>
      <c r="AU95" s="24" t="s">
        <v>108</v>
      </c>
      <c r="BK95" s="204">
        <f>BK96+BK229+BK509</f>
        <v>0</v>
      </c>
    </row>
    <row r="96" s="10" customFormat="1" ht="37.44" customHeight="1">
      <c r="B96" s="205"/>
      <c r="C96" s="206"/>
      <c r="D96" s="207" t="s">
        <v>73</v>
      </c>
      <c r="E96" s="208" t="s">
        <v>142</v>
      </c>
      <c r="F96" s="208" t="s">
        <v>143</v>
      </c>
      <c r="G96" s="206"/>
      <c r="H96" s="206"/>
      <c r="I96" s="209"/>
      <c r="J96" s="210">
        <f>BK96</f>
        <v>0</v>
      </c>
      <c r="K96" s="206"/>
      <c r="L96" s="211"/>
      <c r="M96" s="212"/>
      <c r="N96" s="213"/>
      <c r="O96" s="213"/>
      <c r="P96" s="214">
        <f>P97+P121+P165+P212+P226</f>
        <v>0</v>
      </c>
      <c r="Q96" s="213"/>
      <c r="R96" s="214">
        <f>R97+R121+R165+R212+R226</f>
        <v>14.459916929999999</v>
      </c>
      <c r="S96" s="213"/>
      <c r="T96" s="215">
        <f>T97+T121+T165+T212+T226</f>
        <v>13.220942000000001</v>
      </c>
      <c r="AR96" s="216" t="s">
        <v>82</v>
      </c>
      <c r="AT96" s="217" t="s">
        <v>73</v>
      </c>
      <c r="AU96" s="217" t="s">
        <v>74</v>
      </c>
      <c r="AY96" s="216" t="s">
        <v>144</v>
      </c>
      <c r="BK96" s="218">
        <f>BK97+BK121+BK165+BK212+BK226</f>
        <v>0</v>
      </c>
    </row>
    <row r="97" s="10" customFormat="1" ht="19.92" customHeight="1">
      <c r="B97" s="205"/>
      <c r="C97" s="206"/>
      <c r="D97" s="207" t="s">
        <v>73</v>
      </c>
      <c r="E97" s="219" t="s">
        <v>145</v>
      </c>
      <c r="F97" s="219" t="s">
        <v>146</v>
      </c>
      <c r="G97" s="206"/>
      <c r="H97" s="206"/>
      <c r="I97" s="209"/>
      <c r="J97" s="220">
        <f>BK97</f>
        <v>0</v>
      </c>
      <c r="K97" s="206"/>
      <c r="L97" s="211"/>
      <c r="M97" s="212"/>
      <c r="N97" s="213"/>
      <c r="O97" s="213"/>
      <c r="P97" s="214">
        <f>SUM(P98:P120)</f>
        <v>0</v>
      </c>
      <c r="Q97" s="213"/>
      <c r="R97" s="214">
        <f>SUM(R98:R120)</f>
        <v>5.2635255499999998</v>
      </c>
      <c r="S97" s="213"/>
      <c r="T97" s="215">
        <f>SUM(T98:T120)</f>
        <v>0</v>
      </c>
      <c r="AR97" s="216" t="s">
        <v>82</v>
      </c>
      <c r="AT97" s="217" t="s">
        <v>73</v>
      </c>
      <c r="AU97" s="217" t="s">
        <v>82</v>
      </c>
      <c r="AY97" s="216" t="s">
        <v>144</v>
      </c>
      <c r="BK97" s="218">
        <f>SUM(BK98:BK120)</f>
        <v>0</v>
      </c>
    </row>
    <row r="98" s="1" customFormat="1" ht="25.5" customHeight="1">
      <c r="B98" s="46"/>
      <c r="C98" s="221" t="s">
        <v>82</v>
      </c>
      <c r="D98" s="221" t="s">
        <v>147</v>
      </c>
      <c r="E98" s="222" t="s">
        <v>148</v>
      </c>
      <c r="F98" s="223" t="s">
        <v>149</v>
      </c>
      <c r="G98" s="224" t="s">
        <v>150</v>
      </c>
      <c r="H98" s="225">
        <v>1.0780000000000001</v>
      </c>
      <c r="I98" s="226"/>
      <c r="J98" s="227">
        <f>ROUND(I98*H98,2)</f>
        <v>0</v>
      </c>
      <c r="K98" s="223" t="s">
        <v>151</v>
      </c>
      <c r="L98" s="72"/>
      <c r="M98" s="228" t="s">
        <v>21</v>
      </c>
      <c r="N98" s="229" t="s">
        <v>46</v>
      </c>
      <c r="O98" s="47"/>
      <c r="P98" s="230">
        <f>O98*H98</f>
        <v>0</v>
      </c>
      <c r="Q98" s="230">
        <v>1.8775</v>
      </c>
      <c r="R98" s="230">
        <f>Q98*H98</f>
        <v>2.0239449999999999</v>
      </c>
      <c r="S98" s="230">
        <v>0</v>
      </c>
      <c r="T98" s="231">
        <f>S98*H98</f>
        <v>0</v>
      </c>
      <c r="AR98" s="24" t="s">
        <v>152</v>
      </c>
      <c r="AT98" s="24" t="s">
        <v>147</v>
      </c>
      <c r="AU98" s="24" t="s">
        <v>153</v>
      </c>
      <c r="AY98" s="24" t="s">
        <v>144</v>
      </c>
      <c r="BE98" s="232">
        <f>IF(N98="základní",J98,0)</f>
        <v>0</v>
      </c>
      <c r="BF98" s="232">
        <f>IF(N98="snížená",J98,0)</f>
        <v>0</v>
      </c>
      <c r="BG98" s="232">
        <f>IF(N98="zákl. přenesená",J98,0)</f>
        <v>0</v>
      </c>
      <c r="BH98" s="232">
        <f>IF(N98="sníž. přenesená",J98,0)</f>
        <v>0</v>
      </c>
      <c r="BI98" s="232">
        <f>IF(N98="nulová",J98,0)</f>
        <v>0</v>
      </c>
      <c r="BJ98" s="24" t="s">
        <v>153</v>
      </c>
      <c r="BK98" s="232">
        <f>ROUND(I98*H98,2)</f>
        <v>0</v>
      </c>
      <c r="BL98" s="24" t="s">
        <v>152</v>
      </c>
      <c r="BM98" s="24" t="s">
        <v>154</v>
      </c>
    </row>
    <row r="99" s="11" customFormat="1">
      <c r="B99" s="233"/>
      <c r="C99" s="234"/>
      <c r="D99" s="235" t="s">
        <v>155</v>
      </c>
      <c r="E99" s="236" t="s">
        <v>21</v>
      </c>
      <c r="F99" s="237" t="s">
        <v>156</v>
      </c>
      <c r="G99" s="234"/>
      <c r="H99" s="238">
        <v>0.65800000000000003</v>
      </c>
      <c r="I99" s="239"/>
      <c r="J99" s="234"/>
      <c r="K99" s="234"/>
      <c r="L99" s="240"/>
      <c r="M99" s="241"/>
      <c r="N99" s="242"/>
      <c r="O99" s="242"/>
      <c r="P99" s="242"/>
      <c r="Q99" s="242"/>
      <c r="R99" s="242"/>
      <c r="S99" s="242"/>
      <c r="T99" s="243"/>
      <c r="AT99" s="244" t="s">
        <v>155</v>
      </c>
      <c r="AU99" s="244" t="s">
        <v>153</v>
      </c>
      <c r="AV99" s="11" t="s">
        <v>153</v>
      </c>
      <c r="AW99" s="11" t="s">
        <v>37</v>
      </c>
      <c r="AX99" s="11" t="s">
        <v>74</v>
      </c>
      <c r="AY99" s="244" t="s">
        <v>144</v>
      </c>
    </row>
    <row r="100" s="11" customFormat="1">
      <c r="B100" s="233"/>
      <c r="C100" s="234"/>
      <c r="D100" s="235" t="s">
        <v>155</v>
      </c>
      <c r="E100" s="236" t="s">
        <v>21</v>
      </c>
      <c r="F100" s="237" t="s">
        <v>157</v>
      </c>
      <c r="G100" s="234"/>
      <c r="H100" s="238">
        <v>0.41999999999999998</v>
      </c>
      <c r="I100" s="239"/>
      <c r="J100" s="234"/>
      <c r="K100" s="234"/>
      <c r="L100" s="240"/>
      <c r="M100" s="241"/>
      <c r="N100" s="242"/>
      <c r="O100" s="242"/>
      <c r="P100" s="242"/>
      <c r="Q100" s="242"/>
      <c r="R100" s="242"/>
      <c r="S100" s="242"/>
      <c r="T100" s="243"/>
      <c r="AT100" s="244" t="s">
        <v>155</v>
      </c>
      <c r="AU100" s="244" t="s">
        <v>153</v>
      </c>
      <c r="AV100" s="11" t="s">
        <v>153</v>
      </c>
      <c r="AW100" s="11" t="s">
        <v>37</v>
      </c>
      <c r="AX100" s="11" t="s">
        <v>74</v>
      </c>
      <c r="AY100" s="244" t="s">
        <v>144</v>
      </c>
    </row>
    <row r="101" s="12" customFormat="1">
      <c r="B101" s="245"/>
      <c r="C101" s="246"/>
      <c r="D101" s="235" t="s">
        <v>155</v>
      </c>
      <c r="E101" s="247" t="s">
        <v>21</v>
      </c>
      <c r="F101" s="248" t="s">
        <v>158</v>
      </c>
      <c r="G101" s="246"/>
      <c r="H101" s="249">
        <v>1.0780000000000001</v>
      </c>
      <c r="I101" s="250"/>
      <c r="J101" s="246"/>
      <c r="K101" s="246"/>
      <c r="L101" s="251"/>
      <c r="M101" s="252"/>
      <c r="N101" s="253"/>
      <c r="O101" s="253"/>
      <c r="P101" s="253"/>
      <c r="Q101" s="253"/>
      <c r="R101" s="253"/>
      <c r="S101" s="253"/>
      <c r="T101" s="254"/>
      <c r="AT101" s="255" t="s">
        <v>155</v>
      </c>
      <c r="AU101" s="255" t="s">
        <v>153</v>
      </c>
      <c r="AV101" s="12" t="s">
        <v>152</v>
      </c>
      <c r="AW101" s="12" t="s">
        <v>37</v>
      </c>
      <c r="AX101" s="12" t="s">
        <v>82</v>
      </c>
      <c r="AY101" s="255" t="s">
        <v>144</v>
      </c>
    </row>
    <row r="102" s="1" customFormat="1" ht="25.5" customHeight="1">
      <c r="B102" s="46"/>
      <c r="C102" s="221" t="s">
        <v>153</v>
      </c>
      <c r="D102" s="221" t="s">
        <v>147</v>
      </c>
      <c r="E102" s="222" t="s">
        <v>159</v>
      </c>
      <c r="F102" s="223" t="s">
        <v>160</v>
      </c>
      <c r="G102" s="224" t="s">
        <v>150</v>
      </c>
      <c r="H102" s="225">
        <v>1.9610000000000001</v>
      </c>
      <c r="I102" s="226"/>
      <c r="J102" s="227">
        <f>ROUND(I102*H102,2)</f>
        <v>0</v>
      </c>
      <c r="K102" s="223" t="s">
        <v>151</v>
      </c>
      <c r="L102" s="72"/>
      <c r="M102" s="228" t="s">
        <v>21</v>
      </c>
      <c r="N102" s="229" t="s">
        <v>46</v>
      </c>
      <c r="O102" s="47"/>
      <c r="P102" s="230">
        <f>O102*H102</f>
        <v>0</v>
      </c>
      <c r="Q102" s="230">
        <v>1.07965</v>
      </c>
      <c r="R102" s="230">
        <f>Q102*H102</f>
        <v>2.1171936499999999</v>
      </c>
      <c r="S102" s="230">
        <v>0</v>
      </c>
      <c r="T102" s="231">
        <f>S102*H102</f>
        <v>0</v>
      </c>
      <c r="AR102" s="24" t="s">
        <v>152</v>
      </c>
      <c r="AT102" s="24" t="s">
        <v>147</v>
      </c>
      <c r="AU102" s="24" t="s">
        <v>153</v>
      </c>
      <c r="AY102" s="24" t="s">
        <v>144</v>
      </c>
      <c r="BE102" s="232">
        <f>IF(N102="základní",J102,0)</f>
        <v>0</v>
      </c>
      <c r="BF102" s="232">
        <f>IF(N102="snížená",J102,0)</f>
        <v>0</v>
      </c>
      <c r="BG102" s="232">
        <f>IF(N102="zákl. přenesená",J102,0)</f>
        <v>0</v>
      </c>
      <c r="BH102" s="232">
        <f>IF(N102="sníž. přenesená",J102,0)</f>
        <v>0</v>
      </c>
      <c r="BI102" s="232">
        <f>IF(N102="nulová",J102,0)</f>
        <v>0</v>
      </c>
      <c r="BJ102" s="24" t="s">
        <v>153</v>
      </c>
      <c r="BK102" s="232">
        <f>ROUND(I102*H102,2)</f>
        <v>0</v>
      </c>
      <c r="BL102" s="24" t="s">
        <v>152</v>
      </c>
      <c r="BM102" s="24" t="s">
        <v>161</v>
      </c>
    </row>
    <row r="103" s="11" customFormat="1">
      <c r="B103" s="233"/>
      <c r="C103" s="234"/>
      <c r="D103" s="235" t="s">
        <v>155</v>
      </c>
      <c r="E103" s="236" t="s">
        <v>21</v>
      </c>
      <c r="F103" s="237" t="s">
        <v>162</v>
      </c>
      <c r="G103" s="234"/>
      <c r="H103" s="238">
        <v>1.5529999999999999</v>
      </c>
      <c r="I103" s="239"/>
      <c r="J103" s="234"/>
      <c r="K103" s="234"/>
      <c r="L103" s="240"/>
      <c r="M103" s="241"/>
      <c r="N103" s="242"/>
      <c r="O103" s="242"/>
      <c r="P103" s="242"/>
      <c r="Q103" s="242"/>
      <c r="R103" s="242"/>
      <c r="S103" s="242"/>
      <c r="T103" s="243"/>
      <c r="AT103" s="244" t="s">
        <v>155</v>
      </c>
      <c r="AU103" s="244" t="s">
        <v>153</v>
      </c>
      <c r="AV103" s="11" t="s">
        <v>153</v>
      </c>
      <c r="AW103" s="11" t="s">
        <v>37</v>
      </c>
      <c r="AX103" s="11" t="s">
        <v>74</v>
      </c>
      <c r="AY103" s="244" t="s">
        <v>144</v>
      </c>
    </row>
    <row r="104" s="11" customFormat="1">
      <c r="B104" s="233"/>
      <c r="C104" s="234"/>
      <c r="D104" s="235" t="s">
        <v>155</v>
      </c>
      <c r="E104" s="236" t="s">
        <v>21</v>
      </c>
      <c r="F104" s="237" t="s">
        <v>163</v>
      </c>
      <c r="G104" s="234"/>
      <c r="H104" s="238">
        <v>0.40799999999999997</v>
      </c>
      <c r="I104" s="239"/>
      <c r="J104" s="234"/>
      <c r="K104" s="234"/>
      <c r="L104" s="240"/>
      <c r="M104" s="241"/>
      <c r="N104" s="242"/>
      <c r="O104" s="242"/>
      <c r="P104" s="242"/>
      <c r="Q104" s="242"/>
      <c r="R104" s="242"/>
      <c r="S104" s="242"/>
      <c r="T104" s="243"/>
      <c r="AT104" s="244" t="s">
        <v>155</v>
      </c>
      <c r="AU104" s="244" t="s">
        <v>153</v>
      </c>
      <c r="AV104" s="11" t="s">
        <v>153</v>
      </c>
      <c r="AW104" s="11" t="s">
        <v>37</v>
      </c>
      <c r="AX104" s="11" t="s">
        <v>74</v>
      </c>
      <c r="AY104" s="244" t="s">
        <v>144</v>
      </c>
    </row>
    <row r="105" s="12" customFormat="1">
      <c r="B105" s="245"/>
      <c r="C105" s="246"/>
      <c r="D105" s="235" t="s">
        <v>155</v>
      </c>
      <c r="E105" s="247" t="s">
        <v>21</v>
      </c>
      <c r="F105" s="248" t="s">
        <v>158</v>
      </c>
      <c r="G105" s="246"/>
      <c r="H105" s="249">
        <v>1.9610000000000001</v>
      </c>
      <c r="I105" s="250"/>
      <c r="J105" s="246"/>
      <c r="K105" s="246"/>
      <c r="L105" s="251"/>
      <c r="M105" s="252"/>
      <c r="N105" s="253"/>
      <c r="O105" s="253"/>
      <c r="P105" s="253"/>
      <c r="Q105" s="253"/>
      <c r="R105" s="253"/>
      <c r="S105" s="253"/>
      <c r="T105" s="254"/>
      <c r="AT105" s="255" t="s">
        <v>155</v>
      </c>
      <c r="AU105" s="255" t="s">
        <v>153</v>
      </c>
      <c r="AV105" s="12" t="s">
        <v>152</v>
      </c>
      <c r="AW105" s="12" t="s">
        <v>37</v>
      </c>
      <c r="AX105" s="12" t="s">
        <v>82</v>
      </c>
      <c r="AY105" s="255" t="s">
        <v>144</v>
      </c>
    </row>
    <row r="106" s="1" customFormat="1" ht="16.5" customHeight="1">
      <c r="B106" s="46"/>
      <c r="C106" s="221" t="s">
        <v>145</v>
      </c>
      <c r="D106" s="221" t="s">
        <v>147</v>
      </c>
      <c r="E106" s="222" t="s">
        <v>164</v>
      </c>
      <c r="F106" s="223" t="s">
        <v>165</v>
      </c>
      <c r="G106" s="224" t="s">
        <v>150</v>
      </c>
      <c r="H106" s="225">
        <v>0.29399999999999998</v>
      </c>
      <c r="I106" s="226"/>
      <c r="J106" s="227">
        <f>ROUND(I106*H106,2)</f>
        <v>0</v>
      </c>
      <c r="K106" s="223" t="s">
        <v>151</v>
      </c>
      <c r="L106" s="72"/>
      <c r="M106" s="228" t="s">
        <v>21</v>
      </c>
      <c r="N106" s="229" t="s">
        <v>46</v>
      </c>
      <c r="O106" s="47"/>
      <c r="P106" s="230">
        <f>O106*H106</f>
        <v>0</v>
      </c>
      <c r="Q106" s="230">
        <v>1.94302</v>
      </c>
      <c r="R106" s="230">
        <f>Q106*H106</f>
        <v>0.57124787999999993</v>
      </c>
      <c r="S106" s="230">
        <v>0</v>
      </c>
      <c r="T106" s="231">
        <f>S106*H106</f>
        <v>0</v>
      </c>
      <c r="AR106" s="24" t="s">
        <v>152</v>
      </c>
      <c r="AT106" s="24" t="s">
        <v>147</v>
      </c>
      <c r="AU106" s="24" t="s">
        <v>153</v>
      </c>
      <c r="AY106" s="24" t="s">
        <v>144</v>
      </c>
      <c r="BE106" s="232">
        <f>IF(N106="základní",J106,0)</f>
        <v>0</v>
      </c>
      <c r="BF106" s="232">
        <f>IF(N106="snížená",J106,0)</f>
        <v>0</v>
      </c>
      <c r="BG106" s="232">
        <f>IF(N106="zákl. přenesená",J106,0)</f>
        <v>0</v>
      </c>
      <c r="BH106" s="232">
        <f>IF(N106="sníž. přenesená",J106,0)</f>
        <v>0</v>
      </c>
      <c r="BI106" s="232">
        <f>IF(N106="nulová",J106,0)</f>
        <v>0</v>
      </c>
      <c r="BJ106" s="24" t="s">
        <v>153</v>
      </c>
      <c r="BK106" s="232">
        <f>ROUND(I106*H106,2)</f>
        <v>0</v>
      </c>
      <c r="BL106" s="24" t="s">
        <v>152</v>
      </c>
      <c r="BM106" s="24" t="s">
        <v>166</v>
      </c>
    </row>
    <row r="107" s="1" customFormat="1">
      <c r="B107" s="46"/>
      <c r="C107" s="74"/>
      <c r="D107" s="235" t="s">
        <v>167</v>
      </c>
      <c r="E107" s="74"/>
      <c r="F107" s="256" t="s">
        <v>168</v>
      </c>
      <c r="G107" s="74"/>
      <c r="H107" s="74"/>
      <c r="I107" s="191"/>
      <c r="J107" s="74"/>
      <c r="K107" s="74"/>
      <c r="L107" s="72"/>
      <c r="M107" s="257"/>
      <c r="N107" s="47"/>
      <c r="O107" s="47"/>
      <c r="P107" s="47"/>
      <c r="Q107" s="47"/>
      <c r="R107" s="47"/>
      <c r="S107" s="47"/>
      <c r="T107" s="95"/>
      <c r="AT107" s="24" t="s">
        <v>167</v>
      </c>
      <c r="AU107" s="24" t="s">
        <v>153</v>
      </c>
    </row>
    <row r="108" s="11" customFormat="1">
      <c r="B108" s="233"/>
      <c r="C108" s="234"/>
      <c r="D108" s="235" t="s">
        <v>155</v>
      </c>
      <c r="E108" s="236" t="s">
        <v>21</v>
      </c>
      <c r="F108" s="237" t="s">
        <v>169</v>
      </c>
      <c r="G108" s="234"/>
      <c r="H108" s="238">
        <v>0.29399999999999998</v>
      </c>
      <c r="I108" s="239"/>
      <c r="J108" s="234"/>
      <c r="K108" s="234"/>
      <c r="L108" s="240"/>
      <c r="M108" s="241"/>
      <c r="N108" s="242"/>
      <c r="O108" s="242"/>
      <c r="P108" s="242"/>
      <c r="Q108" s="242"/>
      <c r="R108" s="242"/>
      <c r="S108" s="242"/>
      <c r="T108" s="243"/>
      <c r="AT108" s="244" t="s">
        <v>155</v>
      </c>
      <c r="AU108" s="244" t="s">
        <v>153</v>
      </c>
      <c r="AV108" s="11" t="s">
        <v>153</v>
      </c>
      <c r="AW108" s="11" t="s">
        <v>37</v>
      </c>
      <c r="AX108" s="11" t="s">
        <v>74</v>
      </c>
      <c r="AY108" s="244" t="s">
        <v>144</v>
      </c>
    </row>
    <row r="109" s="12" customFormat="1">
      <c r="B109" s="245"/>
      <c r="C109" s="246"/>
      <c r="D109" s="235" t="s">
        <v>155</v>
      </c>
      <c r="E109" s="247" t="s">
        <v>21</v>
      </c>
      <c r="F109" s="248" t="s">
        <v>158</v>
      </c>
      <c r="G109" s="246"/>
      <c r="H109" s="249">
        <v>0.29399999999999998</v>
      </c>
      <c r="I109" s="250"/>
      <c r="J109" s="246"/>
      <c r="K109" s="246"/>
      <c r="L109" s="251"/>
      <c r="M109" s="252"/>
      <c r="N109" s="253"/>
      <c r="O109" s="253"/>
      <c r="P109" s="253"/>
      <c r="Q109" s="253"/>
      <c r="R109" s="253"/>
      <c r="S109" s="253"/>
      <c r="T109" s="254"/>
      <c r="AT109" s="255" t="s">
        <v>155</v>
      </c>
      <c r="AU109" s="255" t="s">
        <v>153</v>
      </c>
      <c r="AV109" s="12" t="s">
        <v>152</v>
      </c>
      <c r="AW109" s="12" t="s">
        <v>37</v>
      </c>
      <c r="AX109" s="12" t="s">
        <v>82</v>
      </c>
      <c r="AY109" s="255" t="s">
        <v>144</v>
      </c>
    </row>
    <row r="110" s="1" customFormat="1" ht="25.5" customHeight="1">
      <c r="B110" s="46"/>
      <c r="C110" s="221" t="s">
        <v>152</v>
      </c>
      <c r="D110" s="221" t="s">
        <v>147</v>
      </c>
      <c r="E110" s="222" t="s">
        <v>170</v>
      </c>
      <c r="F110" s="223" t="s">
        <v>171</v>
      </c>
      <c r="G110" s="224" t="s">
        <v>172</v>
      </c>
      <c r="H110" s="225">
        <v>0.091999999999999998</v>
      </c>
      <c r="I110" s="226"/>
      <c r="J110" s="227">
        <f>ROUND(I110*H110,2)</f>
        <v>0</v>
      </c>
      <c r="K110" s="223" t="s">
        <v>151</v>
      </c>
      <c r="L110" s="72"/>
      <c r="M110" s="228" t="s">
        <v>21</v>
      </c>
      <c r="N110" s="229" t="s">
        <v>46</v>
      </c>
      <c r="O110" s="47"/>
      <c r="P110" s="230">
        <f>O110*H110</f>
        <v>0</v>
      </c>
      <c r="Q110" s="230">
        <v>1.0900000000000001</v>
      </c>
      <c r="R110" s="230">
        <f>Q110*H110</f>
        <v>0.10028000000000001</v>
      </c>
      <c r="S110" s="230">
        <v>0</v>
      </c>
      <c r="T110" s="231">
        <f>S110*H110</f>
        <v>0</v>
      </c>
      <c r="AR110" s="24" t="s">
        <v>152</v>
      </c>
      <c r="AT110" s="24" t="s">
        <v>147</v>
      </c>
      <c r="AU110" s="24" t="s">
        <v>153</v>
      </c>
      <c r="AY110" s="24" t="s">
        <v>144</v>
      </c>
      <c r="BE110" s="232">
        <f>IF(N110="základní",J110,0)</f>
        <v>0</v>
      </c>
      <c r="BF110" s="232">
        <f>IF(N110="snížená",J110,0)</f>
        <v>0</v>
      </c>
      <c r="BG110" s="232">
        <f>IF(N110="zákl. přenesená",J110,0)</f>
        <v>0</v>
      </c>
      <c r="BH110" s="232">
        <f>IF(N110="sníž. přenesená",J110,0)</f>
        <v>0</v>
      </c>
      <c r="BI110" s="232">
        <f>IF(N110="nulová",J110,0)</f>
        <v>0</v>
      </c>
      <c r="BJ110" s="24" t="s">
        <v>153</v>
      </c>
      <c r="BK110" s="232">
        <f>ROUND(I110*H110,2)</f>
        <v>0</v>
      </c>
      <c r="BL110" s="24" t="s">
        <v>152</v>
      </c>
      <c r="BM110" s="24" t="s">
        <v>173</v>
      </c>
    </row>
    <row r="111" s="1" customFormat="1">
      <c r="B111" s="46"/>
      <c r="C111" s="74"/>
      <c r="D111" s="235" t="s">
        <v>167</v>
      </c>
      <c r="E111" s="74"/>
      <c r="F111" s="256" t="s">
        <v>174</v>
      </c>
      <c r="G111" s="74"/>
      <c r="H111" s="74"/>
      <c r="I111" s="191"/>
      <c r="J111" s="74"/>
      <c r="K111" s="74"/>
      <c r="L111" s="72"/>
      <c r="M111" s="257"/>
      <c r="N111" s="47"/>
      <c r="O111" s="47"/>
      <c r="P111" s="47"/>
      <c r="Q111" s="47"/>
      <c r="R111" s="47"/>
      <c r="S111" s="47"/>
      <c r="T111" s="95"/>
      <c r="AT111" s="24" t="s">
        <v>167</v>
      </c>
      <c r="AU111" s="24" t="s">
        <v>153</v>
      </c>
    </row>
    <row r="112" s="11" customFormat="1">
      <c r="B112" s="233"/>
      <c r="C112" s="234"/>
      <c r="D112" s="235" t="s">
        <v>155</v>
      </c>
      <c r="E112" s="236" t="s">
        <v>21</v>
      </c>
      <c r="F112" s="237" t="s">
        <v>175</v>
      </c>
      <c r="G112" s="234"/>
      <c r="H112" s="238">
        <v>0.063</v>
      </c>
      <c r="I112" s="239"/>
      <c r="J112" s="234"/>
      <c r="K112" s="234"/>
      <c r="L112" s="240"/>
      <c r="M112" s="241"/>
      <c r="N112" s="242"/>
      <c r="O112" s="242"/>
      <c r="P112" s="242"/>
      <c r="Q112" s="242"/>
      <c r="R112" s="242"/>
      <c r="S112" s="242"/>
      <c r="T112" s="243"/>
      <c r="AT112" s="244" t="s">
        <v>155</v>
      </c>
      <c r="AU112" s="244" t="s">
        <v>153</v>
      </c>
      <c r="AV112" s="11" t="s">
        <v>153</v>
      </c>
      <c r="AW112" s="11" t="s">
        <v>37</v>
      </c>
      <c r="AX112" s="11" t="s">
        <v>74</v>
      </c>
      <c r="AY112" s="244" t="s">
        <v>144</v>
      </c>
    </row>
    <row r="113" s="11" customFormat="1">
      <c r="B113" s="233"/>
      <c r="C113" s="234"/>
      <c r="D113" s="235" t="s">
        <v>155</v>
      </c>
      <c r="E113" s="236" t="s">
        <v>21</v>
      </c>
      <c r="F113" s="237" t="s">
        <v>176</v>
      </c>
      <c r="G113" s="234"/>
      <c r="H113" s="238">
        <v>0.029000000000000001</v>
      </c>
      <c r="I113" s="239"/>
      <c r="J113" s="234"/>
      <c r="K113" s="234"/>
      <c r="L113" s="240"/>
      <c r="M113" s="241"/>
      <c r="N113" s="242"/>
      <c r="O113" s="242"/>
      <c r="P113" s="242"/>
      <c r="Q113" s="242"/>
      <c r="R113" s="242"/>
      <c r="S113" s="242"/>
      <c r="T113" s="243"/>
      <c r="AT113" s="244" t="s">
        <v>155</v>
      </c>
      <c r="AU113" s="244" t="s">
        <v>153</v>
      </c>
      <c r="AV113" s="11" t="s">
        <v>153</v>
      </c>
      <c r="AW113" s="11" t="s">
        <v>37</v>
      </c>
      <c r="AX113" s="11" t="s">
        <v>74</v>
      </c>
      <c r="AY113" s="244" t="s">
        <v>144</v>
      </c>
    </row>
    <row r="114" s="12" customFormat="1">
      <c r="B114" s="245"/>
      <c r="C114" s="246"/>
      <c r="D114" s="235" t="s">
        <v>155</v>
      </c>
      <c r="E114" s="247" t="s">
        <v>21</v>
      </c>
      <c r="F114" s="248" t="s">
        <v>158</v>
      </c>
      <c r="G114" s="246"/>
      <c r="H114" s="249">
        <v>0.091999999999999998</v>
      </c>
      <c r="I114" s="250"/>
      <c r="J114" s="246"/>
      <c r="K114" s="246"/>
      <c r="L114" s="251"/>
      <c r="M114" s="252"/>
      <c r="N114" s="253"/>
      <c r="O114" s="253"/>
      <c r="P114" s="253"/>
      <c r="Q114" s="253"/>
      <c r="R114" s="253"/>
      <c r="S114" s="253"/>
      <c r="T114" s="254"/>
      <c r="AT114" s="255" t="s">
        <v>155</v>
      </c>
      <c r="AU114" s="255" t="s">
        <v>153</v>
      </c>
      <c r="AV114" s="12" t="s">
        <v>152</v>
      </c>
      <c r="AW114" s="12" t="s">
        <v>37</v>
      </c>
      <c r="AX114" s="12" t="s">
        <v>82</v>
      </c>
      <c r="AY114" s="255" t="s">
        <v>144</v>
      </c>
    </row>
    <row r="115" s="1" customFormat="1" ht="25.5" customHeight="1">
      <c r="B115" s="46"/>
      <c r="C115" s="221" t="s">
        <v>177</v>
      </c>
      <c r="D115" s="221" t="s">
        <v>147</v>
      </c>
      <c r="E115" s="222" t="s">
        <v>178</v>
      </c>
      <c r="F115" s="223" t="s">
        <v>179</v>
      </c>
      <c r="G115" s="224" t="s">
        <v>180</v>
      </c>
      <c r="H115" s="225">
        <v>3</v>
      </c>
      <c r="I115" s="226"/>
      <c r="J115" s="227">
        <f>ROUND(I115*H115,2)</f>
        <v>0</v>
      </c>
      <c r="K115" s="223" t="s">
        <v>151</v>
      </c>
      <c r="L115" s="72"/>
      <c r="M115" s="228" t="s">
        <v>21</v>
      </c>
      <c r="N115" s="229" t="s">
        <v>46</v>
      </c>
      <c r="O115" s="47"/>
      <c r="P115" s="230">
        <f>O115*H115</f>
        <v>0</v>
      </c>
      <c r="Q115" s="230">
        <v>0.069250000000000006</v>
      </c>
      <c r="R115" s="230">
        <f>Q115*H115</f>
        <v>0.20775000000000002</v>
      </c>
      <c r="S115" s="230">
        <v>0</v>
      </c>
      <c r="T115" s="231">
        <f>S115*H115</f>
        <v>0</v>
      </c>
      <c r="AR115" s="24" t="s">
        <v>152</v>
      </c>
      <c r="AT115" s="24" t="s">
        <v>147</v>
      </c>
      <c r="AU115" s="24" t="s">
        <v>153</v>
      </c>
      <c r="AY115" s="24" t="s">
        <v>144</v>
      </c>
      <c r="BE115" s="232">
        <f>IF(N115="základní",J115,0)</f>
        <v>0</v>
      </c>
      <c r="BF115" s="232">
        <f>IF(N115="snížená",J115,0)</f>
        <v>0</v>
      </c>
      <c r="BG115" s="232">
        <f>IF(N115="zákl. přenesená",J115,0)</f>
        <v>0</v>
      </c>
      <c r="BH115" s="232">
        <f>IF(N115="sníž. přenesená",J115,0)</f>
        <v>0</v>
      </c>
      <c r="BI115" s="232">
        <f>IF(N115="nulová",J115,0)</f>
        <v>0</v>
      </c>
      <c r="BJ115" s="24" t="s">
        <v>153</v>
      </c>
      <c r="BK115" s="232">
        <f>ROUND(I115*H115,2)</f>
        <v>0</v>
      </c>
      <c r="BL115" s="24" t="s">
        <v>152</v>
      </c>
      <c r="BM115" s="24" t="s">
        <v>181</v>
      </c>
    </row>
    <row r="116" s="11" customFormat="1">
      <c r="B116" s="233"/>
      <c r="C116" s="234"/>
      <c r="D116" s="235" t="s">
        <v>155</v>
      </c>
      <c r="E116" s="236" t="s">
        <v>21</v>
      </c>
      <c r="F116" s="237" t="s">
        <v>182</v>
      </c>
      <c r="G116" s="234"/>
      <c r="H116" s="238">
        <v>3</v>
      </c>
      <c r="I116" s="239"/>
      <c r="J116" s="234"/>
      <c r="K116" s="234"/>
      <c r="L116" s="240"/>
      <c r="M116" s="241"/>
      <c r="N116" s="242"/>
      <c r="O116" s="242"/>
      <c r="P116" s="242"/>
      <c r="Q116" s="242"/>
      <c r="R116" s="242"/>
      <c r="S116" s="242"/>
      <c r="T116" s="243"/>
      <c r="AT116" s="244" t="s">
        <v>155</v>
      </c>
      <c r="AU116" s="244" t="s">
        <v>153</v>
      </c>
      <c r="AV116" s="11" t="s">
        <v>153</v>
      </c>
      <c r="AW116" s="11" t="s">
        <v>37</v>
      </c>
      <c r="AX116" s="11" t="s">
        <v>74</v>
      </c>
      <c r="AY116" s="244" t="s">
        <v>144</v>
      </c>
    </row>
    <row r="117" s="12" customFormat="1">
      <c r="B117" s="245"/>
      <c r="C117" s="246"/>
      <c r="D117" s="235" t="s">
        <v>155</v>
      </c>
      <c r="E117" s="247" t="s">
        <v>21</v>
      </c>
      <c r="F117" s="248" t="s">
        <v>158</v>
      </c>
      <c r="G117" s="246"/>
      <c r="H117" s="249">
        <v>3</v>
      </c>
      <c r="I117" s="250"/>
      <c r="J117" s="246"/>
      <c r="K117" s="246"/>
      <c r="L117" s="251"/>
      <c r="M117" s="252"/>
      <c r="N117" s="253"/>
      <c r="O117" s="253"/>
      <c r="P117" s="253"/>
      <c r="Q117" s="253"/>
      <c r="R117" s="253"/>
      <c r="S117" s="253"/>
      <c r="T117" s="254"/>
      <c r="AT117" s="255" t="s">
        <v>155</v>
      </c>
      <c r="AU117" s="255" t="s">
        <v>153</v>
      </c>
      <c r="AV117" s="12" t="s">
        <v>152</v>
      </c>
      <c r="AW117" s="12" t="s">
        <v>37</v>
      </c>
      <c r="AX117" s="12" t="s">
        <v>82</v>
      </c>
      <c r="AY117" s="255" t="s">
        <v>144</v>
      </c>
    </row>
    <row r="118" s="1" customFormat="1" ht="25.5" customHeight="1">
      <c r="B118" s="46"/>
      <c r="C118" s="221" t="s">
        <v>183</v>
      </c>
      <c r="D118" s="221" t="s">
        <v>147</v>
      </c>
      <c r="E118" s="222" t="s">
        <v>184</v>
      </c>
      <c r="F118" s="223" t="s">
        <v>185</v>
      </c>
      <c r="G118" s="224" t="s">
        <v>180</v>
      </c>
      <c r="H118" s="225">
        <v>1.5629999999999999</v>
      </c>
      <c r="I118" s="226"/>
      <c r="J118" s="227">
        <f>ROUND(I118*H118,2)</f>
        <v>0</v>
      </c>
      <c r="K118" s="223" t="s">
        <v>151</v>
      </c>
      <c r="L118" s="72"/>
      <c r="M118" s="228" t="s">
        <v>21</v>
      </c>
      <c r="N118" s="229" t="s">
        <v>46</v>
      </c>
      <c r="O118" s="47"/>
      <c r="P118" s="230">
        <f>O118*H118</f>
        <v>0</v>
      </c>
      <c r="Q118" s="230">
        <v>0.15554000000000001</v>
      </c>
      <c r="R118" s="230">
        <f>Q118*H118</f>
        <v>0.24310902000000001</v>
      </c>
      <c r="S118" s="230">
        <v>0</v>
      </c>
      <c r="T118" s="231">
        <f>S118*H118</f>
        <v>0</v>
      </c>
      <c r="AR118" s="24" t="s">
        <v>152</v>
      </c>
      <c r="AT118" s="24" t="s">
        <v>147</v>
      </c>
      <c r="AU118" s="24" t="s">
        <v>153</v>
      </c>
      <c r="AY118" s="24" t="s">
        <v>144</v>
      </c>
      <c r="BE118" s="232">
        <f>IF(N118="základní",J118,0)</f>
        <v>0</v>
      </c>
      <c r="BF118" s="232">
        <f>IF(N118="snížená",J118,0)</f>
        <v>0</v>
      </c>
      <c r="BG118" s="232">
        <f>IF(N118="zákl. přenesená",J118,0)</f>
        <v>0</v>
      </c>
      <c r="BH118" s="232">
        <f>IF(N118="sníž. přenesená",J118,0)</f>
        <v>0</v>
      </c>
      <c r="BI118" s="232">
        <f>IF(N118="nulová",J118,0)</f>
        <v>0</v>
      </c>
      <c r="BJ118" s="24" t="s">
        <v>153</v>
      </c>
      <c r="BK118" s="232">
        <f>ROUND(I118*H118,2)</f>
        <v>0</v>
      </c>
      <c r="BL118" s="24" t="s">
        <v>152</v>
      </c>
      <c r="BM118" s="24" t="s">
        <v>186</v>
      </c>
    </row>
    <row r="119" s="11" customFormat="1">
      <c r="B119" s="233"/>
      <c r="C119" s="234"/>
      <c r="D119" s="235" t="s">
        <v>155</v>
      </c>
      <c r="E119" s="236" t="s">
        <v>21</v>
      </c>
      <c r="F119" s="237" t="s">
        <v>187</v>
      </c>
      <c r="G119" s="234"/>
      <c r="H119" s="238">
        <v>1.5629999999999999</v>
      </c>
      <c r="I119" s="239"/>
      <c r="J119" s="234"/>
      <c r="K119" s="234"/>
      <c r="L119" s="240"/>
      <c r="M119" s="241"/>
      <c r="N119" s="242"/>
      <c r="O119" s="242"/>
      <c r="P119" s="242"/>
      <c r="Q119" s="242"/>
      <c r="R119" s="242"/>
      <c r="S119" s="242"/>
      <c r="T119" s="243"/>
      <c r="AT119" s="244" t="s">
        <v>155</v>
      </c>
      <c r="AU119" s="244" t="s">
        <v>153</v>
      </c>
      <c r="AV119" s="11" t="s">
        <v>153</v>
      </c>
      <c r="AW119" s="11" t="s">
        <v>37</v>
      </c>
      <c r="AX119" s="11" t="s">
        <v>74</v>
      </c>
      <c r="AY119" s="244" t="s">
        <v>144</v>
      </c>
    </row>
    <row r="120" s="12" customFormat="1">
      <c r="B120" s="245"/>
      <c r="C120" s="246"/>
      <c r="D120" s="235" t="s">
        <v>155</v>
      </c>
      <c r="E120" s="247" t="s">
        <v>21</v>
      </c>
      <c r="F120" s="248" t="s">
        <v>158</v>
      </c>
      <c r="G120" s="246"/>
      <c r="H120" s="249">
        <v>1.5629999999999999</v>
      </c>
      <c r="I120" s="250"/>
      <c r="J120" s="246"/>
      <c r="K120" s="246"/>
      <c r="L120" s="251"/>
      <c r="M120" s="252"/>
      <c r="N120" s="253"/>
      <c r="O120" s="253"/>
      <c r="P120" s="253"/>
      <c r="Q120" s="253"/>
      <c r="R120" s="253"/>
      <c r="S120" s="253"/>
      <c r="T120" s="254"/>
      <c r="AT120" s="255" t="s">
        <v>155</v>
      </c>
      <c r="AU120" s="255" t="s">
        <v>153</v>
      </c>
      <c r="AV120" s="12" t="s">
        <v>152</v>
      </c>
      <c r="AW120" s="12" t="s">
        <v>37</v>
      </c>
      <c r="AX120" s="12" t="s">
        <v>82</v>
      </c>
      <c r="AY120" s="255" t="s">
        <v>144</v>
      </c>
    </row>
    <row r="121" s="10" customFormat="1" ht="29.88" customHeight="1">
      <c r="B121" s="205"/>
      <c r="C121" s="206"/>
      <c r="D121" s="207" t="s">
        <v>73</v>
      </c>
      <c r="E121" s="219" t="s">
        <v>183</v>
      </c>
      <c r="F121" s="219" t="s">
        <v>188</v>
      </c>
      <c r="G121" s="206"/>
      <c r="H121" s="206"/>
      <c r="I121" s="209"/>
      <c r="J121" s="220">
        <f>BK121</f>
        <v>0</v>
      </c>
      <c r="K121" s="206"/>
      <c r="L121" s="211"/>
      <c r="M121" s="212"/>
      <c r="N121" s="213"/>
      <c r="O121" s="213"/>
      <c r="P121" s="214">
        <f>SUM(P122:P164)</f>
        <v>0</v>
      </c>
      <c r="Q121" s="213"/>
      <c r="R121" s="214">
        <f>SUM(R122:R164)</f>
        <v>9.1899693799999973</v>
      </c>
      <c r="S121" s="213"/>
      <c r="T121" s="215">
        <f>SUM(T122:T164)</f>
        <v>0</v>
      </c>
      <c r="AR121" s="216" t="s">
        <v>82</v>
      </c>
      <c r="AT121" s="217" t="s">
        <v>73</v>
      </c>
      <c r="AU121" s="217" t="s">
        <v>82</v>
      </c>
      <c r="AY121" s="216" t="s">
        <v>144</v>
      </c>
      <c r="BK121" s="218">
        <f>SUM(BK122:BK164)</f>
        <v>0</v>
      </c>
    </row>
    <row r="122" s="1" customFormat="1" ht="25.5" customHeight="1">
      <c r="B122" s="46"/>
      <c r="C122" s="221" t="s">
        <v>189</v>
      </c>
      <c r="D122" s="221" t="s">
        <v>147</v>
      </c>
      <c r="E122" s="222" t="s">
        <v>190</v>
      </c>
      <c r="F122" s="223" t="s">
        <v>191</v>
      </c>
      <c r="G122" s="224" t="s">
        <v>180</v>
      </c>
      <c r="H122" s="225">
        <v>17.875</v>
      </c>
      <c r="I122" s="226"/>
      <c r="J122" s="227">
        <f>ROUND(I122*H122,2)</f>
        <v>0</v>
      </c>
      <c r="K122" s="223" t="s">
        <v>151</v>
      </c>
      <c r="L122" s="72"/>
      <c r="M122" s="228" t="s">
        <v>21</v>
      </c>
      <c r="N122" s="229" t="s">
        <v>46</v>
      </c>
      <c r="O122" s="47"/>
      <c r="P122" s="230">
        <f>O122*H122</f>
        <v>0</v>
      </c>
      <c r="Q122" s="230">
        <v>0.0030000000000000001</v>
      </c>
      <c r="R122" s="230">
        <f>Q122*H122</f>
        <v>0.053624999999999999</v>
      </c>
      <c r="S122" s="230">
        <v>0</v>
      </c>
      <c r="T122" s="231">
        <f>S122*H122</f>
        <v>0</v>
      </c>
      <c r="AR122" s="24" t="s">
        <v>152</v>
      </c>
      <c r="AT122" s="24" t="s">
        <v>147</v>
      </c>
      <c r="AU122" s="24" t="s">
        <v>153</v>
      </c>
      <c r="AY122" s="24" t="s">
        <v>144</v>
      </c>
      <c r="BE122" s="232">
        <f>IF(N122="základní",J122,0)</f>
        <v>0</v>
      </c>
      <c r="BF122" s="232">
        <f>IF(N122="snížená",J122,0)</f>
        <v>0</v>
      </c>
      <c r="BG122" s="232">
        <f>IF(N122="zákl. přenesená",J122,0)</f>
        <v>0</v>
      </c>
      <c r="BH122" s="232">
        <f>IF(N122="sníž. přenesená",J122,0)</f>
        <v>0</v>
      </c>
      <c r="BI122" s="232">
        <f>IF(N122="nulová",J122,0)</f>
        <v>0</v>
      </c>
      <c r="BJ122" s="24" t="s">
        <v>153</v>
      </c>
      <c r="BK122" s="232">
        <f>ROUND(I122*H122,2)</f>
        <v>0</v>
      </c>
      <c r="BL122" s="24" t="s">
        <v>152</v>
      </c>
      <c r="BM122" s="24" t="s">
        <v>192</v>
      </c>
    </row>
    <row r="123" s="11" customFormat="1">
      <c r="B123" s="233"/>
      <c r="C123" s="234"/>
      <c r="D123" s="235" t="s">
        <v>155</v>
      </c>
      <c r="E123" s="236" t="s">
        <v>21</v>
      </c>
      <c r="F123" s="237" t="s">
        <v>193</v>
      </c>
      <c r="G123" s="234"/>
      <c r="H123" s="238">
        <v>17.875</v>
      </c>
      <c r="I123" s="239"/>
      <c r="J123" s="234"/>
      <c r="K123" s="234"/>
      <c r="L123" s="240"/>
      <c r="M123" s="241"/>
      <c r="N123" s="242"/>
      <c r="O123" s="242"/>
      <c r="P123" s="242"/>
      <c r="Q123" s="242"/>
      <c r="R123" s="242"/>
      <c r="S123" s="242"/>
      <c r="T123" s="243"/>
      <c r="AT123" s="244" t="s">
        <v>155</v>
      </c>
      <c r="AU123" s="244" t="s">
        <v>153</v>
      </c>
      <c r="AV123" s="11" t="s">
        <v>153</v>
      </c>
      <c r="AW123" s="11" t="s">
        <v>37</v>
      </c>
      <c r="AX123" s="11" t="s">
        <v>74</v>
      </c>
      <c r="AY123" s="244" t="s">
        <v>144</v>
      </c>
    </row>
    <row r="124" s="12" customFormat="1">
      <c r="B124" s="245"/>
      <c r="C124" s="246"/>
      <c r="D124" s="235" t="s">
        <v>155</v>
      </c>
      <c r="E124" s="247" t="s">
        <v>21</v>
      </c>
      <c r="F124" s="248" t="s">
        <v>158</v>
      </c>
      <c r="G124" s="246"/>
      <c r="H124" s="249">
        <v>17.875</v>
      </c>
      <c r="I124" s="250"/>
      <c r="J124" s="246"/>
      <c r="K124" s="246"/>
      <c r="L124" s="251"/>
      <c r="M124" s="252"/>
      <c r="N124" s="253"/>
      <c r="O124" s="253"/>
      <c r="P124" s="253"/>
      <c r="Q124" s="253"/>
      <c r="R124" s="253"/>
      <c r="S124" s="253"/>
      <c r="T124" s="254"/>
      <c r="AT124" s="255" t="s">
        <v>155</v>
      </c>
      <c r="AU124" s="255" t="s">
        <v>153</v>
      </c>
      <c r="AV124" s="12" t="s">
        <v>152</v>
      </c>
      <c r="AW124" s="12" t="s">
        <v>37</v>
      </c>
      <c r="AX124" s="12" t="s">
        <v>82</v>
      </c>
      <c r="AY124" s="255" t="s">
        <v>144</v>
      </c>
    </row>
    <row r="125" s="1" customFormat="1" ht="25.5" customHeight="1">
      <c r="B125" s="46"/>
      <c r="C125" s="221" t="s">
        <v>194</v>
      </c>
      <c r="D125" s="221" t="s">
        <v>147</v>
      </c>
      <c r="E125" s="222" t="s">
        <v>195</v>
      </c>
      <c r="F125" s="223" t="s">
        <v>196</v>
      </c>
      <c r="G125" s="224" t="s">
        <v>180</v>
      </c>
      <c r="H125" s="225">
        <v>17.875</v>
      </c>
      <c r="I125" s="226"/>
      <c r="J125" s="227">
        <f>ROUND(I125*H125,2)</f>
        <v>0</v>
      </c>
      <c r="K125" s="223" t="s">
        <v>151</v>
      </c>
      <c r="L125" s="72"/>
      <c r="M125" s="228" t="s">
        <v>21</v>
      </c>
      <c r="N125" s="229" t="s">
        <v>46</v>
      </c>
      <c r="O125" s="47"/>
      <c r="P125" s="230">
        <f>O125*H125</f>
        <v>0</v>
      </c>
      <c r="Q125" s="230">
        <v>0.016899999999999998</v>
      </c>
      <c r="R125" s="230">
        <f>Q125*H125</f>
        <v>0.30208749999999995</v>
      </c>
      <c r="S125" s="230">
        <v>0</v>
      </c>
      <c r="T125" s="231">
        <f>S125*H125</f>
        <v>0</v>
      </c>
      <c r="AR125" s="24" t="s">
        <v>152</v>
      </c>
      <c r="AT125" s="24" t="s">
        <v>147</v>
      </c>
      <c r="AU125" s="24" t="s">
        <v>153</v>
      </c>
      <c r="AY125" s="24" t="s">
        <v>144</v>
      </c>
      <c r="BE125" s="232">
        <f>IF(N125="základní",J125,0)</f>
        <v>0</v>
      </c>
      <c r="BF125" s="232">
        <f>IF(N125="snížená",J125,0)</f>
        <v>0</v>
      </c>
      <c r="BG125" s="232">
        <f>IF(N125="zákl. přenesená",J125,0)</f>
        <v>0</v>
      </c>
      <c r="BH125" s="232">
        <f>IF(N125="sníž. přenesená",J125,0)</f>
        <v>0</v>
      </c>
      <c r="BI125" s="232">
        <f>IF(N125="nulová",J125,0)</f>
        <v>0</v>
      </c>
      <c r="BJ125" s="24" t="s">
        <v>153</v>
      </c>
      <c r="BK125" s="232">
        <f>ROUND(I125*H125,2)</f>
        <v>0</v>
      </c>
      <c r="BL125" s="24" t="s">
        <v>152</v>
      </c>
      <c r="BM125" s="24" t="s">
        <v>197</v>
      </c>
    </row>
    <row r="126" s="1" customFormat="1" ht="16.5" customHeight="1">
      <c r="B126" s="46"/>
      <c r="C126" s="221" t="s">
        <v>198</v>
      </c>
      <c r="D126" s="221" t="s">
        <v>147</v>
      </c>
      <c r="E126" s="222" t="s">
        <v>199</v>
      </c>
      <c r="F126" s="223" t="s">
        <v>200</v>
      </c>
      <c r="G126" s="224" t="s">
        <v>180</v>
      </c>
      <c r="H126" s="225">
        <v>211.916</v>
      </c>
      <c r="I126" s="226"/>
      <c r="J126" s="227">
        <f>ROUND(I126*H126,2)</f>
        <v>0</v>
      </c>
      <c r="K126" s="223" t="s">
        <v>151</v>
      </c>
      <c r="L126" s="72"/>
      <c r="M126" s="228" t="s">
        <v>21</v>
      </c>
      <c r="N126" s="229" t="s">
        <v>46</v>
      </c>
      <c r="O126" s="47"/>
      <c r="P126" s="230">
        <f>O126*H126</f>
        <v>0</v>
      </c>
      <c r="Q126" s="230">
        <v>0.0030000000000000001</v>
      </c>
      <c r="R126" s="230">
        <f>Q126*H126</f>
        <v>0.63574799999999998</v>
      </c>
      <c r="S126" s="230">
        <v>0</v>
      </c>
      <c r="T126" s="231">
        <f>S126*H126</f>
        <v>0</v>
      </c>
      <c r="AR126" s="24" t="s">
        <v>152</v>
      </c>
      <c r="AT126" s="24" t="s">
        <v>147</v>
      </c>
      <c r="AU126" s="24" t="s">
        <v>153</v>
      </c>
      <c r="AY126" s="24" t="s">
        <v>144</v>
      </c>
      <c r="BE126" s="232">
        <f>IF(N126="základní",J126,0)</f>
        <v>0</v>
      </c>
      <c r="BF126" s="232">
        <f>IF(N126="snížená",J126,0)</f>
        <v>0</v>
      </c>
      <c r="BG126" s="232">
        <f>IF(N126="zákl. přenesená",J126,0)</f>
        <v>0</v>
      </c>
      <c r="BH126" s="232">
        <f>IF(N126="sníž. přenesená",J126,0)</f>
        <v>0</v>
      </c>
      <c r="BI126" s="232">
        <f>IF(N126="nulová",J126,0)</f>
        <v>0</v>
      </c>
      <c r="BJ126" s="24" t="s">
        <v>153</v>
      </c>
      <c r="BK126" s="232">
        <f>ROUND(I126*H126,2)</f>
        <v>0</v>
      </c>
      <c r="BL126" s="24" t="s">
        <v>152</v>
      </c>
      <c r="BM126" s="24" t="s">
        <v>201</v>
      </c>
    </row>
    <row r="127" s="11" customFormat="1">
      <c r="B127" s="233"/>
      <c r="C127" s="234"/>
      <c r="D127" s="235" t="s">
        <v>155</v>
      </c>
      <c r="E127" s="236" t="s">
        <v>21</v>
      </c>
      <c r="F127" s="237" t="s">
        <v>202</v>
      </c>
      <c r="G127" s="234"/>
      <c r="H127" s="238">
        <v>211.916</v>
      </c>
      <c r="I127" s="239"/>
      <c r="J127" s="234"/>
      <c r="K127" s="234"/>
      <c r="L127" s="240"/>
      <c r="M127" s="241"/>
      <c r="N127" s="242"/>
      <c r="O127" s="242"/>
      <c r="P127" s="242"/>
      <c r="Q127" s="242"/>
      <c r="R127" s="242"/>
      <c r="S127" s="242"/>
      <c r="T127" s="243"/>
      <c r="AT127" s="244" t="s">
        <v>155</v>
      </c>
      <c r="AU127" s="244" t="s">
        <v>153</v>
      </c>
      <c r="AV127" s="11" t="s">
        <v>153</v>
      </c>
      <c r="AW127" s="11" t="s">
        <v>37</v>
      </c>
      <c r="AX127" s="11" t="s">
        <v>74</v>
      </c>
      <c r="AY127" s="244" t="s">
        <v>144</v>
      </c>
    </row>
    <row r="128" s="12" customFormat="1">
      <c r="B128" s="245"/>
      <c r="C128" s="246"/>
      <c r="D128" s="235" t="s">
        <v>155</v>
      </c>
      <c r="E128" s="247" t="s">
        <v>21</v>
      </c>
      <c r="F128" s="248" t="s">
        <v>158</v>
      </c>
      <c r="G128" s="246"/>
      <c r="H128" s="249">
        <v>211.916</v>
      </c>
      <c r="I128" s="250"/>
      <c r="J128" s="246"/>
      <c r="K128" s="246"/>
      <c r="L128" s="251"/>
      <c r="M128" s="252"/>
      <c r="N128" s="253"/>
      <c r="O128" s="253"/>
      <c r="P128" s="253"/>
      <c r="Q128" s="253"/>
      <c r="R128" s="253"/>
      <c r="S128" s="253"/>
      <c r="T128" s="254"/>
      <c r="AT128" s="255" t="s">
        <v>155</v>
      </c>
      <c r="AU128" s="255" t="s">
        <v>153</v>
      </c>
      <c r="AV128" s="12" t="s">
        <v>152</v>
      </c>
      <c r="AW128" s="12" t="s">
        <v>37</v>
      </c>
      <c r="AX128" s="12" t="s">
        <v>82</v>
      </c>
      <c r="AY128" s="255" t="s">
        <v>144</v>
      </c>
    </row>
    <row r="129" s="1" customFormat="1" ht="16.5" customHeight="1">
      <c r="B129" s="46"/>
      <c r="C129" s="221" t="s">
        <v>203</v>
      </c>
      <c r="D129" s="221" t="s">
        <v>147</v>
      </c>
      <c r="E129" s="222" t="s">
        <v>204</v>
      </c>
      <c r="F129" s="223" t="s">
        <v>205</v>
      </c>
      <c r="G129" s="224" t="s">
        <v>180</v>
      </c>
      <c r="H129" s="225">
        <v>7.7249999999999996</v>
      </c>
      <c r="I129" s="226"/>
      <c r="J129" s="227">
        <f>ROUND(I129*H129,2)</f>
        <v>0</v>
      </c>
      <c r="K129" s="223" t="s">
        <v>151</v>
      </c>
      <c r="L129" s="72"/>
      <c r="M129" s="228" t="s">
        <v>21</v>
      </c>
      <c r="N129" s="229" t="s">
        <v>46</v>
      </c>
      <c r="O129" s="47"/>
      <c r="P129" s="230">
        <f>O129*H129</f>
        <v>0</v>
      </c>
      <c r="Q129" s="230">
        <v>0.033579999999999999</v>
      </c>
      <c r="R129" s="230">
        <f>Q129*H129</f>
        <v>0.25940549999999996</v>
      </c>
      <c r="S129" s="230">
        <v>0</v>
      </c>
      <c r="T129" s="231">
        <f>S129*H129</f>
        <v>0</v>
      </c>
      <c r="AR129" s="24" t="s">
        <v>152</v>
      </c>
      <c r="AT129" s="24" t="s">
        <v>147</v>
      </c>
      <c r="AU129" s="24" t="s">
        <v>153</v>
      </c>
      <c r="AY129" s="24" t="s">
        <v>144</v>
      </c>
      <c r="BE129" s="232">
        <f>IF(N129="základní",J129,0)</f>
        <v>0</v>
      </c>
      <c r="BF129" s="232">
        <f>IF(N129="snížená",J129,0)</f>
        <v>0</v>
      </c>
      <c r="BG129" s="232">
        <f>IF(N129="zákl. přenesená",J129,0)</f>
        <v>0</v>
      </c>
      <c r="BH129" s="232">
        <f>IF(N129="sníž. přenesená",J129,0)</f>
        <v>0</v>
      </c>
      <c r="BI129" s="232">
        <f>IF(N129="nulová",J129,0)</f>
        <v>0</v>
      </c>
      <c r="BJ129" s="24" t="s">
        <v>153</v>
      </c>
      <c r="BK129" s="232">
        <f>ROUND(I129*H129,2)</f>
        <v>0</v>
      </c>
      <c r="BL129" s="24" t="s">
        <v>152</v>
      </c>
      <c r="BM129" s="24" t="s">
        <v>206</v>
      </c>
    </row>
    <row r="130" s="11" customFormat="1">
      <c r="B130" s="233"/>
      <c r="C130" s="234"/>
      <c r="D130" s="235" t="s">
        <v>155</v>
      </c>
      <c r="E130" s="236" t="s">
        <v>21</v>
      </c>
      <c r="F130" s="237" t="s">
        <v>207</v>
      </c>
      <c r="G130" s="234"/>
      <c r="H130" s="238">
        <v>7.7249999999999996</v>
      </c>
      <c r="I130" s="239"/>
      <c r="J130" s="234"/>
      <c r="K130" s="234"/>
      <c r="L130" s="240"/>
      <c r="M130" s="241"/>
      <c r="N130" s="242"/>
      <c r="O130" s="242"/>
      <c r="P130" s="242"/>
      <c r="Q130" s="242"/>
      <c r="R130" s="242"/>
      <c r="S130" s="242"/>
      <c r="T130" s="243"/>
      <c r="AT130" s="244" t="s">
        <v>155</v>
      </c>
      <c r="AU130" s="244" t="s">
        <v>153</v>
      </c>
      <c r="AV130" s="11" t="s">
        <v>153</v>
      </c>
      <c r="AW130" s="11" t="s">
        <v>37</v>
      </c>
      <c r="AX130" s="11" t="s">
        <v>74</v>
      </c>
      <c r="AY130" s="244" t="s">
        <v>144</v>
      </c>
    </row>
    <row r="131" s="12" customFormat="1">
      <c r="B131" s="245"/>
      <c r="C131" s="246"/>
      <c r="D131" s="235" t="s">
        <v>155</v>
      </c>
      <c r="E131" s="247" t="s">
        <v>21</v>
      </c>
      <c r="F131" s="248" t="s">
        <v>158</v>
      </c>
      <c r="G131" s="246"/>
      <c r="H131" s="249">
        <v>7.7249999999999996</v>
      </c>
      <c r="I131" s="250"/>
      <c r="J131" s="246"/>
      <c r="K131" s="246"/>
      <c r="L131" s="251"/>
      <c r="M131" s="252"/>
      <c r="N131" s="253"/>
      <c r="O131" s="253"/>
      <c r="P131" s="253"/>
      <c r="Q131" s="253"/>
      <c r="R131" s="253"/>
      <c r="S131" s="253"/>
      <c r="T131" s="254"/>
      <c r="AT131" s="255" t="s">
        <v>155</v>
      </c>
      <c r="AU131" s="255" t="s">
        <v>153</v>
      </c>
      <c r="AV131" s="12" t="s">
        <v>152</v>
      </c>
      <c r="AW131" s="12" t="s">
        <v>37</v>
      </c>
      <c r="AX131" s="12" t="s">
        <v>82</v>
      </c>
      <c r="AY131" s="255" t="s">
        <v>144</v>
      </c>
    </row>
    <row r="132" s="1" customFormat="1" ht="25.5" customHeight="1">
      <c r="B132" s="46"/>
      <c r="C132" s="221" t="s">
        <v>208</v>
      </c>
      <c r="D132" s="221" t="s">
        <v>147</v>
      </c>
      <c r="E132" s="222" t="s">
        <v>209</v>
      </c>
      <c r="F132" s="223" t="s">
        <v>210</v>
      </c>
      <c r="G132" s="224" t="s">
        <v>180</v>
      </c>
      <c r="H132" s="225">
        <v>211.916</v>
      </c>
      <c r="I132" s="226"/>
      <c r="J132" s="227">
        <f>ROUND(I132*H132,2)</f>
        <v>0</v>
      </c>
      <c r="K132" s="223" t="s">
        <v>151</v>
      </c>
      <c r="L132" s="72"/>
      <c r="M132" s="228" t="s">
        <v>21</v>
      </c>
      <c r="N132" s="229" t="s">
        <v>46</v>
      </c>
      <c r="O132" s="47"/>
      <c r="P132" s="230">
        <f>O132*H132</f>
        <v>0</v>
      </c>
      <c r="Q132" s="230">
        <v>0.015599999999999999</v>
      </c>
      <c r="R132" s="230">
        <f>Q132*H132</f>
        <v>3.3058896</v>
      </c>
      <c r="S132" s="230">
        <v>0</v>
      </c>
      <c r="T132" s="231">
        <f>S132*H132</f>
        <v>0</v>
      </c>
      <c r="AR132" s="24" t="s">
        <v>152</v>
      </c>
      <c r="AT132" s="24" t="s">
        <v>147</v>
      </c>
      <c r="AU132" s="24" t="s">
        <v>153</v>
      </c>
      <c r="AY132" s="24" t="s">
        <v>144</v>
      </c>
      <c r="BE132" s="232">
        <f>IF(N132="základní",J132,0)</f>
        <v>0</v>
      </c>
      <c r="BF132" s="232">
        <f>IF(N132="snížená",J132,0)</f>
        <v>0</v>
      </c>
      <c r="BG132" s="232">
        <f>IF(N132="zákl. přenesená",J132,0)</f>
        <v>0</v>
      </c>
      <c r="BH132" s="232">
        <f>IF(N132="sníž. přenesená",J132,0)</f>
        <v>0</v>
      </c>
      <c r="BI132" s="232">
        <f>IF(N132="nulová",J132,0)</f>
        <v>0</v>
      </c>
      <c r="BJ132" s="24" t="s">
        <v>153</v>
      </c>
      <c r="BK132" s="232">
        <f>ROUND(I132*H132,2)</f>
        <v>0</v>
      </c>
      <c r="BL132" s="24" t="s">
        <v>152</v>
      </c>
      <c r="BM132" s="24" t="s">
        <v>211</v>
      </c>
    </row>
    <row r="133" s="11" customFormat="1">
      <c r="B133" s="233"/>
      <c r="C133" s="234"/>
      <c r="D133" s="235" t="s">
        <v>155</v>
      </c>
      <c r="E133" s="236" t="s">
        <v>21</v>
      </c>
      <c r="F133" s="237" t="s">
        <v>212</v>
      </c>
      <c r="G133" s="234"/>
      <c r="H133" s="238">
        <v>66.269999999999996</v>
      </c>
      <c r="I133" s="239"/>
      <c r="J133" s="234"/>
      <c r="K133" s="234"/>
      <c r="L133" s="240"/>
      <c r="M133" s="241"/>
      <c r="N133" s="242"/>
      <c r="O133" s="242"/>
      <c r="P133" s="242"/>
      <c r="Q133" s="242"/>
      <c r="R133" s="242"/>
      <c r="S133" s="242"/>
      <c r="T133" s="243"/>
      <c r="AT133" s="244" t="s">
        <v>155</v>
      </c>
      <c r="AU133" s="244" t="s">
        <v>153</v>
      </c>
      <c r="AV133" s="11" t="s">
        <v>153</v>
      </c>
      <c r="AW133" s="11" t="s">
        <v>37</v>
      </c>
      <c r="AX133" s="11" t="s">
        <v>74</v>
      </c>
      <c r="AY133" s="244" t="s">
        <v>144</v>
      </c>
    </row>
    <row r="134" s="11" customFormat="1">
      <c r="B134" s="233"/>
      <c r="C134" s="234"/>
      <c r="D134" s="235" t="s">
        <v>155</v>
      </c>
      <c r="E134" s="236" t="s">
        <v>21</v>
      </c>
      <c r="F134" s="237" t="s">
        <v>213</v>
      </c>
      <c r="G134" s="234"/>
      <c r="H134" s="238">
        <v>61.292999999999999</v>
      </c>
      <c r="I134" s="239"/>
      <c r="J134" s="234"/>
      <c r="K134" s="234"/>
      <c r="L134" s="240"/>
      <c r="M134" s="241"/>
      <c r="N134" s="242"/>
      <c r="O134" s="242"/>
      <c r="P134" s="242"/>
      <c r="Q134" s="242"/>
      <c r="R134" s="242"/>
      <c r="S134" s="242"/>
      <c r="T134" s="243"/>
      <c r="AT134" s="244" t="s">
        <v>155</v>
      </c>
      <c r="AU134" s="244" t="s">
        <v>153</v>
      </c>
      <c r="AV134" s="11" t="s">
        <v>153</v>
      </c>
      <c r="AW134" s="11" t="s">
        <v>37</v>
      </c>
      <c r="AX134" s="11" t="s">
        <v>74</v>
      </c>
      <c r="AY134" s="244" t="s">
        <v>144</v>
      </c>
    </row>
    <row r="135" s="11" customFormat="1">
      <c r="B135" s="233"/>
      <c r="C135" s="234"/>
      <c r="D135" s="235" t="s">
        <v>155</v>
      </c>
      <c r="E135" s="236" t="s">
        <v>21</v>
      </c>
      <c r="F135" s="237" t="s">
        <v>214</v>
      </c>
      <c r="G135" s="234"/>
      <c r="H135" s="238">
        <v>21.888999999999999</v>
      </c>
      <c r="I135" s="239"/>
      <c r="J135" s="234"/>
      <c r="K135" s="234"/>
      <c r="L135" s="240"/>
      <c r="M135" s="241"/>
      <c r="N135" s="242"/>
      <c r="O135" s="242"/>
      <c r="P135" s="242"/>
      <c r="Q135" s="242"/>
      <c r="R135" s="242"/>
      <c r="S135" s="242"/>
      <c r="T135" s="243"/>
      <c r="AT135" s="244" t="s">
        <v>155</v>
      </c>
      <c r="AU135" s="244" t="s">
        <v>153</v>
      </c>
      <c r="AV135" s="11" t="s">
        <v>153</v>
      </c>
      <c r="AW135" s="11" t="s">
        <v>37</v>
      </c>
      <c r="AX135" s="11" t="s">
        <v>74</v>
      </c>
      <c r="AY135" s="244" t="s">
        <v>144</v>
      </c>
    </row>
    <row r="136" s="11" customFormat="1">
      <c r="B136" s="233"/>
      <c r="C136" s="234"/>
      <c r="D136" s="235" t="s">
        <v>155</v>
      </c>
      <c r="E136" s="236" t="s">
        <v>21</v>
      </c>
      <c r="F136" s="237" t="s">
        <v>215</v>
      </c>
      <c r="G136" s="234"/>
      <c r="H136" s="238">
        <v>23.448</v>
      </c>
      <c r="I136" s="239"/>
      <c r="J136" s="234"/>
      <c r="K136" s="234"/>
      <c r="L136" s="240"/>
      <c r="M136" s="241"/>
      <c r="N136" s="242"/>
      <c r="O136" s="242"/>
      <c r="P136" s="242"/>
      <c r="Q136" s="242"/>
      <c r="R136" s="242"/>
      <c r="S136" s="242"/>
      <c r="T136" s="243"/>
      <c r="AT136" s="244" t="s">
        <v>155</v>
      </c>
      <c r="AU136" s="244" t="s">
        <v>153</v>
      </c>
      <c r="AV136" s="11" t="s">
        <v>153</v>
      </c>
      <c r="AW136" s="11" t="s">
        <v>37</v>
      </c>
      <c r="AX136" s="11" t="s">
        <v>74</v>
      </c>
      <c r="AY136" s="244" t="s">
        <v>144</v>
      </c>
    </row>
    <row r="137" s="11" customFormat="1">
      <c r="B137" s="233"/>
      <c r="C137" s="234"/>
      <c r="D137" s="235" t="s">
        <v>155</v>
      </c>
      <c r="E137" s="236" t="s">
        <v>21</v>
      </c>
      <c r="F137" s="237" t="s">
        <v>216</v>
      </c>
      <c r="G137" s="234"/>
      <c r="H137" s="238">
        <v>19.253</v>
      </c>
      <c r="I137" s="239"/>
      <c r="J137" s="234"/>
      <c r="K137" s="234"/>
      <c r="L137" s="240"/>
      <c r="M137" s="241"/>
      <c r="N137" s="242"/>
      <c r="O137" s="242"/>
      <c r="P137" s="242"/>
      <c r="Q137" s="242"/>
      <c r="R137" s="242"/>
      <c r="S137" s="242"/>
      <c r="T137" s="243"/>
      <c r="AT137" s="244" t="s">
        <v>155</v>
      </c>
      <c r="AU137" s="244" t="s">
        <v>153</v>
      </c>
      <c r="AV137" s="11" t="s">
        <v>153</v>
      </c>
      <c r="AW137" s="11" t="s">
        <v>37</v>
      </c>
      <c r="AX137" s="11" t="s">
        <v>74</v>
      </c>
      <c r="AY137" s="244" t="s">
        <v>144</v>
      </c>
    </row>
    <row r="138" s="11" customFormat="1">
      <c r="B138" s="233"/>
      <c r="C138" s="234"/>
      <c r="D138" s="235" t="s">
        <v>155</v>
      </c>
      <c r="E138" s="236" t="s">
        <v>21</v>
      </c>
      <c r="F138" s="237" t="s">
        <v>217</v>
      </c>
      <c r="G138" s="234"/>
      <c r="H138" s="238">
        <v>9.173</v>
      </c>
      <c r="I138" s="239"/>
      <c r="J138" s="234"/>
      <c r="K138" s="234"/>
      <c r="L138" s="240"/>
      <c r="M138" s="241"/>
      <c r="N138" s="242"/>
      <c r="O138" s="242"/>
      <c r="P138" s="242"/>
      <c r="Q138" s="242"/>
      <c r="R138" s="242"/>
      <c r="S138" s="242"/>
      <c r="T138" s="243"/>
      <c r="AT138" s="244" t="s">
        <v>155</v>
      </c>
      <c r="AU138" s="244" t="s">
        <v>153</v>
      </c>
      <c r="AV138" s="11" t="s">
        <v>153</v>
      </c>
      <c r="AW138" s="11" t="s">
        <v>37</v>
      </c>
      <c r="AX138" s="11" t="s">
        <v>74</v>
      </c>
      <c r="AY138" s="244" t="s">
        <v>144</v>
      </c>
    </row>
    <row r="139" s="11" customFormat="1">
      <c r="B139" s="233"/>
      <c r="C139" s="234"/>
      <c r="D139" s="235" t="s">
        <v>155</v>
      </c>
      <c r="E139" s="236" t="s">
        <v>21</v>
      </c>
      <c r="F139" s="237" t="s">
        <v>218</v>
      </c>
      <c r="G139" s="234"/>
      <c r="H139" s="238">
        <v>10.59</v>
      </c>
      <c r="I139" s="239"/>
      <c r="J139" s="234"/>
      <c r="K139" s="234"/>
      <c r="L139" s="240"/>
      <c r="M139" s="241"/>
      <c r="N139" s="242"/>
      <c r="O139" s="242"/>
      <c r="P139" s="242"/>
      <c r="Q139" s="242"/>
      <c r="R139" s="242"/>
      <c r="S139" s="242"/>
      <c r="T139" s="243"/>
      <c r="AT139" s="244" t="s">
        <v>155</v>
      </c>
      <c r="AU139" s="244" t="s">
        <v>153</v>
      </c>
      <c r="AV139" s="11" t="s">
        <v>153</v>
      </c>
      <c r="AW139" s="11" t="s">
        <v>37</v>
      </c>
      <c r="AX139" s="11" t="s">
        <v>74</v>
      </c>
      <c r="AY139" s="244" t="s">
        <v>144</v>
      </c>
    </row>
    <row r="140" s="12" customFormat="1">
      <c r="B140" s="245"/>
      <c r="C140" s="246"/>
      <c r="D140" s="235" t="s">
        <v>155</v>
      </c>
      <c r="E140" s="247" t="s">
        <v>21</v>
      </c>
      <c r="F140" s="248" t="s">
        <v>158</v>
      </c>
      <c r="G140" s="246"/>
      <c r="H140" s="249">
        <v>211.916</v>
      </c>
      <c r="I140" s="250"/>
      <c r="J140" s="246"/>
      <c r="K140" s="246"/>
      <c r="L140" s="251"/>
      <c r="M140" s="252"/>
      <c r="N140" s="253"/>
      <c r="O140" s="253"/>
      <c r="P140" s="253"/>
      <c r="Q140" s="253"/>
      <c r="R140" s="253"/>
      <c r="S140" s="253"/>
      <c r="T140" s="254"/>
      <c r="AT140" s="255" t="s">
        <v>155</v>
      </c>
      <c r="AU140" s="255" t="s">
        <v>153</v>
      </c>
      <c r="AV140" s="12" t="s">
        <v>152</v>
      </c>
      <c r="AW140" s="12" t="s">
        <v>37</v>
      </c>
      <c r="AX140" s="12" t="s">
        <v>82</v>
      </c>
      <c r="AY140" s="255" t="s">
        <v>144</v>
      </c>
    </row>
    <row r="141" s="1" customFormat="1" ht="25.5" customHeight="1">
      <c r="B141" s="46"/>
      <c r="C141" s="221" t="s">
        <v>219</v>
      </c>
      <c r="D141" s="221" t="s">
        <v>147</v>
      </c>
      <c r="E141" s="222" t="s">
        <v>220</v>
      </c>
      <c r="F141" s="223" t="s">
        <v>221</v>
      </c>
      <c r="G141" s="224" t="s">
        <v>180</v>
      </c>
      <c r="H141" s="225">
        <v>33.759999999999998</v>
      </c>
      <c r="I141" s="226"/>
      <c r="J141" s="227">
        <f>ROUND(I141*H141,2)</f>
        <v>0</v>
      </c>
      <c r="K141" s="223" t="s">
        <v>151</v>
      </c>
      <c r="L141" s="72"/>
      <c r="M141" s="228" t="s">
        <v>21</v>
      </c>
      <c r="N141" s="229" t="s">
        <v>46</v>
      </c>
      <c r="O141" s="47"/>
      <c r="P141" s="230">
        <f>O141*H141</f>
        <v>0</v>
      </c>
      <c r="Q141" s="230">
        <v>0.021000000000000001</v>
      </c>
      <c r="R141" s="230">
        <f>Q141*H141</f>
        <v>0.70896000000000003</v>
      </c>
      <c r="S141" s="230">
        <v>0</v>
      </c>
      <c r="T141" s="231">
        <f>S141*H141</f>
        <v>0</v>
      </c>
      <c r="AR141" s="24" t="s">
        <v>152</v>
      </c>
      <c r="AT141" s="24" t="s">
        <v>147</v>
      </c>
      <c r="AU141" s="24" t="s">
        <v>153</v>
      </c>
      <c r="AY141" s="24" t="s">
        <v>144</v>
      </c>
      <c r="BE141" s="232">
        <f>IF(N141="základní",J141,0)</f>
        <v>0</v>
      </c>
      <c r="BF141" s="232">
        <f>IF(N141="snížená",J141,0)</f>
        <v>0</v>
      </c>
      <c r="BG141" s="232">
        <f>IF(N141="zákl. přenesená",J141,0)</f>
        <v>0</v>
      </c>
      <c r="BH141" s="232">
        <f>IF(N141="sníž. přenesená",J141,0)</f>
        <v>0</v>
      </c>
      <c r="BI141" s="232">
        <f>IF(N141="nulová",J141,0)</f>
        <v>0</v>
      </c>
      <c r="BJ141" s="24" t="s">
        <v>153</v>
      </c>
      <c r="BK141" s="232">
        <f>ROUND(I141*H141,2)</f>
        <v>0</v>
      </c>
      <c r="BL141" s="24" t="s">
        <v>152</v>
      </c>
      <c r="BM141" s="24" t="s">
        <v>222</v>
      </c>
    </row>
    <row r="142" s="11" customFormat="1">
      <c r="B142" s="233"/>
      <c r="C142" s="234"/>
      <c r="D142" s="235" t="s">
        <v>155</v>
      </c>
      <c r="E142" s="236" t="s">
        <v>21</v>
      </c>
      <c r="F142" s="237" t="s">
        <v>223</v>
      </c>
      <c r="G142" s="234"/>
      <c r="H142" s="238">
        <v>33.759999999999998</v>
      </c>
      <c r="I142" s="239"/>
      <c r="J142" s="234"/>
      <c r="K142" s="234"/>
      <c r="L142" s="240"/>
      <c r="M142" s="241"/>
      <c r="N142" s="242"/>
      <c r="O142" s="242"/>
      <c r="P142" s="242"/>
      <c r="Q142" s="242"/>
      <c r="R142" s="242"/>
      <c r="S142" s="242"/>
      <c r="T142" s="243"/>
      <c r="AT142" s="244" t="s">
        <v>155</v>
      </c>
      <c r="AU142" s="244" t="s">
        <v>153</v>
      </c>
      <c r="AV142" s="11" t="s">
        <v>153</v>
      </c>
      <c r="AW142" s="11" t="s">
        <v>37</v>
      </c>
      <c r="AX142" s="11" t="s">
        <v>74</v>
      </c>
      <c r="AY142" s="244" t="s">
        <v>144</v>
      </c>
    </row>
    <row r="143" s="12" customFormat="1">
      <c r="B143" s="245"/>
      <c r="C143" s="246"/>
      <c r="D143" s="235" t="s">
        <v>155</v>
      </c>
      <c r="E143" s="247" t="s">
        <v>21</v>
      </c>
      <c r="F143" s="248" t="s">
        <v>158</v>
      </c>
      <c r="G143" s="246"/>
      <c r="H143" s="249">
        <v>33.759999999999998</v>
      </c>
      <c r="I143" s="250"/>
      <c r="J143" s="246"/>
      <c r="K143" s="246"/>
      <c r="L143" s="251"/>
      <c r="M143" s="252"/>
      <c r="N143" s="253"/>
      <c r="O143" s="253"/>
      <c r="P143" s="253"/>
      <c r="Q143" s="253"/>
      <c r="R143" s="253"/>
      <c r="S143" s="253"/>
      <c r="T143" s="254"/>
      <c r="AT143" s="255" t="s">
        <v>155</v>
      </c>
      <c r="AU143" s="255" t="s">
        <v>153</v>
      </c>
      <c r="AV143" s="12" t="s">
        <v>152</v>
      </c>
      <c r="AW143" s="12" t="s">
        <v>37</v>
      </c>
      <c r="AX143" s="12" t="s">
        <v>82</v>
      </c>
      <c r="AY143" s="255" t="s">
        <v>144</v>
      </c>
    </row>
    <row r="144" s="1" customFormat="1" ht="25.5" customHeight="1">
      <c r="B144" s="46"/>
      <c r="C144" s="221" t="s">
        <v>224</v>
      </c>
      <c r="D144" s="221" t="s">
        <v>147</v>
      </c>
      <c r="E144" s="222" t="s">
        <v>225</v>
      </c>
      <c r="F144" s="223" t="s">
        <v>226</v>
      </c>
      <c r="G144" s="224" t="s">
        <v>150</v>
      </c>
      <c r="H144" s="225">
        <v>1.607</v>
      </c>
      <c r="I144" s="226"/>
      <c r="J144" s="227">
        <f>ROUND(I144*H144,2)</f>
        <v>0</v>
      </c>
      <c r="K144" s="223" t="s">
        <v>151</v>
      </c>
      <c r="L144" s="72"/>
      <c r="M144" s="228" t="s">
        <v>21</v>
      </c>
      <c r="N144" s="229" t="s">
        <v>46</v>
      </c>
      <c r="O144" s="47"/>
      <c r="P144" s="230">
        <f>O144*H144</f>
        <v>0</v>
      </c>
      <c r="Q144" s="230">
        <v>2.2563399999999998</v>
      </c>
      <c r="R144" s="230">
        <f>Q144*H144</f>
        <v>3.6259383799999996</v>
      </c>
      <c r="S144" s="230">
        <v>0</v>
      </c>
      <c r="T144" s="231">
        <f>S144*H144</f>
        <v>0</v>
      </c>
      <c r="AR144" s="24" t="s">
        <v>152</v>
      </c>
      <c r="AT144" s="24" t="s">
        <v>147</v>
      </c>
      <c r="AU144" s="24" t="s">
        <v>153</v>
      </c>
      <c r="AY144" s="24" t="s">
        <v>144</v>
      </c>
      <c r="BE144" s="232">
        <f>IF(N144="základní",J144,0)</f>
        <v>0</v>
      </c>
      <c r="BF144" s="232">
        <f>IF(N144="snížená",J144,0)</f>
        <v>0</v>
      </c>
      <c r="BG144" s="232">
        <f>IF(N144="zákl. přenesená",J144,0)</f>
        <v>0</v>
      </c>
      <c r="BH144" s="232">
        <f>IF(N144="sníž. přenesená",J144,0)</f>
        <v>0</v>
      </c>
      <c r="BI144" s="232">
        <f>IF(N144="nulová",J144,0)</f>
        <v>0</v>
      </c>
      <c r="BJ144" s="24" t="s">
        <v>153</v>
      </c>
      <c r="BK144" s="232">
        <f>ROUND(I144*H144,2)</f>
        <v>0</v>
      </c>
      <c r="BL144" s="24" t="s">
        <v>152</v>
      </c>
      <c r="BM144" s="24" t="s">
        <v>227</v>
      </c>
    </row>
    <row r="145" s="1" customFormat="1">
      <c r="B145" s="46"/>
      <c r="C145" s="74"/>
      <c r="D145" s="235" t="s">
        <v>167</v>
      </c>
      <c r="E145" s="74"/>
      <c r="F145" s="256" t="s">
        <v>228</v>
      </c>
      <c r="G145" s="74"/>
      <c r="H145" s="74"/>
      <c r="I145" s="191"/>
      <c r="J145" s="74"/>
      <c r="K145" s="74"/>
      <c r="L145" s="72"/>
      <c r="M145" s="257"/>
      <c r="N145" s="47"/>
      <c r="O145" s="47"/>
      <c r="P145" s="47"/>
      <c r="Q145" s="47"/>
      <c r="R145" s="47"/>
      <c r="S145" s="47"/>
      <c r="T145" s="95"/>
      <c r="AT145" s="24" t="s">
        <v>167</v>
      </c>
      <c r="AU145" s="24" t="s">
        <v>153</v>
      </c>
    </row>
    <row r="146" s="11" customFormat="1">
      <c r="B146" s="233"/>
      <c r="C146" s="234"/>
      <c r="D146" s="235" t="s">
        <v>155</v>
      </c>
      <c r="E146" s="236" t="s">
        <v>21</v>
      </c>
      <c r="F146" s="237" t="s">
        <v>229</v>
      </c>
      <c r="G146" s="234"/>
      <c r="H146" s="238">
        <v>1.607</v>
      </c>
      <c r="I146" s="239"/>
      <c r="J146" s="234"/>
      <c r="K146" s="234"/>
      <c r="L146" s="240"/>
      <c r="M146" s="241"/>
      <c r="N146" s="242"/>
      <c r="O146" s="242"/>
      <c r="P146" s="242"/>
      <c r="Q146" s="242"/>
      <c r="R146" s="242"/>
      <c r="S146" s="242"/>
      <c r="T146" s="243"/>
      <c r="AT146" s="244" t="s">
        <v>155</v>
      </c>
      <c r="AU146" s="244" t="s">
        <v>153</v>
      </c>
      <c r="AV146" s="11" t="s">
        <v>153</v>
      </c>
      <c r="AW146" s="11" t="s">
        <v>37</v>
      </c>
      <c r="AX146" s="11" t="s">
        <v>74</v>
      </c>
      <c r="AY146" s="244" t="s">
        <v>144</v>
      </c>
    </row>
    <row r="147" s="12" customFormat="1">
      <c r="B147" s="245"/>
      <c r="C147" s="246"/>
      <c r="D147" s="235" t="s">
        <v>155</v>
      </c>
      <c r="E147" s="247" t="s">
        <v>21</v>
      </c>
      <c r="F147" s="248" t="s">
        <v>158</v>
      </c>
      <c r="G147" s="246"/>
      <c r="H147" s="249">
        <v>1.607</v>
      </c>
      <c r="I147" s="250"/>
      <c r="J147" s="246"/>
      <c r="K147" s="246"/>
      <c r="L147" s="251"/>
      <c r="M147" s="252"/>
      <c r="N147" s="253"/>
      <c r="O147" s="253"/>
      <c r="P147" s="253"/>
      <c r="Q147" s="253"/>
      <c r="R147" s="253"/>
      <c r="S147" s="253"/>
      <c r="T147" s="254"/>
      <c r="AT147" s="255" t="s">
        <v>155</v>
      </c>
      <c r="AU147" s="255" t="s">
        <v>153</v>
      </c>
      <c r="AV147" s="12" t="s">
        <v>152</v>
      </c>
      <c r="AW147" s="12" t="s">
        <v>37</v>
      </c>
      <c r="AX147" s="12" t="s">
        <v>82</v>
      </c>
      <c r="AY147" s="255" t="s">
        <v>144</v>
      </c>
    </row>
    <row r="148" s="1" customFormat="1" ht="38.25" customHeight="1">
      <c r="B148" s="46"/>
      <c r="C148" s="221" t="s">
        <v>230</v>
      </c>
      <c r="D148" s="221" t="s">
        <v>147</v>
      </c>
      <c r="E148" s="222" t="s">
        <v>231</v>
      </c>
      <c r="F148" s="223" t="s">
        <v>232</v>
      </c>
      <c r="G148" s="224" t="s">
        <v>150</v>
      </c>
      <c r="H148" s="225">
        <v>1.607</v>
      </c>
      <c r="I148" s="226"/>
      <c r="J148" s="227">
        <f>ROUND(I148*H148,2)</f>
        <v>0</v>
      </c>
      <c r="K148" s="223" t="s">
        <v>151</v>
      </c>
      <c r="L148" s="72"/>
      <c r="M148" s="228" t="s">
        <v>21</v>
      </c>
      <c r="N148" s="229" t="s">
        <v>46</v>
      </c>
      <c r="O148" s="47"/>
      <c r="P148" s="230">
        <f>O148*H148</f>
        <v>0</v>
      </c>
      <c r="Q148" s="230">
        <v>0</v>
      </c>
      <c r="R148" s="230">
        <f>Q148*H148</f>
        <v>0</v>
      </c>
      <c r="S148" s="230">
        <v>0</v>
      </c>
      <c r="T148" s="231">
        <f>S148*H148</f>
        <v>0</v>
      </c>
      <c r="AR148" s="24" t="s">
        <v>152</v>
      </c>
      <c r="AT148" s="24" t="s">
        <v>147</v>
      </c>
      <c r="AU148" s="24" t="s">
        <v>153</v>
      </c>
      <c r="AY148" s="24" t="s">
        <v>144</v>
      </c>
      <c r="BE148" s="232">
        <f>IF(N148="základní",J148,0)</f>
        <v>0</v>
      </c>
      <c r="BF148" s="232">
        <f>IF(N148="snížená",J148,0)</f>
        <v>0</v>
      </c>
      <c r="BG148" s="232">
        <f>IF(N148="zákl. přenesená",J148,0)</f>
        <v>0</v>
      </c>
      <c r="BH148" s="232">
        <f>IF(N148="sníž. přenesená",J148,0)</f>
        <v>0</v>
      </c>
      <c r="BI148" s="232">
        <f>IF(N148="nulová",J148,0)</f>
        <v>0</v>
      </c>
      <c r="BJ148" s="24" t="s">
        <v>153</v>
      </c>
      <c r="BK148" s="232">
        <f>ROUND(I148*H148,2)</f>
        <v>0</v>
      </c>
      <c r="BL148" s="24" t="s">
        <v>152</v>
      </c>
      <c r="BM148" s="24" t="s">
        <v>233</v>
      </c>
    </row>
    <row r="149" s="1" customFormat="1">
      <c r="B149" s="46"/>
      <c r="C149" s="74"/>
      <c r="D149" s="235" t="s">
        <v>167</v>
      </c>
      <c r="E149" s="74"/>
      <c r="F149" s="256" t="s">
        <v>234</v>
      </c>
      <c r="G149" s="74"/>
      <c r="H149" s="74"/>
      <c r="I149" s="191"/>
      <c r="J149" s="74"/>
      <c r="K149" s="74"/>
      <c r="L149" s="72"/>
      <c r="M149" s="257"/>
      <c r="N149" s="47"/>
      <c r="O149" s="47"/>
      <c r="P149" s="47"/>
      <c r="Q149" s="47"/>
      <c r="R149" s="47"/>
      <c r="S149" s="47"/>
      <c r="T149" s="95"/>
      <c r="AT149" s="24" t="s">
        <v>167</v>
      </c>
      <c r="AU149" s="24" t="s">
        <v>153</v>
      </c>
    </row>
    <row r="150" s="1" customFormat="1" ht="16.5" customHeight="1">
      <c r="B150" s="46"/>
      <c r="C150" s="221" t="s">
        <v>10</v>
      </c>
      <c r="D150" s="221" t="s">
        <v>147</v>
      </c>
      <c r="E150" s="222" t="s">
        <v>235</v>
      </c>
      <c r="F150" s="223" t="s">
        <v>236</v>
      </c>
      <c r="G150" s="224" t="s">
        <v>172</v>
      </c>
      <c r="H150" s="225">
        <v>0.059999999999999998</v>
      </c>
      <c r="I150" s="226"/>
      <c r="J150" s="227">
        <f>ROUND(I150*H150,2)</f>
        <v>0</v>
      </c>
      <c r="K150" s="223" t="s">
        <v>151</v>
      </c>
      <c r="L150" s="72"/>
      <c r="M150" s="228" t="s">
        <v>21</v>
      </c>
      <c r="N150" s="229" t="s">
        <v>46</v>
      </c>
      <c r="O150" s="47"/>
      <c r="P150" s="230">
        <f>O150*H150</f>
        <v>0</v>
      </c>
      <c r="Q150" s="230">
        <v>1.0525899999999999</v>
      </c>
      <c r="R150" s="230">
        <f>Q150*H150</f>
        <v>0.063155399999999987</v>
      </c>
      <c r="S150" s="230">
        <v>0</v>
      </c>
      <c r="T150" s="231">
        <f>S150*H150</f>
        <v>0</v>
      </c>
      <c r="AR150" s="24" t="s">
        <v>152</v>
      </c>
      <c r="AT150" s="24" t="s">
        <v>147</v>
      </c>
      <c r="AU150" s="24" t="s">
        <v>153</v>
      </c>
      <c r="AY150" s="24" t="s">
        <v>144</v>
      </c>
      <c r="BE150" s="232">
        <f>IF(N150="základní",J150,0)</f>
        <v>0</v>
      </c>
      <c r="BF150" s="232">
        <f>IF(N150="snížená",J150,0)</f>
        <v>0</v>
      </c>
      <c r="BG150" s="232">
        <f>IF(N150="zákl. přenesená",J150,0)</f>
        <v>0</v>
      </c>
      <c r="BH150" s="232">
        <f>IF(N150="sníž. přenesená",J150,0)</f>
        <v>0</v>
      </c>
      <c r="BI150" s="232">
        <f>IF(N150="nulová",J150,0)</f>
        <v>0</v>
      </c>
      <c r="BJ150" s="24" t="s">
        <v>153</v>
      </c>
      <c r="BK150" s="232">
        <f>ROUND(I150*H150,2)</f>
        <v>0</v>
      </c>
      <c r="BL150" s="24" t="s">
        <v>152</v>
      </c>
      <c r="BM150" s="24" t="s">
        <v>237</v>
      </c>
    </row>
    <row r="151" s="11" customFormat="1">
      <c r="B151" s="233"/>
      <c r="C151" s="234"/>
      <c r="D151" s="235" t="s">
        <v>155</v>
      </c>
      <c r="E151" s="236" t="s">
        <v>21</v>
      </c>
      <c r="F151" s="237" t="s">
        <v>238</v>
      </c>
      <c r="G151" s="234"/>
      <c r="H151" s="238">
        <v>0.059999999999999998</v>
      </c>
      <c r="I151" s="239"/>
      <c r="J151" s="234"/>
      <c r="K151" s="234"/>
      <c r="L151" s="240"/>
      <c r="M151" s="241"/>
      <c r="N151" s="242"/>
      <c r="O151" s="242"/>
      <c r="P151" s="242"/>
      <c r="Q151" s="242"/>
      <c r="R151" s="242"/>
      <c r="S151" s="242"/>
      <c r="T151" s="243"/>
      <c r="AT151" s="244" t="s">
        <v>155</v>
      </c>
      <c r="AU151" s="244" t="s">
        <v>153</v>
      </c>
      <c r="AV151" s="11" t="s">
        <v>153</v>
      </c>
      <c r="AW151" s="11" t="s">
        <v>37</v>
      </c>
      <c r="AX151" s="11" t="s">
        <v>74</v>
      </c>
      <c r="AY151" s="244" t="s">
        <v>144</v>
      </c>
    </row>
    <row r="152" s="12" customFormat="1">
      <c r="B152" s="245"/>
      <c r="C152" s="246"/>
      <c r="D152" s="235" t="s">
        <v>155</v>
      </c>
      <c r="E152" s="247" t="s">
        <v>21</v>
      </c>
      <c r="F152" s="248" t="s">
        <v>158</v>
      </c>
      <c r="G152" s="246"/>
      <c r="H152" s="249">
        <v>0.059999999999999998</v>
      </c>
      <c r="I152" s="250"/>
      <c r="J152" s="246"/>
      <c r="K152" s="246"/>
      <c r="L152" s="251"/>
      <c r="M152" s="252"/>
      <c r="N152" s="253"/>
      <c r="O152" s="253"/>
      <c r="P152" s="253"/>
      <c r="Q152" s="253"/>
      <c r="R152" s="253"/>
      <c r="S152" s="253"/>
      <c r="T152" s="254"/>
      <c r="AT152" s="255" t="s">
        <v>155</v>
      </c>
      <c r="AU152" s="255" t="s">
        <v>153</v>
      </c>
      <c r="AV152" s="12" t="s">
        <v>152</v>
      </c>
      <c r="AW152" s="12" t="s">
        <v>37</v>
      </c>
      <c r="AX152" s="12" t="s">
        <v>82</v>
      </c>
      <c r="AY152" s="255" t="s">
        <v>144</v>
      </c>
    </row>
    <row r="153" s="1" customFormat="1" ht="25.5" customHeight="1">
      <c r="B153" s="46"/>
      <c r="C153" s="221" t="s">
        <v>239</v>
      </c>
      <c r="D153" s="221" t="s">
        <v>147</v>
      </c>
      <c r="E153" s="222" t="s">
        <v>240</v>
      </c>
      <c r="F153" s="223" t="s">
        <v>241</v>
      </c>
      <c r="G153" s="224" t="s">
        <v>242</v>
      </c>
      <c r="H153" s="225">
        <v>2</v>
      </c>
      <c r="I153" s="226"/>
      <c r="J153" s="227">
        <f>ROUND(I153*H153,2)</f>
        <v>0</v>
      </c>
      <c r="K153" s="223" t="s">
        <v>151</v>
      </c>
      <c r="L153" s="72"/>
      <c r="M153" s="228" t="s">
        <v>21</v>
      </c>
      <c r="N153" s="229" t="s">
        <v>46</v>
      </c>
      <c r="O153" s="47"/>
      <c r="P153" s="230">
        <f>O153*H153</f>
        <v>0</v>
      </c>
      <c r="Q153" s="230">
        <v>0.04684</v>
      </c>
      <c r="R153" s="230">
        <f>Q153*H153</f>
        <v>0.093679999999999999</v>
      </c>
      <c r="S153" s="230">
        <v>0</v>
      </c>
      <c r="T153" s="231">
        <f>S153*H153</f>
        <v>0</v>
      </c>
      <c r="AR153" s="24" t="s">
        <v>152</v>
      </c>
      <c r="AT153" s="24" t="s">
        <v>147</v>
      </c>
      <c r="AU153" s="24" t="s">
        <v>153</v>
      </c>
      <c r="AY153" s="24" t="s">
        <v>144</v>
      </c>
      <c r="BE153" s="232">
        <f>IF(N153="základní",J153,0)</f>
        <v>0</v>
      </c>
      <c r="BF153" s="232">
        <f>IF(N153="snížená",J153,0)</f>
        <v>0</v>
      </c>
      <c r="BG153" s="232">
        <f>IF(N153="zákl. přenesená",J153,0)</f>
        <v>0</v>
      </c>
      <c r="BH153" s="232">
        <f>IF(N153="sníž. přenesená",J153,0)</f>
        <v>0</v>
      </c>
      <c r="BI153" s="232">
        <f>IF(N153="nulová",J153,0)</f>
        <v>0</v>
      </c>
      <c r="BJ153" s="24" t="s">
        <v>153</v>
      </c>
      <c r="BK153" s="232">
        <f>ROUND(I153*H153,2)</f>
        <v>0</v>
      </c>
      <c r="BL153" s="24" t="s">
        <v>152</v>
      </c>
      <c r="BM153" s="24" t="s">
        <v>243</v>
      </c>
    </row>
    <row r="154" s="1" customFormat="1">
      <c r="B154" s="46"/>
      <c r="C154" s="74"/>
      <c r="D154" s="235" t="s">
        <v>167</v>
      </c>
      <c r="E154" s="74"/>
      <c r="F154" s="256" t="s">
        <v>244</v>
      </c>
      <c r="G154" s="74"/>
      <c r="H154" s="74"/>
      <c r="I154" s="191"/>
      <c r="J154" s="74"/>
      <c r="K154" s="74"/>
      <c r="L154" s="72"/>
      <c r="M154" s="257"/>
      <c r="N154" s="47"/>
      <c r="O154" s="47"/>
      <c r="P154" s="47"/>
      <c r="Q154" s="47"/>
      <c r="R154" s="47"/>
      <c r="S154" s="47"/>
      <c r="T154" s="95"/>
      <c r="AT154" s="24" t="s">
        <v>167</v>
      </c>
      <c r="AU154" s="24" t="s">
        <v>153</v>
      </c>
    </row>
    <row r="155" s="11" customFormat="1">
      <c r="B155" s="233"/>
      <c r="C155" s="234"/>
      <c r="D155" s="235" t="s">
        <v>155</v>
      </c>
      <c r="E155" s="236" t="s">
        <v>21</v>
      </c>
      <c r="F155" s="237" t="s">
        <v>153</v>
      </c>
      <c r="G155" s="234"/>
      <c r="H155" s="238">
        <v>2</v>
      </c>
      <c r="I155" s="239"/>
      <c r="J155" s="234"/>
      <c r="K155" s="234"/>
      <c r="L155" s="240"/>
      <c r="M155" s="241"/>
      <c r="N155" s="242"/>
      <c r="O155" s="242"/>
      <c r="P155" s="242"/>
      <c r="Q155" s="242"/>
      <c r="R155" s="242"/>
      <c r="S155" s="242"/>
      <c r="T155" s="243"/>
      <c r="AT155" s="244" t="s">
        <v>155</v>
      </c>
      <c r="AU155" s="244" t="s">
        <v>153</v>
      </c>
      <c r="AV155" s="11" t="s">
        <v>153</v>
      </c>
      <c r="AW155" s="11" t="s">
        <v>37</v>
      </c>
      <c r="AX155" s="11" t="s">
        <v>74</v>
      </c>
      <c r="AY155" s="244" t="s">
        <v>144</v>
      </c>
    </row>
    <row r="156" s="12" customFormat="1">
      <c r="B156" s="245"/>
      <c r="C156" s="246"/>
      <c r="D156" s="235" t="s">
        <v>155</v>
      </c>
      <c r="E156" s="247" t="s">
        <v>21</v>
      </c>
      <c r="F156" s="248" t="s">
        <v>158</v>
      </c>
      <c r="G156" s="246"/>
      <c r="H156" s="249">
        <v>2</v>
      </c>
      <c r="I156" s="250"/>
      <c r="J156" s="246"/>
      <c r="K156" s="246"/>
      <c r="L156" s="251"/>
      <c r="M156" s="252"/>
      <c r="N156" s="253"/>
      <c r="O156" s="253"/>
      <c r="P156" s="253"/>
      <c r="Q156" s="253"/>
      <c r="R156" s="253"/>
      <c r="S156" s="253"/>
      <c r="T156" s="254"/>
      <c r="AT156" s="255" t="s">
        <v>155</v>
      </c>
      <c r="AU156" s="255" t="s">
        <v>153</v>
      </c>
      <c r="AV156" s="12" t="s">
        <v>152</v>
      </c>
      <c r="AW156" s="12" t="s">
        <v>37</v>
      </c>
      <c r="AX156" s="12" t="s">
        <v>82</v>
      </c>
      <c r="AY156" s="255" t="s">
        <v>144</v>
      </c>
    </row>
    <row r="157" s="1" customFormat="1" ht="16.5" customHeight="1">
      <c r="B157" s="46"/>
      <c r="C157" s="258" t="s">
        <v>245</v>
      </c>
      <c r="D157" s="258" t="s">
        <v>246</v>
      </c>
      <c r="E157" s="259" t="s">
        <v>247</v>
      </c>
      <c r="F157" s="260" t="s">
        <v>248</v>
      </c>
      <c r="G157" s="261" t="s">
        <v>242</v>
      </c>
      <c r="H157" s="262">
        <v>2</v>
      </c>
      <c r="I157" s="263"/>
      <c r="J157" s="264">
        <f>ROUND(I157*H157,2)</f>
        <v>0</v>
      </c>
      <c r="K157" s="260" t="s">
        <v>151</v>
      </c>
      <c r="L157" s="265"/>
      <c r="M157" s="266" t="s">
        <v>21</v>
      </c>
      <c r="N157" s="267" t="s">
        <v>46</v>
      </c>
      <c r="O157" s="47"/>
      <c r="P157" s="230">
        <f>O157*H157</f>
        <v>0</v>
      </c>
      <c r="Q157" s="230">
        <v>0.0112</v>
      </c>
      <c r="R157" s="230">
        <f>Q157*H157</f>
        <v>0.0224</v>
      </c>
      <c r="S157" s="230">
        <v>0</v>
      </c>
      <c r="T157" s="231">
        <f>S157*H157</f>
        <v>0</v>
      </c>
      <c r="AR157" s="24" t="s">
        <v>194</v>
      </c>
      <c r="AT157" s="24" t="s">
        <v>246</v>
      </c>
      <c r="AU157" s="24" t="s">
        <v>153</v>
      </c>
      <c r="AY157" s="24" t="s">
        <v>144</v>
      </c>
      <c r="BE157" s="232">
        <f>IF(N157="základní",J157,0)</f>
        <v>0</v>
      </c>
      <c r="BF157" s="232">
        <f>IF(N157="snížená",J157,0)</f>
        <v>0</v>
      </c>
      <c r="BG157" s="232">
        <f>IF(N157="zákl. přenesená",J157,0)</f>
        <v>0</v>
      </c>
      <c r="BH157" s="232">
        <f>IF(N157="sníž. přenesená",J157,0)</f>
        <v>0</v>
      </c>
      <c r="BI157" s="232">
        <f>IF(N157="nulová",J157,0)</f>
        <v>0</v>
      </c>
      <c r="BJ157" s="24" t="s">
        <v>153</v>
      </c>
      <c r="BK157" s="232">
        <f>ROUND(I157*H157,2)</f>
        <v>0</v>
      </c>
      <c r="BL157" s="24" t="s">
        <v>152</v>
      </c>
      <c r="BM157" s="24" t="s">
        <v>249</v>
      </c>
    </row>
    <row r="158" s="11" customFormat="1">
      <c r="B158" s="233"/>
      <c r="C158" s="234"/>
      <c r="D158" s="235" t="s">
        <v>155</v>
      </c>
      <c r="E158" s="236" t="s">
        <v>21</v>
      </c>
      <c r="F158" s="237" t="s">
        <v>153</v>
      </c>
      <c r="G158" s="234"/>
      <c r="H158" s="238">
        <v>2</v>
      </c>
      <c r="I158" s="239"/>
      <c r="J158" s="234"/>
      <c r="K158" s="234"/>
      <c r="L158" s="240"/>
      <c r="M158" s="241"/>
      <c r="N158" s="242"/>
      <c r="O158" s="242"/>
      <c r="P158" s="242"/>
      <c r="Q158" s="242"/>
      <c r="R158" s="242"/>
      <c r="S158" s="242"/>
      <c r="T158" s="243"/>
      <c r="AT158" s="244" t="s">
        <v>155</v>
      </c>
      <c r="AU158" s="244" t="s">
        <v>153</v>
      </c>
      <c r="AV158" s="11" t="s">
        <v>153</v>
      </c>
      <c r="AW158" s="11" t="s">
        <v>37</v>
      </c>
      <c r="AX158" s="11" t="s">
        <v>74</v>
      </c>
      <c r="AY158" s="244" t="s">
        <v>144</v>
      </c>
    </row>
    <row r="159" s="12" customFormat="1">
      <c r="B159" s="245"/>
      <c r="C159" s="246"/>
      <c r="D159" s="235" t="s">
        <v>155</v>
      </c>
      <c r="E159" s="247" t="s">
        <v>21</v>
      </c>
      <c r="F159" s="248" t="s">
        <v>158</v>
      </c>
      <c r="G159" s="246"/>
      <c r="H159" s="249">
        <v>2</v>
      </c>
      <c r="I159" s="250"/>
      <c r="J159" s="246"/>
      <c r="K159" s="246"/>
      <c r="L159" s="251"/>
      <c r="M159" s="252"/>
      <c r="N159" s="253"/>
      <c r="O159" s="253"/>
      <c r="P159" s="253"/>
      <c r="Q159" s="253"/>
      <c r="R159" s="253"/>
      <c r="S159" s="253"/>
      <c r="T159" s="254"/>
      <c r="AT159" s="255" t="s">
        <v>155</v>
      </c>
      <c r="AU159" s="255" t="s">
        <v>153</v>
      </c>
      <c r="AV159" s="12" t="s">
        <v>152</v>
      </c>
      <c r="AW159" s="12" t="s">
        <v>37</v>
      </c>
      <c r="AX159" s="12" t="s">
        <v>82</v>
      </c>
      <c r="AY159" s="255" t="s">
        <v>144</v>
      </c>
    </row>
    <row r="160" s="1" customFormat="1" ht="25.5" customHeight="1">
      <c r="B160" s="46"/>
      <c r="C160" s="221" t="s">
        <v>250</v>
      </c>
      <c r="D160" s="221" t="s">
        <v>147</v>
      </c>
      <c r="E160" s="222" t="s">
        <v>251</v>
      </c>
      <c r="F160" s="223" t="s">
        <v>252</v>
      </c>
      <c r="G160" s="224" t="s">
        <v>242</v>
      </c>
      <c r="H160" s="225">
        <v>1</v>
      </c>
      <c r="I160" s="226"/>
      <c r="J160" s="227">
        <f>ROUND(I160*H160,2)</f>
        <v>0</v>
      </c>
      <c r="K160" s="223" t="s">
        <v>151</v>
      </c>
      <c r="L160" s="72"/>
      <c r="M160" s="228" t="s">
        <v>21</v>
      </c>
      <c r="N160" s="229" t="s">
        <v>46</v>
      </c>
      <c r="O160" s="47"/>
      <c r="P160" s="230">
        <f>O160*H160</f>
        <v>0</v>
      </c>
      <c r="Q160" s="230">
        <v>0.071459999999999996</v>
      </c>
      <c r="R160" s="230">
        <f>Q160*H160</f>
        <v>0.071459999999999996</v>
      </c>
      <c r="S160" s="230">
        <v>0</v>
      </c>
      <c r="T160" s="231">
        <f>S160*H160</f>
        <v>0</v>
      </c>
      <c r="AR160" s="24" t="s">
        <v>152</v>
      </c>
      <c r="AT160" s="24" t="s">
        <v>147</v>
      </c>
      <c r="AU160" s="24" t="s">
        <v>153</v>
      </c>
      <c r="AY160" s="24" t="s">
        <v>144</v>
      </c>
      <c r="BE160" s="232">
        <f>IF(N160="základní",J160,0)</f>
        <v>0</v>
      </c>
      <c r="BF160" s="232">
        <f>IF(N160="snížená",J160,0)</f>
        <v>0</v>
      </c>
      <c r="BG160" s="232">
        <f>IF(N160="zákl. přenesená",J160,0)</f>
        <v>0</v>
      </c>
      <c r="BH160" s="232">
        <f>IF(N160="sníž. přenesená",J160,0)</f>
        <v>0</v>
      </c>
      <c r="BI160" s="232">
        <f>IF(N160="nulová",J160,0)</f>
        <v>0</v>
      </c>
      <c r="BJ160" s="24" t="s">
        <v>153</v>
      </c>
      <c r="BK160" s="232">
        <f>ROUND(I160*H160,2)</f>
        <v>0</v>
      </c>
      <c r="BL160" s="24" t="s">
        <v>152</v>
      </c>
      <c r="BM160" s="24" t="s">
        <v>253</v>
      </c>
    </row>
    <row r="161" s="11" customFormat="1">
      <c r="B161" s="233"/>
      <c r="C161" s="234"/>
      <c r="D161" s="235" t="s">
        <v>155</v>
      </c>
      <c r="E161" s="236" t="s">
        <v>21</v>
      </c>
      <c r="F161" s="237" t="s">
        <v>82</v>
      </c>
      <c r="G161" s="234"/>
      <c r="H161" s="238">
        <v>1</v>
      </c>
      <c r="I161" s="239"/>
      <c r="J161" s="234"/>
      <c r="K161" s="234"/>
      <c r="L161" s="240"/>
      <c r="M161" s="241"/>
      <c r="N161" s="242"/>
      <c r="O161" s="242"/>
      <c r="P161" s="242"/>
      <c r="Q161" s="242"/>
      <c r="R161" s="242"/>
      <c r="S161" s="242"/>
      <c r="T161" s="243"/>
      <c r="AT161" s="244" t="s">
        <v>155</v>
      </c>
      <c r="AU161" s="244" t="s">
        <v>153</v>
      </c>
      <c r="AV161" s="11" t="s">
        <v>153</v>
      </c>
      <c r="AW161" s="11" t="s">
        <v>37</v>
      </c>
      <c r="AX161" s="11" t="s">
        <v>74</v>
      </c>
      <c r="AY161" s="244" t="s">
        <v>144</v>
      </c>
    </row>
    <row r="162" s="12" customFormat="1">
      <c r="B162" s="245"/>
      <c r="C162" s="246"/>
      <c r="D162" s="235" t="s">
        <v>155</v>
      </c>
      <c r="E162" s="247" t="s">
        <v>21</v>
      </c>
      <c r="F162" s="248" t="s">
        <v>158</v>
      </c>
      <c r="G162" s="246"/>
      <c r="H162" s="249">
        <v>1</v>
      </c>
      <c r="I162" s="250"/>
      <c r="J162" s="246"/>
      <c r="K162" s="246"/>
      <c r="L162" s="251"/>
      <c r="M162" s="252"/>
      <c r="N162" s="253"/>
      <c r="O162" s="253"/>
      <c r="P162" s="253"/>
      <c r="Q162" s="253"/>
      <c r="R162" s="253"/>
      <c r="S162" s="253"/>
      <c r="T162" s="254"/>
      <c r="AT162" s="255" t="s">
        <v>155</v>
      </c>
      <c r="AU162" s="255" t="s">
        <v>153</v>
      </c>
      <c r="AV162" s="12" t="s">
        <v>152</v>
      </c>
      <c r="AW162" s="12" t="s">
        <v>37</v>
      </c>
      <c r="AX162" s="12" t="s">
        <v>82</v>
      </c>
      <c r="AY162" s="255" t="s">
        <v>144</v>
      </c>
    </row>
    <row r="163" s="1" customFormat="1" ht="16.5" customHeight="1">
      <c r="B163" s="46"/>
      <c r="C163" s="258" t="s">
        <v>254</v>
      </c>
      <c r="D163" s="258" t="s">
        <v>246</v>
      </c>
      <c r="E163" s="259" t="s">
        <v>255</v>
      </c>
      <c r="F163" s="260" t="s">
        <v>256</v>
      </c>
      <c r="G163" s="261" t="s">
        <v>242</v>
      </c>
      <c r="H163" s="262">
        <v>1</v>
      </c>
      <c r="I163" s="263"/>
      <c r="J163" s="264">
        <f>ROUND(I163*H163,2)</f>
        <v>0</v>
      </c>
      <c r="K163" s="260" t="s">
        <v>151</v>
      </c>
      <c r="L163" s="265"/>
      <c r="M163" s="266" t="s">
        <v>21</v>
      </c>
      <c r="N163" s="267" t="s">
        <v>46</v>
      </c>
      <c r="O163" s="47"/>
      <c r="P163" s="230">
        <f>O163*H163</f>
        <v>0</v>
      </c>
      <c r="Q163" s="230">
        <v>0.023810000000000001</v>
      </c>
      <c r="R163" s="230">
        <f>Q163*H163</f>
        <v>0.023810000000000001</v>
      </c>
      <c r="S163" s="230">
        <v>0</v>
      </c>
      <c r="T163" s="231">
        <f>S163*H163</f>
        <v>0</v>
      </c>
      <c r="AR163" s="24" t="s">
        <v>194</v>
      </c>
      <c r="AT163" s="24" t="s">
        <v>246</v>
      </c>
      <c r="AU163" s="24" t="s">
        <v>153</v>
      </c>
      <c r="AY163" s="24" t="s">
        <v>144</v>
      </c>
      <c r="BE163" s="232">
        <f>IF(N163="základní",J163,0)</f>
        <v>0</v>
      </c>
      <c r="BF163" s="232">
        <f>IF(N163="snížená",J163,0)</f>
        <v>0</v>
      </c>
      <c r="BG163" s="232">
        <f>IF(N163="zákl. přenesená",J163,0)</f>
        <v>0</v>
      </c>
      <c r="BH163" s="232">
        <f>IF(N163="sníž. přenesená",J163,0)</f>
        <v>0</v>
      </c>
      <c r="BI163" s="232">
        <f>IF(N163="nulová",J163,0)</f>
        <v>0</v>
      </c>
      <c r="BJ163" s="24" t="s">
        <v>153</v>
      </c>
      <c r="BK163" s="232">
        <f>ROUND(I163*H163,2)</f>
        <v>0</v>
      </c>
      <c r="BL163" s="24" t="s">
        <v>152</v>
      </c>
      <c r="BM163" s="24" t="s">
        <v>257</v>
      </c>
    </row>
    <row r="164" s="1" customFormat="1" ht="16.5" customHeight="1">
      <c r="B164" s="46"/>
      <c r="C164" s="258" t="s">
        <v>258</v>
      </c>
      <c r="D164" s="258" t="s">
        <v>246</v>
      </c>
      <c r="E164" s="259" t="s">
        <v>259</v>
      </c>
      <c r="F164" s="260" t="s">
        <v>260</v>
      </c>
      <c r="G164" s="261" t="s">
        <v>242</v>
      </c>
      <c r="H164" s="262">
        <v>1</v>
      </c>
      <c r="I164" s="263"/>
      <c r="J164" s="264">
        <f>ROUND(I164*H164,2)</f>
        <v>0</v>
      </c>
      <c r="K164" s="260" t="s">
        <v>21</v>
      </c>
      <c r="L164" s="265"/>
      <c r="M164" s="266" t="s">
        <v>21</v>
      </c>
      <c r="N164" s="267" t="s">
        <v>46</v>
      </c>
      <c r="O164" s="47"/>
      <c r="P164" s="230">
        <f>O164*H164</f>
        <v>0</v>
      </c>
      <c r="Q164" s="230">
        <v>0.023810000000000001</v>
      </c>
      <c r="R164" s="230">
        <f>Q164*H164</f>
        <v>0.023810000000000001</v>
      </c>
      <c r="S164" s="230">
        <v>0</v>
      </c>
      <c r="T164" s="231">
        <f>S164*H164</f>
        <v>0</v>
      </c>
      <c r="AR164" s="24" t="s">
        <v>194</v>
      </c>
      <c r="AT164" s="24" t="s">
        <v>246</v>
      </c>
      <c r="AU164" s="24" t="s">
        <v>153</v>
      </c>
      <c r="AY164" s="24" t="s">
        <v>144</v>
      </c>
      <c r="BE164" s="232">
        <f>IF(N164="základní",J164,0)</f>
        <v>0</v>
      </c>
      <c r="BF164" s="232">
        <f>IF(N164="snížená",J164,0)</f>
        <v>0</v>
      </c>
      <c r="BG164" s="232">
        <f>IF(N164="zákl. přenesená",J164,0)</f>
        <v>0</v>
      </c>
      <c r="BH164" s="232">
        <f>IF(N164="sníž. přenesená",J164,0)</f>
        <v>0</v>
      </c>
      <c r="BI164" s="232">
        <f>IF(N164="nulová",J164,0)</f>
        <v>0</v>
      </c>
      <c r="BJ164" s="24" t="s">
        <v>153</v>
      </c>
      <c r="BK164" s="232">
        <f>ROUND(I164*H164,2)</f>
        <v>0</v>
      </c>
      <c r="BL164" s="24" t="s">
        <v>152</v>
      </c>
      <c r="BM164" s="24" t="s">
        <v>261</v>
      </c>
    </row>
    <row r="165" s="10" customFormat="1" ht="29.88" customHeight="1">
      <c r="B165" s="205"/>
      <c r="C165" s="206"/>
      <c r="D165" s="207" t="s">
        <v>73</v>
      </c>
      <c r="E165" s="219" t="s">
        <v>198</v>
      </c>
      <c r="F165" s="219" t="s">
        <v>262</v>
      </c>
      <c r="G165" s="206"/>
      <c r="H165" s="206"/>
      <c r="I165" s="209"/>
      <c r="J165" s="220">
        <f>BK165</f>
        <v>0</v>
      </c>
      <c r="K165" s="206"/>
      <c r="L165" s="211"/>
      <c r="M165" s="212"/>
      <c r="N165" s="213"/>
      <c r="O165" s="213"/>
      <c r="P165" s="214">
        <f>SUM(P166:P211)</f>
        <v>0</v>
      </c>
      <c r="Q165" s="213"/>
      <c r="R165" s="214">
        <f>SUM(R166:R211)</f>
        <v>0.0064219999999999989</v>
      </c>
      <c r="S165" s="213"/>
      <c r="T165" s="215">
        <f>SUM(T166:T211)</f>
        <v>13.220942000000001</v>
      </c>
      <c r="AR165" s="216" t="s">
        <v>82</v>
      </c>
      <c r="AT165" s="217" t="s">
        <v>73</v>
      </c>
      <c r="AU165" s="217" t="s">
        <v>82</v>
      </c>
      <c r="AY165" s="216" t="s">
        <v>144</v>
      </c>
      <c r="BK165" s="218">
        <f>SUM(BK166:BK211)</f>
        <v>0</v>
      </c>
    </row>
    <row r="166" s="1" customFormat="1" ht="25.5" customHeight="1">
      <c r="B166" s="46"/>
      <c r="C166" s="221" t="s">
        <v>9</v>
      </c>
      <c r="D166" s="221" t="s">
        <v>147</v>
      </c>
      <c r="E166" s="222" t="s">
        <v>263</v>
      </c>
      <c r="F166" s="223" t="s">
        <v>264</v>
      </c>
      <c r="G166" s="224" t="s">
        <v>180</v>
      </c>
      <c r="H166" s="225">
        <v>49.399999999999999</v>
      </c>
      <c r="I166" s="226"/>
      <c r="J166" s="227">
        <f>ROUND(I166*H166,2)</f>
        <v>0</v>
      </c>
      <c r="K166" s="223" t="s">
        <v>151</v>
      </c>
      <c r="L166" s="72"/>
      <c r="M166" s="228" t="s">
        <v>21</v>
      </c>
      <c r="N166" s="229" t="s">
        <v>46</v>
      </c>
      <c r="O166" s="47"/>
      <c r="P166" s="230">
        <f>O166*H166</f>
        <v>0</v>
      </c>
      <c r="Q166" s="230">
        <v>0.00012999999999999999</v>
      </c>
      <c r="R166" s="230">
        <f>Q166*H166</f>
        <v>0.0064219999999999989</v>
      </c>
      <c r="S166" s="230">
        <v>0</v>
      </c>
      <c r="T166" s="231">
        <f>S166*H166</f>
        <v>0</v>
      </c>
      <c r="AR166" s="24" t="s">
        <v>152</v>
      </c>
      <c r="AT166" s="24" t="s">
        <v>147</v>
      </c>
      <c r="AU166" s="24" t="s">
        <v>153</v>
      </c>
      <c r="AY166" s="24" t="s">
        <v>144</v>
      </c>
      <c r="BE166" s="232">
        <f>IF(N166="základní",J166,0)</f>
        <v>0</v>
      </c>
      <c r="BF166" s="232">
        <f>IF(N166="snížená",J166,0)</f>
        <v>0</v>
      </c>
      <c r="BG166" s="232">
        <f>IF(N166="zákl. přenesená",J166,0)</f>
        <v>0</v>
      </c>
      <c r="BH166" s="232">
        <f>IF(N166="sníž. přenesená",J166,0)</f>
        <v>0</v>
      </c>
      <c r="BI166" s="232">
        <f>IF(N166="nulová",J166,0)</f>
        <v>0</v>
      </c>
      <c r="BJ166" s="24" t="s">
        <v>153</v>
      </c>
      <c r="BK166" s="232">
        <f>ROUND(I166*H166,2)</f>
        <v>0</v>
      </c>
      <c r="BL166" s="24" t="s">
        <v>152</v>
      </c>
      <c r="BM166" s="24" t="s">
        <v>265</v>
      </c>
    </row>
    <row r="167" s="11" customFormat="1">
      <c r="B167" s="233"/>
      <c r="C167" s="234"/>
      <c r="D167" s="235" t="s">
        <v>155</v>
      </c>
      <c r="E167" s="236" t="s">
        <v>21</v>
      </c>
      <c r="F167" s="237" t="s">
        <v>266</v>
      </c>
      <c r="G167" s="234"/>
      <c r="H167" s="238">
        <v>49.399999999999999</v>
      </c>
      <c r="I167" s="239"/>
      <c r="J167" s="234"/>
      <c r="K167" s="234"/>
      <c r="L167" s="240"/>
      <c r="M167" s="241"/>
      <c r="N167" s="242"/>
      <c r="O167" s="242"/>
      <c r="P167" s="242"/>
      <c r="Q167" s="242"/>
      <c r="R167" s="242"/>
      <c r="S167" s="242"/>
      <c r="T167" s="243"/>
      <c r="AT167" s="244" t="s">
        <v>155</v>
      </c>
      <c r="AU167" s="244" t="s">
        <v>153</v>
      </c>
      <c r="AV167" s="11" t="s">
        <v>153</v>
      </c>
      <c r="AW167" s="11" t="s">
        <v>37</v>
      </c>
      <c r="AX167" s="11" t="s">
        <v>74</v>
      </c>
      <c r="AY167" s="244" t="s">
        <v>144</v>
      </c>
    </row>
    <row r="168" s="12" customFormat="1">
      <c r="B168" s="245"/>
      <c r="C168" s="246"/>
      <c r="D168" s="235" t="s">
        <v>155</v>
      </c>
      <c r="E168" s="247" t="s">
        <v>21</v>
      </c>
      <c r="F168" s="248" t="s">
        <v>158</v>
      </c>
      <c r="G168" s="246"/>
      <c r="H168" s="249">
        <v>49.399999999999999</v>
      </c>
      <c r="I168" s="250"/>
      <c r="J168" s="246"/>
      <c r="K168" s="246"/>
      <c r="L168" s="251"/>
      <c r="M168" s="252"/>
      <c r="N168" s="253"/>
      <c r="O168" s="253"/>
      <c r="P168" s="253"/>
      <c r="Q168" s="253"/>
      <c r="R168" s="253"/>
      <c r="S168" s="253"/>
      <c r="T168" s="254"/>
      <c r="AT168" s="255" t="s">
        <v>155</v>
      </c>
      <c r="AU168" s="255" t="s">
        <v>153</v>
      </c>
      <c r="AV168" s="12" t="s">
        <v>152</v>
      </c>
      <c r="AW168" s="12" t="s">
        <v>37</v>
      </c>
      <c r="AX168" s="12" t="s">
        <v>82</v>
      </c>
      <c r="AY168" s="255" t="s">
        <v>144</v>
      </c>
    </row>
    <row r="169" s="1" customFormat="1" ht="25.5" customHeight="1">
      <c r="B169" s="46"/>
      <c r="C169" s="221" t="s">
        <v>267</v>
      </c>
      <c r="D169" s="221" t="s">
        <v>147</v>
      </c>
      <c r="E169" s="222" t="s">
        <v>268</v>
      </c>
      <c r="F169" s="223" t="s">
        <v>269</v>
      </c>
      <c r="G169" s="224" t="s">
        <v>150</v>
      </c>
      <c r="H169" s="225">
        <v>1.5609999999999999</v>
      </c>
      <c r="I169" s="226"/>
      <c r="J169" s="227">
        <f>ROUND(I169*H169,2)</f>
        <v>0</v>
      </c>
      <c r="K169" s="223" t="s">
        <v>151</v>
      </c>
      <c r="L169" s="72"/>
      <c r="M169" s="228" t="s">
        <v>21</v>
      </c>
      <c r="N169" s="229" t="s">
        <v>46</v>
      </c>
      <c r="O169" s="47"/>
      <c r="P169" s="230">
        <f>O169*H169</f>
        <v>0</v>
      </c>
      <c r="Q169" s="230">
        <v>0</v>
      </c>
      <c r="R169" s="230">
        <f>Q169*H169</f>
        <v>0</v>
      </c>
      <c r="S169" s="230">
        <v>2.2000000000000002</v>
      </c>
      <c r="T169" s="231">
        <f>S169*H169</f>
        <v>3.4342000000000001</v>
      </c>
      <c r="AR169" s="24" t="s">
        <v>152</v>
      </c>
      <c r="AT169" s="24" t="s">
        <v>147</v>
      </c>
      <c r="AU169" s="24" t="s">
        <v>153</v>
      </c>
      <c r="AY169" s="24" t="s">
        <v>144</v>
      </c>
      <c r="BE169" s="232">
        <f>IF(N169="základní",J169,0)</f>
        <v>0</v>
      </c>
      <c r="BF169" s="232">
        <f>IF(N169="snížená",J169,0)</f>
        <v>0</v>
      </c>
      <c r="BG169" s="232">
        <f>IF(N169="zákl. přenesená",J169,0)</f>
        <v>0</v>
      </c>
      <c r="BH169" s="232">
        <f>IF(N169="sníž. přenesená",J169,0)</f>
        <v>0</v>
      </c>
      <c r="BI169" s="232">
        <f>IF(N169="nulová",J169,0)</f>
        <v>0</v>
      </c>
      <c r="BJ169" s="24" t="s">
        <v>153</v>
      </c>
      <c r="BK169" s="232">
        <f>ROUND(I169*H169,2)</f>
        <v>0</v>
      </c>
      <c r="BL169" s="24" t="s">
        <v>152</v>
      </c>
      <c r="BM169" s="24" t="s">
        <v>270</v>
      </c>
    </row>
    <row r="170" s="11" customFormat="1">
      <c r="B170" s="233"/>
      <c r="C170" s="234"/>
      <c r="D170" s="235" t="s">
        <v>155</v>
      </c>
      <c r="E170" s="236" t="s">
        <v>21</v>
      </c>
      <c r="F170" s="237" t="s">
        <v>271</v>
      </c>
      <c r="G170" s="234"/>
      <c r="H170" s="238">
        <v>1.5609999999999999</v>
      </c>
      <c r="I170" s="239"/>
      <c r="J170" s="234"/>
      <c r="K170" s="234"/>
      <c r="L170" s="240"/>
      <c r="M170" s="241"/>
      <c r="N170" s="242"/>
      <c r="O170" s="242"/>
      <c r="P170" s="242"/>
      <c r="Q170" s="242"/>
      <c r="R170" s="242"/>
      <c r="S170" s="242"/>
      <c r="T170" s="243"/>
      <c r="AT170" s="244" t="s">
        <v>155</v>
      </c>
      <c r="AU170" s="244" t="s">
        <v>153</v>
      </c>
      <c r="AV170" s="11" t="s">
        <v>153</v>
      </c>
      <c r="AW170" s="11" t="s">
        <v>37</v>
      </c>
      <c r="AX170" s="11" t="s">
        <v>74</v>
      </c>
      <c r="AY170" s="244" t="s">
        <v>144</v>
      </c>
    </row>
    <row r="171" s="12" customFormat="1">
      <c r="B171" s="245"/>
      <c r="C171" s="246"/>
      <c r="D171" s="235" t="s">
        <v>155</v>
      </c>
      <c r="E171" s="247" t="s">
        <v>21</v>
      </c>
      <c r="F171" s="248" t="s">
        <v>158</v>
      </c>
      <c r="G171" s="246"/>
      <c r="H171" s="249">
        <v>1.5609999999999999</v>
      </c>
      <c r="I171" s="250"/>
      <c r="J171" s="246"/>
      <c r="K171" s="246"/>
      <c r="L171" s="251"/>
      <c r="M171" s="252"/>
      <c r="N171" s="253"/>
      <c r="O171" s="253"/>
      <c r="P171" s="253"/>
      <c r="Q171" s="253"/>
      <c r="R171" s="253"/>
      <c r="S171" s="253"/>
      <c r="T171" s="254"/>
      <c r="AT171" s="255" t="s">
        <v>155</v>
      </c>
      <c r="AU171" s="255" t="s">
        <v>153</v>
      </c>
      <c r="AV171" s="12" t="s">
        <v>152</v>
      </c>
      <c r="AW171" s="12" t="s">
        <v>37</v>
      </c>
      <c r="AX171" s="12" t="s">
        <v>82</v>
      </c>
      <c r="AY171" s="255" t="s">
        <v>144</v>
      </c>
    </row>
    <row r="172" s="1" customFormat="1" ht="38.25" customHeight="1">
      <c r="B172" s="46"/>
      <c r="C172" s="221" t="s">
        <v>272</v>
      </c>
      <c r="D172" s="221" t="s">
        <v>147</v>
      </c>
      <c r="E172" s="222" t="s">
        <v>273</v>
      </c>
      <c r="F172" s="223" t="s">
        <v>274</v>
      </c>
      <c r="G172" s="224" t="s">
        <v>180</v>
      </c>
      <c r="H172" s="225">
        <v>2.8980000000000001</v>
      </c>
      <c r="I172" s="226"/>
      <c r="J172" s="227">
        <f>ROUND(I172*H172,2)</f>
        <v>0</v>
      </c>
      <c r="K172" s="223" t="s">
        <v>151</v>
      </c>
      <c r="L172" s="72"/>
      <c r="M172" s="228" t="s">
        <v>21</v>
      </c>
      <c r="N172" s="229" t="s">
        <v>46</v>
      </c>
      <c r="O172" s="47"/>
      <c r="P172" s="230">
        <f>O172*H172</f>
        <v>0</v>
      </c>
      <c r="Q172" s="230">
        <v>0</v>
      </c>
      <c r="R172" s="230">
        <f>Q172*H172</f>
        <v>0</v>
      </c>
      <c r="S172" s="230">
        <v>0.055</v>
      </c>
      <c r="T172" s="231">
        <f>S172*H172</f>
        <v>0.15939</v>
      </c>
      <c r="AR172" s="24" t="s">
        <v>152</v>
      </c>
      <c r="AT172" s="24" t="s">
        <v>147</v>
      </c>
      <c r="AU172" s="24" t="s">
        <v>153</v>
      </c>
      <c r="AY172" s="24" t="s">
        <v>144</v>
      </c>
      <c r="BE172" s="232">
        <f>IF(N172="základní",J172,0)</f>
        <v>0</v>
      </c>
      <c r="BF172" s="232">
        <f>IF(N172="snížená",J172,0)</f>
        <v>0</v>
      </c>
      <c r="BG172" s="232">
        <f>IF(N172="zákl. přenesená",J172,0)</f>
        <v>0</v>
      </c>
      <c r="BH172" s="232">
        <f>IF(N172="sníž. přenesená",J172,0)</f>
        <v>0</v>
      </c>
      <c r="BI172" s="232">
        <f>IF(N172="nulová",J172,0)</f>
        <v>0</v>
      </c>
      <c r="BJ172" s="24" t="s">
        <v>153</v>
      </c>
      <c r="BK172" s="232">
        <f>ROUND(I172*H172,2)</f>
        <v>0</v>
      </c>
      <c r="BL172" s="24" t="s">
        <v>152</v>
      </c>
      <c r="BM172" s="24" t="s">
        <v>275</v>
      </c>
    </row>
    <row r="173" s="11" customFormat="1">
      <c r="B173" s="233"/>
      <c r="C173" s="234"/>
      <c r="D173" s="235" t="s">
        <v>155</v>
      </c>
      <c r="E173" s="236" t="s">
        <v>21</v>
      </c>
      <c r="F173" s="237" t="s">
        <v>276</v>
      </c>
      <c r="G173" s="234"/>
      <c r="H173" s="238">
        <v>1.3859999999999999</v>
      </c>
      <c r="I173" s="239"/>
      <c r="J173" s="234"/>
      <c r="K173" s="234"/>
      <c r="L173" s="240"/>
      <c r="M173" s="241"/>
      <c r="N173" s="242"/>
      <c r="O173" s="242"/>
      <c r="P173" s="242"/>
      <c r="Q173" s="242"/>
      <c r="R173" s="242"/>
      <c r="S173" s="242"/>
      <c r="T173" s="243"/>
      <c r="AT173" s="244" t="s">
        <v>155</v>
      </c>
      <c r="AU173" s="244" t="s">
        <v>153</v>
      </c>
      <c r="AV173" s="11" t="s">
        <v>153</v>
      </c>
      <c r="AW173" s="11" t="s">
        <v>37</v>
      </c>
      <c r="AX173" s="11" t="s">
        <v>74</v>
      </c>
      <c r="AY173" s="244" t="s">
        <v>144</v>
      </c>
    </row>
    <row r="174" s="11" customFormat="1">
      <c r="B174" s="233"/>
      <c r="C174" s="234"/>
      <c r="D174" s="235" t="s">
        <v>155</v>
      </c>
      <c r="E174" s="236" t="s">
        <v>21</v>
      </c>
      <c r="F174" s="237" t="s">
        <v>277</v>
      </c>
      <c r="G174" s="234"/>
      <c r="H174" s="238">
        <v>1.512</v>
      </c>
      <c r="I174" s="239"/>
      <c r="J174" s="234"/>
      <c r="K174" s="234"/>
      <c r="L174" s="240"/>
      <c r="M174" s="241"/>
      <c r="N174" s="242"/>
      <c r="O174" s="242"/>
      <c r="P174" s="242"/>
      <c r="Q174" s="242"/>
      <c r="R174" s="242"/>
      <c r="S174" s="242"/>
      <c r="T174" s="243"/>
      <c r="AT174" s="244" t="s">
        <v>155</v>
      </c>
      <c r="AU174" s="244" t="s">
        <v>153</v>
      </c>
      <c r="AV174" s="11" t="s">
        <v>153</v>
      </c>
      <c r="AW174" s="11" t="s">
        <v>37</v>
      </c>
      <c r="AX174" s="11" t="s">
        <v>74</v>
      </c>
      <c r="AY174" s="244" t="s">
        <v>144</v>
      </c>
    </row>
    <row r="175" s="12" customFormat="1">
      <c r="B175" s="245"/>
      <c r="C175" s="246"/>
      <c r="D175" s="235" t="s">
        <v>155</v>
      </c>
      <c r="E175" s="247" t="s">
        <v>21</v>
      </c>
      <c r="F175" s="248" t="s">
        <v>158</v>
      </c>
      <c r="G175" s="246"/>
      <c r="H175" s="249">
        <v>2.8980000000000001</v>
      </c>
      <c r="I175" s="250"/>
      <c r="J175" s="246"/>
      <c r="K175" s="246"/>
      <c r="L175" s="251"/>
      <c r="M175" s="252"/>
      <c r="N175" s="253"/>
      <c r="O175" s="253"/>
      <c r="P175" s="253"/>
      <c r="Q175" s="253"/>
      <c r="R175" s="253"/>
      <c r="S175" s="253"/>
      <c r="T175" s="254"/>
      <c r="AT175" s="255" t="s">
        <v>155</v>
      </c>
      <c r="AU175" s="255" t="s">
        <v>153</v>
      </c>
      <c r="AV175" s="12" t="s">
        <v>152</v>
      </c>
      <c r="AW175" s="12" t="s">
        <v>37</v>
      </c>
      <c r="AX175" s="12" t="s">
        <v>82</v>
      </c>
      <c r="AY175" s="255" t="s">
        <v>144</v>
      </c>
    </row>
    <row r="176" s="1" customFormat="1" ht="25.5" customHeight="1">
      <c r="B176" s="46"/>
      <c r="C176" s="221" t="s">
        <v>278</v>
      </c>
      <c r="D176" s="221" t="s">
        <v>147</v>
      </c>
      <c r="E176" s="222" t="s">
        <v>279</v>
      </c>
      <c r="F176" s="223" t="s">
        <v>280</v>
      </c>
      <c r="G176" s="224" t="s">
        <v>180</v>
      </c>
      <c r="H176" s="225">
        <v>0.80800000000000005</v>
      </c>
      <c r="I176" s="226"/>
      <c r="J176" s="227">
        <f>ROUND(I176*H176,2)</f>
        <v>0</v>
      </c>
      <c r="K176" s="223" t="s">
        <v>151</v>
      </c>
      <c r="L176" s="72"/>
      <c r="M176" s="228" t="s">
        <v>21</v>
      </c>
      <c r="N176" s="229" t="s">
        <v>46</v>
      </c>
      <c r="O176" s="47"/>
      <c r="P176" s="230">
        <f>O176*H176</f>
        <v>0</v>
      </c>
      <c r="Q176" s="230">
        <v>0</v>
      </c>
      <c r="R176" s="230">
        <f>Q176*H176</f>
        <v>0</v>
      </c>
      <c r="S176" s="230">
        <v>0.048000000000000001</v>
      </c>
      <c r="T176" s="231">
        <f>S176*H176</f>
        <v>0.038784000000000006</v>
      </c>
      <c r="AR176" s="24" t="s">
        <v>152</v>
      </c>
      <c r="AT176" s="24" t="s">
        <v>147</v>
      </c>
      <c r="AU176" s="24" t="s">
        <v>153</v>
      </c>
      <c r="AY176" s="24" t="s">
        <v>144</v>
      </c>
      <c r="BE176" s="232">
        <f>IF(N176="základní",J176,0)</f>
        <v>0</v>
      </c>
      <c r="BF176" s="232">
        <f>IF(N176="snížená",J176,0)</f>
        <v>0</v>
      </c>
      <c r="BG176" s="232">
        <f>IF(N176="zákl. přenesená",J176,0)</f>
        <v>0</v>
      </c>
      <c r="BH176" s="232">
        <f>IF(N176="sníž. přenesená",J176,0)</f>
        <v>0</v>
      </c>
      <c r="BI176" s="232">
        <f>IF(N176="nulová",J176,0)</f>
        <v>0</v>
      </c>
      <c r="BJ176" s="24" t="s">
        <v>153</v>
      </c>
      <c r="BK176" s="232">
        <f>ROUND(I176*H176,2)</f>
        <v>0</v>
      </c>
      <c r="BL176" s="24" t="s">
        <v>152</v>
      </c>
      <c r="BM176" s="24" t="s">
        <v>281</v>
      </c>
    </row>
    <row r="177" s="1" customFormat="1">
      <c r="B177" s="46"/>
      <c r="C177" s="74"/>
      <c r="D177" s="235" t="s">
        <v>167</v>
      </c>
      <c r="E177" s="74"/>
      <c r="F177" s="256" t="s">
        <v>282</v>
      </c>
      <c r="G177" s="74"/>
      <c r="H177" s="74"/>
      <c r="I177" s="191"/>
      <c r="J177" s="74"/>
      <c r="K177" s="74"/>
      <c r="L177" s="72"/>
      <c r="M177" s="257"/>
      <c r="N177" s="47"/>
      <c r="O177" s="47"/>
      <c r="P177" s="47"/>
      <c r="Q177" s="47"/>
      <c r="R177" s="47"/>
      <c r="S177" s="47"/>
      <c r="T177" s="95"/>
      <c r="AT177" s="24" t="s">
        <v>167</v>
      </c>
      <c r="AU177" s="24" t="s">
        <v>153</v>
      </c>
    </row>
    <row r="178" s="11" customFormat="1">
      <c r="B178" s="233"/>
      <c r="C178" s="234"/>
      <c r="D178" s="235" t="s">
        <v>155</v>
      </c>
      <c r="E178" s="236" t="s">
        <v>21</v>
      </c>
      <c r="F178" s="237" t="s">
        <v>283</v>
      </c>
      <c r="G178" s="234"/>
      <c r="H178" s="238">
        <v>0.80800000000000005</v>
      </c>
      <c r="I178" s="239"/>
      <c r="J178" s="234"/>
      <c r="K178" s="234"/>
      <c r="L178" s="240"/>
      <c r="M178" s="241"/>
      <c r="N178" s="242"/>
      <c r="O178" s="242"/>
      <c r="P178" s="242"/>
      <c r="Q178" s="242"/>
      <c r="R178" s="242"/>
      <c r="S178" s="242"/>
      <c r="T178" s="243"/>
      <c r="AT178" s="244" t="s">
        <v>155</v>
      </c>
      <c r="AU178" s="244" t="s">
        <v>153</v>
      </c>
      <c r="AV178" s="11" t="s">
        <v>153</v>
      </c>
      <c r="AW178" s="11" t="s">
        <v>37</v>
      </c>
      <c r="AX178" s="11" t="s">
        <v>74</v>
      </c>
      <c r="AY178" s="244" t="s">
        <v>144</v>
      </c>
    </row>
    <row r="179" s="12" customFormat="1">
      <c r="B179" s="245"/>
      <c r="C179" s="246"/>
      <c r="D179" s="235" t="s">
        <v>155</v>
      </c>
      <c r="E179" s="247" t="s">
        <v>21</v>
      </c>
      <c r="F179" s="248" t="s">
        <v>158</v>
      </c>
      <c r="G179" s="246"/>
      <c r="H179" s="249">
        <v>0.80800000000000005</v>
      </c>
      <c r="I179" s="250"/>
      <c r="J179" s="246"/>
      <c r="K179" s="246"/>
      <c r="L179" s="251"/>
      <c r="M179" s="252"/>
      <c r="N179" s="253"/>
      <c r="O179" s="253"/>
      <c r="P179" s="253"/>
      <c r="Q179" s="253"/>
      <c r="R179" s="253"/>
      <c r="S179" s="253"/>
      <c r="T179" s="254"/>
      <c r="AT179" s="255" t="s">
        <v>155</v>
      </c>
      <c r="AU179" s="255" t="s">
        <v>153</v>
      </c>
      <c r="AV179" s="12" t="s">
        <v>152</v>
      </c>
      <c r="AW179" s="12" t="s">
        <v>37</v>
      </c>
      <c r="AX179" s="12" t="s">
        <v>82</v>
      </c>
      <c r="AY179" s="255" t="s">
        <v>144</v>
      </c>
    </row>
    <row r="180" s="1" customFormat="1" ht="25.5" customHeight="1">
      <c r="B180" s="46"/>
      <c r="C180" s="221" t="s">
        <v>284</v>
      </c>
      <c r="D180" s="221" t="s">
        <v>147</v>
      </c>
      <c r="E180" s="222" t="s">
        <v>285</v>
      </c>
      <c r="F180" s="223" t="s">
        <v>286</v>
      </c>
      <c r="G180" s="224" t="s">
        <v>180</v>
      </c>
      <c r="H180" s="225">
        <v>1.6000000000000001</v>
      </c>
      <c r="I180" s="226"/>
      <c r="J180" s="227">
        <f>ROUND(I180*H180,2)</f>
        <v>0</v>
      </c>
      <c r="K180" s="223" t="s">
        <v>151</v>
      </c>
      <c r="L180" s="72"/>
      <c r="M180" s="228" t="s">
        <v>21</v>
      </c>
      <c r="N180" s="229" t="s">
        <v>46</v>
      </c>
      <c r="O180" s="47"/>
      <c r="P180" s="230">
        <f>O180*H180</f>
        <v>0</v>
      </c>
      <c r="Q180" s="230">
        <v>0</v>
      </c>
      <c r="R180" s="230">
        <f>Q180*H180</f>
        <v>0</v>
      </c>
      <c r="S180" s="230">
        <v>0.087999999999999995</v>
      </c>
      <c r="T180" s="231">
        <f>S180*H180</f>
        <v>0.14080000000000001</v>
      </c>
      <c r="AR180" s="24" t="s">
        <v>152</v>
      </c>
      <c r="AT180" s="24" t="s">
        <v>147</v>
      </c>
      <c r="AU180" s="24" t="s">
        <v>153</v>
      </c>
      <c r="AY180" s="24" t="s">
        <v>144</v>
      </c>
      <c r="BE180" s="232">
        <f>IF(N180="základní",J180,0)</f>
        <v>0</v>
      </c>
      <c r="BF180" s="232">
        <f>IF(N180="snížená",J180,0)</f>
        <v>0</v>
      </c>
      <c r="BG180" s="232">
        <f>IF(N180="zákl. přenesená",J180,0)</f>
        <v>0</v>
      </c>
      <c r="BH180" s="232">
        <f>IF(N180="sníž. přenesená",J180,0)</f>
        <v>0</v>
      </c>
      <c r="BI180" s="232">
        <f>IF(N180="nulová",J180,0)</f>
        <v>0</v>
      </c>
      <c r="BJ180" s="24" t="s">
        <v>153</v>
      </c>
      <c r="BK180" s="232">
        <f>ROUND(I180*H180,2)</f>
        <v>0</v>
      </c>
      <c r="BL180" s="24" t="s">
        <v>152</v>
      </c>
      <c r="BM180" s="24" t="s">
        <v>287</v>
      </c>
    </row>
    <row r="181" s="1" customFormat="1">
      <c r="B181" s="46"/>
      <c r="C181" s="74"/>
      <c r="D181" s="235" t="s">
        <v>167</v>
      </c>
      <c r="E181" s="74"/>
      <c r="F181" s="256" t="s">
        <v>282</v>
      </c>
      <c r="G181" s="74"/>
      <c r="H181" s="74"/>
      <c r="I181" s="191"/>
      <c r="J181" s="74"/>
      <c r="K181" s="74"/>
      <c r="L181" s="72"/>
      <c r="M181" s="257"/>
      <c r="N181" s="47"/>
      <c r="O181" s="47"/>
      <c r="P181" s="47"/>
      <c r="Q181" s="47"/>
      <c r="R181" s="47"/>
      <c r="S181" s="47"/>
      <c r="T181" s="95"/>
      <c r="AT181" s="24" t="s">
        <v>167</v>
      </c>
      <c r="AU181" s="24" t="s">
        <v>153</v>
      </c>
    </row>
    <row r="182" s="11" customFormat="1">
      <c r="B182" s="233"/>
      <c r="C182" s="234"/>
      <c r="D182" s="235" t="s">
        <v>155</v>
      </c>
      <c r="E182" s="236" t="s">
        <v>21</v>
      </c>
      <c r="F182" s="237" t="s">
        <v>288</v>
      </c>
      <c r="G182" s="234"/>
      <c r="H182" s="238">
        <v>1.6000000000000001</v>
      </c>
      <c r="I182" s="239"/>
      <c r="J182" s="234"/>
      <c r="K182" s="234"/>
      <c r="L182" s="240"/>
      <c r="M182" s="241"/>
      <c r="N182" s="242"/>
      <c r="O182" s="242"/>
      <c r="P182" s="242"/>
      <c r="Q182" s="242"/>
      <c r="R182" s="242"/>
      <c r="S182" s="242"/>
      <c r="T182" s="243"/>
      <c r="AT182" s="244" t="s">
        <v>155</v>
      </c>
      <c r="AU182" s="244" t="s">
        <v>153</v>
      </c>
      <c r="AV182" s="11" t="s">
        <v>153</v>
      </c>
      <c r="AW182" s="11" t="s">
        <v>37</v>
      </c>
      <c r="AX182" s="11" t="s">
        <v>74</v>
      </c>
      <c r="AY182" s="244" t="s">
        <v>144</v>
      </c>
    </row>
    <row r="183" s="12" customFormat="1">
      <c r="B183" s="245"/>
      <c r="C183" s="246"/>
      <c r="D183" s="235" t="s">
        <v>155</v>
      </c>
      <c r="E183" s="247" t="s">
        <v>21</v>
      </c>
      <c r="F183" s="248" t="s">
        <v>158</v>
      </c>
      <c r="G183" s="246"/>
      <c r="H183" s="249">
        <v>1.6000000000000001</v>
      </c>
      <c r="I183" s="250"/>
      <c r="J183" s="246"/>
      <c r="K183" s="246"/>
      <c r="L183" s="251"/>
      <c r="M183" s="252"/>
      <c r="N183" s="253"/>
      <c r="O183" s="253"/>
      <c r="P183" s="253"/>
      <c r="Q183" s="253"/>
      <c r="R183" s="253"/>
      <c r="S183" s="253"/>
      <c r="T183" s="254"/>
      <c r="AT183" s="255" t="s">
        <v>155</v>
      </c>
      <c r="AU183" s="255" t="s">
        <v>153</v>
      </c>
      <c r="AV183" s="12" t="s">
        <v>152</v>
      </c>
      <c r="AW183" s="12" t="s">
        <v>37</v>
      </c>
      <c r="AX183" s="12" t="s">
        <v>82</v>
      </c>
      <c r="AY183" s="255" t="s">
        <v>144</v>
      </c>
    </row>
    <row r="184" s="1" customFormat="1" ht="25.5" customHeight="1">
      <c r="B184" s="46"/>
      <c r="C184" s="221" t="s">
        <v>289</v>
      </c>
      <c r="D184" s="221" t="s">
        <v>147</v>
      </c>
      <c r="E184" s="222" t="s">
        <v>290</v>
      </c>
      <c r="F184" s="223" t="s">
        <v>291</v>
      </c>
      <c r="G184" s="224" t="s">
        <v>180</v>
      </c>
      <c r="H184" s="225">
        <v>4.4000000000000004</v>
      </c>
      <c r="I184" s="226"/>
      <c r="J184" s="227">
        <f>ROUND(I184*H184,2)</f>
        <v>0</v>
      </c>
      <c r="K184" s="223" t="s">
        <v>151</v>
      </c>
      <c r="L184" s="72"/>
      <c r="M184" s="228" t="s">
        <v>21</v>
      </c>
      <c r="N184" s="229" t="s">
        <v>46</v>
      </c>
      <c r="O184" s="47"/>
      <c r="P184" s="230">
        <f>O184*H184</f>
        <v>0</v>
      </c>
      <c r="Q184" s="230">
        <v>0</v>
      </c>
      <c r="R184" s="230">
        <f>Q184*H184</f>
        <v>0</v>
      </c>
      <c r="S184" s="230">
        <v>0.075999999999999998</v>
      </c>
      <c r="T184" s="231">
        <f>S184*H184</f>
        <v>0.33440000000000003</v>
      </c>
      <c r="AR184" s="24" t="s">
        <v>152</v>
      </c>
      <c r="AT184" s="24" t="s">
        <v>147</v>
      </c>
      <c r="AU184" s="24" t="s">
        <v>153</v>
      </c>
      <c r="AY184" s="24" t="s">
        <v>144</v>
      </c>
      <c r="BE184" s="232">
        <f>IF(N184="základní",J184,0)</f>
        <v>0</v>
      </c>
      <c r="BF184" s="232">
        <f>IF(N184="snížená",J184,0)</f>
        <v>0</v>
      </c>
      <c r="BG184" s="232">
        <f>IF(N184="zákl. přenesená",J184,0)</f>
        <v>0</v>
      </c>
      <c r="BH184" s="232">
        <f>IF(N184="sníž. přenesená",J184,0)</f>
        <v>0</v>
      </c>
      <c r="BI184" s="232">
        <f>IF(N184="nulová",J184,0)</f>
        <v>0</v>
      </c>
      <c r="BJ184" s="24" t="s">
        <v>153</v>
      </c>
      <c r="BK184" s="232">
        <f>ROUND(I184*H184,2)</f>
        <v>0</v>
      </c>
      <c r="BL184" s="24" t="s">
        <v>152</v>
      </c>
      <c r="BM184" s="24" t="s">
        <v>292</v>
      </c>
    </row>
    <row r="185" s="1" customFormat="1">
      <c r="B185" s="46"/>
      <c r="C185" s="74"/>
      <c r="D185" s="235" t="s">
        <v>167</v>
      </c>
      <c r="E185" s="74"/>
      <c r="F185" s="256" t="s">
        <v>293</v>
      </c>
      <c r="G185" s="74"/>
      <c r="H185" s="74"/>
      <c r="I185" s="191"/>
      <c r="J185" s="74"/>
      <c r="K185" s="74"/>
      <c r="L185" s="72"/>
      <c r="M185" s="257"/>
      <c r="N185" s="47"/>
      <c r="O185" s="47"/>
      <c r="P185" s="47"/>
      <c r="Q185" s="47"/>
      <c r="R185" s="47"/>
      <c r="S185" s="47"/>
      <c r="T185" s="95"/>
      <c r="AT185" s="24" t="s">
        <v>167</v>
      </c>
      <c r="AU185" s="24" t="s">
        <v>153</v>
      </c>
    </row>
    <row r="186" s="11" customFormat="1">
      <c r="B186" s="233"/>
      <c r="C186" s="234"/>
      <c r="D186" s="235" t="s">
        <v>155</v>
      </c>
      <c r="E186" s="236" t="s">
        <v>21</v>
      </c>
      <c r="F186" s="237" t="s">
        <v>294</v>
      </c>
      <c r="G186" s="234"/>
      <c r="H186" s="238">
        <v>4.4000000000000004</v>
      </c>
      <c r="I186" s="239"/>
      <c r="J186" s="234"/>
      <c r="K186" s="234"/>
      <c r="L186" s="240"/>
      <c r="M186" s="241"/>
      <c r="N186" s="242"/>
      <c r="O186" s="242"/>
      <c r="P186" s="242"/>
      <c r="Q186" s="242"/>
      <c r="R186" s="242"/>
      <c r="S186" s="242"/>
      <c r="T186" s="243"/>
      <c r="AT186" s="244" t="s">
        <v>155</v>
      </c>
      <c r="AU186" s="244" t="s">
        <v>153</v>
      </c>
      <c r="AV186" s="11" t="s">
        <v>153</v>
      </c>
      <c r="AW186" s="11" t="s">
        <v>37</v>
      </c>
      <c r="AX186" s="11" t="s">
        <v>74</v>
      </c>
      <c r="AY186" s="244" t="s">
        <v>144</v>
      </c>
    </row>
    <row r="187" s="12" customFormat="1">
      <c r="B187" s="245"/>
      <c r="C187" s="246"/>
      <c r="D187" s="235" t="s">
        <v>155</v>
      </c>
      <c r="E187" s="247" t="s">
        <v>21</v>
      </c>
      <c r="F187" s="248" t="s">
        <v>158</v>
      </c>
      <c r="G187" s="246"/>
      <c r="H187" s="249">
        <v>4.4000000000000004</v>
      </c>
      <c r="I187" s="250"/>
      <c r="J187" s="246"/>
      <c r="K187" s="246"/>
      <c r="L187" s="251"/>
      <c r="M187" s="252"/>
      <c r="N187" s="253"/>
      <c r="O187" s="253"/>
      <c r="P187" s="253"/>
      <c r="Q187" s="253"/>
      <c r="R187" s="253"/>
      <c r="S187" s="253"/>
      <c r="T187" s="254"/>
      <c r="AT187" s="255" t="s">
        <v>155</v>
      </c>
      <c r="AU187" s="255" t="s">
        <v>153</v>
      </c>
      <c r="AV187" s="12" t="s">
        <v>152</v>
      </c>
      <c r="AW187" s="12" t="s">
        <v>37</v>
      </c>
      <c r="AX187" s="12" t="s">
        <v>82</v>
      </c>
      <c r="AY187" s="255" t="s">
        <v>144</v>
      </c>
    </row>
    <row r="188" s="1" customFormat="1" ht="16.5" customHeight="1">
      <c r="B188" s="46"/>
      <c r="C188" s="221" t="s">
        <v>295</v>
      </c>
      <c r="D188" s="221" t="s">
        <v>147</v>
      </c>
      <c r="E188" s="222" t="s">
        <v>296</v>
      </c>
      <c r="F188" s="223" t="s">
        <v>297</v>
      </c>
      <c r="G188" s="224" t="s">
        <v>180</v>
      </c>
      <c r="H188" s="225">
        <v>3.75</v>
      </c>
      <c r="I188" s="226"/>
      <c r="J188" s="227">
        <f>ROUND(I188*H188,2)</f>
        <v>0</v>
      </c>
      <c r="K188" s="223" t="s">
        <v>21</v>
      </c>
      <c r="L188" s="72"/>
      <c r="M188" s="228" t="s">
        <v>21</v>
      </c>
      <c r="N188" s="229" t="s">
        <v>46</v>
      </c>
      <c r="O188" s="47"/>
      <c r="P188" s="230">
        <f>O188*H188</f>
        <v>0</v>
      </c>
      <c r="Q188" s="230">
        <v>0</v>
      </c>
      <c r="R188" s="230">
        <f>Q188*H188</f>
        <v>0</v>
      </c>
      <c r="S188" s="230">
        <v>0.27000000000000002</v>
      </c>
      <c r="T188" s="231">
        <f>S188*H188</f>
        <v>1.0125000000000002</v>
      </c>
      <c r="AR188" s="24" t="s">
        <v>152</v>
      </c>
      <c r="AT188" s="24" t="s">
        <v>147</v>
      </c>
      <c r="AU188" s="24" t="s">
        <v>153</v>
      </c>
      <c r="AY188" s="24" t="s">
        <v>144</v>
      </c>
      <c r="BE188" s="232">
        <f>IF(N188="základní",J188,0)</f>
        <v>0</v>
      </c>
      <c r="BF188" s="232">
        <f>IF(N188="snížená",J188,0)</f>
        <v>0</v>
      </c>
      <c r="BG188" s="232">
        <f>IF(N188="zákl. přenesená",J188,0)</f>
        <v>0</v>
      </c>
      <c r="BH188" s="232">
        <f>IF(N188="sníž. přenesená",J188,0)</f>
        <v>0</v>
      </c>
      <c r="BI188" s="232">
        <f>IF(N188="nulová",J188,0)</f>
        <v>0</v>
      </c>
      <c r="BJ188" s="24" t="s">
        <v>153</v>
      </c>
      <c r="BK188" s="232">
        <f>ROUND(I188*H188,2)</f>
        <v>0</v>
      </c>
      <c r="BL188" s="24" t="s">
        <v>152</v>
      </c>
      <c r="BM188" s="24" t="s">
        <v>298</v>
      </c>
    </row>
    <row r="189" s="11" customFormat="1">
      <c r="B189" s="233"/>
      <c r="C189" s="234"/>
      <c r="D189" s="235" t="s">
        <v>155</v>
      </c>
      <c r="E189" s="236" t="s">
        <v>21</v>
      </c>
      <c r="F189" s="237" t="s">
        <v>299</v>
      </c>
      <c r="G189" s="234"/>
      <c r="H189" s="238">
        <v>3.75</v>
      </c>
      <c r="I189" s="239"/>
      <c r="J189" s="234"/>
      <c r="K189" s="234"/>
      <c r="L189" s="240"/>
      <c r="M189" s="241"/>
      <c r="N189" s="242"/>
      <c r="O189" s="242"/>
      <c r="P189" s="242"/>
      <c r="Q189" s="242"/>
      <c r="R189" s="242"/>
      <c r="S189" s="242"/>
      <c r="T189" s="243"/>
      <c r="AT189" s="244" t="s">
        <v>155</v>
      </c>
      <c r="AU189" s="244" t="s">
        <v>153</v>
      </c>
      <c r="AV189" s="11" t="s">
        <v>153</v>
      </c>
      <c r="AW189" s="11" t="s">
        <v>37</v>
      </c>
      <c r="AX189" s="11" t="s">
        <v>74</v>
      </c>
      <c r="AY189" s="244" t="s">
        <v>144</v>
      </c>
    </row>
    <row r="190" s="12" customFormat="1">
      <c r="B190" s="245"/>
      <c r="C190" s="246"/>
      <c r="D190" s="235" t="s">
        <v>155</v>
      </c>
      <c r="E190" s="247" t="s">
        <v>21</v>
      </c>
      <c r="F190" s="248" t="s">
        <v>158</v>
      </c>
      <c r="G190" s="246"/>
      <c r="H190" s="249">
        <v>3.75</v>
      </c>
      <c r="I190" s="250"/>
      <c r="J190" s="246"/>
      <c r="K190" s="246"/>
      <c r="L190" s="251"/>
      <c r="M190" s="252"/>
      <c r="N190" s="253"/>
      <c r="O190" s="253"/>
      <c r="P190" s="253"/>
      <c r="Q190" s="253"/>
      <c r="R190" s="253"/>
      <c r="S190" s="253"/>
      <c r="T190" s="254"/>
      <c r="AT190" s="255" t="s">
        <v>155</v>
      </c>
      <c r="AU190" s="255" t="s">
        <v>153</v>
      </c>
      <c r="AV190" s="12" t="s">
        <v>152</v>
      </c>
      <c r="AW190" s="12" t="s">
        <v>37</v>
      </c>
      <c r="AX190" s="12" t="s">
        <v>82</v>
      </c>
      <c r="AY190" s="255" t="s">
        <v>144</v>
      </c>
    </row>
    <row r="191" s="1" customFormat="1" ht="38.25" customHeight="1">
      <c r="B191" s="46"/>
      <c r="C191" s="221" t="s">
        <v>300</v>
      </c>
      <c r="D191" s="221" t="s">
        <v>147</v>
      </c>
      <c r="E191" s="222" t="s">
        <v>301</v>
      </c>
      <c r="F191" s="223" t="s">
        <v>302</v>
      </c>
      <c r="G191" s="224" t="s">
        <v>180</v>
      </c>
      <c r="H191" s="225">
        <v>4.335</v>
      </c>
      <c r="I191" s="226"/>
      <c r="J191" s="227">
        <f>ROUND(I191*H191,2)</f>
        <v>0</v>
      </c>
      <c r="K191" s="223" t="s">
        <v>151</v>
      </c>
      <c r="L191" s="72"/>
      <c r="M191" s="228" t="s">
        <v>21</v>
      </c>
      <c r="N191" s="229" t="s">
        <v>46</v>
      </c>
      <c r="O191" s="47"/>
      <c r="P191" s="230">
        <f>O191*H191</f>
        <v>0</v>
      </c>
      <c r="Q191" s="230">
        <v>0</v>
      </c>
      <c r="R191" s="230">
        <f>Q191*H191</f>
        <v>0</v>
      </c>
      <c r="S191" s="230">
        <v>0.27000000000000002</v>
      </c>
      <c r="T191" s="231">
        <f>S191*H191</f>
        <v>1.17045</v>
      </c>
      <c r="AR191" s="24" t="s">
        <v>152</v>
      </c>
      <c r="AT191" s="24" t="s">
        <v>147</v>
      </c>
      <c r="AU191" s="24" t="s">
        <v>153</v>
      </c>
      <c r="AY191" s="24" t="s">
        <v>144</v>
      </c>
      <c r="BE191" s="232">
        <f>IF(N191="základní",J191,0)</f>
        <v>0</v>
      </c>
      <c r="BF191" s="232">
        <f>IF(N191="snížená",J191,0)</f>
        <v>0</v>
      </c>
      <c r="BG191" s="232">
        <f>IF(N191="zákl. přenesená",J191,0)</f>
        <v>0</v>
      </c>
      <c r="BH191" s="232">
        <f>IF(N191="sníž. přenesená",J191,0)</f>
        <v>0</v>
      </c>
      <c r="BI191" s="232">
        <f>IF(N191="nulová",J191,0)</f>
        <v>0</v>
      </c>
      <c r="BJ191" s="24" t="s">
        <v>153</v>
      </c>
      <c r="BK191" s="232">
        <f>ROUND(I191*H191,2)</f>
        <v>0</v>
      </c>
      <c r="BL191" s="24" t="s">
        <v>152</v>
      </c>
      <c r="BM191" s="24" t="s">
        <v>303</v>
      </c>
    </row>
    <row r="192" s="11" customFormat="1">
      <c r="B192" s="233"/>
      <c r="C192" s="234"/>
      <c r="D192" s="235" t="s">
        <v>155</v>
      </c>
      <c r="E192" s="236" t="s">
        <v>21</v>
      </c>
      <c r="F192" s="237" t="s">
        <v>304</v>
      </c>
      <c r="G192" s="234"/>
      <c r="H192" s="238">
        <v>4.335</v>
      </c>
      <c r="I192" s="239"/>
      <c r="J192" s="234"/>
      <c r="K192" s="234"/>
      <c r="L192" s="240"/>
      <c r="M192" s="241"/>
      <c r="N192" s="242"/>
      <c r="O192" s="242"/>
      <c r="P192" s="242"/>
      <c r="Q192" s="242"/>
      <c r="R192" s="242"/>
      <c r="S192" s="242"/>
      <c r="T192" s="243"/>
      <c r="AT192" s="244" t="s">
        <v>155</v>
      </c>
      <c r="AU192" s="244" t="s">
        <v>153</v>
      </c>
      <c r="AV192" s="11" t="s">
        <v>153</v>
      </c>
      <c r="AW192" s="11" t="s">
        <v>37</v>
      </c>
      <c r="AX192" s="11" t="s">
        <v>74</v>
      </c>
      <c r="AY192" s="244" t="s">
        <v>144</v>
      </c>
    </row>
    <row r="193" s="12" customFormat="1">
      <c r="B193" s="245"/>
      <c r="C193" s="246"/>
      <c r="D193" s="235" t="s">
        <v>155</v>
      </c>
      <c r="E193" s="247" t="s">
        <v>21</v>
      </c>
      <c r="F193" s="248" t="s">
        <v>158</v>
      </c>
      <c r="G193" s="246"/>
      <c r="H193" s="249">
        <v>4.335</v>
      </c>
      <c r="I193" s="250"/>
      <c r="J193" s="246"/>
      <c r="K193" s="246"/>
      <c r="L193" s="251"/>
      <c r="M193" s="252"/>
      <c r="N193" s="253"/>
      <c r="O193" s="253"/>
      <c r="P193" s="253"/>
      <c r="Q193" s="253"/>
      <c r="R193" s="253"/>
      <c r="S193" s="253"/>
      <c r="T193" s="254"/>
      <c r="AT193" s="255" t="s">
        <v>155</v>
      </c>
      <c r="AU193" s="255" t="s">
        <v>153</v>
      </c>
      <c r="AV193" s="12" t="s">
        <v>152</v>
      </c>
      <c r="AW193" s="12" t="s">
        <v>37</v>
      </c>
      <c r="AX193" s="12" t="s">
        <v>82</v>
      </c>
      <c r="AY193" s="255" t="s">
        <v>144</v>
      </c>
    </row>
    <row r="194" s="1" customFormat="1" ht="38.25" customHeight="1">
      <c r="B194" s="46"/>
      <c r="C194" s="221" t="s">
        <v>305</v>
      </c>
      <c r="D194" s="221" t="s">
        <v>147</v>
      </c>
      <c r="E194" s="222" t="s">
        <v>306</v>
      </c>
      <c r="F194" s="223" t="s">
        <v>307</v>
      </c>
      <c r="G194" s="224" t="s">
        <v>150</v>
      </c>
      <c r="H194" s="225">
        <v>0.47999999999999998</v>
      </c>
      <c r="I194" s="226"/>
      <c r="J194" s="227">
        <f>ROUND(I194*H194,2)</f>
        <v>0</v>
      </c>
      <c r="K194" s="223" t="s">
        <v>151</v>
      </c>
      <c r="L194" s="72"/>
      <c r="M194" s="228" t="s">
        <v>21</v>
      </c>
      <c r="N194" s="229" t="s">
        <v>46</v>
      </c>
      <c r="O194" s="47"/>
      <c r="P194" s="230">
        <f>O194*H194</f>
        <v>0</v>
      </c>
      <c r="Q194" s="230">
        <v>0</v>
      </c>
      <c r="R194" s="230">
        <f>Q194*H194</f>
        <v>0</v>
      </c>
      <c r="S194" s="230">
        <v>1.8</v>
      </c>
      <c r="T194" s="231">
        <f>S194*H194</f>
        <v>0.86399999999999999</v>
      </c>
      <c r="AR194" s="24" t="s">
        <v>152</v>
      </c>
      <c r="AT194" s="24" t="s">
        <v>147</v>
      </c>
      <c r="AU194" s="24" t="s">
        <v>153</v>
      </c>
      <c r="AY194" s="24" t="s">
        <v>144</v>
      </c>
      <c r="BE194" s="232">
        <f>IF(N194="základní",J194,0)</f>
        <v>0</v>
      </c>
      <c r="BF194" s="232">
        <f>IF(N194="snížená",J194,0)</f>
        <v>0</v>
      </c>
      <c r="BG194" s="232">
        <f>IF(N194="zákl. přenesená",J194,0)</f>
        <v>0</v>
      </c>
      <c r="BH194" s="232">
        <f>IF(N194="sníž. přenesená",J194,0)</f>
        <v>0</v>
      </c>
      <c r="BI194" s="232">
        <f>IF(N194="nulová",J194,0)</f>
        <v>0</v>
      </c>
      <c r="BJ194" s="24" t="s">
        <v>153</v>
      </c>
      <c r="BK194" s="232">
        <f>ROUND(I194*H194,2)</f>
        <v>0</v>
      </c>
      <c r="BL194" s="24" t="s">
        <v>152</v>
      </c>
      <c r="BM194" s="24" t="s">
        <v>308</v>
      </c>
    </row>
    <row r="195" s="11" customFormat="1">
      <c r="B195" s="233"/>
      <c r="C195" s="234"/>
      <c r="D195" s="235" t="s">
        <v>155</v>
      </c>
      <c r="E195" s="236" t="s">
        <v>21</v>
      </c>
      <c r="F195" s="237" t="s">
        <v>309</v>
      </c>
      <c r="G195" s="234"/>
      <c r="H195" s="238">
        <v>0.47999999999999998</v>
      </c>
      <c r="I195" s="239"/>
      <c r="J195" s="234"/>
      <c r="K195" s="234"/>
      <c r="L195" s="240"/>
      <c r="M195" s="241"/>
      <c r="N195" s="242"/>
      <c r="O195" s="242"/>
      <c r="P195" s="242"/>
      <c r="Q195" s="242"/>
      <c r="R195" s="242"/>
      <c r="S195" s="242"/>
      <c r="T195" s="243"/>
      <c r="AT195" s="244" t="s">
        <v>155</v>
      </c>
      <c r="AU195" s="244" t="s">
        <v>153</v>
      </c>
      <c r="AV195" s="11" t="s">
        <v>153</v>
      </c>
      <c r="AW195" s="11" t="s">
        <v>37</v>
      </c>
      <c r="AX195" s="11" t="s">
        <v>74</v>
      </c>
      <c r="AY195" s="244" t="s">
        <v>144</v>
      </c>
    </row>
    <row r="196" s="12" customFormat="1">
      <c r="B196" s="245"/>
      <c r="C196" s="246"/>
      <c r="D196" s="235" t="s">
        <v>155</v>
      </c>
      <c r="E196" s="247" t="s">
        <v>21</v>
      </c>
      <c r="F196" s="248" t="s">
        <v>158</v>
      </c>
      <c r="G196" s="246"/>
      <c r="H196" s="249">
        <v>0.47999999999999998</v>
      </c>
      <c r="I196" s="250"/>
      <c r="J196" s="246"/>
      <c r="K196" s="246"/>
      <c r="L196" s="251"/>
      <c r="M196" s="252"/>
      <c r="N196" s="253"/>
      <c r="O196" s="253"/>
      <c r="P196" s="253"/>
      <c r="Q196" s="253"/>
      <c r="R196" s="253"/>
      <c r="S196" s="253"/>
      <c r="T196" s="254"/>
      <c r="AT196" s="255" t="s">
        <v>155</v>
      </c>
      <c r="AU196" s="255" t="s">
        <v>153</v>
      </c>
      <c r="AV196" s="12" t="s">
        <v>152</v>
      </c>
      <c r="AW196" s="12" t="s">
        <v>37</v>
      </c>
      <c r="AX196" s="12" t="s">
        <v>82</v>
      </c>
      <c r="AY196" s="255" t="s">
        <v>144</v>
      </c>
    </row>
    <row r="197" s="1" customFormat="1" ht="38.25" customHeight="1">
      <c r="B197" s="46"/>
      <c r="C197" s="221" t="s">
        <v>310</v>
      </c>
      <c r="D197" s="221" t="s">
        <v>147</v>
      </c>
      <c r="E197" s="222" t="s">
        <v>311</v>
      </c>
      <c r="F197" s="223" t="s">
        <v>312</v>
      </c>
      <c r="G197" s="224" t="s">
        <v>150</v>
      </c>
      <c r="H197" s="225">
        <v>1.5049999999999999</v>
      </c>
      <c r="I197" s="226"/>
      <c r="J197" s="227">
        <f>ROUND(I197*H197,2)</f>
        <v>0</v>
      </c>
      <c r="K197" s="223" t="s">
        <v>151</v>
      </c>
      <c r="L197" s="72"/>
      <c r="M197" s="228" t="s">
        <v>21</v>
      </c>
      <c r="N197" s="229" t="s">
        <v>46</v>
      </c>
      <c r="O197" s="47"/>
      <c r="P197" s="230">
        <f>O197*H197</f>
        <v>0</v>
      </c>
      <c r="Q197" s="230">
        <v>0</v>
      </c>
      <c r="R197" s="230">
        <f>Q197*H197</f>
        <v>0</v>
      </c>
      <c r="S197" s="230">
        <v>1.95</v>
      </c>
      <c r="T197" s="231">
        <f>S197*H197</f>
        <v>2.9347499999999997</v>
      </c>
      <c r="AR197" s="24" t="s">
        <v>152</v>
      </c>
      <c r="AT197" s="24" t="s">
        <v>147</v>
      </c>
      <c r="AU197" s="24" t="s">
        <v>153</v>
      </c>
      <c r="AY197" s="24" t="s">
        <v>144</v>
      </c>
      <c r="BE197" s="232">
        <f>IF(N197="základní",J197,0)</f>
        <v>0</v>
      </c>
      <c r="BF197" s="232">
        <f>IF(N197="snížená",J197,0)</f>
        <v>0</v>
      </c>
      <c r="BG197" s="232">
        <f>IF(N197="zákl. přenesená",J197,0)</f>
        <v>0</v>
      </c>
      <c r="BH197" s="232">
        <f>IF(N197="sníž. přenesená",J197,0)</f>
        <v>0</v>
      </c>
      <c r="BI197" s="232">
        <f>IF(N197="nulová",J197,0)</f>
        <v>0</v>
      </c>
      <c r="BJ197" s="24" t="s">
        <v>153</v>
      </c>
      <c r="BK197" s="232">
        <f>ROUND(I197*H197,2)</f>
        <v>0</v>
      </c>
      <c r="BL197" s="24" t="s">
        <v>152</v>
      </c>
      <c r="BM197" s="24" t="s">
        <v>313</v>
      </c>
    </row>
    <row r="198" s="11" customFormat="1">
      <c r="B198" s="233"/>
      <c r="C198" s="234"/>
      <c r="D198" s="235" t="s">
        <v>155</v>
      </c>
      <c r="E198" s="236" t="s">
        <v>21</v>
      </c>
      <c r="F198" s="237" t="s">
        <v>314</v>
      </c>
      <c r="G198" s="234"/>
      <c r="H198" s="238">
        <v>1.5049999999999999</v>
      </c>
      <c r="I198" s="239"/>
      <c r="J198" s="234"/>
      <c r="K198" s="234"/>
      <c r="L198" s="240"/>
      <c r="M198" s="241"/>
      <c r="N198" s="242"/>
      <c r="O198" s="242"/>
      <c r="P198" s="242"/>
      <c r="Q198" s="242"/>
      <c r="R198" s="242"/>
      <c r="S198" s="242"/>
      <c r="T198" s="243"/>
      <c r="AT198" s="244" t="s">
        <v>155</v>
      </c>
      <c r="AU198" s="244" t="s">
        <v>153</v>
      </c>
      <c r="AV198" s="11" t="s">
        <v>153</v>
      </c>
      <c r="AW198" s="11" t="s">
        <v>37</v>
      </c>
      <c r="AX198" s="11" t="s">
        <v>74</v>
      </c>
      <c r="AY198" s="244" t="s">
        <v>144</v>
      </c>
    </row>
    <row r="199" s="12" customFormat="1">
      <c r="B199" s="245"/>
      <c r="C199" s="246"/>
      <c r="D199" s="235" t="s">
        <v>155</v>
      </c>
      <c r="E199" s="247" t="s">
        <v>21</v>
      </c>
      <c r="F199" s="248" t="s">
        <v>158</v>
      </c>
      <c r="G199" s="246"/>
      <c r="H199" s="249">
        <v>1.5049999999999999</v>
      </c>
      <c r="I199" s="250"/>
      <c r="J199" s="246"/>
      <c r="K199" s="246"/>
      <c r="L199" s="251"/>
      <c r="M199" s="252"/>
      <c r="N199" s="253"/>
      <c r="O199" s="253"/>
      <c r="P199" s="253"/>
      <c r="Q199" s="253"/>
      <c r="R199" s="253"/>
      <c r="S199" s="253"/>
      <c r="T199" s="254"/>
      <c r="AT199" s="255" t="s">
        <v>155</v>
      </c>
      <c r="AU199" s="255" t="s">
        <v>153</v>
      </c>
      <c r="AV199" s="12" t="s">
        <v>152</v>
      </c>
      <c r="AW199" s="12" t="s">
        <v>37</v>
      </c>
      <c r="AX199" s="12" t="s">
        <v>82</v>
      </c>
      <c r="AY199" s="255" t="s">
        <v>144</v>
      </c>
    </row>
    <row r="200" s="1" customFormat="1" ht="25.5" customHeight="1">
      <c r="B200" s="46"/>
      <c r="C200" s="221" t="s">
        <v>315</v>
      </c>
      <c r="D200" s="221" t="s">
        <v>147</v>
      </c>
      <c r="E200" s="222" t="s">
        <v>316</v>
      </c>
      <c r="F200" s="223" t="s">
        <v>317</v>
      </c>
      <c r="G200" s="224" t="s">
        <v>242</v>
      </c>
      <c r="H200" s="225">
        <v>6</v>
      </c>
      <c r="I200" s="226"/>
      <c r="J200" s="227">
        <f>ROUND(I200*H200,2)</f>
        <v>0</v>
      </c>
      <c r="K200" s="223" t="s">
        <v>151</v>
      </c>
      <c r="L200" s="72"/>
      <c r="M200" s="228" t="s">
        <v>21</v>
      </c>
      <c r="N200" s="229" t="s">
        <v>46</v>
      </c>
      <c r="O200" s="47"/>
      <c r="P200" s="230">
        <f>O200*H200</f>
        <v>0</v>
      </c>
      <c r="Q200" s="230">
        <v>0</v>
      </c>
      <c r="R200" s="230">
        <f>Q200*H200</f>
        <v>0</v>
      </c>
      <c r="S200" s="230">
        <v>0.031</v>
      </c>
      <c r="T200" s="231">
        <f>S200*H200</f>
        <v>0.186</v>
      </c>
      <c r="AR200" s="24" t="s">
        <v>152</v>
      </c>
      <c r="AT200" s="24" t="s">
        <v>147</v>
      </c>
      <c r="AU200" s="24" t="s">
        <v>153</v>
      </c>
      <c r="AY200" s="24" t="s">
        <v>144</v>
      </c>
      <c r="BE200" s="232">
        <f>IF(N200="základní",J200,0)</f>
        <v>0</v>
      </c>
      <c r="BF200" s="232">
        <f>IF(N200="snížená",J200,0)</f>
        <v>0</v>
      </c>
      <c r="BG200" s="232">
        <f>IF(N200="zákl. přenesená",J200,0)</f>
        <v>0</v>
      </c>
      <c r="BH200" s="232">
        <f>IF(N200="sníž. přenesená",J200,0)</f>
        <v>0</v>
      </c>
      <c r="BI200" s="232">
        <f>IF(N200="nulová",J200,0)</f>
        <v>0</v>
      </c>
      <c r="BJ200" s="24" t="s">
        <v>153</v>
      </c>
      <c r="BK200" s="232">
        <f>ROUND(I200*H200,2)</f>
        <v>0</v>
      </c>
      <c r="BL200" s="24" t="s">
        <v>152</v>
      </c>
      <c r="BM200" s="24" t="s">
        <v>318</v>
      </c>
    </row>
    <row r="201" s="11" customFormat="1">
      <c r="B201" s="233"/>
      <c r="C201" s="234"/>
      <c r="D201" s="235" t="s">
        <v>155</v>
      </c>
      <c r="E201" s="236" t="s">
        <v>21</v>
      </c>
      <c r="F201" s="237" t="s">
        <v>319</v>
      </c>
      <c r="G201" s="234"/>
      <c r="H201" s="238">
        <v>6</v>
      </c>
      <c r="I201" s="239"/>
      <c r="J201" s="234"/>
      <c r="K201" s="234"/>
      <c r="L201" s="240"/>
      <c r="M201" s="241"/>
      <c r="N201" s="242"/>
      <c r="O201" s="242"/>
      <c r="P201" s="242"/>
      <c r="Q201" s="242"/>
      <c r="R201" s="242"/>
      <c r="S201" s="242"/>
      <c r="T201" s="243"/>
      <c r="AT201" s="244" t="s">
        <v>155</v>
      </c>
      <c r="AU201" s="244" t="s">
        <v>153</v>
      </c>
      <c r="AV201" s="11" t="s">
        <v>153</v>
      </c>
      <c r="AW201" s="11" t="s">
        <v>37</v>
      </c>
      <c r="AX201" s="11" t="s">
        <v>74</v>
      </c>
      <c r="AY201" s="244" t="s">
        <v>144</v>
      </c>
    </row>
    <row r="202" s="12" customFormat="1">
      <c r="B202" s="245"/>
      <c r="C202" s="246"/>
      <c r="D202" s="235" t="s">
        <v>155</v>
      </c>
      <c r="E202" s="247" t="s">
        <v>21</v>
      </c>
      <c r="F202" s="248" t="s">
        <v>158</v>
      </c>
      <c r="G202" s="246"/>
      <c r="H202" s="249">
        <v>6</v>
      </c>
      <c r="I202" s="250"/>
      <c r="J202" s="246"/>
      <c r="K202" s="246"/>
      <c r="L202" s="251"/>
      <c r="M202" s="252"/>
      <c r="N202" s="253"/>
      <c r="O202" s="253"/>
      <c r="P202" s="253"/>
      <c r="Q202" s="253"/>
      <c r="R202" s="253"/>
      <c r="S202" s="253"/>
      <c r="T202" s="254"/>
      <c r="AT202" s="255" t="s">
        <v>155</v>
      </c>
      <c r="AU202" s="255" t="s">
        <v>153</v>
      </c>
      <c r="AV202" s="12" t="s">
        <v>152</v>
      </c>
      <c r="AW202" s="12" t="s">
        <v>37</v>
      </c>
      <c r="AX202" s="12" t="s">
        <v>82</v>
      </c>
      <c r="AY202" s="255" t="s">
        <v>144</v>
      </c>
    </row>
    <row r="203" s="1" customFormat="1" ht="25.5" customHeight="1">
      <c r="B203" s="46"/>
      <c r="C203" s="221" t="s">
        <v>320</v>
      </c>
      <c r="D203" s="221" t="s">
        <v>147</v>
      </c>
      <c r="E203" s="222" t="s">
        <v>321</v>
      </c>
      <c r="F203" s="223" t="s">
        <v>322</v>
      </c>
      <c r="G203" s="224" t="s">
        <v>180</v>
      </c>
      <c r="H203" s="225">
        <v>33.759999999999998</v>
      </c>
      <c r="I203" s="226"/>
      <c r="J203" s="227">
        <f>ROUND(I203*H203,2)</f>
        <v>0</v>
      </c>
      <c r="K203" s="223" t="s">
        <v>151</v>
      </c>
      <c r="L203" s="72"/>
      <c r="M203" s="228" t="s">
        <v>21</v>
      </c>
      <c r="N203" s="229" t="s">
        <v>46</v>
      </c>
      <c r="O203" s="47"/>
      <c r="P203" s="230">
        <f>O203*H203</f>
        <v>0</v>
      </c>
      <c r="Q203" s="230">
        <v>0</v>
      </c>
      <c r="R203" s="230">
        <f>Q203*H203</f>
        <v>0</v>
      </c>
      <c r="S203" s="230">
        <v>0.045999999999999999</v>
      </c>
      <c r="T203" s="231">
        <f>S203*H203</f>
        <v>1.5529599999999999</v>
      </c>
      <c r="AR203" s="24" t="s">
        <v>152</v>
      </c>
      <c r="AT203" s="24" t="s">
        <v>147</v>
      </c>
      <c r="AU203" s="24" t="s">
        <v>153</v>
      </c>
      <c r="AY203" s="24" t="s">
        <v>144</v>
      </c>
      <c r="BE203" s="232">
        <f>IF(N203="základní",J203,0)</f>
        <v>0</v>
      </c>
      <c r="BF203" s="232">
        <f>IF(N203="snížená",J203,0)</f>
        <v>0</v>
      </c>
      <c r="BG203" s="232">
        <f>IF(N203="zákl. přenesená",J203,0)</f>
        <v>0</v>
      </c>
      <c r="BH203" s="232">
        <f>IF(N203="sníž. přenesená",J203,0)</f>
        <v>0</v>
      </c>
      <c r="BI203" s="232">
        <f>IF(N203="nulová",J203,0)</f>
        <v>0</v>
      </c>
      <c r="BJ203" s="24" t="s">
        <v>153</v>
      </c>
      <c r="BK203" s="232">
        <f>ROUND(I203*H203,2)</f>
        <v>0</v>
      </c>
      <c r="BL203" s="24" t="s">
        <v>152</v>
      </c>
      <c r="BM203" s="24" t="s">
        <v>323</v>
      </c>
    </row>
    <row r="204" s="1" customFormat="1">
      <c r="B204" s="46"/>
      <c r="C204" s="74"/>
      <c r="D204" s="235" t="s">
        <v>167</v>
      </c>
      <c r="E204" s="74"/>
      <c r="F204" s="256" t="s">
        <v>324</v>
      </c>
      <c r="G204" s="74"/>
      <c r="H204" s="74"/>
      <c r="I204" s="191"/>
      <c r="J204" s="74"/>
      <c r="K204" s="74"/>
      <c r="L204" s="72"/>
      <c r="M204" s="257"/>
      <c r="N204" s="47"/>
      <c r="O204" s="47"/>
      <c r="P204" s="47"/>
      <c r="Q204" s="47"/>
      <c r="R204" s="47"/>
      <c r="S204" s="47"/>
      <c r="T204" s="95"/>
      <c r="AT204" s="24" t="s">
        <v>167</v>
      </c>
      <c r="AU204" s="24" t="s">
        <v>153</v>
      </c>
    </row>
    <row r="205" s="11" customFormat="1">
      <c r="B205" s="233"/>
      <c r="C205" s="234"/>
      <c r="D205" s="235" t="s">
        <v>155</v>
      </c>
      <c r="E205" s="236" t="s">
        <v>21</v>
      </c>
      <c r="F205" s="237" t="s">
        <v>223</v>
      </c>
      <c r="G205" s="234"/>
      <c r="H205" s="238">
        <v>33.759999999999998</v>
      </c>
      <c r="I205" s="239"/>
      <c r="J205" s="234"/>
      <c r="K205" s="234"/>
      <c r="L205" s="240"/>
      <c r="M205" s="241"/>
      <c r="N205" s="242"/>
      <c r="O205" s="242"/>
      <c r="P205" s="242"/>
      <c r="Q205" s="242"/>
      <c r="R205" s="242"/>
      <c r="S205" s="242"/>
      <c r="T205" s="243"/>
      <c r="AT205" s="244" t="s">
        <v>155</v>
      </c>
      <c r="AU205" s="244" t="s">
        <v>153</v>
      </c>
      <c r="AV205" s="11" t="s">
        <v>153</v>
      </c>
      <c r="AW205" s="11" t="s">
        <v>37</v>
      </c>
      <c r="AX205" s="11" t="s">
        <v>74</v>
      </c>
      <c r="AY205" s="244" t="s">
        <v>144</v>
      </c>
    </row>
    <row r="206" s="12" customFormat="1">
      <c r="B206" s="245"/>
      <c r="C206" s="246"/>
      <c r="D206" s="235" t="s">
        <v>155</v>
      </c>
      <c r="E206" s="247" t="s">
        <v>21</v>
      </c>
      <c r="F206" s="248" t="s">
        <v>158</v>
      </c>
      <c r="G206" s="246"/>
      <c r="H206" s="249">
        <v>33.759999999999998</v>
      </c>
      <c r="I206" s="250"/>
      <c r="J206" s="246"/>
      <c r="K206" s="246"/>
      <c r="L206" s="251"/>
      <c r="M206" s="252"/>
      <c r="N206" s="253"/>
      <c r="O206" s="253"/>
      <c r="P206" s="253"/>
      <c r="Q206" s="253"/>
      <c r="R206" s="253"/>
      <c r="S206" s="253"/>
      <c r="T206" s="254"/>
      <c r="AT206" s="255" t="s">
        <v>155</v>
      </c>
      <c r="AU206" s="255" t="s">
        <v>153</v>
      </c>
      <c r="AV206" s="12" t="s">
        <v>152</v>
      </c>
      <c r="AW206" s="12" t="s">
        <v>37</v>
      </c>
      <c r="AX206" s="12" t="s">
        <v>82</v>
      </c>
      <c r="AY206" s="255" t="s">
        <v>144</v>
      </c>
    </row>
    <row r="207" s="1" customFormat="1" ht="25.5" customHeight="1">
      <c r="B207" s="46"/>
      <c r="C207" s="221" t="s">
        <v>325</v>
      </c>
      <c r="D207" s="221" t="s">
        <v>147</v>
      </c>
      <c r="E207" s="222" t="s">
        <v>326</v>
      </c>
      <c r="F207" s="223" t="s">
        <v>327</v>
      </c>
      <c r="G207" s="224" t="s">
        <v>180</v>
      </c>
      <c r="H207" s="225">
        <v>20.481000000000002</v>
      </c>
      <c r="I207" s="226"/>
      <c r="J207" s="227">
        <f>ROUND(I207*H207,2)</f>
        <v>0</v>
      </c>
      <c r="K207" s="223" t="s">
        <v>151</v>
      </c>
      <c r="L207" s="72"/>
      <c r="M207" s="228" t="s">
        <v>21</v>
      </c>
      <c r="N207" s="229" t="s">
        <v>46</v>
      </c>
      <c r="O207" s="47"/>
      <c r="P207" s="230">
        <f>O207*H207</f>
        <v>0</v>
      </c>
      <c r="Q207" s="230">
        <v>0</v>
      </c>
      <c r="R207" s="230">
        <f>Q207*H207</f>
        <v>0</v>
      </c>
      <c r="S207" s="230">
        <v>0.068000000000000005</v>
      </c>
      <c r="T207" s="231">
        <f>S207*H207</f>
        <v>1.3927080000000003</v>
      </c>
      <c r="AR207" s="24" t="s">
        <v>152</v>
      </c>
      <c r="AT207" s="24" t="s">
        <v>147</v>
      </c>
      <c r="AU207" s="24" t="s">
        <v>153</v>
      </c>
      <c r="AY207" s="24" t="s">
        <v>144</v>
      </c>
      <c r="BE207" s="232">
        <f>IF(N207="základní",J207,0)</f>
        <v>0</v>
      </c>
      <c r="BF207" s="232">
        <f>IF(N207="snížená",J207,0)</f>
        <v>0</v>
      </c>
      <c r="BG207" s="232">
        <f>IF(N207="zákl. přenesená",J207,0)</f>
        <v>0</v>
      </c>
      <c r="BH207" s="232">
        <f>IF(N207="sníž. přenesená",J207,0)</f>
        <v>0</v>
      </c>
      <c r="BI207" s="232">
        <f>IF(N207="nulová",J207,0)</f>
        <v>0</v>
      </c>
      <c r="BJ207" s="24" t="s">
        <v>153</v>
      </c>
      <c r="BK207" s="232">
        <f>ROUND(I207*H207,2)</f>
        <v>0</v>
      </c>
      <c r="BL207" s="24" t="s">
        <v>152</v>
      </c>
      <c r="BM207" s="24" t="s">
        <v>328</v>
      </c>
    </row>
    <row r="208" s="1" customFormat="1">
      <c r="B208" s="46"/>
      <c r="C208" s="74"/>
      <c r="D208" s="235" t="s">
        <v>167</v>
      </c>
      <c r="E208" s="74"/>
      <c r="F208" s="256" t="s">
        <v>329</v>
      </c>
      <c r="G208" s="74"/>
      <c r="H208" s="74"/>
      <c r="I208" s="191"/>
      <c r="J208" s="74"/>
      <c r="K208" s="74"/>
      <c r="L208" s="72"/>
      <c r="M208" s="257"/>
      <c r="N208" s="47"/>
      <c r="O208" s="47"/>
      <c r="P208" s="47"/>
      <c r="Q208" s="47"/>
      <c r="R208" s="47"/>
      <c r="S208" s="47"/>
      <c r="T208" s="95"/>
      <c r="AT208" s="24" t="s">
        <v>167</v>
      </c>
      <c r="AU208" s="24" t="s">
        <v>153</v>
      </c>
    </row>
    <row r="209" s="11" customFormat="1">
      <c r="B209" s="233"/>
      <c r="C209" s="234"/>
      <c r="D209" s="235" t="s">
        <v>155</v>
      </c>
      <c r="E209" s="236" t="s">
        <v>21</v>
      </c>
      <c r="F209" s="237" t="s">
        <v>330</v>
      </c>
      <c r="G209" s="234"/>
      <c r="H209" s="238">
        <v>18.712</v>
      </c>
      <c r="I209" s="239"/>
      <c r="J209" s="234"/>
      <c r="K209" s="234"/>
      <c r="L209" s="240"/>
      <c r="M209" s="241"/>
      <c r="N209" s="242"/>
      <c r="O209" s="242"/>
      <c r="P209" s="242"/>
      <c r="Q209" s="242"/>
      <c r="R209" s="242"/>
      <c r="S209" s="242"/>
      <c r="T209" s="243"/>
      <c r="AT209" s="244" t="s">
        <v>155</v>
      </c>
      <c r="AU209" s="244" t="s">
        <v>153</v>
      </c>
      <c r="AV209" s="11" t="s">
        <v>153</v>
      </c>
      <c r="AW209" s="11" t="s">
        <v>37</v>
      </c>
      <c r="AX209" s="11" t="s">
        <v>74</v>
      </c>
      <c r="AY209" s="244" t="s">
        <v>144</v>
      </c>
    </row>
    <row r="210" s="11" customFormat="1">
      <c r="B210" s="233"/>
      <c r="C210" s="234"/>
      <c r="D210" s="235" t="s">
        <v>155</v>
      </c>
      <c r="E210" s="236" t="s">
        <v>21</v>
      </c>
      <c r="F210" s="237" t="s">
        <v>331</v>
      </c>
      <c r="G210" s="234"/>
      <c r="H210" s="238">
        <v>1.7689999999999999</v>
      </c>
      <c r="I210" s="239"/>
      <c r="J210" s="234"/>
      <c r="K210" s="234"/>
      <c r="L210" s="240"/>
      <c r="M210" s="241"/>
      <c r="N210" s="242"/>
      <c r="O210" s="242"/>
      <c r="P210" s="242"/>
      <c r="Q210" s="242"/>
      <c r="R210" s="242"/>
      <c r="S210" s="242"/>
      <c r="T210" s="243"/>
      <c r="AT210" s="244" t="s">
        <v>155</v>
      </c>
      <c r="AU210" s="244" t="s">
        <v>153</v>
      </c>
      <c r="AV210" s="11" t="s">
        <v>153</v>
      </c>
      <c r="AW210" s="11" t="s">
        <v>37</v>
      </c>
      <c r="AX210" s="11" t="s">
        <v>74</v>
      </c>
      <c r="AY210" s="244" t="s">
        <v>144</v>
      </c>
    </row>
    <row r="211" s="12" customFormat="1">
      <c r="B211" s="245"/>
      <c r="C211" s="246"/>
      <c r="D211" s="235" t="s">
        <v>155</v>
      </c>
      <c r="E211" s="247" t="s">
        <v>21</v>
      </c>
      <c r="F211" s="248" t="s">
        <v>158</v>
      </c>
      <c r="G211" s="246"/>
      <c r="H211" s="249">
        <v>20.481000000000002</v>
      </c>
      <c r="I211" s="250"/>
      <c r="J211" s="246"/>
      <c r="K211" s="246"/>
      <c r="L211" s="251"/>
      <c r="M211" s="252"/>
      <c r="N211" s="253"/>
      <c r="O211" s="253"/>
      <c r="P211" s="253"/>
      <c r="Q211" s="253"/>
      <c r="R211" s="253"/>
      <c r="S211" s="253"/>
      <c r="T211" s="254"/>
      <c r="AT211" s="255" t="s">
        <v>155</v>
      </c>
      <c r="AU211" s="255" t="s">
        <v>153</v>
      </c>
      <c r="AV211" s="12" t="s">
        <v>152</v>
      </c>
      <c r="AW211" s="12" t="s">
        <v>37</v>
      </c>
      <c r="AX211" s="12" t="s">
        <v>82</v>
      </c>
      <c r="AY211" s="255" t="s">
        <v>144</v>
      </c>
    </row>
    <row r="212" s="10" customFormat="1" ht="29.88" customHeight="1">
      <c r="B212" s="205"/>
      <c r="C212" s="206"/>
      <c r="D212" s="207" t="s">
        <v>73</v>
      </c>
      <c r="E212" s="219" t="s">
        <v>332</v>
      </c>
      <c r="F212" s="219" t="s">
        <v>333</v>
      </c>
      <c r="G212" s="206"/>
      <c r="H212" s="206"/>
      <c r="I212" s="209"/>
      <c r="J212" s="220">
        <f>BK212</f>
        <v>0</v>
      </c>
      <c r="K212" s="206"/>
      <c r="L212" s="211"/>
      <c r="M212" s="212"/>
      <c r="N212" s="213"/>
      <c r="O212" s="213"/>
      <c r="P212" s="214">
        <f>SUM(P213:P225)</f>
        <v>0</v>
      </c>
      <c r="Q212" s="213"/>
      <c r="R212" s="214">
        <f>SUM(R213:R225)</f>
        <v>0</v>
      </c>
      <c r="S212" s="213"/>
      <c r="T212" s="215">
        <f>SUM(T213:T225)</f>
        <v>0</v>
      </c>
      <c r="AR212" s="216" t="s">
        <v>82</v>
      </c>
      <c r="AT212" s="217" t="s">
        <v>73</v>
      </c>
      <c r="AU212" s="217" t="s">
        <v>82</v>
      </c>
      <c r="AY212" s="216" t="s">
        <v>144</v>
      </c>
      <c r="BK212" s="218">
        <f>SUM(BK213:BK225)</f>
        <v>0</v>
      </c>
    </row>
    <row r="213" s="1" customFormat="1" ht="25.5" customHeight="1">
      <c r="B213" s="46"/>
      <c r="C213" s="221" t="s">
        <v>334</v>
      </c>
      <c r="D213" s="221" t="s">
        <v>147</v>
      </c>
      <c r="E213" s="222" t="s">
        <v>335</v>
      </c>
      <c r="F213" s="223" t="s">
        <v>336</v>
      </c>
      <c r="G213" s="224" t="s">
        <v>172</v>
      </c>
      <c r="H213" s="225">
        <v>14.66</v>
      </c>
      <c r="I213" s="226"/>
      <c r="J213" s="227">
        <f>ROUND(I213*H213,2)</f>
        <v>0</v>
      </c>
      <c r="K213" s="223" t="s">
        <v>151</v>
      </c>
      <c r="L213" s="72"/>
      <c r="M213" s="228" t="s">
        <v>21</v>
      </c>
      <c r="N213" s="229" t="s">
        <v>46</v>
      </c>
      <c r="O213" s="47"/>
      <c r="P213" s="230">
        <f>O213*H213</f>
        <v>0</v>
      </c>
      <c r="Q213" s="230">
        <v>0</v>
      </c>
      <c r="R213" s="230">
        <f>Q213*H213</f>
        <v>0</v>
      </c>
      <c r="S213" s="230">
        <v>0</v>
      </c>
      <c r="T213" s="231">
        <f>S213*H213</f>
        <v>0</v>
      </c>
      <c r="AR213" s="24" t="s">
        <v>152</v>
      </c>
      <c r="AT213" s="24" t="s">
        <v>147</v>
      </c>
      <c r="AU213" s="24" t="s">
        <v>153</v>
      </c>
      <c r="AY213" s="24" t="s">
        <v>144</v>
      </c>
      <c r="BE213" s="232">
        <f>IF(N213="základní",J213,0)</f>
        <v>0</v>
      </c>
      <c r="BF213" s="232">
        <f>IF(N213="snížená",J213,0)</f>
        <v>0</v>
      </c>
      <c r="BG213" s="232">
        <f>IF(N213="zákl. přenesená",J213,0)</f>
        <v>0</v>
      </c>
      <c r="BH213" s="232">
        <f>IF(N213="sníž. přenesená",J213,0)</f>
        <v>0</v>
      </c>
      <c r="BI213" s="232">
        <f>IF(N213="nulová",J213,0)</f>
        <v>0</v>
      </c>
      <c r="BJ213" s="24" t="s">
        <v>153</v>
      </c>
      <c r="BK213" s="232">
        <f>ROUND(I213*H213,2)</f>
        <v>0</v>
      </c>
      <c r="BL213" s="24" t="s">
        <v>152</v>
      </c>
      <c r="BM213" s="24" t="s">
        <v>337</v>
      </c>
    </row>
    <row r="214" s="1" customFormat="1">
      <c r="B214" s="46"/>
      <c r="C214" s="74"/>
      <c r="D214" s="235" t="s">
        <v>167</v>
      </c>
      <c r="E214" s="74"/>
      <c r="F214" s="256" t="s">
        <v>338</v>
      </c>
      <c r="G214" s="74"/>
      <c r="H214" s="74"/>
      <c r="I214" s="191"/>
      <c r="J214" s="74"/>
      <c r="K214" s="74"/>
      <c r="L214" s="72"/>
      <c r="M214" s="257"/>
      <c r="N214" s="47"/>
      <c r="O214" s="47"/>
      <c r="P214" s="47"/>
      <c r="Q214" s="47"/>
      <c r="R214" s="47"/>
      <c r="S214" s="47"/>
      <c r="T214" s="95"/>
      <c r="AT214" s="24" t="s">
        <v>167</v>
      </c>
      <c r="AU214" s="24" t="s">
        <v>153</v>
      </c>
    </row>
    <row r="215" s="1" customFormat="1" ht="38.25" customHeight="1">
      <c r="B215" s="46"/>
      <c r="C215" s="221" t="s">
        <v>339</v>
      </c>
      <c r="D215" s="221" t="s">
        <v>147</v>
      </c>
      <c r="E215" s="222" t="s">
        <v>340</v>
      </c>
      <c r="F215" s="223" t="s">
        <v>341</v>
      </c>
      <c r="G215" s="224" t="s">
        <v>172</v>
      </c>
      <c r="H215" s="225">
        <v>14.66</v>
      </c>
      <c r="I215" s="226"/>
      <c r="J215" s="227">
        <f>ROUND(I215*H215,2)</f>
        <v>0</v>
      </c>
      <c r="K215" s="223" t="s">
        <v>151</v>
      </c>
      <c r="L215" s="72"/>
      <c r="M215" s="228" t="s">
        <v>21</v>
      </c>
      <c r="N215" s="229" t="s">
        <v>46</v>
      </c>
      <c r="O215" s="47"/>
      <c r="P215" s="230">
        <f>O215*H215</f>
        <v>0</v>
      </c>
      <c r="Q215" s="230">
        <v>0</v>
      </c>
      <c r="R215" s="230">
        <f>Q215*H215</f>
        <v>0</v>
      </c>
      <c r="S215" s="230">
        <v>0</v>
      </c>
      <c r="T215" s="231">
        <f>S215*H215</f>
        <v>0</v>
      </c>
      <c r="AR215" s="24" t="s">
        <v>152</v>
      </c>
      <c r="AT215" s="24" t="s">
        <v>147</v>
      </c>
      <c r="AU215" s="24" t="s">
        <v>153</v>
      </c>
      <c r="AY215" s="24" t="s">
        <v>144</v>
      </c>
      <c r="BE215" s="232">
        <f>IF(N215="základní",J215,0)</f>
        <v>0</v>
      </c>
      <c r="BF215" s="232">
        <f>IF(N215="snížená",J215,0)</f>
        <v>0</v>
      </c>
      <c r="BG215" s="232">
        <f>IF(N215="zákl. přenesená",J215,0)</f>
        <v>0</v>
      </c>
      <c r="BH215" s="232">
        <f>IF(N215="sníž. přenesená",J215,0)</f>
        <v>0</v>
      </c>
      <c r="BI215" s="232">
        <f>IF(N215="nulová",J215,0)</f>
        <v>0</v>
      </c>
      <c r="BJ215" s="24" t="s">
        <v>153</v>
      </c>
      <c r="BK215" s="232">
        <f>ROUND(I215*H215,2)</f>
        <v>0</v>
      </c>
      <c r="BL215" s="24" t="s">
        <v>152</v>
      </c>
      <c r="BM215" s="24" t="s">
        <v>342</v>
      </c>
    </row>
    <row r="216" s="1" customFormat="1">
      <c r="B216" s="46"/>
      <c r="C216" s="74"/>
      <c r="D216" s="235" t="s">
        <v>167</v>
      </c>
      <c r="E216" s="74"/>
      <c r="F216" s="256" t="s">
        <v>338</v>
      </c>
      <c r="G216" s="74"/>
      <c r="H216" s="74"/>
      <c r="I216" s="191"/>
      <c r="J216" s="74"/>
      <c r="K216" s="74"/>
      <c r="L216" s="72"/>
      <c r="M216" s="257"/>
      <c r="N216" s="47"/>
      <c r="O216" s="47"/>
      <c r="P216" s="47"/>
      <c r="Q216" s="47"/>
      <c r="R216" s="47"/>
      <c r="S216" s="47"/>
      <c r="T216" s="95"/>
      <c r="AT216" s="24" t="s">
        <v>167</v>
      </c>
      <c r="AU216" s="24" t="s">
        <v>153</v>
      </c>
    </row>
    <row r="217" s="1" customFormat="1" ht="38.25" customHeight="1">
      <c r="B217" s="46"/>
      <c r="C217" s="221" t="s">
        <v>343</v>
      </c>
      <c r="D217" s="221" t="s">
        <v>147</v>
      </c>
      <c r="E217" s="222" t="s">
        <v>344</v>
      </c>
      <c r="F217" s="223" t="s">
        <v>345</v>
      </c>
      <c r="G217" s="224" t="s">
        <v>172</v>
      </c>
      <c r="H217" s="225">
        <v>43.979999999999997</v>
      </c>
      <c r="I217" s="226"/>
      <c r="J217" s="227">
        <f>ROUND(I217*H217,2)</f>
        <v>0</v>
      </c>
      <c r="K217" s="223" t="s">
        <v>151</v>
      </c>
      <c r="L217" s="72"/>
      <c r="M217" s="228" t="s">
        <v>21</v>
      </c>
      <c r="N217" s="229" t="s">
        <v>46</v>
      </c>
      <c r="O217" s="47"/>
      <c r="P217" s="230">
        <f>O217*H217</f>
        <v>0</v>
      </c>
      <c r="Q217" s="230">
        <v>0</v>
      </c>
      <c r="R217" s="230">
        <f>Q217*H217</f>
        <v>0</v>
      </c>
      <c r="S217" s="230">
        <v>0</v>
      </c>
      <c r="T217" s="231">
        <f>S217*H217</f>
        <v>0</v>
      </c>
      <c r="AR217" s="24" t="s">
        <v>152</v>
      </c>
      <c r="AT217" s="24" t="s">
        <v>147</v>
      </c>
      <c r="AU217" s="24" t="s">
        <v>153</v>
      </c>
      <c r="AY217" s="24" t="s">
        <v>144</v>
      </c>
      <c r="BE217" s="232">
        <f>IF(N217="základní",J217,0)</f>
        <v>0</v>
      </c>
      <c r="BF217" s="232">
        <f>IF(N217="snížená",J217,0)</f>
        <v>0</v>
      </c>
      <c r="BG217" s="232">
        <f>IF(N217="zákl. přenesená",J217,0)</f>
        <v>0</v>
      </c>
      <c r="BH217" s="232">
        <f>IF(N217="sníž. přenesená",J217,0)</f>
        <v>0</v>
      </c>
      <c r="BI217" s="232">
        <f>IF(N217="nulová",J217,0)</f>
        <v>0</v>
      </c>
      <c r="BJ217" s="24" t="s">
        <v>153</v>
      </c>
      <c r="BK217" s="232">
        <f>ROUND(I217*H217,2)</f>
        <v>0</v>
      </c>
      <c r="BL217" s="24" t="s">
        <v>152</v>
      </c>
      <c r="BM217" s="24" t="s">
        <v>346</v>
      </c>
    </row>
    <row r="218" s="1" customFormat="1">
      <c r="B218" s="46"/>
      <c r="C218" s="74"/>
      <c r="D218" s="235" t="s">
        <v>167</v>
      </c>
      <c r="E218" s="74"/>
      <c r="F218" s="256" t="s">
        <v>338</v>
      </c>
      <c r="G218" s="74"/>
      <c r="H218" s="74"/>
      <c r="I218" s="191"/>
      <c r="J218" s="74"/>
      <c r="K218" s="74"/>
      <c r="L218" s="72"/>
      <c r="M218" s="257"/>
      <c r="N218" s="47"/>
      <c r="O218" s="47"/>
      <c r="P218" s="47"/>
      <c r="Q218" s="47"/>
      <c r="R218" s="47"/>
      <c r="S218" s="47"/>
      <c r="T218" s="95"/>
      <c r="AT218" s="24" t="s">
        <v>167</v>
      </c>
      <c r="AU218" s="24" t="s">
        <v>153</v>
      </c>
    </row>
    <row r="219" s="11" customFormat="1">
      <c r="B219" s="233"/>
      <c r="C219" s="234"/>
      <c r="D219" s="235" t="s">
        <v>155</v>
      </c>
      <c r="E219" s="234"/>
      <c r="F219" s="237" t="s">
        <v>347</v>
      </c>
      <c r="G219" s="234"/>
      <c r="H219" s="238">
        <v>43.979999999999997</v>
      </c>
      <c r="I219" s="239"/>
      <c r="J219" s="234"/>
      <c r="K219" s="234"/>
      <c r="L219" s="240"/>
      <c r="M219" s="241"/>
      <c r="N219" s="242"/>
      <c r="O219" s="242"/>
      <c r="P219" s="242"/>
      <c r="Q219" s="242"/>
      <c r="R219" s="242"/>
      <c r="S219" s="242"/>
      <c r="T219" s="243"/>
      <c r="AT219" s="244" t="s">
        <v>155</v>
      </c>
      <c r="AU219" s="244" t="s">
        <v>153</v>
      </c>
      <c r="AV219" s="11" t="s">
        <v>153</v>
      </c>
      <c r="AW219" s="11" t="s">
        <v>6</v>
      </c>
      <c r="AX219" s="11" t="s">
        <v>82</v>
      </c>
      <c r="AY219" s="244" t="s">
        <v>144</v>
      </c>
    </row>
    <row r="220" s="1" customFormat="1" ht="25.5" customHeight="1">
      <c r="B220" s="46"/>
      <c r="C220" s="221" t="s">
        <v>348</v>
      </c>
      <c r="D220" s="221" t="s">
        <v>147</v>
      </c>
      <c r="E220" s="222" t="s">
        <v>349</v>
      </c>
      <c r="F220" s="223" t="s">
        <v>350</v>
      </c>
      <c r="G220" s="224" t="s">
        <v>172</v>
      </c>
      <c r="H220" s="225">
        <v>14.66</v>
      </c>
      <c r="I220" s="226"/>
      <c r="J220" s="227">
        <f>ROUND(I220*H220,2)</f>
        <v>0</v>
      </c>
      <c r="K220" s="223" t="s">
        <v>151</v>
      </c>
      <c r="L220" s="72"/>
      <c r="M220" s="228" t="s">
        <v>21</v>
      </c>
      <c r="N220" s="229" t="s">
        <v>46</v>
      </c>
      <c r="O220" s="47"/>
      <c r="P220" s="230">
        <f>O220*H220</f>
        <v>0</v>
      </c>
      <c r="Q220" s="230">
        <v>0</v>
      </c>
      <c r="R220" s="230">
        <f>Q220*H220</f>
        <v>0</v>
      </c>
      <c r="S220" s="230">
        <v>0</v>
      </c>
      <c r="T220" s="231">
        <f>S220*H220</f>
        <v>0</v>
      </c>
      <c r="AR220" s="24" t="s">
        <v>152</v>
      </c>
      <c r="AT220" s="24" t="s">
        <v>147</v>
      </c>
      <c r="AU220" s="24" t="s">
        <v>153</v>
      </c>
      <c r="AY220" s="24" t="s">
        <v>144</v>
      </c>
      <c r="BE220" s="232">
        <f>IF(N220="základní",J220,0)</f>
        <v>0</v>
      </c>
      <c r="BF220" s="232">
        <f>IF(N220="snížená",J220,0)</f>
        <v>0</v>
      </c>
      <c r="BG220" s="232">
        <f>IF(N220="zákl. přenesená",J220,0)</f>
        <v>0</v>
      </c>
      <c r="BH220" s="232">
        <f>IF(N220="sníž. přenesená",J220,0)</f>
        <v>0</v>
      </c>
      <c r="BI220" s="232">
        <f>IF(N220="nulová",J220,0)</f>
        <v>0</v>
      </c>
      <c r="BJ220" s="24" t="s">
        <v>153</v>
      </c>
      <c r="BK220" s="232">
        <f>ROUND(I220*H220,2)</f>
        <v>0</v>
      </c>
      <c r="BL220" s="24" t="s">
        <v>152</v>
      </c>
      <c r="BM220" s="24" t="s">
        <v>351</v>
      </c>
    </row>
    <row r="221" s="1" customFormat="1">
      <c r="B221" s="46"/>
      <c r="C221" s="74"/>
      <c r="D221" s="235" t="s">
        <v>167</v>
      </c>
      <c r="E221" s="74"/>
      <c r="F221" s="256" t="s">
        <v>352</v>
      </c>
      <c r="G221" s="74"/>
      <c r="H221" s="74"/>
      <c r="I221" s="191"/>
      <c r="J221" s="74"/>
      <c r="K221" s="74"/>
      <c r="L221" s="72"/>
      <c r="M221" s="257"/>
      <c r="N221" s="47"/>
      <c r="O221" s="47"/>
      <c r="P221" s="47"/>
      <c r="Q221" s="47"/>
      <c r="R221" s="47"/>
      <c r="S221" s="47"/>
      <c r="T221" s="95"/>
      <c r="AT221" s="24" t="s">
        <v>167</v>
      </c>
      <c r="AU221" s="24" t="s">
        <v>153</v>
      </c>
    </row>
    <row r="222" s="1" customFormat="1" ht="25.5" customHeight="1">
      <c r="B222" s="46"/>
      <c r="C222" s="221" t="s">
        <v>353</v>
      </c>
      <c r="D222" s="221" t="s">
        <v>147</v>
      </c>
      <c r="E222" s="222" t="s">
        <v>354</v>
      </c>
      <c r="F222" s="223" t="s">
        <v>355</v>
      </c>
      <c r="G222" s="224" t="s">
        <v>172</v>
      </c>
      <c r="H222" s="225">
        <v>131.94</v>
      </c>
      <c r="I222" s="226"/>
      <c r="J222" s="227">
        <f>ROUND(I222*H222,2)</f>
        <v>0</v>
      </c>
      <c r="K222" s="223" t="s">
        <v>151</v>
      </c>
      <c r="L222" s="72"/>
      <c r="M222" s="228" t="s">
        <v>21</v>
      </c>
      <c r="N222" s="229" t="s">
        <v>46</v>
      </c>
      <c r="O222" s="47"/>
      <c r="P222" s="230">
        <f>O222*H222</f>
        <v>0</v>
      </c>
      <c r="Q222" s="230">
        <v>0</v>
      </c>
      <c r="R222" s="230">
        <f>Q222*H222</f>
        <v>0</v>
      </c>
      <c r="S222" s="230">
        <v>0</v>
      </c>
      <c r="T222" s="231">
        <f>S222*H222</f>
        <v>0</v>
      </c>
      <c r="AR222" s="24" t="s">
        <v>152</v>
      </c>
      <c r="AT222" s="24" t="s">
        <v>147</v>
      </c>
      <c r="AU222" s="24" t="s">
        <v>153</v>
      </c>
      <c r="AY222" s="24" t="s">
        <v>144</v>
      </c>
      <c r="BE222" s="232">
        <f>IF(N222="základní",J222,0)</f>
        <v>0</v>
      </c>
      <c r="BF222" s="232">
        <f>IF(N222="snížená",J222,0)</f>
        <v>0</v>
      </c>
      <c r="BG222" s="232">
        <f>IF(N222="zákl. přenesená",J222,0)</f>
        <v>0</v>
      </c>
      <c r="BH222" s="232">
        <f>IF(N222="sníž. přenesená",J222,0)</f>
        <v>0</v>
      </c>
      <c r="BI222" s="232">
        <f>IF(N222="nulová",J222,0)</f>
        <v>0</v>
      </c>
      <c r="BJ222" s="24" t="s">
        <v>153</v>
      </c>
      <c r="BK222" s="232">
        <f>ROUND(I222*H222,2)</f>
        <v>0</v>
      </c>
      <c r="BL222" s="24" t="s">
        <v>152</v>
      </c>
      <c r="BM222" s="24" t="s">
        <v>356</v>
      </c>
    </row>
    <row r="223" s="1" customFormat="1">
      <c r="B223" s="46"/>
      <c r="C223" s="74"/>
      <c r="D223" s="235" t="s">
        <v>167</v>
      </c>
      <c r="E223" s="74"/>
      <c r="F223" s="256" t="s">
        <v>352</v>
      </c>
      <c r="G223" s="74"/>
      <c r="H223" s="74"/>
      <c r="I223" s="191"/>
      <c r="J223" s="74"/>
      <c r="K223" s="74"/>
      <c r="L223" s="72"/>
      <c r="M223" s="257"/>
      <c r="N223" s="47"/>
      <c r="O223" s="47"/>
      <c r="P223" s="47"/>
      <c r="Q223" s="47"/>
      <c r="R223" s="47"/>
      <c r="S223" s="47"/>
      <c r="T223" s="95"/>
      <c r="AT223" s="24" t="s">
        <v>167</v>
      </c>
      <c r="AU223" s="24" t="s">
        <v>153</v>
      </c>
    </row>
    <row r="224" s="11" customFormat="1">
      <c r="B224" s="233"/>
      <c r="C224" s="234"/>
      <c r="D224" s="235" t="s">
        <v>155</v>
      </c>
      <c r="E224" s="234"/>
      <c r="F224" s="237" t="s">
        <v>357</v>
      </c>
      <c r="G224" s="234"/>
      <c r="H224" s="238">
        <v>131.94</v>
      </c>
      <c r="I224" s="239"/>
      <c r="J224" s="234"/>
      <c r="K224" s="234"/>
      <c r="L224" s="240"/>
      <c r="M224" s="241"/>
      <c r="N224" s="242"/>
      <c r="O224" s="242"/>
      <c r="P224" s="242"/>
      <c r="Q224" s="242"/>
      <c r="R224" s="242"/>
      <c r="S224" s="242"/>
      <c r="T224" s="243"/>
      <c r="AT224" s="244" t="s">
        <v>155</v>
      </c>
      <c r="AU224" s="244" t="s">
        <v>153</v>
      </c>
      <c r="AV224" s="11" t="s">
        <v>153</v>
      </c>
      <c r="AW224" s="11" t="s">
        <v>6</v>
      </c>
      <c r="AX224" s="11" t="s">
        <v>82</v>
      </c>
      <c r="AY224" s="244" t="s">
        <v>144</v>
      </c>
    </row>
    <row r="225" s="1" customFormat="1" ht="25.5" customHeight="1">
      <c r="B225" s="46"/>
      <c r="C225" s="221" t="s">
        <v>358</v>
      </c>
      <c r="D225" s="221" t="s">
        <v>147</v>
      </c>
      <c r="E225" s="222" t="s">
        <v>359</v>
      </c>
      <c r="F225" s="223" t="s">
        <v>360</v>
      </c>
      <c r="G225" s="224" t="s">
        <v>172</v>
      </c>
      <c r="H225" s="225">
        <v>14.66</v>
      </c>
      <c r="I225" s="226"/>
      <c r="J225" s="227">
        <f>ROUND(I225*H225,2)</f>
        <v>0</v>
      </c>
      <c r="K225" s="223" t="s">
        <v>21</v>
      </c>
      <c r="L225" s="72"/>
      <c r="M225" s="228" t="s">
        <v>21</v>
      </c>
      <c r="N225" s="229" t="s">
        <v>46</v>
      </c>
      <c r="O225" s="47"/>
      <c r="P225" s="230">
        <f>O225*H225</f>
        <v>0</v>
      </c>
      <c r="Q225" s="230">
        <v>0</v>
      </c>
      <c r="R225" s="230">
        <f>Q225*H225</f>
        <v>0</v>
      </c>
      <c r="S225" s="230">
        <v>0</v>
      </c>
      <c r="T225" s="231">
        <f>S225*H225</f>
        <v>0</v>
      </c>
      <c r="AR225" s="24" t="s">
        <v>152</v>
      </c>
      <c r="AT225" s="24" t="s">
        <v>147</v>
      </c>
      <c r="AU225" s="24" t="s">
        <v>153</v>
      </c>
      <c r="AY225" s="24" t="s">
        <v>144</v>
      </c>
      <c r="BE225" s="232">
        <f>IF(N225="základní",J225,0)</f>
        <v>0</v>
      </c>
      <c r="BF225" s="232">
        <f>IF(N225="snížená",J225,0)</f>
        <v>0</v>
      </c>
      <c r="BG225" s="232">
        <f>IF(N225="zákl. přenesená",J225,0)</f>
        <v>0</v>
      </c>
      <c r="BH225" s="232">
        <f>IF(N225="sníž. přenesená",J225,0)</f>
        <v>0</v>
      </c>
      <c r="BI225" s="232">
        <f>IF(N225="nulová",J225,0)</f>
        <v>0</v>
      </c>
      <c r="BJ225" s="24" t="s">
        <v>153</v>
      </c>
      <c r="BK225" s="232">
        <f>ROUND(I225*H225,2)</f>
        <v>0</v>
      </c>
      <c r="BL225" s="24" t="s">
        <v>152</v>
      </c>
      <c r="BM225" s="24" t="s">
        <v>361</v>
      </c>
    </row>
    <row r="226" s="10" customFormat="1" ht="29.88" customHeight="1">
      <c r="B226" s="205"/>
      <c r="C226" s="206"/>
      <c r="D226" s="207" t="s">
        <v>73</v>
      </c>
      <c r="E226" s="219" t="s">
        <v>362</v>
      </c>
      <c r="F226" s="219" t="s">
        <v>363</v>
      </c>
      <c r="G226" s="206"/>
      <c r="H226" s="206"/>
      <c r="I226" s="209"/>
      <c r="J226" s="220">
        <f>BK226</f>
        <v>0</v>
      </c>
      <c r="K226" s="206"/>
      <c r="L226" s="211"/>
      <c r="M226" s="212"/>
      <c r="N226" s="213"/>
      <c r="O226" s="213"/>
      <c r="P226" s="214">
        <f>SUM(P227:P228)</f>
        <v>0</v>
      </c>
      <c r="Q226" s="213"/>
      <c r="R226" s="214">
        <f>SUM(R227:R228)</f>
        <v>0</v>
      </c>
      <c r="S226" s="213"/>
      <c r="T226" s="215">
        <f>SUM(T227:T228)</f>
        <v>0</v>
      </c>
      <c r="AR226" s="216" t="s">
        <v>82</v>
      </c>
      <c r="AT226" s="217" t="s">
        <v>73</v>
      </c>
      <c r="AU226" s="217" t="s">
        <v>82</v>
      </c>
      <c r="AY226" s="216" t="s">
        <v>144</v>
      </c>
      <c r="BK226" s="218">
        <f>SUM(BK227:BK228)</f>
        <v>0</v>
      </c>
    </row>
    <row r="227" s="1" customFormat="1" ht="38.25" customHeight="1">
      <c r="B227" s="46"/>
      <c r="C227" s="221" t="s">
        <v>364</v>
      </c>
      <c r="D227" s="221" t="s">
        <v>147</v>
      </c>
      <c r="E227" s="222" t="s">
        <v>365</v>
      </c>
      <c r="F227" s="223" t="s">
        <v>366</v>
      </c>
      <c r="G227" s="224" t="s">
        <v>172</v>
      </c>
      <c r="H227" s="225">
        <v>14.460000000000001</v>
      </c>
      <c r="I227" s="226"/>
      <c r="J227" s="227">
        <f>ROUND(I227*H227,2)</f>
        <v>0</v>
      </c>
      <c r="K227" s="223" t="s">
        <v>151</v>
      </c>
      <c r="L227" s="72"/>
      <c r="M227" s="228" t="s">
        <v>21</v>
      </c>
      <c r="N227" s="229" t="s">
        <v>46</v>
      </c>
      <c r="O227" s="47"/>
      <c r="P227" s="230">
        <f>O227*H227</f>
        <v>0</v>
      </c>
      <c r="Q227" s="230">
        <v>0</v>
      </c>
      <c r="R227" s="230">
        <f>Q227*H227</f>
        <v>0</v>
      </c>
      <c r="S227" s="230">
        <v>0</v>
      </c>
      <c r="T227" s="231">
        <f>S227*H227</f>
        <v>0</v>
      </c>
      <c r="AR227" s="24" t="s">
        <v>152</v>
      </c>
      <c r="AT227" s="24" t="s">
        <v>147</v>
      </c>
      <c r="AU227" s="24" t="s">
        <v>153</v>
      </c>
      <c r="AY227" s="24" t="s">
        <v>144</v>
      </c>
      <c r="BE227" s="232">
        <f>IF(N227="základní",J227,0)</f>
        <v>0</v>
      </c>
      <c r="BF227" s="232">
        <f>IF(N227="snížená",J227,0)</f>
        <v>0</v>
      </c>
      <c r="BG227" s="232">
        <f>IF(N227="zákl. přenesená",J227,0)</f>
        <v>0</v>
      </c>
      <c r="BH227" s="232">
        <f>IF(N227="sníž. přenesená",J227,0)</f>
        <v>0</v>
      </c>
      <c r="BI227" s="232">
        <f>IF(N227="nulová",J227,0)</f>
        <v>0</v>
      </c>
      <c r="BJ227" s="24" t="s">
        <v>153</v>
      </c>
      <c r="BK227" s="232">
        <f>ROUND(I227*H227,2)</f>
        <v>0</v>
      </c>
      <c r="BL227" s="24" t="s">
        <v>152</v>
      </c>
      <c r="BM227" s="24" t="s">
        <v>367</v>
      </c>
    </row>
    <row r="228" s="1" customFormat="1">
      <c r="B228" s="46"/>
      <c r="C228" s="74"/>
      <c r="D228" s="235" t="s">
        <v>167</v>
      </c>
      <c r="E228" s="74"/>
      <c r="F228" s="256" t="s">
        <v>368</v>
      </c>
      <c r="G228" s="74"/>
      <c r="H228" s="74"/>
      <c r="I228" s="191"/>
      <c r="J228" s="74"/>
      <c r="K228" s="74"/>
      <c r="L228" s="72"/>
      <c r="M228" s="257"/>
      <c r="N228" s="47"/>
      <c r="O228" s="47"/>
      <c r="P228" s="47"/>
      <c r="Q228" s="47"/>
      <c r="R228" s="47"/>
      <c r="S228" s="47"/>
      <c r="T228" s="95"/>
      <c r="AT228" s="24" t="s">
        <v>167</v>
      </c>
      <c r="AU228" s="24" t="s">
        <v>153</v>
      </c>
    </row>
    <row r="229" s="10" customFormat="1" ht="37.44" customHeight="1">
      <c r="B229" s="205"/>
      <c r="C229" s="206"/>
      <c r="D229" s="207" t="s">
        <v>73</v>
      </c>
      <c r="E229" s="208" t="s">
        <v>369</v>
      </c>
      <c r="F229" s="208" t="s">
        <v>370</v>
      </c>
      <c r="G229" s="206"/>
      <c r="H229" s="206"/>
      <c r="I229" s="209"/>
      <c r="J229" s="210">
        <f>BK229</f>
        <v>0</v>
      </c>
      <c r="K229" s="206"/>
      <c r="L229" s="211"/>
      <c r="M229" s="212"/>
      <c r="N229" s="213"/>
      <c r="O229" s="213"/>
      <c r="P229" s="214">
        <f>P230+P262+P283+P312+P362+P396+P418+P439+P454+P472</f>
        <v>0</v>
      </c>
      <c r="Q229" s="213"/>
      <c r="R229" s="214">
        <f>R230+R262+R283+R312+R362+R396+R418+R439+R454+R472</f>
        <v>4.0120319600000007</v>
      </c>
      <c r="S229" s="213"/>
      <c r="T229" s="215">
        <f>T230+T262+T283+T312+T362+T396+T418+T439+T454+T472</f>
        <v>1.4390631700000001</v>
      </c>
      <c r="AR229" s="216" t="s">
        <v>153</v>
      </c>
      <c r="AT229" s="217" t="s">
        <v>73</v>
      </c>
      <c r="AU229" s="217" t="s">
        <v>74</v>
      </c>
      <c r="AY229" s="216" t="s">
        <v>144</v>
      </c>
      <c r="BK229" s="218">
        <f>BK230+BK262+BK283+BK312+BK362+BK396+BK418+BK439+BK454+BK472</f>
        <v>0</v>
      </c>
    </row>
    <row r="230" s="10" customFormat="1" ht="19.92" customHeight="1">
      <c r="B230" s="205"/>
      <c r="C230" s="206"/>
      <c r="D230" s="207" t="s">
        <v>73</v>
      </c>
      <c r="E230" s="219" t="s">
        <v>371</v>
      </c>
      <c r="F230" s="219" t="s">
        <v>372</v>
      </c>
      <c r="G230" s="206"/>
      <c r="H230" s="206"/>
      <c r="I230" s="209"/>
      <c r="J230" s="220">
        <f>BK230</f>
        <v>0</v>
      </c>
      <c r="K230" s="206"/>
      <c r="L230" s="211"/>
      <c r="M230" s="212"/>
      <c r="N230" s="213"/>
      <c r="O230" s="213"/>
      <c r="P230" s="214">
        <f>SUM(P231:P261)</f>
        <v>0</v>
      </c>
      <c r="Q230" s="213"/>
      <c r="R230" s="214">
        <f>SUM(R231:R261)</f>
        <v>0.030694000000000003</v>
      </c>
      <c r="S230" s="213"/>
      <c r="T230" s="215">
        <f>SUM(T231:T261)</f>
        <v>0</v>
      </c>
      <c r="AR230" s="216" t="s">
        <v>153</v>
      </c>
      <c r="AT230" s="217" t="s">
        <v>73</v>
      </c>
      <c r="AU230" s="217" t="s">
        <v>82</v>
      </c>
      <c r="AY230" s="216" t="s">
        <v>144</v>
      </c>
      <c r="BK230" s="218">
        <f>SUM(BK231:BK261)</f>
        <v>0</v>
      </c>
    </row>
    <row r="231" s="1" customFormat="1" ht="16.5" customHeight="1">
      <c r="B231" s="46"/>
      <c r="C231" s="221" t="s">
        <v>373</v>
      </c>
      <c r="D231" s="221" t="s">
        <v>147</v>
      </c>
      <c r="E231" s="222" t="s">
        <v>374</v>
      </c>
      <c r="F231" s="223" t="s">
        <v>375</v>
      </c>
      <c r="G231" s="224" t="s">
        <v>180</v>
      </c>
      <c r="H231" s="225">
        <v>5.9000000000000004</v>
      </c>
      <c r="I231" s="226"/>
      <c r="J231" s="227">
        <f>ROUND(I231*H231,2)</f>
        <v>0</v>
      </c>
      <c r="K231" s="223" t="s">
        <v>151</v>
      </c>
      <c r="L231" s="72"/>
      <c r="M231" s="228" t="s">
        <v>21</v>
      </c>
      <c r="N231" s="229" t="s">
        <v>46</v>
      </c>
      <c r="O231" s="47"/>
      <c r="P231" s="230">
        <f>O231*H231</f>
        <v>0</v>
      </c>
      <c r="Q231" s="230">
        <v>0</v>
      </c>
      <c r="R231" s="230">
        <f>Q231*H231</f>
        <v>0</v>
      </c>
      <c r="S231" s="230">
        <v>0</v>
      </c>
      <c r="T231" s="231">
        <f>S231*H231</f>
        <v>0</v>
      </c>
      <c r="AR231" s="24" t="s">
        <v>239</v>
      </c>
      <c r="AT231" s="24" t="s">
        <v>147</v>
      </c>
      <c r="AU231" s="24" t="s">
        <v>153</v>
      </c>
      <c r="AY231" s="24" t="s">
        <v>144</v>
      </c>
      <c r="BE231" s="232">
        <f>IF(N231="základní",J231,0)</f>
        <v>0</v>
      </c>
      <c r="BF231" s="232">
        <f>IF(N231="snížená",J231,0)</f>
        <v>0</v>
      </c>
      <c r="BG231" s="232">
        <f>IF(N231="zákl. přenesená",J231,0)</f>
        <v>0</v>
      </c>
      <c r="BH231" s="232">
        <f>IF(N231="sníž. přenesená",J231,0)</f>
        <v>0</v>
      </c>
      <c r="BI231" s="232">
        <f>IF(N231="nulová",J231,0)</f>
        <v>0</v>
      </c>
      <c r="BJ231" s="24" t="s">
        <v>153</v>
      </c>
      <c r="BK231" s="232">
        <f>ROUND(I231*H231,2)</f>
        <v>0</v>
      </c>
      <c r="BL231" s="24" t="s">
        <v>239</v>
      </c>
      <c r="BM231" s="24" t="s">
        <v>376</v>
      </c>
    </row>
    <row r="232" s="11" customFormat="1">
      <c r="B232" s="233"/>
      <c r="C232" s="234"/>
      <c r="D232" s="235" t="s">
        <v>155</v>
      </c>
      <c r="E232" s="236" t="s">
        <v>21</v>
      </c>
      <c r="F232" s="237" t="s">
        <v>377</v>
      </c>
      <c r="G232" s="234"/>
      <c r="H232" s="238">
        <v>5.9000000000000004</v>
      </c>
      <c r="I232" s="239"/>
      <c r="J232" s="234"/>
      <c r="K232" s="234"/>
      <c r="L232" s="240"/>
      <c r="M232" s="241"/>
      <c r="N232" s="242"/>
      <c r="O232" s="242"/>
      <c r="P232" s="242"/>
      <c r="Q232" s="242"/>
      <c r="R232" s="242"/>
      <c r="S232" s="242"/>
      <c r="T232" s="243"/>
      <c r="AT232" s="244" t="s">
        <v>155</v>
      </c>
      <c r="AU232" s="244" t="s">
        <v>153</v>
      </c>
      <c r="AV232" s="11" t="s">
        <v>153</v>
      </c>
      <c r="AW232" s="11" t="s">
        <v>37</v>
      </c>
      <c r="AX232" s="11" t="s">
        <v>74</v>
      </c>
      <c r="AY232" s="244" t="s">
        <v>144</v>
      </c>
    </row>
    <row r="233" s="12" customFormat="1">
      <c r="B233" s="245"/>
      <c r="C233" s="246"/>
      <c r="D233" s="235" t="s">
        <v>155</v>
      </c>
      <c r="E233" s="247" t="s">
        <v>21</v>
      </c>
      <c r="F233" s="248" t="s">
        <v>158</v>
      </c>
      <c r="G233" s="246"/>
      <c r="H233" s="249">
        <v>5.9000000000000004</v>
      </c>
      <c r="I233" s="250"/>
      <c r="J233" s="246"/>
      <c r="K233" s="246"/>
      <c r="L233" s="251"/>
      <c r="M233" s="252"/>
      <c r="N233" s="253"/>
      <c r="O233" s="253"/>
      <c r="P233" s="253"/>
      <c r="Q233" s="253"/>
      <c r="R233" s="253"/>
      <c r="S233" s="253"/>
      <c r="T233" s="254"/>
      <c r="AT233" s="255" t="s">
        <v>155</v>
      </c>
      <c r="AU233" s="255" t="s">
        <v>153</v>
      </c>
      <c r="AV233" s="12" t="s">
        <v>152</v>
      </c>
      <c r="AW233" s="12" t="s">
        <v>37</v>
      </c>
      <c r="AX233" s="12" t="s">
        <v>82</v>
      </c>
      <c r="AY233" s="255" t="s">
        <v>144</v>
      </c>
    </row>
    <row r="234" s="1" customFormat="1" ht="16.5" customHeight="1">
      <c r="B234" s="46"/>
      <c r="C234" s="221" t="s">
        <v>378</v>
      </c>
      <c r="D234" s="221" t="s">
        <v>147</v>
      </c>
      <c r="E234" s="222" t="s">
        <v>379</v>
      </c>
      <c r="F234" s="223" t="s">
        <v>380</v>
      </c>
      <c r="G234" s="224" t="s">
        <v>180</v>
      </c>
      <c r="H234" s="225">
        <v>6.2510000000000003</v>
      </c>
      <c r="I234" s="226"/>
      <c r="J234" s="227">
        <f>ROUND(I234*H234,2)</f>
        <v>0</v>
      </c>
      <c r="K234" s="223" t="s">
        <v>151</v>
      </c>
      <c r="L234" s="72"/>
      <c r="M234" s="228" t="s">
        <v>21</v>
      </c>
      <c r="N234" s="229" t="s">
        <v>46</v>
      </c>
      <c r="O234" s="47"/>
      <c r="P234" s="230">
        <f>O234*H234</f>
        <v>0</v>
      </c>
      <c r="Q234" s="230">
        <v>0</v>
      </c>
      <c r="R234" s="230">
        <f>Q234*H234</f>
        <v>0</v>
      </c>
      <c r="S234" s="230">
        <v>0</v>
      </c>
      <c r="T234" s="231">
        <f>S234*H234</f>
        <v>0</v>
      </c>
      <c r="AR234" s="24" t="s">
        <v>239</v>
      </c>
      <c r="AT234" s="24" t="s">
        <v>147</v>
      </c>
      <c r="AU234" s="24" t="s">
        <v>153</v>
      </c>
      <c r="AY234" s="24" t="s">
        <v>144</v>
      </c>
      <c r="BE234" s="232">
        <f>IF(N234="základní",J234,0)</f>
        <v>0</v>
      </c>
      <c r="BF234" s="232">
        <f>IF(N234="snížená",J234,0)</f>
        <v>0</v>
      </c>
      <c r="BG234" s="232">
        <f>IF(N234="zákl. přenesená",J234,0)</f>
        <v>0</v>
      </c>
      <c r="BH234" s="232">
        <f>IF(N234="sníž. přenesená",J234,0)</f>
        <v>0</v>
      </c>
      <c r="BI234" s="232">
        <f>IF(N234="nulová",J234,0)</f>
        <v>0</v>
      </c>
      <c r="BJ234" s="24" t="s">
        <v>153</v>
      </c>
      <c r="BK234" s="232">
        <f>ROUND(I234*H234,2)</f>
        <v>0</v>
      </c>
      <c r="BL234" s="24" t="s">
        <v>239</v>
      </c>
      <c r="BM234" s="24" t="s">
        <v>381</v>
      </c>
    </row>
    <row r="235" s="11" customFormat="1">
      <c r="B235" s="233"/>
      <c r="C235" s="234"/>
      <c r="D235" s="235" t="s">
        <v>155</v>
      </c>
      <c r="E235" s="236" t="s">
        <v>21</v>
      </c>
      <c r="F235" s="237" t="s">
        <v>382</v>
      </c>
      <c r="G235" s="234"/>
      <c r="H235" s="238">
        <v>6.2510000000000003</v>
      </c>
      <c r="I235" s="239"/>
      <c r="J235" s="234"/>
      <c r="K235" s="234"/>
      <c r="L235" s="240"/>
      <c r="M235" s="241"/>
      <c r="N235" s="242"/>
      <c r="O235" s="242"/>
      <c r="P235" s="242"/>
      <c r="Q235" s="242"/>
      <c r="R235" s="242"/>
      <c r="S235" s="242"/>
      <c r="T235" s="243"/>
      <c r="AT235" s="244" t="s">
        <v>155</v>
      </c>
      <c r="AU235" s="244" t="s">
        <v>153</v>
      </c>
      <c r="AV235" s="11" t="s">
        <v>153</v>
      </c>
      <c r="AW235" s="11" t="s">
        <v>37</v>
      </c>
      <c r="AX235" s="11" t="s">
        <v>74</v>
      </c>
      <c r="AY235" s="244" t="s">
        <v>144</v>
      </c>
    </row>
    <row r="236" s="12" customFormat="1">
      <c r="B236" s="245"/>
      <c r="C236" s="246"/>
      <c r="D236" s="235" t="s">
        <v>155</v>
      </c>
      <c r="E236" s="247" t="s">
        <v>21</v>
      </c>
      <c r="F236" s="248" t="s">
        <v>158</v>
      </c>
      <c r="G236" s="246"/>
      <c r="H236" s="249">
        <v>6.2510000000000003</v>
      </c>
      <c r="I236" s="250"/>
      <c r="J236" s="246"/>
      <c r="K236" s="246"/>
      <c r="L236" s="251"/>
      <c r="M236" s="252"/>
      <c r="N236" s="253"/>
      <c r="O236" s="253"/>
      <c r="P236" s="253"/>
      <c r="Q236" s="253"/>
      <c r="R236" s="253"/>
      <c r="S236" s="253"/>
      <c r="T236" s="254"/>
      <c r="AT236" s="255" t="s">
        <v>155</v>
      </c>
      <c r="AU236" s="255" t="s">
        <v>153</v>
      </c>
      <c r="AV236" s="12" t="s">
        <v>152</v>
      </c>
      <c r="AW236" s="12" t="s">
        <v>37</v>
      </c>
      <c r="AX236" s="12" t="s">
        <v>82</v>
      </c>
      <c r="AY236" s="255" t="s">
        <v>144</v>
      </c>
    </row>
    <row r="237" s="1" customFormat="1" ht="16.5" customHeight="1">
      <c r="B237" s="46"/>
      <c r="C237" s="258" t="s">
        <v>383</v>
      </c>
      <c r="D237" s="258" t="s">
        <v>246</v>
      </c>
      <c r="E237" s="259" t="s">
        <v>384</v>
      </c>
      <c r="F237" s="260" t="s">
        <v>385</v>
      </c>
      <c r="G237" s="261" t="s">
        <v>386</v>
      </c>
      <c r="H237" s="262">
        <v>3.0379999999999998</v>
      </c>
      <c r="I237" s="263"/>
      <c r="J237" s="264">
        <f>ROUND(I237*H237,2)</f>
        <v>0</v>
      </c>
      <c r="K237" s="260" t="s">
        <v>151</v>
      </c>
      <c r="L237" s="265"/>
      <c r="M237" s="266" t="s">
        <v>21</v>
      </c>
      <c r="N237" s="267" t="s">
        <v>46</v>
      </c>
      <c r="O237" s="47"/>
      <c r="P237" s="230">
        <f>O237*H237</f>
        <v>0</v>
      </c>
      <c r="Q237" s="230">
        <v>0.001</v>
      </c>
      <c r="R237" s="230">
        <f>Q237*H237</f>
        <v>0.0030379999999999999</v>
      </c>
      <c r="S237" s="230">
        <v>0</v>
      </c>
      <c r="T237" s="231">
        <f>S237*H237</f>
        <v>0</v>
      </c>
      <c r="AR237" s="24" t="s">
        <v>320</v>
      </c>
      <c r="AT237" s="24" t="s">
        <v>246</v>
      </c>
      <c r="AU237" s="24" t="s">
        <v>153</v>
      </c>
      <c r="AY237" s="24" t="s">
        <v>144</v>
      </c>
      <c r="BE237" s="232">
        <f>IF(N237="základní",J237,0)</f>
        <v>0</v>
      </c>
      <c r="BF237" s="232">
        <f>IF(N237="snížená",J237,0)</f>
        <v>0</v>
      </c>
      <c r="BG237" s="232">
        <f>IF(N237="zákl. přenesená",J237,0)</f>
        <v>0</v>
      </c>
      <c r="BH237" s="232">
        <f>IF(N237="sníž. přenesená",J237,0)</f>
        <v>0</v>
      </c>
      <c r="BI237" s="232">
        <f>IF(N237="nulová",J237,0)</f>
        <v>0</v>
      </c>
      <c r="BJ237" s="24" t="s">
        <v>153</v>
      </c>
      <c r="BK237" s="232">
        <f>ROUND(I237*H237,2)</f>
        <v>0</v>
      </c>
      <c r="BL237" s="24" t="s">
        <v>239</v>
      </c>
      <c r="BM237" s="24" t="s">
        <v>387</v>
      </c>
    </row>
    <row r="238" s="1" customFormat="1">
      <c r="B238" s="46"/>
      <c r="C238" s="74"/>
      <c r="D238" s="235" t="s">
        <v>388</v>
      </c>
      <c r="E238" s="74"/>
      <c r="F238" s="256" t="s">
        <v>389</v>
      </c>
      <c r="G238" s="74"/>
      <c r="H238" s="74"/>
      <c r="I238" s="191"/>
      <c r="J238" s="74"/>
      <c r="K238" s="74"/>
      <c r="L238" s="72"/>
      <c r="M238" s="257"/>
      <c r="N238" s="47"/>
      <c r="O238" s="47"/>
      <c r="P238" s="47"/>
      <c r="Q238" s="47"/>
      <c r="R238" s="47"/>
      <c r="S238" s="47"/>
      <c r="T238" s="95"/>
      <c r="AT238" s="24" t="s">
        <v>388</v>
      </c>
      <c r="AU238" s="24" t="s">
        <v>153</v>
      </c>
    </row>
    <row r="239" s="11" customFormat="1">
      <c r="B239" s="233"/>
      <c r="C239" s="234"/>
      <c r="D239" s="235" t="s">
        <v>155</v>
      </c>
      <c r="E239" s="236" t="s">
        <v>21</v>
      </c>
      <c r="F239" s="237" t="s">
        <v>390</v>
      </c>
      <c r="G239" s="234"/>
      <c r="H239" s="238">
        <v>3.0379999999999998</v>
      </c>
      <c r="I239" s="239"/>
      <c r="J239" s="234"/>
      <c r="K239" s="234"/>
      <c r="L239" s="240"/>
      <c r="M239" s="241"/>
      <c r="N239" s="242"/>
      <c r="O239" s="242"/>
      <c r="P239" s="242"/>
      <c r="Q239" s="242"/>
      <c r="R239" s="242"/>
      <c r="S239" s="242"/>
      <c r="T239" s="243"/>
      <c r="AT239" s="244" t="s">
        <v>155</v>
      </c>
      <c r="AU239" s="244" t="s">
        <v>153</v>
      </c>
      <c r="AV239" s="11" t="s">
        <v>153</v>
      </c>
      <c r="AW239" s="11" t="s">
        <v>37</v>
      </c>
      <c r="AX239" s="11" t="s">
        <v>74</v>
      </c>
      <c r="AY239" s="244" t="s">
        <v>144</v>
      </c>
    </row>
    <row r="240" s="12" customFormat="1">
      <c r="B240" s="245"/>
      <c r="C240" s="246"/>
      <c r="D240" s="235" t="s">
        <v>155</v>
      </c>
      <c r="E240" s="247" t="s">
        <v>21</v>
      </c>
      <c r="F240" s="248" t="s">
        <v>158</v>
      </c>
      <c r="G240" s="246"/>
      <c r="H240" s="249">
        <v>3.0379999999999998</v>
      </c>
      <c r="I240" s="250"/>
      <c r="J240" s="246"/>
      <c r="K240" s="246"/>
      <c r="L240" s="251"/>
      <c r="M240" s="252"/>
      <c r="N240" s="253"/>
      <c r="O240" s="253"/>
      <c r="P240" s="253"/>
      <c r="Q240" s="253"/>
      <c r="R240" s="253"/>
      <c r="S240" s="253"/>
      <c r="T240" s="254"/>
      <c r="AT240" s="255" t="s">
        <v>155</v>
      </c>
      <c r="AU240" s="255" t="s">
        <v>153</v>
      </c>
      <c r="AV240" s="12" t="s">
        <v>152</v>
      </c>
      <c r="AW240" s="12" t="s">
        <v>37</v>
      </c>
      <c r="AX240" s="12" t="s">
        <v>82</v>
      </c>
      <c r="AY240" s="255" t="s">
        <v>144</v>
      </c>
    </row>
    <row r="241" s="1" customFormat="1" ht="25.5" customHeight="1">
      <c r="B241" s="46"/>
      <c r="C241" s="221" t="s">
        <v>391</v>
      </c>
      <c r="D241" s="221" t="s">
        <v>147</v>
      </c>
      <c r="E241" s="222" t="s">
        <v>392</v>
      </c>
      <c r="F241" s="223" t="s">
        <v>393</v>
      </c>
      <c r="G241" s="224" t="s">
        <v>180</v>
      </c>
      <c r="H241" s="225">
        <v>5.9000000000000004</v>
      </c>
      <c r="I241" s="226"/>
      <c r="J241" s="227">
        <f>ROUND(I241*H241,2)</f>
        <v>0</v>
      </c>
      <c r="K241" s="223" t="s">
        <v>151</v>
      </c>
      <c r="L241" s="72"/>
      <c r="M241" s="228" t="s">
        <v>21</v>
      </c>
      <c r="N241" s="229" t="s">
        <v>46</v>
      </c>
      <c r="O241" s="47"/>
      <c r="P241" s="230">
        <f>O241*H241</f>
        <v>0</v>
      </c>
      <c r="Q241" s="230">
        <v>0</v>
      </c>
      <c r="R241" s="230">
        <f>Q241*H241</f>
        <v>0</v>
      </c>
      <c r="S241" s="230">
        <v>0</v>
      </c>
      <c r="T241" s="231">
        <f>S241*H241</f>
        <v>0</v>
      </c>
      <c r="AR241" s="24" t="s">
        <v>239</v>
      </c>
      <c r="AT241" s="24" t="s">
        <v>147</v>
      </c>
      <c r="AU241" s="24" t="s">
        <v>153</v>
      </c>
      <c r="AY241" s="24" t="s">
        <v>144</v>
      </c>
      <c r="BE241" s="232">
        <f>IF(N241="základní",J241,0)</f>
        <v>0</v>
      </c>
      <c r="BF241" s="232">
        <f>IF(N241="snížená",J241,0)</f>
        <v>0</v>
      </c>
      <c r="BG241" s="232">
        <f>IF(N241="zákl. přenesená",J241,0)</f>
        <v>0</v>
      </c>
      <c r="BH241" s="232">
        <f>IF(N241="sníž. přenesená",J241,0)</f>
        <v>0</v>
      </c>
      <c r="BI241" s="232">
        <f>IF(N241="nulová",J241,0)</f>
        <v>0</v>
      </c>
      <c r="BJ241" s="24" t="s">
        <v>153</v>
      </c>
      <c r="BK241" s="232">
        <f>ROUND(I241*H241,2)</f>
        <v>0</v>
      </c>
      <c r="BL241" s="24" t="s">
        <v>239</v>
      </c>
      <c r="BM241" s="24" t="s">
        <v>394</v>
      </c>
    </row>
    <row r="242" s="11" customFormat="1">
      <c r="B242" s="233"/>
      <c r="C242" s="234"/>
      <c r="D242" s="235" t="s">
        <v>155</v>
      </c>
      <c r="E242" s="236" t="s">
        <v>21</v>
      </c>
      <c r="F242" s="237" t="s">
        <v>377</v>
      </c>
      <c r="G242" s="234"/>
      <c r="H242" s="238">
        <v>5.9000000000000004</v>
      </c>
      <c r="I242" s="239"/>
      <c r="J242" s="234"/>
      <c r="K242" s="234"/>
      <c r="L242" s="240"/>
      <c r="M242" s="241"/>
      <c r="N242" s="242"/>
      <c r="O242" s="242"/>
      <c r="P242" s="242"/>
      <c r="Q242" s="242"/>
      <c r="R242" s="242"/>
      <c r="S242" s="242"/>
      <c r="T242" s="243"/>
      <c r="AT242" s="244" t="s">
        <v>155</v>
      </c>
      <c r="AU242" s="244" t="s">
        <v>153</v>
      </c>
      <c r="AV242" s="11" t="s">
        <v>153</v>
      </c>
      <c r="AW242" s="11" t="s">
        <v>37</v>
      </c>
      <c r="AX242" s="11" t="s">
        <v>74</v>
      </c>
      <c r="AY242" s="244" t="s">
        <v>144</v>
      </c>
    </row>
    <row r="243" s="12" customFormat="1">
      <c r="B243" s="245"/>
      <c r="C243" s="246"/>
      <c r="D243" s="235" t="s">
        <v>155</v>
      </c>
      <c r="E243" s="247" t="s">
        <v>21</v>
      </c>
      <c r="F243" s="248" t="s">
        <v>158</v>
      </c>
      <c r="G243" s="246"/>
      <c r="H243" s="249">
        <v>5.9000000000000004</v>
      </c>
      <c r="I243" s="250"/>
      <c r="J243" s="246"/>
      <c r="K243" s="246"/>
      <c r="L243" s="251"/>
      <c r="M243" s="252"/>
      <c r="N243" s="253"/>
      <c r="O243" s="253"/>
      <c r="P243" s="253"/>
      <c r="Q243" s="253"/>
      <c r="R243" s="253"/>
      <c r="S243" s="253"/>
      <c r="T243" s="254"/>
      <c r="AT243" s="255" t="s">
        <v>155</v>
      </c>
      <c r="AU243" s="255" t="s">
        <v>153</v>
      </c>
      <c r="AV243" s="12" t="s">
        <v>152</v>
      </c>
      <c r="AW243" s="12" t="s">
        <v>37</v>
      </c>
      <c r="AX243" s="12" t="s">
        <v>82</v>
      </c>
      <c r="AY243" s="255" t="s">
        <v>144</v>
      </c>
    </row>
    <row r="244" s="1" customFormat="1" ht="16.5" customHeight="1">
      <c r="B244" s="46"/>
      <c r="C244" s="258" t="s">
        <v>395</v>
      </c>
      <c r="D244" s="258" t="s">
        <v>246</v>
      </c>
      <c r="E244" s="259" t="s">
        <v>396</v>
      </c>
      <c r="F244" s="260" t="s">
        <v>397</v>
      </c>
      <c r="G244" s="261" t="s">
        <v>386</v>
      </c>
      <c r="H244" s="262">
        <v>12.98</v>
      </c>
      <c r="I244" s="263"/>
      <c r="J244" s="264">
        <f>ROUND(I244*H244,2)</f>
        <v>0</v>
      </c>
      <c r="K244" s="260" t="s">
        <v>151</v>
      </c>
      <c r="L244" s="265"/>
      <c r="M244" s="266" t="s">
        <v>21</v>
      </c>
      <c r="N244" s="267" t="s">
        <v>46</v>
      </c>
      <c r="O244" s="47"/>
      <c r="P244" s="230">
        <f>O244*H244</f>
        <v>0</v>
      </c>
      <c r="Q244" s="230">
        <v>0.001</v>
      </c>
      <c r="R244" s="230">
        <f>Q244*H244</f>
        <v>0.01298</v>
      </c>
      <c r="S244" s="230">
        <v>0</v>
      </c>
      <c r="T244" s="231">
        <f>S244*H244</f>
        <v>0</v>
      </c>
      <c r="AR244" s="24" t="s">
        <v>320</v>
      </c>
      <c r="AT244" s="24" t="s">
        <v>246</v>
      </c>
      <c r="AU244" s="24" t="s">
        <v>153</v>
      </c>
      <c r="AY244" s="24" t="s">
        <v>144</v>
      </c>
      <c r="BE244" s="232">
        <f>IF(N244="základní",J244,0)</f>
        <v>0</v>
      </c>
      <c r="BF244" s="232">
        <f>IF(N244="snížená",J244,0)</f>
        <v>0</v>
      </c>
      <c r="BG244" s="232">
        <f>IF(N244="zákl. přenesená",J244,0)</f>
        <v>0</v>
      </c>
      <c r="BH244" s="232">
        <f>IF(N244="sníž. přenesená",J244,0)</f>
        <v>0</v>
      </c>
      <c r="BI244" s="232">
        <f>IF(N244="nulová",J244,0)</f>
        <v>0</v>
      </c>
      <c r="BJ244" s="24" t="s">
        <v>153</v>
      </c>
      <c r="BK244" s="232">
        <f>ROUND(I244*H244,2)</f>
        <v>0</v>
      </c>
      <c r="BL244" s="24" t="s">
        <v>239</v>
      </c>
      <c r="BM244" s="24" t="s">
        <v>398</v>
      </c>
    </row>
    <row r="245" s="1" customFormat="1">
      <c r="B245" s="46"/>
      <c r="C245" s="74"/>
      <c r="D245" s="235" t="s">
        <v>388</v>
      </c>
      <c r="E245" s="74"/>
      <c r="F245" s="256" t="s">
        <v>399</v>
      </c>
      <c r="G245" s="74"/>
      <c r="H245" s="74"/>
      <c r="I245" s="191"/>
      <c r="J245" s="74"/>
      <c r="K245" s="74"/>
      <c r="L245" s="72"/>
      <c r="M245" s="257"/>
      <c r="N245" s="47"/>
      <c r="O245" s="47"/>
      <c r="P245" s="47"/>
      <c r="Q245" s="47"/>
      <c r="R245" s="47"/>
      <c r="S245" s="47"/>
      <c r="T245" s="95"/>
      <c r="AT245" s="24" t="s">
        <v>388</v>
      </c>
      <c r="AU245" s="24" t="s">
        <v>153</v>
      </c>
    </row>
    <row r="246" s="11" customFormat="1">
      <c r="B246" s="233"/>
      <c r="C246" s="234"/>
      <c r="D246" s="235" t="s">
        <v>155</v>
      </c>
      <c r="E246" s="236" t="s">
        <v>21</v>
      </c>
      <c r="F246" s="237" t="s">
        <v>400</v>
      </c>
      <c r="G246" s="234"/>
      <c r="H246" s="238">
        <v>12.98</v>
      </c>
      <c r="I246" s="239"/>
      <c r="J246" s="234"/>
      <c r="K246" s="234"/>
      <c r="L246" s="240"/>
      <c r="M246" s="241"/>
      <c r="N246" s="242"/>
      <c r="O246" s="242"/>
      <c r="P246" s="242"/>
      <c r="Q246" s="242"/>
      <c r="R246" s="242"/>
      <c r="S246" s="242"/>
      <c r="T246" s="243"/>
      <c r="AT246" s="244" t="s">
        <v>155</v>
      </c>
      <c r="AU246" s="244" t="s">
        <v>153</v>
      </c>
      <c r="AV246" s="11" t="s">
        <v>153</v>
      </c>
      <c r="AW246" s="11" t="s">
        <v>37</v>
      </c>
      <c r="AX246" s="11" t="s">
        <v>74</v>
      </c>
      <c r="AY246" s="244" t="s">
        <v>144</v>
      </c>
    </row>
    <row r="247" s="12" customFormat="1">
      <c r="B247" s="245"/>
      <c r="C247" s="246"/>
      <c r="D247" s="235" t="s">
        <v>155</v>
      </c>
      <c r="E247" s="247" t="s">
        <v>21</v>
      </c>
      <c r="F247" s="248" t="s">
        <v>158</v>
      </c>
      <c r="G247" s="246"/>
      <c r="H247" s="249">
        <v>12.98</v>
      </c>
      <c r="I247" s="250"/>
      <c r="J247" s="246"/>
      <c r="K247" s="246"/>
      <c r="L247" s="251"/>
      <c r="M247" s="252"/>
      <c r="N247" s="253"/>
      <c r="O247" s="253"/>
      <c r="P247" s="253"/>
      <c r="Q247" s="253"/>
      <c r="R247" s="253"/>
      <c r="S247" s="253"/>
      <c r="T247" s="254"/>
      <c r="AT247" s="255" t="s">
        <v>155</v>
      </c>
      <c r="AU247" s="255" t="s">
        <v>153</v>
      </c>
      <c r="AV247" s="12" t="s">
        <v>152</v>
      </c>
      <c r="AW247" s="12" t="s">
        <v>37</v>
      </c>
      <c r="AX247" s="12" t="s">
        <v>82</v>
      </c>
      <c r="AY247" s="255" t="s">
        <v>144</v>
      </c>
    </row>
    <row r="248" s="1" customFormat="1" ht="25.5" customHeight="1">
      <c r="B248" s="46"/>
      <c r="C248" s="221" t="s">
        <v>401</v>
      </c>
      <c r="D248" s="221" t="s">
        <v>147</v>
      </c>
      <c r="E248" s="222" t="s">
        <v>402</v>
      </c>
      <c r="F248" s="223" t="s">
        <v>403</v>
      </c>
      <c r="G248" s="224" t="s">
        <v>180</v>
      </c>
      <c r="H248" s="225">
        <v>6.2510000000000003</v>
      </c>
      <c r="I248" s="226"/>
      <c r="J248" s="227">
        <f>ROUND(I248*H248,2)</f>
        <v>0</v>
      </c>
      <c r="K248" s="223" t="s">
        <v>151</v>
      </c>
      <c r="L248" s="72"/>
      <c r="M248" s="228" t="s">
        <v>21</v>
      </c>
      <c r="N248" s="229" t="s">
        <v>46</v>
      </c>
      <c r="O248" s="47"/>
      <c r="P248" s="230">
        <f>O248*H248</f>
        <v>0</v>
      </c>
      <c r="Q248" s="230">
        <v>0</v>
      </c>
      <c r="R248" s="230">
        <f>Q248*H248</f>
        <v>0</v>
      </c>
      <c r="S248" s="230">
        <v>0</v>
      </c>
      <c r="T248" s="231">
        <f>S248*H248</f>
        <v>0</v>
      </c>
      <c r="AR248" s="24" t="s">
        <v>239</v>
      </c>
      <c r="AT248" s="24" t="s">
        <v>147</v>
      </c>
      <c r="AU248" s="24" t="s">
        <v>153</v>
      </c>
      <c r="AY248" s="24" t="s">
        <v>144</v>
      </c>
      <c r="BE248" s="232">
        <f>IF(N248="základní",J248,0)</f>
        <v>0</v>
      </c>
      <c r="BF248" s="232">
        <f>IF(N248="snížená",J248,0)</f>
        <v>0</v>
      </c>
      <c r="BG248" s="232">
        <f>IF(N248="zákl. přenesená",J248,0)</f>
        <v>0</v>
      </c>
      <c r="BH248" s="232">
        <f>IF(N248="sníž. přenesená",J248,0)</f>
        <v>0</v>
      </c>
      <c r="BI248" s="232">
        <f>IF(N248="nulová",J248,0)</f>
        <v>0</v>
      </c>
      <c r="BJ248" s="24" t="s">
        <v>153</v>
      </c>
      <c r="BK248" s="232">
        <f>ROUND(I248*H248,2)</f>
        <v>0</v>
      </c>
      <c r="BL248" s="24" t="s">
        <v>239</v>
      </c>
      <c r="BM248" s="24" t="s">
        <v>404</v>
      </c>
    </row>
    <row r="249" s="11" customFormat="1">
      <c r="B249" s="233"/>
      <c r="C249" s="234"/>
      <c r="D249" s="235" t="s">
        <v>155</v>
      </c>
      <c r="E249" s="236" t="s">
        <v>21</v>
      </c>
      <c r="F249" s="237" t="s">
        <v>405</v>
      </c>
      <c r="G249" s="234"/>
      <c r="H249" s="238">
        <v>4.4630000000000001</v>
      </c>
      <c r="I249" s="239"/>
      <c r="J249" s="234"/>
      <c r="K249" s="234"/>
      <c r="L249" s="240"/>
      <c r="M249" s="241"/>
      <c r="N249" s="242"/>
      <c r="O249" s="242"/>
      <c r="P249" s="242"/>
      <c r="Q249" s="242"/>
      <c r="R249" s="242"/>
      <c r="S249" s="242"/>
      <c r="T249" s="243"/>
      <c r="AT249" s="244" t="s">
        <v>155</v>
      </c>
      <c r="AU249" s="244" t="s">
        <v>153</v>
      </c>
      <c r="AV249" s="11" t="s">
        <v>153</v>
      </c>
      <c r="AW249" s="11" t="s">
        <v>37</v>
      </c>
      <c r="AX249" s="11" t="s">
        <v>74</v>
      </c>
      <c r="AY249" s="244" t="s">
        <v>144</v>
      </c>
    </row>
    <row r="250" s="11" customFormat="1">
      <c r="B250" s="233"/>
      <c r="C250" s="234"/>
      <c r="D250" s="235" t="s">
        <v>155</v>
      </c>
      <c r="E250" s="236" t="s">
        <v>21</v>
      </c>
      <c r="F250" s="237" t="s">
        <v>406</v>
      </c>
      <c r="G250" s="234"/>
      <c r="H250" s="238">
        <v>1.788</v>
      </c>
      <c r="I250" s="239"/>
      <c r="J250" s="234"/>
      <c r="K250" s="234"/>
      <c r="L250" s="240"/>
      <c r="M250" s="241"/>
      <c r="N250" s="242"/>
      <c r="O250" s="242"/>
      <c r="P250" s="242"/>
      <c r="Q250" s="242"/>
      <c r="R250" s="242"/>
      <c r="S250" s="242"/>
      <c r="T250" s="243"/>
      <c r="AT250" s="244" t="s">
        <v>155</v>
      </c>
      <c r="AU250" s="244" t="s">
        <v>153</v>
      </c>
      <c r="AV250" s="11" t="s">
        <v>153</v>
      </c>
      <c r="AW250" s="11" t="s">
        <v>37</v>
      </c>
      <c r="AX250" s="11" t="s">
        <v>74</v>
      </c>
      <c r="AY250" s="244" t="s">
        <v>144</v>
      </c>
    </row>
    <row r="251" s="12" customFormat="1">
      <c r="B251" s="245"/>
      <c r="C251" s="246"/>
      <c r="D251" s="235" t="s">
        <v>155</v>
      </c>
      <c r="E251" s="247" t="s">
        <v>21</v>
      </c>
      <c r="F251" s="248" t="s">
        <v>158</v>
      </c>
      <c r="G251" s="246"/>
      <c r="H251" s="249">
        <v>6.2510000000000003</v>
      </c>
      <c r="I251" s="250"/>
      <c r="J251" s="246"/>
      <c r="K251" s="246"/>
      <c r="L251" s="251"/>
      <c r="M251" s="252"/>
      <c r="N251" s="253"/>
      <c r="O251" s="253"/>
      <c r="P251" s="253"/>
      <c r="Q251" s="253"/>
      <c r="R251" s="253"/>
      <c r="S251" s="253"/>
      <c r="T251" s="254"/>
      <c r="AT251" s="255" t="s">
        <v>155</v>
      </c>
      <c r="AU251" s="255" t="s">
        <v>153</v>
      </c>
      <c r="AV251" s="12" t="s">
        <v>152</v>
      </c>
      <c r="AW251" s="12" t="s">
        <v>37</v>
      </c>
      <c r="AX251" s="12" t="s">
        <v>82</v>
      </c>
      <c r="AY251" s="255" t="s">
        <v>144</v>
      </c>
    </row>
    <row r="252" s="1" customFormat="1" ht="16.5" customHeight="1">
      <c r="B252" s="46"/>
      <c r="C252" s="258" t="s">
        <v>407</v>
      </c>
      <c r="D252" s="258" t="s">
        <v>246</v>
      </c>
      <c r="E252" s="259" t="s">
        <v>408</v>
      </c>
      <c r="F252" s="260" t="s">
        <v>397</v>
      </c>
      <c r="G252" s="261" t="s">
        <v>386</v>
      </c>
      <c r="H252" s="262">
        <v>13.752000000000001</v>
      </c>
      <c r="I252" s="263"/>
      <c r="J252" s="264">
        <f>ROUND(I252*H252,2)</f>
        <v>0</v>
      </c>
      <c r="K252" s="260" t="s">
        <v>21</v>
      </c>
      <c r="L252" s="265"/>
      <c r="M252" s="266" t="s">
        <v>21</v>
      </c>
      <c r="N252" s="267" t="s">
        <v>46</v>
      </c>
      <c r="O252" s="47"/>
      <c r="P252" s="230">
        <f>O252*H252</f>
        <v>0</v>
      </c>
      <c r="Q252" s="230">
        <v>0.001</v>
      </c>
      <c r="R252" s="230">
        <f>Q252*H252</f>
        <v>0.013752</v>
      </c>
      <c r="S252" s="230">
        <v>0</v>
      </c>
      <c r="T252" s="231">
        <f>S252*H252</f>
        <v>0</v>
      </c>
      <c r="AR252" s="24" t="s">
        <v>320</v>
      </c>
      <c r="AT252" s="24" t="s">
        <v>246</v>
      </c>
      <c r="AU252" s="24" t="s">
        <v>153</v>
      </c>
      <c r="AY252" s="24" t="s">
        <v>144</v>
      </c>
      <c r="BE252" s="232">
        <f>IF(N252="základní",J252,0)</f>
        <v>0</v>
      </c>
      <c r="BF252" s="232">
        <f>IF(N252="snížená",J252,0)</f>
        <v>0</v>
      </c>
      <c r="BG252" s="232">
        <f>IF(N252="zákl. přenesená",J252,0)</f>
        <v>0</v>
      </c>
      <c r="BH252" s="232">
        <f>IF(N252="sníž. přenesená",J252,0)</f>
        <v>0</v>
      </c>
      <c r="BI252" s="232">
        <f>IF(N252="nulová",J252,0)</f>
        <v>0</v>
      </c>
      <c r="BJ252" s="24" t="s">
        <v>153</v>
      </c>
      <c r="BK252" s="232">
        <f>ROUND(I252*H252,2)</f>
        <v>0</v>
      </c>
      <c r="BL252" s="24" t="s">
        <v>239</v>
      </c>
      <c r="BM252" s="24" t="s">
        <v>409</v>
      </c>
    </row>
    <row r="253" s="1" customFormat="1">
      <c r="B253" s="46"/>
      <c r="C253" s="74"/>
      <c r="D253" s="235" t="s">
        <v>388</v>
      </c>
      <c r="E253" s="74"/>
      <c r="F253" s="256" t="s">
        <v>399</v>
      </c>
      <c r="G253" s="74"/>
      <c r="H253" s="74"/>
      <c r="I253" s="191"/>
      <c r="J253" s="74"/>
      <c r="K253" s="74"/>
      <c r="L253" s="72"/>
      <c r="M253" s="257"/>
      <c r="N253" s="47"/>
      <c r="O253" s="47"/>
      <c r="P253" s="47"/>
      <c r="Q253" s="47"/>
      <c r="R253" s="47"/>
      <c r="S253" s="47"/>
      <c r="T253" s="95"/>
      <c r="AT253" s="24" t="s">
        <v>388</v>
      </c>
      <c r="AU253" s="24" t="s">
        <v>153</v>
      </c>
    </row>
    <row r="254" s="11" customFormat="1">
      <c r="B254" s="233"/>
      <c r="C254" s="234"/>
      <c r="D254" s="235" t="s">
        <v>155</v>
      </c>
      <c r="E254" s="236" t="s">
        <v>21</v>
      </c>
      <c r="F254" s="237" t="s">
        <v>410</v>
      </c>
      <c r="G254" s="234"/>
      <c r="H254" s="238">
        <v>13.752000000000001</v>
      </c>
      <c r="I254" s="239"/>
      <c r="J254" s="234"/>
      <c r="K254" s="234"/>
      <c r="L254" s="240"/>
      <c r="M254" s="241"/>
      <c r="N254" s="242"/>
      <c r="O254" s="242"/>
      <c r="P254" s="242"/>
      <c r="Q254" s="242"/>
      <c r="R254" s="242"/>
      <c r="S254" s="242"/>
      <c r="T254" s="243"/>
      <c r="AT254" s="244" t="s">
        <v>155</v>
      </c>
      <c r="AU254" s="244" t="s">
        <v>153</v>
      </c>
      <c r="AV254" s="11" t="s">
        <v>153</v>
      </c>
      <c r="AW254" s="11" t="s">
        <v>37</v>
      </c>
      <c r="AX254" s="11" t="s">
        <v>74</v>
      </c>
      <c r="AY254" s="244" t="s">
        <v>144</v>
      </c>
    </row>
    <row r="255" s="12" customFormat="1">
      <c r="B255" s="245"/>
      <c r="C255" s="246"/>
      <c r="D255" s="235" t="s">
        <v>155</v>
      </c>
      <c r="E255" s="247" t="s">
        <v>21</v>
      </c>
      <c r="F255" s="248" t="s">
        <v>158</v>
      </c>
      <c r="G255" s="246"/>
      <c r="H255" s="249">
        <v>13.752000000000001</v>
      </c>
      <c r="I255" s="250"/>
      <c r="J255" s="246"/>
      <c r="K255" s="246"/>
      <c r="L255" s="251"/>
      <c r="M255" s="252"/>
      <c r="N255" s="253"/>
      <c r="O255" s="253"/>
      <c r="P255" s="253"/>
      <c r="Q255" s="253"/>
      <c r="R255" s="253"/>
      <c r="S255" s="253"/>
      <c r="T255" s="254"/>
      <c r="AT255" s="255" t="s">
        <v>155</v>
      </c>
      <c r="AU255" s="255" t="s">
        <v>153</v>
      </c>
      <c r="AV255" s="12" t="s">
        <v>152</v>
      </c>
      <c r="AW255" s="12" t="s">
        <v>37</v>
      </c>
      <c r="AX255" s="12" t="s">
        <v>82</v>
      </c>
      <c r="AY255" s="255" t="s">
        <v>144</v>
      </c>
    </row>
    <row r="256" s="1" customFormat="1" ht="25.5" customHeight="1">
      <c r="B256" s="46"/>
      <c r="C256" s="221" t="s">
        <v>411</v>
      </c>
      <c r="D256" s="221" t="s">
        <v>147</v>
      </c>
      <c r="E256" s="222" t="s">
        <v>412</v>
      </c>
      <c r="F256" s="223" t="s">
        <v>413</v>
      </c>
      <c r="G256" s="224" t="s">
        <v>414</v>
      </c>
      <c r="H256" s="225">
        <v>10.5</v>
      </c>
      <c r="I256" s="226"/>
      <c r="J256" s="227">
        <f>ROUND(I256*H256,2)</f>
        <v>0</v>
      </c>
      <c r="K256" s="223" t="s">
        <v>151</v>
      </c>
      <c r="L256" s="72"/>
      <c r="M256" s="228" t="s">
        <v>21</v>
      </c>
      <c r="N256" s="229" t="s">
        <v>46</v>
      </c>
      <c r="O256" s="47"/>
      <c r="P256" s="230">
        <f>O256*H256</f>
        <v>0</v>
      </c>
      <c r="Q256" s="230">
        <v>0</v>
      </c>
      <c r="R256" s="230">
        <f>Q256*H256</f>
        <v>0</v>
      </c>
      <c r="S256" s="230">
        <v>0</v>
      </c>
      <c r="T256" s="231">
        <f>S256*H256</f>
        <v>0</v>
      </c>
      <c r="AR256" s="24" t="s">
        <v>239</v>
      </c>
      <c r="AT256" s="24" t="s">
        <v>147</v>
      </c>
      <c r="AU256" s="24" t="s">
        <v>153</v>
      </c>
      <c r="AY256" s="24" t="s">
        <v>144</v>
      </c>
      <c r="BE256" s="232">
        <f>IF(N256="základní",J256,0)</f>
        <v>0</v>
      </c>
      <c r="BF256" s="232">
        <f>IF(N256="snížená",J256,0)</f>
        <v>0</v>
      </c>
      <c r="BG256" s="232">
        <f>IF(N256="zákl. přenesená",J256,0)</f>
        <v>0</v>
      </c>
      <c r="BH256" s="232">
        <f>IF(N256="sníž. přenesená",J256,0)</f>
        <v>0</v>
      </c>
      <c r="BI256" s="232">
        <f>IF(N256="nulová",J256,0)</f>
        <v>0</v>
      </c>
      <c r="BJ256" s="24" t="s">
        <v>153</v>
      </c>
      <c r="BK256" s="232">
        <f>ROUND(I256*H256,2)</f>
        <v>0</v>
      </c>
      <c r="BL256" s="24" t="s">
        <v>239</v>
      </c>
      <c r="BM256" s="24" t="s">
        <v>415</v>
      </c>
    </row>
    <row r="257" s="11" customFormat="1">
      <c r="B257" s="233"/>
      <c r="C257" s="234"/>
      <c r="D257" s="235" t="s">
        <v>155</v>
      </c>
      <c r="E257" s="236" t="s">
        <v>21</v>
      </c>
      <c r="F257" s="237" t="s">
        <v>416</v>
      </c>
      <c r="G257" s="234"/>
      <c r="H257" s="238">
        <v>10.5</v>
      </c>
      <c r="I257" s="239"/>
      <c r="J257" s="234"/>
      <c r="K257" s="234"/>
      <c r="L257" s="240"/>
      <c r="M257" s="241"/>
      <c r="N257" s="242"/>
      <c r="O257" s="242"/>
      <c r="P257" s="242"/>
      <c r="Q257" s="242"/>
      <c r="R257" s="242"/>
      <c r="S257" s="242"/>
      <c r="T257" s="243"/>
      <c r="AT257" s="244" t="s">
        <v>155</v>
      </c>
      <c r="AU257" s="244" t="s">
        <v>153</v>
      </c>
      <c r="AV257" s="11" t="s">
        <v>153</v>
      </c>
      <c r="AW257" s="11" t="s">
        <v>37</v>
      </c>
      <c r="AX257" s="11" t="s">
        <v>74</v>
      </c>
      <c r="AY257" s="244" t="s">
        <v>144</v>
      </c>
    </row>
    <row r="258" s="12" customFormat="1">
      <c r="B258" s="245"/>
      <c r="C258" s="246"/>
      <c r="D258" s="235" t="s">
        <v>155</v>
      </c>
      <c r="E258" s="247" t="s">
        <v>21</v>
      </c>
      <c r="F258" s="248" t="s">
        <v>158</v>
      </c>
      <c r="G258" s="246"/>
      <c r="H258" s="249">
        <v>10.5</v>
      </c>
      <c r="I258" s="250"/>
      <c r="J258" s="246"/>
      <c r="K258" s="246"/>
      <c r="L258" s="251"/>
      <c r="M258" s="252"/>
      <c r="N258" s="253"/>
      <c r="O258" s="253"/>
      <c r="P258" s="253"/>
      <c r="Q258" s="253"/>
      <c r="R258" s="253"/>
      <c r="S258" s="253"/>
      <c r="T258" s="254"/>
      <c r="AT258" s="255" t="s">
        <v>155</v>
      </c>
      <c r="AU258" s="255" t="s">
        <v>153</v>
      </c>
      <c r="AV258" s="12" t="s">
        <v>152</v>
      </c>
      <c r="AW258" s="12" t="s">
        <v>37</v>
      </c>
      <c r="AX258" s="12" t="s">
        <v>82</v>
      </c>
      <c r="AY258" s="255" t="s">
        <v>144</v>
      </c>
    </row>
    <row r="259" s="1" customFormat="1" ht="16.5" customHeight="1">
      <c r="B259" s="46"/>
      <c r="C259" s="258" t="s">
        <v>417</v>
      </c>
      <c r="D259" s="258" t="s">
        <v>246</v>
      </c>
      <c r="E259" s="259" t="s">
        <v>418</v>
      </c>
      <c r="F259" s="260" t="s">
        <v>419</v>
      </c>
      <c r="G259" s="261" t="s">
        <v>414</v>
      </c>
      <c r="H259" s="262">
        <v>11.550000000000001</v>
      </c>
      <c r="I259" s="263"/>
      <c r="J259" s="264">
        <f>ROUND(I259*H259,2)</f>
        <v>0</v>
      </c>
      <c r="K259" s="260" t="s">
        <v>151</v>
      </c>
      <c r="L259" s="265"/>
      <c r="M259" s="266" t="s">
        <v>21</v>
      </c>
      <c r="N259" s="267" t="s">
        <v>46</v>
      </c>
      <c r="O259" s="47"/>
      <c r="P259" s="230">
        <f>O259*H259</f>
        <v>0</v>
      </c>
      <c r="Q259" s="230">
        <v>8.0000000000000007E-05</v>
      </c>
      <c r="R259" s="230">
        <f>Q259*H259</f>
        <v>0.00092400000000000013</v>
      </c>
      <c r="S259" s="230">
        <v>0</v>
      </c>
      <c r="T259" s="231">
        <f>S259*H259</f>
        <v>0</v>
      </c>
      <c r="AR259" s="24" t="s">
        <v>320</v>
      </c>
      <c r="AT259" s="24" t="s">
        <v>246</v>
      </c>
      <c r="AU259" s="24" t="s">
        <v>153</v>
      </c>
      <c r="AY259" s="24" t="s">
        <v>144</v>
      </c>
      <c r="BE259" s="232">
        <f>IF(N259="základní",J259,0)</f>
        <v>0</v>
      </c>
      <c r="BF259" s="232">
        <f>IF(N259="snížená",J259,0)</f>
        <v>0</v>
      </c>
      <c r="BG259" s="232">
        <f>IF(N259="zákl. přenesená",J259,0)</f>
        <v>0</v>
      </c>
      <c r="BH259" s="232">
        <f>IF(N259="sníž. přenesená",J259,0)</f>
        <v>0</v>
      </c>
      <c r="BI259" s="232">
        <f>IF(N259="nulová",J259,0)</f>
        <v>0</v>
      </c>
      <c r="BJ259" s="24" t="s">
        <v>153</v>
      </c>
      <c r="BK259" s="232">
        <f>ROUND(I259*H259,2)</f>
        <v>0</v>
      </c>
      <c r="BL259" s="24" t="s">
        <v>239</v>
      </c>
      <c r="BM259" s="24" t="s">
        <v>420</v>
      </c>
    </row>
    <row r="260" s="11" customFormat="1">
      <c r="B260" s="233"/>
      <c r="C260" s="234"/>
      <c r="D260" s="235" t="s">
        <v>155</v>
      </c>
      <c r="E260" s="234"/>
      <c r="F260" s="237" t="s">
        <v>421</v>
      </c>
      <c r="G260" s="234"/>
      <c r="H260" s="238">
        <v>11.550000000000001</v>
      </c>
      <c r="I260" s="239"/>
      <c r="J260" s="234"/>
      <c r="K260" s="234"/>
      <c r="L260" s="240"/>
      <c r="M260" s="241"/>
      <c r="N260" s="242"/>
      <c r="O260" s="242"/>
      <c r="P260" s="242"/>
      <c r="Q260" s="242"/>
      <c r="R260" s="242"/>
      <c r="S260" s="242"/>
      <c r="T260" s="243"/>
      <c r="AT260" s="244" t="s">
        <v>155</v>
      </c>
      <c r="AU260" s="244" t="s">
        <v>153</v>
      </c>
      <c r="AV260" s="11" t="s">
        <v>153</v>
      </c>
      <c r="AW260" s="11" t="s">
        <v>6</v>
      </c>
      <c r="AX260" s="11" t="s">
        <v>82</v>
      </c>
      <c r="AY260" s="244" t="s">
        <v>144</v>
      </c>
    </row>
    <row r="261" s="1" customFormat="1" ht="38.25" customHeight="1">
      <c r="B261" s="46"/>
      <c r="C261" s="221" t="s">
        <v>422</v>
      </c>
      <c r="D261" s="221" t="s">
        <v>147</v>
      </c>
      <c r="E261" s="222" t="s">
        <v>423</v>
      </c>
      <c r="F261" s="223" t="s">
        <v>424</v>
      </c>
      <c r="G261" s="224" t="s">
        <v>425</v>
      </c>
      <c r="H261" s="268"/>
      <c r="I261" s="226"/>
      <c r="J261" s="227">
        <f>ROUND(I261*H261,2)</f>
        <v>0</v>
      </c>
      <c r="K261" s="223" t="s">
        <v>151</v>
      </c>
      <c r="L261" s="72"/>
      <c r="M261" s="228" t="s">
        <v>21</v>
      </c>
      <c r="N261" s="229" t="s">
        <v>46</v>
      </c>
      <c r="O261" s="47"/>
      <c r="P261" s="230">
        <f>O261*H261</f>
        <v>0</v>
      </c>
      <c r="Q261" s="230">
        <v>0</v>
      </c>
      <c r="R261" s="230">
        <f>Q261*H261</f>
        <v>0</v>
      </c>
      <c r="S261" s="230">
        <v>0</v>
      </c>
      <c r="T261" s="231">
        <f>S261*H261</f>
        <v>0</v>
      </c>
      <c r="AR261" s="24" t="s">
        <v>239</v>
      </c>
      <c r="AT261" s="24" t="s">
        <v>147</v>
      </c>
      <c r="AU261" s="24" t="s">
        <v>153</v>
      </c>
      <c r="AY261" s="24" t="s">
        <v>144</v>
      </c>
      <c r="BE261" s="232">
        <f>IF(N261="základní",J261,0)</f>
        <v>0</v>
      </c>
      <c r="BF261" s="232">
        <f>IF(N261="snížená",J261,0)</f>
        <v>0</v>
      </c>
      <c r="BG261" s="232">
        <f>IF(N261="zákl. přenesená",J261,0)</f>
        <v>0</v>
      </c>
      <c r="BH261" s="232">
        <f>IF(N261="sníž. přenesená",J261,0)</f>
        <v>0</v>
      </c>
      <c r="BI261" s="232">
        <f>IF(N261="nulová",J261,0)</f>
        <v>0</v>
      </c>
      <c r="BJ261" s="24" t="s">
        <v>153</v>
      </c>
      <c r="BK261" s="232">
        <f>ROUND(I261*H261,2)</f>
        <v>0</v>
      </c>
      <c r="BL261" s="24" t="s">
        <v>239</v>
      </c>
      <c r="BM261" s="24" t="s">
        <v>426</v>
      </c>
    </row>
    <row r="262" s="10" customFormat="1" ht="29.88" customHeight="1">
      <c r="B262" s="205"/>
      <c r="C262" s="206"/>
      <c r="D262" s="207" t="s">
        <v>73</v>
      </c>
      <c r="E262" s="219" t="s">
        <v>427</v>
      </c>
      <c r="F262" s="219" t="s">
        <v>428</v>
      </c>
      <c r="G262" s="206"/>
      <c r="H262" s="206"/>
      <c r="I262" s="209"/>
      <c r="J262" s="220">
        <f>BK262</f>
        <v>0</v>
      </c>
      <c r="K262" s="206"/>
      <c r="L262" s="211"/>
      <c r="M262" s="212"/>
      <c r="N262" s="213"/>
      <c r="O262" s="213"/>
      <c r="P262" s="214">
        <f>SUM(P263:P282)</f>
        <v>0</v>
      </c>
      <c r="Q262" s="213"/>
      <c r="R262" s="214">
        <f>SUM(R263:R282)</f>
        <v>0</v>
      </c>
      <c r="S262" s="213"/>
      <c r="T262" s="215">
        <f>SUM(T263:T282)</f>
        <v>0</v>
      </c>
      <c r="AR262" s="216" t="s">
        <v>153</v>
      </c>
      <c r="AT262" s="217" t="s">
        <v>73</v>
      </c>
      <c r="AU262" s="217" t="s">
        <v>82</v>
      </c>
      <c r="AY262" s="216" t="s">
        <v>144</v>
      </c>
      <c r="BK262" s="218">
        <f>SUM(BK263:BK282)</f>
        <v>0</v>
      </c>
    </row>
    <row r="263" s="1" customFormat="1" ht="25.5" customHeight="1">
      <c r="B263" s="46"/>
      <c r="C263" s="221" t="s">
        <v>429</v>
      </c>
      <c r="D263" s="221" t="s">
        <v>147</v>
      </c>
      <c r="E263" s="222" t="s">
        <v>430</v>
      </c>
      <c r="F263" s="223" t="s">
        <v>431</v>
      </c>
      <c r="G263" s="224" t="s">
        <v>242</v>
      </c>
      <c r="H263" s="225">
        <v>1</v>
      </c>
      <c r="I263" s="226"/>
      <c r="J263" s="227">
        <f>ROUND(I263*H263,2)</f>
        <v>0</v>
      </c>
      <c r="K263" s="223" t="s">
        <v>151</v>
      </c>
      <c r="L263" s="72"/>
      <c r="M263" s="228" t="s">
        <v>21</v>
      </c>
      <c r="N263" s="229" t="s">
        <v>46</v>
      </c>
      <c r="O263" s="47"/>
      <c r="P263" s="230">
        <f>O263*H263</f>
        <v>0</v>
      </c>
      <c r="Q263" s="230">
        <v>0</v>
      </c>
      <c r="R263" s="230">
        <f>Q263*H263</f>
        <v>0</v>
      </c>
      <c r="S263" s="230">
        <v>0</v>
      </c>
      <c r="T263" s="231">
        <f>S263*H263</f>
        <v>0</v>
      </c>
      <c r="AR263" s="24" t="s">
        <v>239</v>
      </c>
      <c r="AT263" s="24" t="s">
        <v>147</v>
      </c>
      <c r="AU263" s="24" t="s">
        <v>153</v>
      </c>
      <c r="AY263" s="24" t="s">
        <v>144</v>
      </c>
      <c r="BE263" s="232">
        <f>IF(N263="základní",J263,0)</f>
        <v>0</v>
      </c>
      <c r="BF263" s="232">
        <f>IF(N263="snížená",J263,0)</f>
        <v>0</v>
      </c>
      <c r="BG263" s="232">
        <f>IF(N263="zákl. přenesená",J263,0)</f>
        <v>0</v>
      </c>
      <c r="BH263" s="232">
        <f>IF(N263="sníž. přenesená",J263,0)</f>
        <v>0</v>
      </c>
      <c r="BI263" s="232">
        <f>IF(N263="nulová",J263,0)</f>
        <v>0</v>
      </c>
      <c r="BJ263" s="24" t="s">
        <v>153</v>
      </c>
      <c r="BK263" s="232">
        <f>ROUND(I263*H263,2)</f>
        <v>0</v>
      </c>
      <c r="BL263" s="24" t="s">
        <v>239</v>
      </c>
      <c r="BM263" s="24" t="s">
        <v>432</v>
      </c>
    </row>
    <row r="264" s="11" customFormat="1">
      <c r="B264" s="233"/>
      <c r="C264" s="234"/>
      <c r="D264" s="235" t="s">
        <v>155</v>
      </c>
      <c r="E264" s="236" t="s">
        <v>21</v>
      </c>
      <c r="F264" s="237" t="s">
        <v>82</v>
      </c>
      <c r="G264" s="234"/>
      <c r="H264" s="238">
        <v>1</v>
      </c>
      <c r="I264" s="239"/>
      <c r="J264" s="234"/>
      <c r="K264" s="234"/>
      <c r="L264" s="240"/>
      <c r="M264" s="241"/>
      <c r="N264" s="242"/>
      <c r="O264" s="242"/>
      <c r="P264" s="242"/>
      <c r="Q264" s="242"/>
      <c r="R264" s="242"/>
      <c r="S264" s="242"/>
      <c r="T264" s="243"/>
      <c r="AT264" s="244" t="s">
        <v>155</v>
      </c>
      <c r="AU264" s="244" t="s">
        <v>153</v>
      </c>
      <c r="AV264" s="11" t="s">
        <v>153</v>
      </c>
      <c r="AW264" s="11" t="s">
        <v>37</v>
      </c>
      <c r="AX264" s="11" t="s">
        <v>74</v>
      </c>
      <c r="AY264" s="244" t="s">
        <v>144</v>
      </c>
    </row>
    <row r="265" s="12" customFormat="1">
      <c r="B265" s="245"/>
      <c r="C265" s="246"/>
      <c r="D265" s="235" t="s">
        <v>155</v>
      </c>
      <c r="E265" s="247" t="s">
        <v>21</v>
      </c>
      <c r="F265" s="248" t="s">
        <v>158</v>
      </c>
      <c r="G265" s="246"/>
      <c r="H265" s="249">
        <v>1</v>
      </c>
      <c r="I265" s="250"/>
      <c r="J265" s="246"/>
      <c r="K265" s="246"/>
      <c r="L265" s="251"/>
      <c r="M265" s="252"/>
      <c r="N265" s="253"/>
      <c r="O265" s="253"/>
      <c r="P265" s="253"/>
      <c r="Q265" s="253"/>
      <c r="R265" s="253"/>
      <c r="S265" s="253"/>
      <c r="T265" s="254"/>
      <c r="AT265" s="255" t="s">
        <v>155</v>
      </c>
      <c r="AU265" s="255" t="s">
        <v>153</v>
      </c>
      <c r="AV265" s="12" t="s">
        <v>152</v>
      </c>
      <c r="AW265" s="12" t="s">
        <v>37</v>
      </c>
      <c r="AX265" s="12" t="s">
        <v>82</v>
      </c>
      <c r="AY265" s="255" t="s">
        <v>144</v>
      </c>
    </row>
    <row r="266" s="1" customFormat="1" ht="16.5" customHeight="1">
      <c r="B266" s="46"/>
      <c r="C266" s="221" t="s">
        <v>433</v>
      </c>
      <c r="D266" s="221" t="s">
        <v>147</v>
      </c>
      <c r="E266" s="222" t="s">
        <v>434</v>
      </c>
      <c r="F266" s="223" t="s">
        <v>435</v>
      </c>
      <c r="G266" s="224" t="s">
        <v>242</v>
      </c>
      <c r="H266" s="225">
        <v>1</v>
      </c>
      <c r="I266" s="226"/>
      <c r="J266" s="227">
        <f>ROUND(I266*H266,2)</f>
        <v>0</v>
      </c>
      <c r="K266" s="223" t="s">
        <v>21</v>
      </c>
      <c r="L266" s="72"/>
      <c r="M266" s="228" t="s">
        <v>21</v>
      </c>
      <c r="N266" s="229" t="s">
        <v>46</v>
      </c>
      <c r="O266" s="47"/>
      <c r="P266" s="230">
        <f>O266*H266</f>
        <v>0</v>
      </c>
      <c r="Q266" s="230">
        <v>0</v>
      </c>
      <c r="R266" s="230">
        <f>Q266*H266</f>
        <v>0</v>
      </c>
      <c r="S266" s="230">
        <v>0</v>
      </c>
      <c r="T266" s="231">
        <f>S266*H266</f>
        <v>0</v>
      </c>
      <c r="AR266" s="24" t="s">
        <v>239</v>
      </c>
      <c r="AT266" s="24" t="s">
        <v>147</v>
      </c>
      <c r="AU266" s="24" t="s">
        <v>153</v>
      </c>
      <c r="AY266" s="24" t="s">
        <v>144</v>
      </c>
      <c r="BE266" s="232">
        <f>IF(N266="základní",J266,0)</f>
        <v>0</v>
      </c>
      <c r="BF266" s="232">
        <f>IF(N266="snížená",J266,0)</f>
        <v>0</v>
      </c>
      <c r="BG266" s="232">
        <f>IF(N266="zákl. přenesená",J266,0)</f>
        <v>0</v>
      </c>
      <c r="BH266" s="232">
        <f>IF(N266="sníž. přenesená",J266,0)</f>
        <v>0</v>
      </c>
      <c r="BI266" s="232">
        <f>IF(N266="nulová",J266,0)</f>
        <v>0</v>
      </c>
      <c r="BJ266" s="24" t="s">
        <v>153</v>
      </c>
      <c r="BK266" s="232">
        <f>ROUND(I266*H266,2)</f>
        <v>0</v>
      </c>
      <c r="BL266" s="24" t="s">
        <v>239</v>
      </c>
      <c r="BM266" s="24" t="s">
        <v>436</v>
      </c>
    </row>
    <row r="267" s="11" customFormat="1">
      <c r="B267" s="233"/>
      <c r="C267" s="234"/>
      <c r="D267" s="235" t="s">
        <v>155</v>
      </c>
      <c r="E267" s="236" t="s">
        <v>21</v>
      </c>
      <c r="F267" s="237" t="s">
        <v>82</v>
      </c>
      <c r="G267" s="234"/>
      <c r="H267" s="238">
        <v>1</v>
      </c>
      <c r="I267" s="239"/>
      <c r="J267" s="234"/>
      <c r="K267" s="234"/>
      <c r="L267" s="240"/>
      <c r="M267" s="241"/>
      <c r="N267" s="242"/>
      <c r="O267" s="242"/>
      <c r="P267" s="242"/>
      <c r="Q267" s="242"/>
      <c r="R267" s="242"/>
      <c r="S267" s="242"/>
      <c r="T267" s="243"/>
      <c r="AT267" s="244" t="s">
        <v>155</v>
      </c>
      <c r="AU267" s="244" t="s">
        <v>153</v>
      </c>
      <c r="AV267" s="11" t="s">
        <v>153</v>
      </c>
      <c r="AW267" s="11" t="s">
        <v>37</v>
      </c>
      <c r="AX267" s="11" t="s">
        <v>74</v>
      </c>
      <c r="AY267" s="244" t="s">
        <v>144</v>
      </c>
    </row>
    <row r="268" s="12" customFormat="1">
      <c r="B268" s="245"/>
      <c r="C268" s="246"/>
      <c r="D268" s="235" t="s">
        <v>155</v>
      </c>
      <c r="E268" s="247" t="s">
        <v>21</v>
      </c>
      <c r="F268" s="248" t="s">
        <v>158</v>
      </c>
      <c r="G268" s="246"/>
      <c r="H268" s="249">
        <v>1</v>
      </c>
      <c r="I268" s="250"/>
      <c r="J268" s="246"/>
      <c r="K268" s="246"/>
      <c r="L268" s="251"/>
      <c r="M268" s="252"/>
      <c r="N268" s="253"/>
      <c r="O268" s="253"/>
      <c r="P268" s="253"/>
      <c r="Q268" s="253"/>
      <c r="R268" s="253"/>
      <c r="S268" s="253"/>
      <c r="T268" s="254"/>
      <c r="AT268" s="255" t="s">
        <v>155</v>
      </c>
      <c r="AU268" s="255" t="s">
        <v>153</v>
      </c>
      <c r="AV268" s="12" t="s">
        <v>152</v>
      </c>
      <c r="AW268" s="12" t="s">
        <v>37</v>
      </c>
      <c r="AX268" s="12" t="s">
        <v>82</v>
      </c>
      <c r="AY268" s="255" t="s">
        <v>144</v>
      </c>
    </row>
    <row r="269" s="1" customFormat="1" ht="25.5" customHeight="1">
      <c r="B269" s="46"/>
      <c r="C269" s="221" t="s">
        <v>437</v>
      </c>
      <c r="D269" s="221" t="s">
        <v>147</v>
      </c>
      <c r="E269" s="222" t="s">
        <v>438</v>
      </c>
      <c r="F269" s="223" t="s">
        <v>439</v>
      </c>
      <c r="G269" s="224" t="s">
        <v>242</v>
      </c>
      <c r="H269" s="225">
        <v>2</v>
      </c>
      <c r="I269" s="226"/>
      <c r="J269" s="227">
        <f>ROUND(I269*H269,2)</f>
        <v>0</v>
      </c>
      <c r="K269" s="223" t="s">
        <v>151</v>
      </c>
      <c r="L269" s="72"/>
      <c r="M269" s="228" t="s">
        <v>21</v>
      </c>
      <c r="N269" s="229" t="s">
        <v>46</v>
      </c>
      <c r="O269" s="47"/>
      <c r="P269" s="230">
        <f>O269*H269</f>
        <v>0</v>
      </c>
      <c r="Q269" s="230">
        <v>0</v>
      </c>
      <c r="R269" s="230">
        <f>Q269*H269</f>
        <v>0</v>
      </c>
      <c r="S269" s="230">
        <v>0</v>
      </c>
      <c r="T269" s="231">
        <f>S269*H269</f>
        <v>0</v>
      </c>
      <c r="AR269" s="24" t="s">
        <v>239</v>
      </c>
      <c r="AT269" s="24" t="s">
        <v>147</v>
      </c>
      <c r="AU269" s="24" t="s">
        <v>153</v>
      </c>
      <c r="AY269" s="24" t="s">
        <v>144</v>
      </c>
      <c r="BE269" s="232">
        <f>IF(N269="základní",J269,0)</f>
        <v>0</v>
      </c>
      <c r="BF269" s="232">
        <f>IF(N269="snížená",J269,0)</f>
        <v>0</v>
      </c>
      <c r="BG269" s="232">
        <f>IF(N269="zákl. přenesená",J269,0)</f>
        <v>0</v>
      </c>
      <c r="BH269" s="232">
        <f>IF(N269="sníž. přenesená",J269,0)</f>
        <v>0</v>
      </c>
      <c r="BI269" s="232">
        <f>IF(N269="nulová",J269,0)</f>
        <v>0</v>
      </c>
      <c r="BJ269" s="24" t="s">
        <v>153</v>
      </c>
      <c r="BK269" s="232">
        <f>ROUND(I269*H269,2)</f>
        <v>0</v>
      </c>
      <c r="BL269" s="24" t="s">
        <v>239</v>
      </c>
      <c r="BM269" s="24" t="s">
        <v>440</v>
      </c>
    </row>
    <row r="270" s="11" customFormat="1">
      <c r="B270" s="233"/>
      <c r="C270" s="234"/>
      <c r="D270" s="235" t="s">
        <v>155</v>
      </c>
      <c r="E270" s="236" t="s">
        <v>21</v>
      </c>
      <c r="F270" s="237" t="s">
        <v>153</v>
      </c>
      <c r="G270" s="234"/>
      <c r="H270" s="238">
        <v>2</v>
      </c>
      <c r="I270" s="239"/>
      <c r="J270" s="234"/>
      <c r="K270" s="234"/>
      <c r="L270" s="240"/>
      <c r="M270" s="241"/>
      <c r="N270" s="242"/>
      <c r="O270" s="242"/>
      <c r="P270" s="242"/>
      <c r="Q270" s="242"/>
      <c r="R270" s="242"/>
      <c r="S270" s="242"/>
      <c r="T270" s="243"/>
      <c r="AT270" s="244" t="s">
        <v>155</v>
      </c>
      <c r="AU270" s="244" t="s">
        <v>153</v>
      </c>
      <c r="AV270" s="11" t="s">
        <v>153</v>
      </c>
      <c r="AW270" s="11" t="s">
        <v>37</v>
      </c>
      <c r="AX270" s="11" t="s">
        <v>74</v>
      </c>
      <c r="AY270" s="244" t="s">
        <v>144</v>
      </c>
    </row>
    <row r="271" s="12" customFormat="1">
      <c r="B271" s="245"/>
      <c r="C271" s="246"/>
      <c r="D271" s="235" t="s">
        <v>155</v>
      </c>
      <c r="E271" s="247" t="s">
        <v>21</v>
      </c>
      <c r="F271" s="248" t="s">
        <v>158</v>
      </c>
      <c r="G271" s="246"/>
      <c r="H271" s="249">
        <v>2</v>
      </c>
      <c r="I271" s="250"/>
      <c r="J271" s="246"/>
      <c r="K271" s="246"/>
      <c r="L271" s="251"/>
      <c r="M271" s="252"/>
      <c r="N271" s="253"/>
      <c r="O271" s="253"/>
      <c r="P271" s="253"/>
      <c r="Q271" s="253"/>
      <c r="R271" s="253"/>
      <c r="S271" s="253"/>
      <c r="T271" s="254"/>
      <c r="AT271" s="255" t="s">
        <v>155</v>
      </c>
      <c r="AU271" s="255" t="s">
        <v>153</v>
      </c>
      <c r="AV271" s="12" t="s">
        <v>152</v>
      </c>
      <c r="AW271" s="12" t="s">
        <v>37</v>
      </c>
      <c r="AX271" s="12" t="s">
        <v>82</v>
      </c>
      <c r="AY271" s="255" t="s">
        <v>144</v>
      </c>
    </row>
    <row r="272" s="1" customFormat="1" ht="25.5" customHeight="1">
      <c r="B272" s="46"/>
      <c r="C272" s="221" t="s">
        <v>441</v>
      </c>
      <c r="D272" s="221" t="s">
        <v>147</v>
      </c>
      <c r="E272" s="222" t="s">
        <v>442</v>
      </c>
      <c r="F272" s="223" t="s">
        <v>439</v>
      </c>
      <c r="G272" s="224" t="s">
        <v>242</v>
      </c>
      <c r="H272" s="225">
        <v>2</v>
      </c>
      <c r="I272" s="226"/>
      <c r="J272" s="227">
        <f>ROUND(I272*H272,2)</f>
        <v>0</v>
      </c>
      <c r="K272" s="223" t="s">
        <v>21</v>
      </c>
      <c r="L272" s="72"/>
      <c r="M272" s="228" t="s">
        <v>21</v>
      </c>
      <c r="N272" s="229" t="s">
        <v>46</v>
      </c>
      <c r="O272" s="47"/>
      <c r="P272" s="230">
        <f>O272*H272</f>
        <v>0</v>
      </c>
      <c r="Q272" s="230">
        <v>0</v>
      </c>
      <c r="R272" s="230">
        <f>Q272*H272</f>
        <v>0</v>
      </c>
      <c r="S272" s="230">
        <v>0</v>
      </c>
      <c r="T272" s="231">
        <f>S272*H272</f>
        <v>0</v>
      </c>
      <c r="AR272" s="24" t="s">
        <v>239</v>
      </c>
      <c r="AT272" s="24" t="s">
        <v>147</v>
      </c>
      <c r="AU272" s="24" t="s">
        <v>153</v>
      </c>
      <c r="AY272" s="24" t="s">
        <v>144</v>
      </c>
      <c r="BE272" s="232">
        <f>IF(N272="základní",J272,0)</f>
        <v>0</v>
      </c>
      <c r="BF272" s="232">
        <f>IF(N272="snížená",J272,0)</f>
        <v>0</v>
      </c>
      <c r="BG272" s="232">
        <f>IF(N272="zákl. přenesená",J272,0)</f>
        <v>0</v>
      </c>
      <c r="BH272" s="232">
        <f>IF(N272="sníž. přenesená",J272,0)</f>
        <v>0</v>
      </c>
      <c r="BI272" s="232">
        <f>IF(N272="nulová",J272,0)</f>
        <v>0</v>
      </c>
      <c r="BJ272" s="24" t="s">
        <v>153</v>
      </c>
      <c r="BK272" s="232">
        <f>ROUND(I272*H272,2)</f>
        <v>0</v>
      </c>
      <c r="BL272" s="24" t="s">
        <v>239</v>
      </c>
      <c r="BM272" s="24" t="s">
        <v>443</v>
      </c>
    </row>
    <row r="273" s="11" customFormat="1">
      <c r="B273" s="233"/>
      <c r="C273" s="234"/>
      <c r="D273" s="235" t="s">
        <v>155</v>
      </c>
      <c r="E273" s="236" t="s">
        <v>21</v>
      </c>
      <c r="F273" s="237" t="s">
        <v>153</v>
      </c>
      <c r="G273" s="234"/>
      <c r="H273" s="238">
        <v>2</v>
      </c>
      <c r="I273" s="239"/>
      <c r="J273" s="234"/>
      <c r="K273" s="234"/>
      <c r="L273" s="240"/>
      <c r="M273" s="241"/>
      <c r="N273" s="242"/>
      <c r="O273" s="242"/>
      <c r="P273" s="242"/>
      <c r="Q273" s="242"/>
      <c r="R273" s="242"/>
      <c r="S273" s="242"/>
      <c r="T273" s="243"/>
      <c r="AT273" s="244" t="s">
        <v>155</v>
      </c>
      <c r="AU273" s="244" t="s">
        <v>153</v>
      </c>
      <c r="AV273" s="11" t="s">
        <v>153</v>
      </c>
      <c r="AW273" s="11" t="s">
        <v>37</v>
      </c>
      <c r="AX273" s="11" t="s">
        <v>74</v>
      </c>
      <c r="AY273" s="244" t="s">
        <v>144</v>
      </c>
    </row>
    <row r="274" s="12" customFormat="1">
      <c r="B274" s="245"/>
      <c r="C274" s="246"/>
      <c r="D274" s="235" t="s">
        <v>155</v>
      </c>
      <c r="E274" s="247" t="s">
        <v>21</v>
      </c>
      <c r="F274" s="248" t="s">
        <v>158</v>
      </c>
      <c r="G274" s="246"/>
      <c r="H274" s="249">
        <v>2</v>
      </c>
      <c r="I274" s="250"/>
      <c r="J274" s="246"/>
      <c r="K274" s="246"/>
      <c r="L274" s="251"/>
      <c r="M274" s="252"/>
      <c r="N274" s="253"/>
      <c r="O274" s="253"/>
      <c r="P274" s="253"/>
      <c r="Q274" s="253"/>
      <c r="R274" s="253"/>
      <c r="S274" s="253"/>
      <c r="T274" s="254"/>
      <c r="AT274" s="255" t="s">
        <v>155</v>
      </c>
      <c r="AU274" s="255" t="s">
        <v>153</v>
      </c>
      <c r="AV274" s="12" t="s">
        <v>152</v>
      </c>
      <c r="AW274" s="12" t="s">
        <v>37</v>
      </c>
      <c r="AX274" s="12" t="s">
        <v>82</v>
      </c>
      <c r="AY274" s="255" t="s">
        <v>144</v>
      </c>
    </row>
    <row r="275" s="1" customFormat="1" ht="16.5" customHeight="1">
      <c r="B275" s="46"/>
      <c r="C275" s="221" t="s">
        <v>444</v>
      </c>
      <c r="D275" s="221" t="s">
        <v>147</v>
      </c>
      <c r="E275" s="222" t="s">
        <v>445</v>
      </c>
      <c r="F275" s="223" t="s">
        <v>446</v>
      </c>
      <c r="G275" s="224" t="s">
        <v>414</v>
      </c>
      <c r="H275" s="225">
        <v>2.2000000000000002</v>
      </c>
      <c r="I275" s="226"/>
      <c r="J275" s="227">
        <f>ROUND(I275*H275,2)</f>
        <v>0</v>
      </c>
      <c r="K275" s="223" t="s">
        <v>151</v>
      </c>
      <c r="L275" s="72"/>
      <c r="M275" s="228" t="s">
        <v>21</v>
      </c>
      <c r="N275" s="229" t="s">
        <v>46</v>
      </c>
      <c r="O275" s="47"/>
      <c r="P275" s="230">
        <f>O275*H275</f>
        <v>0</v>
      </c>
      <c r="Q275" s="230">
        <v>0</v>
      </c>
      <c r="R275" s="230">
        <f>Q275*H275</f>
        <v>0</v>
      </c>
      <c r="S275" s="230">
        <v>0</v>
      </c>
      <c r="T275" s="231">
        <f>S275*H275</f>
        <v>0</v>
      </c>
      <c r="AR275" s="24" t="s">
        <v>239</v>
      </c>
      <c r="AT275" s="24" t="s">
        <v>147</v>
      </c>
      <c r="AU275" s="24" t="s">
        <v>153</v>
      </c>
      <c r="AY275" s="24" t="s">
        <v>144</v>
      </c>
      <c r="BE275" s="232">
        <f>IF(N275="základní",J275,0)</f>
        <v>0</v>
      </c>
      <c r="BF275" s="232">
        <f>IF(N275="snížená",J275,0)</f>
        <v>0</v>
      </c>
      <c r="BG275" s="232">
        <f>IF(N275="zákl. přenesená",J275,0)</f>
        <v>0</v>
      </c>
      <c r="BH275" s="232">
        <f>IF(N275="sníž. přenesená",J275,0)</f>
        <v>0</v>
      </c>
      <c r="BI275" s="232">
        <f>IF(N275="nulová",J275,0)</f>
        <v>0</v>
      </c>
      <c r="BJ275" s="24" t="s">
        <v>153</v>
      </c>
      <c r="BK275" s="232">
        <f>ROUND(I275*H275,2)</f>
        <v>0</v>
      </c>
      <c r="BL275" s="24" t="s">
        <v>239</v>
      </c>
      <c r="BM275" s="24" t="s">
        <v>447</v>
      </c>
    </row>
    <row r="276" s="11" customFormat="1">
      <c r="B276" s="233"/>
      <c r="C276" s="234"/>
      <c r="D276" s="235" t="s">
        <v>155</v>
      </c>
      <c r="E276" s="236" t="s">
        <v>21</v>
      </c>
      <c r="F276" s="237" t="s">
        <v>448</v>
      </c>
      <c r="G276" s="234"/>
      <c r="H276" s="238">
        <v>2.2000000000000002</v>
      </c>
      <c r="I276" s="239"/>
      <c r="J276" s="234"/>
      <c r="K276" s="234"/>
      <c r="L276" s="240"/>
      <c r="M276" s="241"/>
      <c r="N276" s="242"/>
      <c r="O276" s="242"/>
      <c r="P276" s="242"/>
      <c r="Q276" s="242"/>
      <c r="R276" s="242"/>
      <c r="S276" s="242"/>
      <c r="T276" s="243"/>
      <c r="AT276" s="244" t="s">
        <v>155</v>
      </c>
      <c r="AU276" s="244" t="s">
        <v>153</v>
      </c>
      <c r="AV276" s="11" t="s">
        <v>153</v>
      </c>
      <c r="AW276" s="11" t="s">
        <v>37</v>
      </c>
      <c r="AX276" s="11" t="s">
        <v>74</v>
      </c>
      <c r="AY276" s="244" t="s">
        <v>144</v>
      </c>
    </row>
    <row r="277" s="12" customFormat="1">
      <c r="B277" s="245"/>
      <c r="C277" s="246"/>
      <c r="D277" s="235" t="s">
        <v>155</v>
      </c>
      <c r="E277" s="247" t="s">
        <v>21</v>
      </c>
      <c r="F277" s="248" t="s">
        <v>158</v>
      </c>
      <c r="G277" s="246"/>
      <c r="H277" s="249">
        <v>2.2000000000000002</v>
      </c>
      <c r="I277" s="250"/>
      <c r="J277" s="246"/>
      <c r="K277" s="246"/>
      <c r="L277" s="251"/>
      <c r="M277" s="252"/>
      <c r="N277" s="253"/>
      <c r="O277" s="253"/>
      <c r="P277" s="253"/>
      <c r="Q277" s="253"/>
      <c r="R277" s="253"/>
      <c r="S277" s="253"/>
      <c r="T277" s="254"/>
      <c r="AT277" s="255" t="s">
        <v>155</v>
      </c>
      <c r="AU277" s="255" t="s">
        <v>153</v>
      </c>
      <c r="AV277" s="12" t="s">
        <v>152</v>
      </c>
      <c r="AW277" s="12" t="s">
        <v>37</v>
      </c>
      <c r="AX277" s="12" t="s">
        <v>82</v>
      </c>
      <c r="AY277" s="255" t="s">
        <v>144</v>
      </c>
    </row>
    <row r="278" s="1" customFormat="1" ht="16.5" customHeight="1">
      <c r="B278" s="46"/>
      <c r="C278" s="221" t="s">
        <v>449</v>
      </c>
      <c r="D278" s="221" t="s">
        <v>147</v>
      </c>
      <c r="E278" s="222" t="s">
        <v>450</v>
      </c>
      <c r="F278" s="223" t="s">
        <v>451</v>
      </c>
      <c r="G278" s="224" t="s">
        <v>414</v>
      </c>
      <c r="H278" s="225">
        <v>2.2000000000000002</v>
      </c>
      <c r="I278" s="226"/>
      <c r="J278" s="227">
        <f>ROUND(I278*H278,2)</f>
        <v>0</v>
      </c>
      <c r="K278" s="223" t="s">
        <v>21</v>
      </c>
      <c r="L278" s="72"/>
      <c r="M278" s="228" t="s">
        <v>21</v>
      </c>
      <c r="N278" s="229" t="s">
        <v>46</v>
      </c>
      <c r="O278" s="47"/>
      <c r="P278" s="230">
        <f>O278*H278</f>
        <v>0</v>
      </c>
      <c r="Q278" s="230">
        <v>0</v>
      </c>
      <c r="R278" s="230">
        <f>Q278*H278</f>
        <v>0</v>
      </c>
      <c r="S278" s="230">
        <v>0</v>
      </c>
      <c r="T278" s="231">
        <f>S278*H278</f>
        <v>0</v>
      </c>
      <c r="AR278" s="24" t="s">
        <v>239</v>
      </c>
      <c r="AT278" s="24" t="s">
        <v>147</v>
      </c>
      <c r="AU278" s="24" t="s">
        <v>153</v>
      </c>
      <c r="AY278" s="24" t="s">
        <v>144</v>
      </c>
      <c r="BE278" s="232">
        <f>IF(N278="základní",J278,0)</f>
        <v>0</v>
      </c>
      <c r="BF278" s="232">
        <f>IF(N278="snížená",J278,0)</f>
        <v>0</v>
      </c>
      <c r="BG278" s="232">
        <f>IF(N278="zákl. přenesená",J278,0)</f>
        <v>0</v>
      </c>
      <c r="BH278" s="232">
        <f>IF(N278="sníž. přenesená",J278,0)</f>
        <v>0</v>
      </c>
      <c r="BI278" s="232">
        <f>IF(N278="nulová",J278,0)</f>
        <v>0</v>
      </c>
      <c r="BJ278" s="24" t="s">
        <v>153</v>
      </c>
      <c r="BK278" s="232">
        <f>ROUND(I278*H278,2)</f>
        <v>0</v>
      </c>
      <c r="BL278" s="24" t="s">
        <v>239</v>
      </c>
      <c r="BM278" s="24" t="s">
        <v>452</v>
      </c>
    </row>
    <row r="279" s="11" customFormat="1">
      <c r="B279" s="233"/>
      <c r="C279" s="234"/>
      <c r="D279" s="235" t="s">
        <v>155</v>
      </c>
      <c r="E279" s="236" t="s">
        <v>21</v>
      </c>
      <c r="F279" s="237" t="s">
        <v>448</v>
      </c>
      <c r="G279" s="234"/>
      <c r="H279" s="238">
        <v>2.2000000000000002</v>
      </c>
      <c r="I279" s="239"/>
      <c r="J279" s="234"/>
      <c r="K279" s="234"/>
      <c r="L279" s="240"/>
      <c r="M279" s="241"/>
      <c r="N279" s="242"/>
      <c r="O279" s="242"/>
      <c r="P279" s="242"/>
      <c r="Q279" s="242"/>
      <c r="R279" s="242"/>
      <c r="S279" s="242"/>
      <c r="T279" s="243"/>
      <c r="AT279" s="244" t="s">
        <v>155</v>
      </c>
      <c r="AU279" s="244" t="s">
        <v>153</v>
      </c>
      <c r="AV279" s="11" t="s">
        <v>153</v>
      </c>
      <c r="AW279" s="11" t="s">
        <v>37</v>
      </c>
      <c r="AX279" s="11" t="s">
        <v>74</v>
      </c>
      <c r="AY279" s="244" t="s">
        <v>144</v>
      </c>
    </row>
    <row r="280" s="12" customFormat="1">
      <c r="B280" s="245"/>
      <c r="C280" s="246"/>
      <c r="D280" s="235" t="s">
        <v>155</v>
      </c>
      <c r="E280" s="247" t="s">
        <v>21</v>
      </c>
      <c r="F280" s="248" t="s">
        <v>158</v>
      </c>
      <c r="G280" s="246"/>
      <c r="H280" s="249">
        <v>2.2000000000000002</v>
      </c>
      <c r="I280" s="250"/>
      <c r="J280" s="246"/>
      <c r="K280" s="246"/>
      <c r="L280" s="251"/>
      <c r="M280" s="252"/>
      <c r="N280" s="253"/>
      <c r="O280" s="253"/>
      <c r="P280" s="253"/>
      <c r="Q280" s="253"/>
      <c r="R280" s="253"/>
      <c r="S280" s="253"/>
      <c r="T280" s="254"/>
      <c r="AT280" s="255" t="s">
        <v>155</v>
      </c>
      <c r="AU280" s="255" t="s">
        <v>153</v>
      </c>
      <c r="AV280" s="12" t="s">
        <v>152</v>
      </c>
      <c r="AW280" s="12" t="s">
        <v>37</v>
      </c>
      <c r="AX280" s="12" t="s">
        <v>82</v>
      </c>
      <c r="AY280" s="255" t="s">
        <v>144</v>
      </c>
    </row>
    <row r="281" s="1" customFormat="1" ht="25.5" customHeight="1">
      <c r="B281" s="46"/>
      <c r="C281" s="221" t="s">
        <v>453</v>
      </c>
      <c r="D281" s="221" t="s">
        <v>147</v>
      </c>
      <c r="E281" s="222" t="s">
        <v>454</v>
      </c>
      <c r="F281" s="223" t="s">
        <v>455</v>
      </c>
      <c r="G281" s="224" t="s">
        <v>425</v>
      </c>
      <c r="H281" s="268"/>
      <c r="I281" s="226"/>
      <c r="J281" s="227">
        <f>ROUND(I281*H281,2)</f>
        <v>0</v>
      </c>
      <c r="K281" s="223" t="s">
        <v>151</v>
      </c>
      <c r="L281" s="72"/>
      <c r="M281" s="228" t="s">
        <v>21</v>
      </c>
      <c r="N281" s="229" t="s">
        <v>46</v>
      </c>
      <c r="O281" s="47"/>
      <c r="P281" s="230">
        <f>O281*H281</f>
        <v>0</v>
      </c>
      <c r="Q281" s="230">
        <v>0</v>
      </c>
      <c r="R281" s="230">
        <f>Q281*H281</f>
        <v>0</v>
      </c>
      <c r="S281" s="230">
        <v>0</v>
      </c>
      <c r="T281" s="231">
        <f>S281*H281</f>
        <v>0</v>
      </c>
      <c r="AR281" s="24" t="s">
        <v>239</v>
      </c>
      <c r="AT281" s="24" t="s">
        <v>147</v>
      </c>
      <c r="AU281" s="24" t="s">
        <v>153</v>
      </c>
      <c r="AY281" s="24" t="s">
        <v>144</v>
      </c>
      <c r="BE281" s="232">
        <f>IF(N281="základní",J281,0)</f>
        <v>0</v>
      </c>
      <c r="BF281" s="232">
        <f>IF(N281="snížená",J281,0)</f>
        <v>0</v>
      </c>
      <c r="BG281" s="232">
        <f>IF(N281="zákl. přenesená",J281,0)</f>
        <v>0</v>
      </c>
      <c r="BH281" s="232">
        <f>IF(N281="sníž. přenesená",J281,0)</f>
        <v>0</v>
      </c>
      <c r="BI281" s="232">
        <f>IF(N281="nulová",J281,0)</f>
        <v>0</v>
      </c>
      <c r="BJ281" s="24" t="s">
        <v>153</v>
      </c>
      <c r="BK281" s="232">
        <f>ROUND(I281*H281,2)</f>
        <v>0</v>
      </c>
      <c r="BL281" s="24" t="s">
        <v>239</v>
      </c>
      <c r="BM281" s="24" t="s">
        <v>456</v>
      </c>
    </row>
    <row r="282" s="11" customFormat="1">
      <c r="B282" s="233"/>
      <c r="C282" s="234"/>
      <c r="D282" s="235" t="s">
        <v>155</v>
      </c>
      <c r="E282" s="234"/>
      <c r="F282" s="237" t="s">
        <v>457</v>
      </c>
      <c r="G282" s="234"/>
      <c r="H282" s="238">
        <v>459.68000000000001</v>
      </c>
      <c r="I282" s="239"/>
      <c r="J282" s="234"/>
      <c r="K282" s="234"/>
      <c r="L282" s="240"/>
      <c r="M282" s="241"/>
      <c r="N282" s="242"/>
      <c r="O282" s="242"/>
      <c r="P282" s="242"/>
      <c r="Q282" s="242"/>
      <c r="R282" s="242"/>
      <c r="S282" s="242"/>
      <c r="T282" s="243"/>
      <c r="AT282" s="244" t="s">
        <v>155</v>
      </c>
      <c r="AU282" s="244" t="s">
        <v>153</v>
      </c>
      <c r="AV282" s="11" t="s">
        <v>153</v>
      </c>
      <c r="AW282" s="11" t="s">
        <v>6</v>
      </c>
      <c r="AX282" s="11" t="s">
        <v>82</v>
      </c>
      <c r="AY282" s="244" t="s">
        <v>144</v>
      </c>
    </row>
    <row r="283" s="10" customFormat="1" ht="29.88" customHeight="1">
      <c r="B283" s="205"/>
      <c r="C283" s="206"/>
      <c r="D283" s="207" t="s">
        <v>73</v>
      </c>
      <c r="E283" s="219" t="s">
        <v>458</v>
      </c>
      <c r="F283" s="219" t="s">
        <v>459</v>
      </c>
      <c r="G283" s="206"/>
      <c r="H283" s="206"/>
      <c r="I283" s="209"/>
      <c r="J283" s="220">
        <f>BK283</f>
        <v>0</v>
      </c>
      <c r="K283" s="206"/>
      <c r="L283" s="211"/>
      <c r="M283" s="212"/>
      <c r="N283" s="213"/>
      <c r="O283" s="213"/>
      <c r="P283" s="214">
        <f>SUM(P284:P311)</f>
        <v>0</v>
      </c>
      <c r="Q283" s="213"/>
      <c r="R283" s="214">
        <f>SUM(R284:R311)</f>
        <v>1.1204927299999998</v>
      </c>
      <c r="S283" s="213"/>
      <c r="T283" s="215">
        <f>SUM(T284:T311)</f>
        <v>0.02784</v>
      </c>
      <c r="AR283" s="216" t="s">
        <v>153</v>
      </c>
      <c r="AT283" s="217" t="s">
        <v>73</v>
      </c>
      <c r="AU283" s="217" t="s">
        <v>82</v>
      </c>
      <c r="AY283" s="216" t="s">
        <v>144</v>
      </c>
      <c r="BK283" s="218">
        <f>SUM(BK284:BK311)</f>
        <v>0</v>
      </c>
    </row>
    <row r="284" s="1" customFormat="1" ht="38.25" customHeight="1">
      <c r="B284" s="46"/>
      <c r="C284" s="221" t="s">
        <v>460</v>
      </c>
      <c r="D284" s="221" t="s">
        <v>147</v>
      </c>
      <c r="E284" s="222" t="s">
        <v>461</v>
      </c>
      <c r="F284" s="223" t="s">
        <v>462</v>
      </c>
      <c r="G284" s="224" t="s">
        <v>180</v>
      </c>
      <c r="H284" s="225">
        <v>7.6799999999999997</v>
      </c>
      <c r="I284" s="226"/>
      <c r="J284" s="227">
        <f>ROUND(I284*H284,2)</f>
        <v>0</v>
      </c>
      <c r="K284" s="223" t="s">
        <v>151</v>
      </c>
      <c r="L284" s="72"/>
      <c r="M284" s="228" t="s">
        <v>21</v>
      </c>
      <c r="N284" s="229" t="s">
        <v>46</v>
      </c>
      <c r="O284" s="47"/>
      <c r="P284" s="230">
        <f>O284*H284</f>
        <v>0</v>
      </c>
      <c r="Q284" s="230">
        <v>0.02503</v>
      </c>
      <c r="R284" s="230">
        <f>Q284*H284</f>
        <v>0.1922304</v>
      </c>
      <c r="S284" s="230">
        <v>0</v>
      </c>
      <c r="T284" s="231">
        <f>S284*H284</f>
        <v>0</v>
      </c>
      <c r="AR284" s="24" t="s">
        <v>239</v>
      </c>
      <c r="AT284" s="24" t="s">
        <v>147</v>
      </c>
      <c r="AU284" s="24" t="s">
        <v>153</v>
      </c>
      <c r="AY284" s="24" t="s">
        <v>144</v>
      </c>
      <c r="BE284" s="232">
        <f>IF(N284="základní",J284,0)</f>
        <v>0</v>
      </c>
      <c r="BF284" s="232">
        <f>IF(N284="snížená",J284,0)</f>
        <v>0</v>
      </c>
      <c r="BG284" s="232">
        <f>IF(N284="zákl. přenesená",J284,0)</f>
        <v>0</v>
      </c>
      <c r="BH284" s="232">
        <f>IF(N284="sníž. přenesená",J284,0)</f>
        <v>0</v>
      </c>
      <c r="BI284" s="232">
        <f>IF(N284="nulová",J284,0)</f>
        <v>0</v>
      </c>
      <c r="BJ284" s="24" t="s">
        <v>153</v>
      </c>
      <c r="BK284" s="232">
        <f>ROUND(I284*H284,2)</f>
        <v>0</v>
      </c>
      <c r="BL284" s="24" t="s">
        <v>239</v>
      </c>
      <c r="BM284" s="24" t="s">
        <v>463</v>
      </c>
    </row>
    <row r="285" s="1" customFormat="1">
      <c r="B285" s="46"/>
      <c r="C285" s="74"/>
      <c r="D285" s="235" t="s">
        <v>167</v>
      </c>
      <c r="E285" s="74"/>
      <c r="F285" s="256" t="s">
        <v>464</v>
      </c>
      <c r="G285" s="74"/>
      <c r="H285" s="74"/>
      <c r="I285" s="191"/>
      <c r="J285" s="74"/>
      <c r="K285" s="74"/>
      <c r="L285" s="72"/>
      <c r="M285" s="257"/>
      <c r="N285" s="47"/>
      <c r="O285" s="47"/>
      <c r="P285" s="47"/>
      <c r="Q285" s="47"/>
      <c r="R285" s="47"/>
      <c r="S285" s="47"/>
      <c r="T285" s="95"/>
      <c r="AT285" s="24" t="s">
        <v>167</v>
      </c>
      <c r="AU285" s="24" t="s">
        <v>153</v>
      </c>
    </row>
    <row r="286" s="11" customFormat="1">
      <c r="B286" s="233"/>
      <c r="C286" s="234"/>
      <c r="D286" s="235" t="s">
        <v>155</v>
      </c>
      <c r="E286" s="236" t="s">
        <v>21</v>
      </c>
      <c r="F286" s="237" t="s">
        <v>465</v>
      </c>
      <c r="G286" s="234"/>
      <c r="H286" s="238">
        <v>7.6799999999999997</v>
      </c>
      <c r="I286" s="239"/>
      <c r="J286" s="234"/>
      <c r="K286" s="234"/>
      <c r="L286" s="240"/>
      <c r="M286" s="241"/>
      <c r="N286" s="242"/>
      <c r="O286" s="242"/>
      <c r="P286" s="242"/>
      <c r="Q286" s="242"/>
      <c r="R286" s="242"/>
      <c r="S286" s="242"/>
      <c r="T286" s="243"/>
      <c r="AT286" s="244" t="s">
        <v>155</v>
      </c>
      <c r="AU286" s="244" t="s">
        <v>153</v>
      </c>
      <c r="AV286" s="11" t="s">
        <v>153</v>
      </c>
      <c r="AW286" s="11" t="s">
        <v>37</v>
      </c>
      <c r="AX286" s="11" t="s">
        <v>74</v>
      </c>
      <c r="AY286" s="244" t="s">
        <v>144</v>
      </c>
    </row>
    <row r="287" s="12" customFormat="1">
      <c r="B287" s="245"/>
      <c r="C287" s="246"/>
      <c r="D287" s="235" t="s">
        <v>155</v>
      </c>
      <c r="E287" s="247" t="s">
        <v>21</v>
      </c>
      <c r="F287" s="248" t="s">
        <v>158</v>
      </c>
      <c r="G287" s="246"/>
      <c r="H287" s="249">
        <v>7.6799999999999997</v>
      </c>
      <c r="I287" s="250"/>
      <c r="J287" s="246"/>
      <c r="K287" s="246"/>
      <c r="L287" s="251"/>
      <c r="M287" s="252"/>
      <c r="N287" s="253"/>
      <c r="O287" s="253"/>
      <c r="P287" s="253"/>
      <c r="Q287" s="253"/>
      <c r="R287" s="253"/>
      <c r="S287" s="253"/>
      <c r="T287" s="254"/>
      <c r="AT287" s="255" t="s">
        <v>155</v>
      </c>
      <c r="AU287" s="255" t="s">
        <v>153</v>
      </c>
      <c r="AV287" s="12" t="s">
        <v>152</v>
      </c>
      <c r="AW287" s="12" t="s">
        <v>37</v>
      </c>
      <c r="AX287" s="12" t="s">
        <v>82</v>
      </c>
      <c r="AY287" s="255" t="s">
        <v>144</v>
      </c>
    </row>
    <row r="288" s="1" customFormat="1" ht="38.25" customHeight="1">
      <c r="B288" s="46"/>
      <c r="C288" s="221" t="s">
        <v>466</v>
      </c>
      <c r="D288" s="221" t="s">
        <v>147</v>
      </c>
      <c r="E288" s="222" t="s">
        <v>467</v>
      </c>
      <c r="F288" s="223" t="s">
        <v>468</v>
      </c>
      <c r="G288" s="224" t="s">
        <v>180</v>
      </c>
      <c r="H288" s="225">
        <v>4.4630000000000001</v>
      </c>
      <c r="I288" s="226"/>
      <c r="J288" s="227">
        <f>ROUND(I288*H288,2)</f>
        <v>0</v>
      </c>
      <c r="K288" s="223" t="s">
        <v>151</v>
      </c>
      <c r="L288" s="72"/>
      <c r="M288" s="228" t="s">
        <v>21</v>
      </c>
      <c r="N288" s="229" t="s">
        <v>46</v>
      </c>
      <c r="O288" s="47"/>
      <c r="P288" s="230">
        <f>O288*H288</f>
        <v>0</v>
      </c>
      <c r="Q288" s="230">
        <v>0.025659999999999999</v>
      </c>
      <c r="R288" s="230">
        <f>Q288*H288</f>
        <v>0.11452058</v>
      </c>
      <c r="S288" s="230">
        <v>0</v>
      </c>
      <c r="T288" s="231">
        <f>S288*H288</f>
        <v>0</v>
      </c>
      <c r="AR288" s="24" t="s">
        <v>239</v>
      </c>
      <c r="AT288" s="24" t="s">
        <v>147</v>
      </c>
      <c r="AU288" s="24" t="s">
        <v>153</v>
      </c>
      <c r="AY288" s="24" t="s">
        <v>144</v>
      </c>
      <c r="BE288" s="232">
        <f>IF(N288="základní",J288,0)</f>
        <v>0</v>
      </c>
      <c r="BF288" s="232">
        <f>IF(N288="snížená",J288,0)</f>
        <v>0</v>
      </c>
      <c r="BG288" s="232">
        <f>IF(N288="zákl. přenesená",J288,0)</f>
        <v>0</v>
      </c>
      <c r="BH288" s="232">
        <f>IF(N288="sníž. přenesená",J288,0)</f>
        <v>0</v>
      </c>
      <c r="BI288" s="232">
        <f>IF(N288="nulová",J288,0)</f>
        <v>0</v>
      </c>
      <c r="BJ288" s="24" t="s">
        <v>153</v>
      </c>
      <c r="BK288" s="232">
        <f>ROUND(I288*H288,2)</f>
        <v>0</v>
      </c>
      <c r="BL288" s="24" t="s">
        <v>239</v>
      </c>
      <c r="BM288" s="24" t="s">
        <v>469</v>
      </c>
    </row>
    <row r="289" s="1" customFormat="1">
      <c r="B289" s="46"/>
      <c r="C289" s="74"/>
      <c r="D289" s="235" t="s">
        <v>167</v>
      </c>
      <c r="E289" s="74"/>
      <c r="F289" s="256" t="s">
        <v>464</v>
      </c>
      <c r="G289" s="74"/>
      <c r="H289" s="74"/>
      <c r="I289" s="191"/>
      <c r="J289" s="74"/>
      <c r="K289" s="74"/>
      <c r="L289" s="72"/>
      <c r="M289" s="257"/>
      <c r="N289" s="47"/>
      <c r="O289" s="47"/>
      <c r="P289" s="47"/>
      <c r="Q289" s="47"/>
      <c r="R289" s="47"/>
      <c r="S289" s="47"/>
      <c r="T289" s="95"/>
      <c r="AT289" s="24" t="s">
        <v>167</v>
      </c>
      <c r="AU289" s="24" t="s">
        <v>153</v>
      </c>
    </row>
    <row r="290" s="11" customFormat="1">
      <c r="B290" s="233"/>
      <c r="C290" s="234"/>
      <c r="D290" s="235" t="s">
        <v>155</v>
      </c>
      <c r="E290" s="236" t="s">
        <v>21</v>
      </c>
      <c r="F290" s="237" t="s">
        <v>470</v>
      </c>
      <c r="G290" s="234"/>
      <c r="H290" s="238">
        <v>4.4630000000000001</v>
      </c>
      <c r="I290" s="239"/>
      <c r="J290" s="234"/>
      <c r="K290" s="234"/>
      <c r="L290" s="240"/>
      <c r="M290" s="241"/>
      <c r="N290" s="242"/>
      <c r="O290" s="242"/>
      <c r="P290" s="242"/>
      <c r="Q290" s="242"/>
      <c r="R290" s="242"/>
      <c r="S290" s="242"/>
      <c r="T290" s="243"/>
      <c r="AT290" s="244" t="s">
        <v>155</v>
      </c>
      <c r="AU290" s="244" t="s">
        <v>153</v>
      </c>
      <c r="AV290" s="11" t="s">
        <v>153</v>
      </c>
      <c r="AW290" s="11" t="s">
        <v>37</v>
      </c>
      <c r="AX290" s="11" t="s">
        <v>74</v>
      </c>
      <c r="AY290" s="244" t="s">
        <v>144</v>
      </c>
    </row>
    <row r="291" s="12" customFormat="1">
      <c r="B291" s="245"/>
      <c r="C291" s="246"/>
      <c r="D291" s="235" t="s">
        <v>155</v>
      </c>
      <c r="E291" s="247" t="s">
        <v>21</v>
      </c>
      <c r="F291" s="248" t="s">
        <v>158</v>
      </c>
      <c r="G291" s="246"/>
      <c r="H291" s="249">
        <v>4.4630000000000001</v>
      </c>
      <c r="I291" s="250"/>
      <c r="J291" s="246"/>
      <c r="K291" s="246"/>
      <c r="L291" s="251"/>
      <c r="M291" s="252"/>
      <c r="N291" s="253"/>
      <c r="O291" s="253"/>
      <c r="P291" s="253"/>
      <c r="Q291" s="253"/>
      <c r="R291" s="253"/>
      <c r="S291" s="253"/>
      <c r="T291" s="254"/>
      <c r="AT291" s="255" t="s">
        <v>155</v>
      </c>
      <c r="AU291" s="255" t="s">
        <v>153</v>
      </c>
      <c r="AV291" s="12" t="s">
        <v>152</v>
      </c>
      <c r="AW291" s="12" t="s">
        <v>37</v>
      </c>
      <c r="AX291" s="12" t="s">
        <v>82</v>
      </c>
      <c r="AY291" s="255" t="s">
        <v>144</v>
      </c>
    </row>
    <row r="292" s="1" customFormat="1" ht="51" customHeight="1">
      <c r="B292" s="46"/>
      <c r="C292" s="221" t="s">
        <v>471</v>
      </c>
      <c r="D292" s="221" t="s">
        <v>147</v>
      </c>
      <c r="E292" s="222" t="s">
        <v>472</v>
      </c>
      <c r="F292" s="223" t="s">
        <v>473</v>
      </c>
      <c r="G292" s="224" t="s">
        <v>180</v>
      </c>
      <c r="H292" s="225">
        <v>15.275</v>
      </c>
      <c r="I292" s="226"/>
      <c r="J292" s="227">
        <f>ROUND(I292*H292,2)</f>
        <v>0</v>
      </c>
      <c r="K292" s="223" t="s">
        <v>151</v>
      </c>
      <c r="L292" s="72"/>
      <c r="M292" s="228" t="s">
        <v>21</v>
      </c>
      <c r="N292" s="229" t="s">
        <v>46</v>
      </c>
      <c r="O292" s="47"/>
      <c r="P292" s="230">
        <f>O292*H292</f>
        <v>0</v>
      </c>
      <c r="Q292" s="230">
        <v>0.046530000000000002</v>
      </c>
      <c r="R292" s="230">
        <f>Q292*H292</f>
        <v>0.71074575000000006</v>
      </c>
      <c r="S292" s="230">
        <v>0</v>
      </c>
      <c r="T292" s="231">
        <f>S292*H292</f>
        <v>0</v>
      </c>
      <c r="AR292" s="24" t="s">
        <v>239</v>
      </c>
      <c r="AT292" s="24" t="s">
        <v>147</v>
      </c>
      <c r="AU292" s="24" t="s">
        <v>153</v>
      </c>
      <c r="AY292" s="24" t="s">
        <v>144</v>
      </c>
      <c r="BE292" s="232">
        <f>IF(N292="základní",J292,0)</f>
        <v>0</v>
      </c>
      <c r="BF292" s="232">
        <f>IF(N292="snížená",J292,0)</f>
        <v>0</v>
      </c>
      <c r="BG292" s="232">
        <f>IF(N292="zákl. přenesená",J292,0)</f>
        <v>0</v>
      </c>
      <c r="BH292" s="232">
        <f>IF(N292="sníž. přenesená",J292,0)</f>
        <v>0</v>
      </c>
      <c r="BI292" s="232">
        <f>IF(N292="nulová",J292,0)</f>
        <v>0</v>
      </c>
      <c r="BJ292" s="24" t="s">
        <v>153</v>
      </c>
      <c r="BK292" s="232">
        <f>ROUND(I292*H292,2)</f>
        <v>0</v>
      </c>
      <c r="BL292" s="24" t="s">
        <v>239</v>
      </c>
      <c r="BM292" s="24" t="s">
        <v>474</v>
      </c>
    </row>
    <row r="293" s="1" customFormat="1">
      <c r="B293" s="46"/>
      <c r="C293" s="74"/>
      <c r="D293" s="235" t="s">
        <v>167</v>
      </c>
      <c r="E293" s="74"/>
      <c r="F293" s="256" t="s">
        <v>475</v>
      </c>
      <c r="G293" s="74"/>
      <c r="H293" s="74"/>
      <c r="I293" s="191"/>
      <c r="J293" s="74"/>
      <c r="K293" s="74"/>
      <c r="L293" s="72"/>
      <c r="M293" s="257"/>
      <c r="N293" s="47"/>
      <c r="O293" s="47"/>
      <c r="P293" s="47"/>
      <c r="Q293" s="47"/>
      <c r="R293" s="47"/>
      <c r="S293" s="47"/>
      <c r="T293" s="95"/>
      <c r="AT293" s="24" t="s">
        <v>167</v>
      </c>
      <c r="AU293" s="24" t="s">
        <v>153</v>
      </c>
    </row>
    <row r="294" s="11" customFormat="1">
      <c r="B294" s="233"/>
      <c r="C294" s="234"/>
      <c r="D294" s="235" t="s">
        <v>155</v>
      </c>
      <c r="E294" s="236" t="s">
        <v>21</v>
      </c>
      <c r="F294" s="237" t="s">
        <v>476</v>
      </c>
      <c r="G294" s="234"/>
      <c r="H294" s="238">
        <v>15.275</v>
      </c>
      <c r="I294" s="239"/>
      <c r="J294" s="234"/>
      <c r="K294" s="234"/>
      <c r="L294" s="240"/>
      <c r="M294" s="241"/>
      <c r="N294" s="242"/>
      <c r="O294" s="242"/>
      <c r="P294" s="242"/>
      <c r="Q294" s="242"/>
      <c r="R294" s="242"/>
      <c r="S294" s="242"/>
      <c r="T294" s="243"/>
      <c r="AT294" s="244" t="s">
        <v>155</v>
      </c>
      <c r="AU294" s="244" t="s">
        <v>153</v>
      </c>
      <c r="AV294" s="11" t="s">
        <v>153</v>
      </c>
      <c r="AW294" s="11" t="s">
        <v>37</v>
      </c>
      <c r="AX294" s="11" t="s">
        <v>74</v>
      </c>
      <c r="AY294" s="244" t="s">
        <v>144</v>
      </c>
    </row>
    <row r="295" s="12" customFormat="1">
      <c r="B295" s="245"/>
      <c r="C295" s="246"/>
      <c r="D295" s="235" t="s">
        <v>155</v>
      </c>
      <c r="E295" s="247" t="s">
        <v>21</v>
      </c>
      <c r="F295" s="248" t="s">
        <v>158</v>
      </c>
      <c r="G295" s="246"/>
      <c r="H295" s="249">
        <v>15.275</v>
      </c>
      <c r="I295" s="250"/>
      <c r="J295" s="246"/>
      <c r="K295" s="246"/>
      <c r="L295" s="251"/>
      <c r="M295" s="252"/>
      <c r="N295" s="253"/>
      <c r="O295" s="253"/>
      <c r="P295" s="253"/>
      <c r="Q295" s="253"/>
      <c r="R295" s="253"/>
      <c r="S295" s="253"/>
      <c r="T295" s="254"/>
      <c r="AT295" s="255" t="s">
        <v>155</v>
      </c>
      <c r="AU295" s="255" t="s">
        <v>153</v>
      </c>
      <c r="AV295" s="12" t="s">
        <v>152</v>
      </c>
      <c r="AW295" s="12" t="s">
        <v>37</v>
      </c>
      <c r="AX295" s="12" t="s">
        <v>82</v>
      </c>
      <c r="AY295" s="255" t="s">
        <v>144</v>
      </c>
    </row>
    <row r="296" s="1" customFormat="1" ht="25.5" customHeight="1">
      <c r="B296" s="46"/>
      <c r="C296" s="221" t="s">
        <v>477</v>
      </c>
      <c r="D296" s="221" t="s">
        <v>147</v>
      </c>
      <c r="E296" s="222" t="s">
        <v>478</v>
      </c>
      <c r="F296" s="223" t="s">
        <v>479</v>
      </c>
      <c r="G296" s="224" t="s">
        <v>242</v>
      </c>
      <c r="H296" s="225">
        <v>24</v>
      </c>
      <c r="I296" s="226"/>
      <c r="J296" s="227">
        <f>ROUND(I296*H296,2)</f>
        <v>0</v>
      </c>
      <c r="K296" s="223" t="s">
        <v>151</v>
      </c>
      <c r="L296" s="72"/>
      <c r="M296" s="228" t="s">
        <v>21</v>
      </c>
      <c r="N296" s="229" t="s">
        <v>46</v>
      </c>
      <c r="O296" s="47"/>
      <c r="P296" s="230">
        <f>O296*H296</f>
        <v>0</v>
      </c>
      <c r="Q296" s="230">
        <v>0.00157</v>
      </c>
      <c r="R296" s="230">
        <f>Q296*H296</f>
        <v>0.037679999999999998</v>
      </c>
      <c r="S296" s="230">
        <v>0.00116</v>
      </c>
      <c r="T296" s="231">
        <f>S296*H296</f>
        <v>0.02784</v>
      </c>
      <c r="AR296" s="24" t="s">
        <v>239</v>
      </c>
      <c r="AT296" s="24" t="s">
        <v>147</v>
      </c>
      <c r="AU296" s="24" t="s">
        <v>153</v>
      </c>
      <c r="AY296" s="24" t="s">
        <v>144</v>
      </c>
      <c r="BE296" s="232">
        <f>IF(N296="základní",J296,0)</f>
        <v>0</v>
      </c>
      <c r="BF296" s="232">
        <f>IF(N296="snížená",J296,0)</f>
        <v>0</v>
      </c>
      <c r="BG296" s="232">
        <f>IF(N296="zákl. přenesená",J296,0)</f>
        <v>0</v>
      </c>
      <c r="BH296" s="232">
        <f>IF(N296="sníž. přenesená",J296,0)</f>
        <v>0</v>
      </c>
      <c r="BI296" s="232">
        <f>IF(N296="nulová",J296,0)</f>
        <v>0</v>
      </c>
      <c r="BJ296" s="24" t="s">
        <v>153</v>
      </c>
      <c r="BK296" s="232">
        <f>ROUND(I296*H296,2)</f>
        <v>0</v>
      </c>
      <c r="BL296" s="24" t="s">
        <v>239</v>
      </c>
      <c r="BM296" s="24" t="s">
        <v>480</v>
      </c>
    </row>
    <row r="297" s="1" customFormat="1">
      <c r="B297" s="46"/>
      <c r="C297" s="74"/>
      <c r="D297" s="235" t="s">
        <v>167</v>
      </c>
      <c r="E297" s="74"/>
      <c r="F297" s="256" t="s">
        <v>481</v>
      </c>
      <c r="G297" s="74"/>
      <c r="H297" s="74"/>
      <c r="I297" s="191"/>
      <c r="J297" s="74"/>
      <c r="K297" s="74"/>
      <c r="L297" s="72"/>
      <c r="M297" s="257"/>
      <c r="N297" s="47"/>
      <c r="O297" s="47"/>
      <c r="P297" s="47"/>
      <c r="Q297" s="47"/>
      <c r="R297" s="47"/>
      <c r="S297" s="47"/>
      <c r="T297" s="95"/>
      <c r="AT297" s="24" t="s">
        <v>167</v>
      </c>
      <c r="AU297" s="24" t="s">
        <v>153</v>
      </c>
    </row>
    <row r="298" s="11" customFormat="1">
      <c r="B298" s="233"/>
      <c r="C298" s="234"/>
      <c r="D298" s="235" t="s">
        <v>155</v>
      </c>
      <c r="E298" s="236" t="s">
        <v>21</v>
      </c>
      <c r="F298" s="237" t="s">
        <v>482</v>
      </c>
      <c r="G298" s="234"/>
      <c r="H298" s="238">
        <v>24</v>
      </c>
      <c r="I298" s="239"/>
      <c r="J298" s="234"/>
      <c r="K298" s="234"/>
      <c r="L298" s="240"/>
      <c r="M298" s="241"/>
      <c r="N298" s="242"/>
      <c r="O298" s="242"/>
      <c r="P298" s="242"/>
      <c r="Q298" s="242"/>
      <c r="R298" s="242"/>
      <c r="S298" s="242"/>
      <c r="T298" s="243"/>
      <c r="AT298" s="244" t="s">
        <v>155</v>
      </c>
      <c r="AU298" s="244" t="s">
        <v>153</v>
      </c>
      <c r="AV298" s="11" t="s">
        <v>153</v>
      </c>
      <c r="AW298" s="11" t="s">
        <v>37</v>
      </c>
      <c r="AX298" s="11" t="s">
        <v>74</v>
      </c>
      <c r="AY298" s="244" t="s">
        <v>144</v>
      </c>
    </row>
    <row r="299" s="12" customFormat="1">
      <c r="B299" s="245"/>
      <c r="C299" s="246"/>
      <c r="D299" s="235" t="s">
        <v>155</v>
      </c>
      <c r="E299" s="247" t="s">
        <v>21</v>
      </c>
      <c r="F299" s="248" t="s">
        <v>158</v>
      </c>
      <c r="G299" s="246"/>
      <c r="H299" s="249">
        <v>24</v>
      </c>
      <c r="I299" s="250"/>
      <c r="J299" s="246"/>
      <c r="K299" s="246"/>
      <c r="L299" s="251"/>
      <c r="M299" s="252"/>
      <c r="N299" s="253"/>
      <c r="O299" s="253"/>
      <c r="P299" s="253"/>
      <c r="Q299" s="253"/>
      <c r="R299" s="253"/>
      <c r="S299" s="253"/>
      <c r="T299" s="254"/>
      <c r="AT299" s="255" t="s">
        <v>155</v>
      </c>
      <c r="AU299" s="255" t="s">
        <v>153</v>
      </c>
      <c r="AV299" s="12" t="s">
        <v>152</v>
      </c>
      <c r="AW299" s="12" t="s">
        <v>37</v>
      </c>
      <c r="AX299" s="12" t="s">
        <v>82</v>
      </c>
      <c r="AY299" s="255" t="s">
        <v>144</v>
      </c>
    </row>
    <row r="300" s="1" customFormat="1" ht="16.5" customHeight="1">
      <c r="B300" s="46"/>
      <c r="C300" s="221" t="s">
        <v>483</v>
      </c>
      <c r="D300" s="221" t="s">
        <v>147</v>
      </c>
      <c r="E300" s="222" t="s">
        <v>484</v>
      </c>
      <c r="F300" s="223" t="s">
        <v>485</v>
      </c>
      <c r="G300" s="224" t="s">
        <v>414</v>
      </c>
      <c r="H300" s="225">
        <v>1.6000000000000001</v>
      </c>
      <c r="I300" s="226"/>
      <c r="J300" s="227">
        <f>ROUND(I300*H300,2)</f>
        <v>0</v>
      </c>
      <c r="K300" s="223" t="s">
        <v>151</v>
      </c>
      <c r="L300" s="72"/>
      <c r="M300" s="228" t="s">
        <v>21</v>
      </c>
      <c r="N300" s="229" t="s">
        <v>46</v>
      </c>
      <c r="O300" s="47"/>
      <c r="P300" s="230">
        <f>O300*H300</f>
        <v>0</v>
      </c>
      <c r="Q300" s="230">
        <v>0.011610000000000001</v>
      </c>
      <c r="R300" s="230">
        <f>Q300*H300</f>
        <v>0.018576000000000002</v>
      </c>
      <c r="S300" s="230">
        <v>0</v>
      </c>
      <c r="T300" s="231">
        <f>S300*H300</f>
        <v>0</v>
      </c>
      <c r="AR300" s="24" t="s">
        <v>239</v>
      </c>
      <c r="AT300" s="24" t="s">
        <v>147</v>
      </c>
      <c r="AU300" s="24" t="s">
        <v>153</v>
      </c>
      <c r="AY300" s="24" t="s">
        <v>144</v>
      </c>
      <c r="BE300" s="232">
        <f>IF(N300="základní",J300,0)</f>
        <v>0</v>
      </c>
      <c r="BF300" s="232">
        <f>IF(N300="snížená",J300,0)</f>
        <v>0</v>
      </c>
      <c r="BG300" s="232">
        <f>IF(N300="zákl. přenesená",J300,0)</f>
        <v>0</v>
      </c>
      <c r="BH300" s="232">
        <f>IF(N300="sníž. přenesená",J300,0)</f>
        <v>0</v>
      </c>
      <c r="BI300" s="232">
        <f>IF(N300="nulová",J300,0)</f>
        <v>0</v>
      </c>
      <c r="BJ300" s="24" t="s">
        <v>153</v>
      </c>
      <c r="BK300" s="232">
        <f>ROUND(I300*H300,2)</f>
        <v>0</v>
      </c>
      <c r="BL300" s="24" t="s">
        <v>239</v>
      </c>
      <c r="BM300" s="24" t="s">
        <v>486</v>
      </c>
    </row>
    <row r="301" s="1" customFormat="1">
      <c r="B301" s="46"/>
      <c r="C301" s="74"/>
      <c r="D301" s="235" t="s">
        <v>167</v>
      </c>
      <c r="E301" s="74"/>
      <c r="F301" s="256" t="s">
        <v>487</v>
      </c>
      <c r="G301" s="74"/>
      <c r="H301" s="74"/>
      <c r="I301" s="191"/>
      <c r="J301" s="74"/>
      <c r="K301" s="74"/>
      <c r="L301" s="72"/>
      <c r="M301" s="257"/>
      <c r="N301" s="47"/>
      <c r="O301" s="47"/>
      <c r="P301" s="47"/>
      <c r="Q301" s="47"/>
      <c r="R301" s="47"/>
      <c r="S301" s="47"/>
      <c r="T301" s="95"/>
      <c r="AT301" s="24" t="s">
        <v>167</v>
      </c>
      <c r="AU301" s="24" t="s">
        <v>153</v>
      </c>
    </row>
    <row r="302" s="11" customFormat="1">
      <c r="B302" s="233"/>
      <c r="C302" s="234"/>
      <c r="D302" s="235" t="s">
        <v>155</v>
      </c>
      <c r="E302" s="236" t="s">
        <v>21</v>
      </c>
      <c r="F302" s="237" t="s">
        <v>288</v>
      </c>
      <c r="G302" s="234"/>
      <c r="H302" s="238">
        <v>1.6000000000000001</v>
      </c>
      <c r="I302" s="239"/>
      <c r="J302" s="234"/>
      <c r="K302" s="234"/>
      <c r="L302" s="240"/>
      <c r="M302" s="241"/>
      <c r="N302" s="242"/>
      <c r="O302" s="242"/>
      <c r="P302" s="242"/>
      <c r="Q302" s="242"/>
      <c r="R302" s="242"/>
      <c r="S302" s="242"/>
      <c r="T302" s="243"/>
      <c r="AT302" s="244" t="s">
        <v>155</v>
      </c>
      <c r="AU302" s="244" t="s">
        <v>153</v>
      </c>
      <c r="AV302" s="11" t="s">
        <v>153</v>
      </c>
      <c r="AW302" s="11" t="s">
        <v>37</v>
      </c>
      <c r="AX302" s="11" t="s">
        <v>74</v>
      </c>
      <c r="AY302" s="244" t="s">
        <v>144</v>
      </c>
    </row>
    <row r="303" s="12" customFormat="1">
      <c r="B303" s="245"/>
      <c r="C303" s="246"/>
      <c r="D303" s="235" t="s">
        <v>155</v>
      </c>
      <c r="E303" s="247" t="s">
        <v>21</v>
      </c>
      <c r="F303" s="248" t="s">
        <v>158</v>
      </c>
      <c r="G303" s="246"/>
      <c r="H303" s="249">
        <v>1.6000000000000001</v>
      </c>
      <c r="I303" s="250"/>
      <c r="J303" s="246"/>
      <c r="K303" s="246"/>
      <c r="L303" s="251"/>
      <c r="M303" s="252"/>
      <c r="N303" s="253"/>
      <c r="O303" s="253"/>
      <c r="P303" s="253"/>
      <c r="Q303" s="253"/>
      <c r="R303" s="253"/>
      <c r="S303" s="253"/>
      <c r="T303" s="254"/>
      <c r="AT303" s="255" t="s">
        <v>155</v>
      </c>
      <c r="AU303" s="255" t="s">
        <v>153</v>
      </c>
      <c r="AV303" s="12" t="s">
        <v>152</v>
      </c>
      <c r="AW303" s="12" t="s">
        <v>37</v>
      </c>
      <c r="AX303" s="12" t="s">
        <v>82</v>
      </c>
      <c r="AY303" s="255" t="s">
        <v>144</v>
      </c>
    </row>
    <row r="304" s="1" customFormat="1" ht="38.25" customHeight="1">
      <c r="B304" s="46"/>
      <c r="C304" s="221" t="s">
        <v>488</v>
      </c>
      <c r="D304" s="221" t="s">
        <v>147</v>
      </c>
      <c r="E304" s="222" t="s">
        <v>489</v>
      </c>
      <c r="F304" s="223" t="s">
        <v>490</v>
      </c>
      <c r="G304" s="224" t="s">
        <v>242</v>
      </c>
      <c r="H304" s="225">
        <v>2</v>
      </c>
      <c r="I304" s="226"/>
      <c r="J304" s="227">
        <f>ROUND(I304*H304,2)</f>
        <v>0</v>
      </c>
      <c r="K304" s="223" t="s">
        <v>151</v>
      </c>
      <c r="L304" s="72"/>
      <c r="M304" s="228" t="s">
        <v>21</v>
      </c>
      <c r="N304" s="229" t="s">
        <v>46</v>
      </c>
      <c r="O304" s="47"/>
      <c r="P304" s="230">
        <f>O304*H304</f>
        <v>0</v>
      </c>
      <c r="Q304" s="230">
        <v>0.00022000000000000001</v>
      </c>
      <c r="R304" s="230">
        <f>Q304*H304</f>
        <v>0.00044000000000000002</v>
      </c>
      <c r="S304" s="230">
        <v>0</v>
      </c>
      <c r="T304" s="231">
        <f>S304*H304</f>
        <v>0</v>
      </c>
      <c r="AR304" s="24" t="s">
        <v>239</v>
      </c>
      <c r="AT304" s="24" t="s">
        <v>147</v>
      </c>
      <c r="AU304" s="24" t="s">
        <v>153</v>
      </c>
      <c r="AY304" s="24" t="s">
        <v>144</v>
      </c>
      <c r="BE304" s="232">
        <f>IF(N304="základní",J304,0)</f>
        <v>0</v>
      </c>
      <c r="BF304" s="232">
        <f>IF(N304="snížená",J304,0)</f>
        <v>0</v>
      </c>
      <c r="BG304" s="232">
        <f>IF(N304="zákl. přenesená",J304,0)</f>
        <v>0</v>
      </c>
      <c r="BH304" s="232">
        <f>IF(N304="sníž. přenesená",J304,0)</f>
        <v>0</v>
      </c>
      <c r="BI304" s="232">
        <f>IF(N304="nulová",J304,0)</f>
        <v>0</v>
      </c>
      <c r="BJ304" s="24" t="s">
        <v>153</v>
      </c>
      <c r="BK304" s="232">
        <f>ROUND(I304*H304,2)</f>
        <v>0</v>
      </c>
      <c r="BL304" s="24" t="s">
        <v>239</v>
      </c>
      <c r="BM304" s="24" t="s">
        <v>491</v>
      </c>
    </row>
    <row r="305" s="1" customFormat="1">
      <c r="B305" s="46"/>
      <c r="C305" s="74"/>
      <c r="D305" s="235" t="s">
        <v>167</v>
      </c>
      <c r="E305" s="74"/>
      <c r="F305" s="256" t="s">
        <v>492</v>
      </c>
      <c r="G305" s="74"/>
      <c r="H305" s="74"/>
      <c r="I305" s="191"/>
      <c r="J305" s="74"/>
      <c r="K305" s="74"/>
      <c r="L305" s="72"/>
      <c r="M305" s="257"/>
      <c r="N305" s="47"/>
      <c r="O305" s="47"/>
      <c r="P305" s="47"/>
      <c r="Q305" s="47"/>
      <c r="R305" s="47"/>
      <c r="S305" s="47"/>
      <c r="T305" s="95"/>
      <c r="AT305" s="24" t="s">
        <v>167</v>
      </c>
      <c r="AU305" s="24" t="s">
        <v>153</v>
      </c>
    </row>
    <row r="306" s="11" customFormat="1">
      <c r="B306" s="233"/>
      <c r="C306" s="234"/>
      <c r="D306" s="235" t="s">
        <v>155</v>
      </c>
      <c r="E306" s="236" t="s">
        <v>21</v>
      </c>
      <c r="F306" s="237" t="s">
        <v>153</v>
      </c>
      <c r="G306" s="234"/>
      <c r="H306" s="238">
        <v>2</v>
      </c>
      <c r="I306" s="239"/>
      <c r="J306" s="234"/>
      <c r="K306" s="234"/>
      <c r="L306" s="240"/>
      <c r="M306" s="241"/>
      <c r="N306" s="242"/>
      <c r="O306" s="242"/>
      <c r="P306" s="242"/>
      <c r="Q306" s="242"/>
      <c r="R306" s="242"/>
      <c r="S306" s="242"/>
      <c r="T306" s="243"/>
      <c r="AT306" s="244" t="s">
        <v>155</v>
      </c>
      <c r="AU306" s="244" t="s">
        <v>153</v>
      </c>
      <c r="AV306" s="11" t="s">
        <v>153</v>
      </c>
      <c r="AW306" s="11" t="s">
        <v>37</v>
      </c>
      <c r="AX306" s="11" t="s">
        <v>74</v>
      </c>
      <c r="AY306" s="244" t="s">
        <v>144</v>
      </c>
    </row>
    <row r="307" s="12" customFormat="1">
      <c r="B307" s="245"/>
      <c r="C307" s="246"/>
      <c r="D307" s="235" t="s">
        <v>155</v>
      </c>
      <c r="E307" s="247" t="s">
        <v>21</v>
      </c>
      <c r="F307" s="248" t="s">
        <v>158</v>
      </c>
      <c r="G307" s="246"/>
      <c r="H307" s="249">
        <v>2</v>
      </c>
      <c r="I307" s="250"/>
      <c r="J307" s="246"/>
      <c r="K307" s="246"/>
      <c r="L307" s="251"/>
      <c r="M307" s="252"/>
      <c r="N307" s="253"/>
      <c r="O307" s="253"/>
      <c r="P307" s="253"/>
      <c r="Q307" s="253"/>
      <c r="R307" s="253"/>
      <c r="S307" s="253"/>
      <c r="T307" s="254"/>
      <c r="AT307" s="255" t="s">
        <v>155</v>
      </c>
      <c r="AU307" s="255" t="s">
        <v>153</v>
      </c>
      <c r="AV307" s="12" t="s">
        <v>152</v>
      </c>
      <c r="AW307" s="12" t="s">
        <v>37</v>
      </c>
      <c r="AX307" s="12" t="s">
        <v>82</v>
      </c>
      <c r="AY307" s="255" t="s">
        <v>144</v>
      </c>
    </row>
    <row r="308" s="1" customFormat="1" ht="16.5" customHeight="1">
      <c r="B308" s="46"/>
      <c r="C308" s="258" t="s">
        <v>493</v>
      </c>
      <c r="D308" s="258" t="s">
        <v>246</v>
      </c>
      <c r="E308" s="259" t="s">
        <v>494</v>
      </c>
      <c r="F308" s="260" t="s">
        <v>495</v>
      </c>
      <c r="G308" s="261" t="s">
        <v>242</v>
      </c>
      <c r="H308" s="262">
        <v>1</v>
      </c>
      <c r="I308" s="263"/>
      <c r="J308" s="264">
        <f>ROUND(I308*H308,2)</f>
        <v>0</v>
      </c>
      <c r="K308" s="260" t="s">
        <v>151</v>
      </c>
      <c r="L308" s="265"/>
      <c r="M308" s="266" t="s">
        <v>21</v>
      </c>
      <c r="N308" s="267" t="s">
        <v>46</v>
      </c>
      <c r="O308" s="47"/>
      <c r="P308" s="230">
        <f>O308*H308</f>
        <v>0</v>
      </c>
      <c r="Q308" s="230">
        <v>0.02283</v>
      </c>
      <c r="R308" s="230">
        <f>Q308*H308</f>
        <v>0.02283</v>
      </c>
      <c r="S308" s="230">
        <v>0</v>
      </c>
      <c r="T308" s="231">
        <f>S308*H308</f>
        <v>0</v>
      </c>
      <c r="AR308" s="24" t="s">
        <v>320</v>
      </c>
      <c r="AT308" s="24" t="s">
        <v>246</v>
      </c>
      <c r="AU308" s="24" t="s">
        <v>153</v>
      </c>
      <c r="AY308" s="24" t="s">
        <v>144</v>
      </c>
      <c r="BE308" s="232">
        <f>IF(N308="základní",J308,0)</f>
        <v>0</v>
      </c>
      <c r="BF308" s="232">
        <f>IF(N308="snížená",J308,0)</f>
        <v>0</v>
      </c>
      <c r="BG308" s="232">
        <f>IF(N308="zákl. přenesená",J308,0)</f>
        <v>0</v>
      </c>
      <c r="BH308" s="232">
        <f>IF(N308="sníž. přenesená",J308,0)</f>
        <v>0</v>
      </c>
      <c r="BI308" s="232">
        <f>IF(N308="nulová",J308,0)</f>
        <v>0</v>
      </c>
      <c r="BJ308" s="24" t="s">
        <v>153</v>
      </c>
      <c r="BK308" s="232">
        <f>ROUND(I308*H308,2)</f>
        <v>0</v>
      </c>
      <c r="BL308" s="24" t="s">
        <v>239</v>
      </c>
      <c r="BM308" s="24" t="s">
        <v>496</v>
      </c>
    </row>
    <row r="309" s="1" customFormat="1" ht="16.5" customHeight="1">
      <c r="B309" s="46"/>
      <c r="C309" s="258" t="s">
        <v>497</v>
      </c>
      <c r="D309" s="258" t="s">
        <v>246</v>
      </c>
      <c r="E309" s="259" t="s">
        <v>498</v>
      </c>
      <c r="F309" s="260" t="s">
        <v>499</v>
      </c>
      <c r="G309" s="261" t="s">
        <v>242</v>
      </c>
      <c r="H309" s="262">
        <v>1</v>
      </c>
      <c r="I309" s="263"/>
      <c r="J309" s="264">
        <f>ROUND(I309*H309,2)</f>
        <v>0</v>
      </c>
      <c r="K309" s="260" t="s">
        <v>151</v>
      </c>
      <c r="L309" s="265"/>
      <c r="M309" s="266" t="s">
        <v>21</v>
      </c>
      <c r="N309" s="267" t="s">
        <v>46</v>
      </c>
      <c r="O309" s="47"/>
      <c r="P309" s="230">
        <f>O309*H309</f>
        <v>0</v>
      </c>
      <c r="Q309" s="230">
        <v>0.023470000000000001</v>
      </c>
      <c r="R309" s="230">
        <f>Q309*H309</f>
        <v>0.023470000000000001</v>
      </c>
      <c r="S309" s="230">
        <v>0</v>
      </c>
      <c r="T309" s="231">
        <f>S309*H309</f>
        <v>0</v>
      </c>
      <c r="AR309" s="24" t="s">
        <v>320</v>
      </c>
      <c r="AT309" s="24" t="s">
        <v>246</v>
      </c>
      <c r="AU309" s="24" t="s">
        <v>153</v>
      </c>
      <c r="AY309" s="24" t="s">
        <v>144</v>
      </c>
      <c r="BE309" s="232">
        <f>IF(N309="základní",J309,0)</f>
        <v>0</v>
      </c>
      <c r="BF309" s="232">
        <f>IF(N309="snížená",J309,0)</f>
        <v>0</v>
      </c>
      <c r="BG309" s="232">
        <f>IF(N309="zákl. přenesená",J309,0)</f>
        <v>0</v>
      </c>
      <c r="BH309" s="232">
        <f>IF(N309="sníž. přenesená",J309,0)</f>
        <v>0</v>
      </c>
      <c r="BI309" s="232">
        <f>IF(N309="nulová",J309,0)</f>
        <v>0</v>
      </c>
      <c r="BJ309" s="24" t="s">
        <v>153</v>
      </c>
      <c r="BK309" s="232">
        <f>ROUND(I309*H309,2)</f>
        <v>0</v>
      </c>
      <c r="BL309" s="24" t="s">
        <v>239</v>
      </c>
      <c r="BM309" s="24" t="s">
        <v>500</v>
      </c>
    </row>
    <row r="310" s="1" customFormat="1" ht="51" customHeight="1">
      <c r="B310" s="46"/>
      <c r="C310" s="221" t="s">
        <v>501</v>
      </c>
      <c r="D310" s="221" t="s">
        <v>147</v>
      </c>
      <c r="E310" s="222" t="s">
        <v>502</v>
      </c>
      <c r="F310" s="223" t="s">
        <v>503</v>
      </c>
      <c r="G310" s="224" t="s">
        <v>172</v>
      </c>
      <c r="H310" s="225">
        <v>1.1200000000000001</v>
      </c>
      <c r="I310" s="226"/>
      <c r="J310" s="227">
        <f>ROUND(I310*H310,2)</f>
        <v>0</v>
      </c>
      <c r="K310" s="223" t="s">
        <v>151</v>
      </c>
      <c r="L310" s="72"/>
      <c r="M310" s="228" t="s">
        <v>21</v>
      </c>
      <c r="N310" s="229" t="s">
        <v>46</v>
      </c>
      <c r="O310" s="47"/>
      <c r="P310" s="230">
        <f>O310*H310</f>
        <v>0</v>
      </c>
      <c r="Q310" s="230">
        <v>0</v>
      </c>
      <c r="R310" s="230">
        <f>Q310*H310</f>
        <v>0</v>
      </c>
      <c r="S310" s="230">
        <v>0</v>
      </c>
      <c r="T310" s="231">
        <f>S310*H310</f>
        <v>0</v>
      </c>
      <c r="AR310" s="24" t="s">
        <v>239</v>
      </c>
      <c r="AT310" s="24" t="s">
        <v>147</v>
      </c>
      <c r="AU310" s="24" t="s">
        <v>153</v>
      </c>
      <c r="AY310" s="24" t="s">
        <v>144</v>
      </c>
      <c r="BE310" s="232">
        <f>IF(N310="základní",J310,0)</f>
        <v>0</v>
      </c>
      <c r="BF310" s="232">
        <f>IF(N310="snížená",J310,0)</f>
        <v>0</v>
      </c>
      <c r="BG310" s="232">
        <f>IF(N310="zákl. přenesená",J310,0)</f>
        <v>0</v>
      </c>
      <c r="BH310" s="232">
        <f>IF(N310="sníž. přenesená",J310,0)</f>
        <v>0</v>
      </c>
      <c r="BI310" s="232">
        <f>IF(N310="nulová",J310,0)</f>
        <v>0</v>
      </c>
      <c r="BJ310" s="24" t="s">
        <v>153</v>
      </c>
      <c r="BK310" s="232">
        <f>ROUND(I310*H310,2)</f>
        <v>0</v>
      </c>
      <c r="BL310" s="24" t="s">
        <v>239</v>
      </c>
      <c r="BM310" s="24" t="s">
        <v>504</v>
      </c>
    </row>
    <row r="311" s="1" customFormat="1">
      <c r="B311" s="46"/>
      <c r="C311" s="74"/>
      <c r="D311" s="235" t="s">
        <v>167</v>
      </c>
      <c r="E311" s="74"/>
      <c r="F311" s="256" t="s">
        <v>505</v>
      </c>
      <c r="G311" s="74"/>
      <c r="H311" s="74"/>
      <c r="I311" s="191"/>
      <c r="J311" s="74"/>
      <c r="K311" s="74"/>
      <c r="L311" s="72"/>
      <c r="M311" s="257"/>
      <c r="N311" s="47"/>
      <c r="O311" s="47"/>
      <c r="P311" s="47"/>
      <c r="Q311" s="47"/>
      <c r="R311" s="47"/>
      <c r="S311" s="47"/>
      <c r="T311" s="95"/>
      <c r="AT311" s="24" t="s">
        <v>167</v>
      </c>
      <c r="AU311" s="24" t="s">
        <v>153</v>
      </c>
    </row>
    <row r="312" s="10" customFormat="1" ht="29.88" customHeight="1">
      <c r="B312" s="205"/>
      <c r="C312" s="206"/>
      <c r="D312" s="207" t="s">
        <v>73</v>
      </c>
      <c r="E312" s="219" t="s">
        <v>506</v>
      </c>
      <c r="F312" s="219" t="s">
        <v>507</v>
      </c>
      <c r="G312" s="206"/>
      <c r="H312" s="206"/>
      <c r="I312" s="209"/>
      <c r="J312" s="220">
        <f>BK312</f>
        <v>0</v>
      </c>
      <c r="K312" s="206"/>
      <c r="L312" s="211"/>
      <c r="M312" s="212"/>
      <c r="N312" s="213"/>
      <c r="O312" s="213"/>
      <c r="P312" s="214">
        <f>SUM(P313:P361)</f>
        <v>0</v>
      </c>
      <c r="Q312" s="213"/>
      <c r="R312" s="214">
        <f>SUM(R313:R361)</f>
        <v>0.27091999999999999</v>
      </c>
      <c r="S312" s="213"/>
      <c r="T312" s="215">
        <f>SUM(T313:T361)</f>
        <v>0.02</v>
      </c>
      <c r="AR312" s="216" t="s">
        <v>153</v>
      </c>
      <c r="AT312" s="217" t="s">
        <v>73</v>
      </c>
      <c r="AU312" s="217" t="s">
        <v>82</v>
      </c>
      <c r="AY312" s="216" t="s">
        <v>144</v>
      </c>
      <c r="BK312" s="218">
        <f>SUM(BK313:BK361)</f>
        <v>0</v>
      </c>
    </row>
    <row r="313" s="1" customFormat="1" ht="25.5" customHeight="1">
      <c r="B313" s="46"/>
      <c r="C313" s="221" t="s">
        <v>508</v>
      </c>
      <c r="D313" s="221" t="s">
        <v>147</v>
      </c>
      <c r="E313" s="222" t="s">
        <v>509</v>
      </c>
      <c r="F313" s="223" t="s">
        <v>510</v>
      </c>
      <c r="G313" s="224" t="s">
        <v>242</v>
      </c>
      <c r="H313" s="225">
        <v>4</v>
      </c>
      <c r="I313" s="226"/>
      <c r="J313" s="227">
        <f>ROUND(I313*H313,2)</f>
        <v>0</v>
      </c>
      <c r="K313" s="223" t="s">
        <v>151</v>
      </c>
      <c r="L313" s="72"/>
      <c r="M313" s="228" t="s">
        <v>21</v>
      </c>
      <c r="N313" s="229" t="s">
        <v>46</v>
      </c>
      <c r="O313" s="47"/>
      <c r="P313" s="230">
        <f>O313*H313</f>
        <v>0</v>
      </c>
      <c r="Q313" s="230">
        <v>0</v>
      </c>
      <c r="R313" s="230">
        <f>Q313*H313</f>
        <v>0</v>
      </c>
      <c r="S313" s="230">
        <v>0.0050000000000000001</v>
      </c>
      <c r="T313" s="231">
        <f>S313*H313</f>
        <v>0.02</v>
      </c>
      <c r="AR313" s="24" t="s">
        <v>239</v>
      </c>
      <c r="AT313" s="24" t="s">
        <v>147</v>
      </c>
      <c r="AU313" s="24" t="s">
        <v>153</v>
      </c>
      <c r="AY313" s="24" t="s">
        <v>144</v>
      </c>
      <c r="BE313" s="232">
        <f>IF(N313="základní",J313,0)</f>
        <v>0</v>
      </c>
      <c r="BF313" s="232">
        <f>IF(N313="snížená",J313,0)</f>
        <v>0</v>
      </c>
      <c r="BG313" s="232">
        <f>IF(N313="zákl. přenesená",J313,0)</f>
        <v>0</v>
      </c>
      <c r="BH313" s="232">
        <f>IF(N313="sníž. přenesená",J313,0)</f>
        <v>0</v>
      </c>
      <c r="BI313" s="232">
        <f>IF(N313="nulová",J313,0)</f>
        <v>0</v>
      </c>
      <c r="BJ313" s="24" t="s">
        <v>153</v>
      </c>
      <c r="BK313" s="232">
        <f>ROUND(I313*H313,2)</f>
        <v>0</v>
      </c>
      <c r="BL313" s="24" t="s">
        <v>239</v>
      </c>
      <c r="BM313" s="24" t="s">
        <v>511</v>
      </c>
    </row>
    <row r="314" s="11" customFormat="1">
      <c r="B314" s="233"/>
      <c r="C314" s="234"/>
      <c r="D314" s="235" t="s">
        <v>155</v>
      </c>
      <c r="E314" s="236" t="s">
        <v>21</v>
      </c>
      <c r="F314" s="237" t="s">
        <v>152</v>
      </c>
      <c r="G314" s="234"/>
      <c r="H314" s="238">
        <v>4</v>
      </c>
      <c r="I314" s="239"/>
      <c r="J314" s="234"/>
      <c r="K314" s="234"/>
      <c r="L314" s="240"/>
      <c r="M314" s="241"/>
      <c r="N314" s="242"/>
      <c r="O314" s="242"/>
      <c r="P314" s="242"/>
      <c r="Q314" s="242"/>
      <c r="R314" s="242"/>
      <c r="S314" s="242"/>
      <c r="T314" s="243"/>
      <c r="AT314" s="244" t="s">
        <v>155</v>
      </c>
      <c r="AU314" s="244" t="s">
        <v>153</v>
      </c>
      <c r="AV314" s="11" t="s">
        <v>153</v>
      </c>
      <c r="AW314" s="11" t="s">
        <v>37</v>
      </c>
      <c r="AX314" s="11" t="s">
        <v>74</v>
      </c>
      <c r="AY314" s="244" t="s">
        <v>144</v>
      </c>
    </row>
    <row r="315" s="12" customFormat="1">
      <c r="B315" s="245"/>
      <c r="C315" s="246"/>
      <c r="D315" s="235" t="s">
        <v>155</v>
      </c>
      <c r="E315" s="247" t="s">
        <v>21</v>
      </c>
      <c r="F315" s="248" t="s">
        <v>158</v>
      </c>
      <c r="G315" s="246"/>
      <c r="H315" s="249">
        <v>4</v>
      </c>
      <c r="I315" s="250"/>
      <c r="J315" s="246"/>
      <c r="K315" s="246"/>
      <c r="L315" s="251"/>
      <c r="M315" s="252"/>
      <c r="N315" s="253"/>
      <c r="O315" s="253"/>
      <c r="P315" s="253"/>
      <c r="Q315" s="253"/>
      <c r="R315" s="253"/>
      <c r="S315" s="253"/>
      <c r="T315" s="254"/>
      <c r="AT315" s="255" t="s">
        <v>155</v>
      </c>
      <c r="AU315" s="255" t="s">
        <v>153</v>
      </c>
      <c r="AV315" s="12" t="s">
        <v>152</v>
      </c>
      <c r="AW315" s="12" t="s">
        <v>37</v>
      </c>
      <c r="AX315" s="12" t="s">
        <v>82</v>
      </c>
      <c r="AY315" s="255" t="s">
        <v>144</v>
      </c>
    </row>
    <row r="316" s="1" customFormat="1" ht="25.5" customHeight="1">
      <c r="B316" s="46"/>
      <c r="C316" s="221" t="s">
        <v>512</v>
      </c>
      <c r="D316" s="221" t="s">
        <v>147</v>
      </c>
      <c r="E316" s="222" t="s">
        <v>513</v>
      </c>
      <c r="F316" s="223" t="s">
        <v>514</v>
      </c>
      <c r="G316" s="224" t="s">
        <v>242</v>
      </c>
      <c r="H316" s="225">
        <v>6</v>
      </c>
      <c r="I316" s="226"/>
      <c r="J316" s="227">
        <f>ROUND(I316*H316,2)</f>
        <v>0</v>
      </c>
      <c r="K316" s="223" t="s">
        <v>151</v>
      </c>
      <c r="L316" s="72"/>
      <c r="M316" s="228" t="s">
        <v>21</v>
      </c>
      <c r="N316" s="229" t="s">
        <v>46</v>
      </c>
      <c r="O316" s="47"/>
      <c r="P316" s="230">
        <f>O316*H316</f>
        <v>0</v>
      </c>
      <c r="Q316" s="230">
        <v>0</v>
      </c>
      <c r="R316" s="230">
        <f>Q316*H316</f>
        <v>0</v>
      </c>
      <c r="S316" s="230">
        <v>0</v>
      </c>
      <c r="T316" s="231">
        <f>S316*H316</f>
        <v>0</v>
      </c>
      <c r="AR316" s="24" t="s">
        <v>239</v>
      </c>
      <c r="AT316" s="24" t="s">
        <v>147</v>
      </c>
      <c r="AU316" s="24" t="s">
        <v>153</v>
      </c>
      <c r="AY316" s="24" t="s">
        <v>144</v>
      </c>
      <c r="BE316" s="232">
        <f>IF(N316="základní",J316,0)</f>
        <v>0</v>
      </c>
      <c r="BF316" s="232">
        <f>IF(N316="snížená",J316,0)</f>
        <v>0</v>
      </c>
      <c r="BG316" s="232">
        <f>IF(N316="zákl. přenesená",J316,0)</f>
        <v>0</v>
      </c>
      <c r="BH316" s="232">
        <f>IF(N316="sníž. přenesená",J316,0)</f>
        <v>0</v>
      </c>
      <c r="BI316" s="232">
        <f>IF(N316="nulová",J316,0)</f>
        <v>0</v>
      </c>
      <c r="BJ316" s="24" t="s">
        <v>153</v>
      </c>
      <c r="BK316" s="232">
        <f>ROUND(I316*H316,2)</f>
        <v>0</v>
      </c>
      <c r="BL316" s="24" t="s">
        <v>239</v>
      </c>
      <c r="BM316" s="24" t="s">
        <v>515</v>
      </c>
    </row>
    <row r="317" s="11" customFormat="1">
      <c r="B317" s="233"/>
      <c r="C317" s="234"/>
      <c r="D317" s="235" t="s">
        <v>155</v>
      </c>
      <c r="E317" s="236" t="s">
        <v>21</v>
      </c>
      <c r="F317" s="237" t="s">
        <v>183</v>
      </c>
      <c r="G317" s="234"/>
      <c r="H317" s="238">
        <v>6</v>
      </c>
      <c r="I317" s="239"/>
      <c r="J317" s="234"/>
      <c r="K317" s="234"/>
      <c r="L317" s="240"/>
      <c r="M317" s="241"/>
      <c r="N317" s="242"/>
      <c r="O317" s="242"/>
      <c r="P317" s="242"/>
      <c r="Q317" s="242"/>
      <c r="R317" s="242"/>
      <c r="S317" s="242"/>
      <c r="T317" s="243"/>
      <c r="AT317" s="244" t="s">
        <v>155</v>
      </c>
      <c r="AU317" s="244" t="s">
        <v>153</v>
      </c>
      <c r="AV317" s="11" t="s">
        <v>153</v>
      </c>
      <c r="AW317" s="11" t="s">
        <v>37</v>
      </c>
      <c r="AX317" s="11" t="s">
        <v>74</v>
      </c>
      <c r="AY317" s="244" t="s">
        <v>144</v>
      </c>
    </row>
    <row r="318" s="12" customFormat="1">
      <c r="B318" s="245"/>
      <c r="C318" s="246"/>
      <c r="D318" s="235" t="s">
        <v>155</v>
      </c>
      <c r="E318" s="247" t="s">
        <v>21</v>
      </c>
      <c r="F318" s="248" t="s">
        <v>158</v>
      </c>
      <c r="G318" s="246"/>
      <c r="H318" s="249">
        <v>6</v>
      </c>
      <c r="I318" s="250"/>
      <c r="J318" s="246"/>
      <c r="K318" s="246"/>
      <c r="L318" s="251"/>
      <c r="M318" s="252"/>
      <c r="N318" s="253"/>
      <c r="O318" s="253"/>
      <c r="P318" s="253"/>
      <c r="Q318" s="253"/>
      <c r="R318" s="253"/>
      <c r="S318" s="253"/>
      <c r="T318" s="254"/>
      <c r="AT318" s="255" t="s">
        <v>155</v>
      </c>
      <c r="AU318" s="255" t="s">
        <v>153</v>
      </c>
      <c r="AV318" s="12" t="s">
        <v>152</v>
      </c>
      <c r="AW318" s="12" t="s">
        <v>37</v>
      </c>
      <c r="AX318" s="12" t="s">
        <v>82</v>
      </c>
      <c r="AY318" s="255" t="s">
        <v>144</v>
      </c>
    </row>
    <row r="319" s="1" customFormat="1" ht="25.5" customHeight="1">
      <c r="B319" s="46"/>
      <c r="C319" s="258" t="s">
        <v>516</v>
      </c>
      <c r="D319" s="258" t="s">
        <v>246</v>
      </c>
      <c r="E319" s="259" t="s">
        <v>517</v>
      </c>
      <c r="F319" s="260" t="s">
        <v>518</v>
      </c>
      <c r="G319" s="261" t="s">
        <v>242</v>
      </c>
      <c r="H319" s="262">
        <v>1</v>
      </c>
      <c r="I319" s="263"/>
      <c r="J319" s="264">
        <f>ROUND(I319*H319,2)</f>
        <v>0</v>
      </c>
      <c r="K319" s="260" t="s">
        <v>21</v>
      </c>
      <c r="L319" s="265"/>
      <c r="M319" s="266" t="s">
        <v>21</v>
      </c>
      <c r="N319" s="267" t="s">
        <v>46</v>
      </c>
      <c r="O319" s="47"/>
      <c r="P319" s="230">
        <f>O319*H319</f>
        <v>0</v>
      </c>
      <c r="Q319" s="230">
        <v>0.014</v>
      </c>
      <c r="R319" s="230">
        <f>Q319*H319</f>
        <v>0.014</v>
      </c>
      <c r="S319" s="230">
        <v>0</v>
      </c>
      <c r="T319" s="231">
        <f>S319*H319</f>
        <v>0</v>
      </c>
      <c r="AR319" s="24" t="s">
        <v>320</v>
      </c>
      <c r="AT319" s="24" t="s">
        <v>246</v>
      </c>
      <c r="AU319" s="24" t="s">
        <v>153</v>
      </c>
      <c r="AY319" s="24" t="s">
        <v>144</v>
      </c>
      <c r="BE319" s="232">
        <f>IF(N319="základní",J319,0)</f>
        <v>0</v>
      </c>
      <c r="BF319" s="232">
        <f>IF(N319="snížená",J319,0)</f>
        <v>0</v>
      </c>
      <c r="BG319" s="232">
        <f>IF(N319="zákl. přenesená",J319,0)</f>
        <v>0</v>
      </c>
      <c r="BH319" s="232">
        <f>IF(N319="sníž. přenesená",J319,0)</f>
        <v>0</v>
      </c>
      <c r="BI319" s="232">
        <f>IF(N319="nulová",J319,0)</f>
        <v>0</v>
      </c>
      <c r="BJ319" s="24" t="s">
        <v>153</v>
      </c>
      <c r="BK319" s="232">
        <f>ROUND(I319*H319,2)</f>
        <v>0</v>
      </c>
      <c r="BL319" s="24" t="s">
        <v>239</v>
      </c>
      <c r="BM319" s="24" t="s">
        <v>519</v>
      </c>
    </row>
    <row r="320" s="11" customFormat="1">
      <c r="B320" s="233"/>
      <c r="C320" s="234"/>
      <c r="D320" s="235" t="s">
        <v>155</v>
      </c>
      <c r="E320" s="236" t="s">
        <v>21</v>
      </c>
      <c r="F320" s="237" t="s">
        <v>82</v>
      </c>
      <c r="G320" s="234"/>
      <c r="H320" s="238">
        <v>1</v>
      </c>
      <c r="I320" s="239"/>
      <c r="J320" s="234"/>
      <c r="K320" s="234"/>
      <c r="L320" s="240"/>
      <c r="M320" s="241"/>
      <c r="N320" s="242"/>
      <c r="O320" s="242"/>
      <c r="P320" s="242"/>
      <c r="Q320" s="242"/>
      <c r="R320" s="242"/>
      <c r="S320" s="242"/>
      <c r="T320" s="243"/>
      <c r="AT320" s="244" t="s">
        <v>155</v>
      </c>
      <c r="AU320" s="244" t="s">
        <v>153</v>
      </c>
      <c r="AV320" s="11" t="s">
        <v>153</v>
      </c>
      <c r="AW320" s="11" t="s">
        <v>37</v>
      </c>
      <c r="AX320" s="11" t="s">
        <v>74</v>
      </c>
      <c r="AY320" s="244" t="s">
        <v>144</v>
      </c>
    </row>
    <row r="321" s="12" customFormat="1">
      <c r="B321" s="245"/>
      <c r="C321" s="246"/>
      <c r="D321" s="235" t="s">
        <v>155</v>
      </c>
      <c r="E321" s="247" t="s">
        <v>21</v>
      </c>
      <c r="F321" s="248" t="s">
        <v>158</v>
      </c>
      <c r="G321" s="246"/>
      <c r="H321" s="249">
        <v>1</v>
      </c>
      <c r="I321" s="250"/>
      <c r="J321" s="246"/>
      <c r="K321" s="246"/>
      <c r="L321" s="251"/>
      <c r="M321" s="252"/>
      <c r="N321" s="253"/>
      <c r="O321" s="253"/>
      <c r="P321" s="253"/>
      <c r="Q321" s="253"/>
      <c r="R321" s="253"/>
      <c r="S321" s="253"/>
      <c r="T321" s="254"/>
      <c r="AT321" s="255" t="s">
        <v>155</v>
      </c>
      <c r="AU321" s="255" t="s">
        <v>153</v>
      </c>
      <c r="AV321" s="12" t="s">
        <v>152</v>
      </c>
      <c r="AW321" s="12" t="s">
        <v>37</v>
      </c>
      <c r="AX321" s="12" t="s">
        <v>82</v>
      </c>
      <c r="AY321" s="255" t="s">
        <v>144</v>
      </c>
    </row>
    <row r="322" s="1" customFormat="1" ht="16.5" customHeight="1">
      <c r="B322" s="46"/>
      <c r="C322" s="258" t="s">
        <v>520</v>
      </c>
      <c r="D322" s="258" t="s">
        <v>246</v>
      </c>
      <c r="E322" s="259" t="s">
        <v>521</v>
      </c>
      <c r="F322" s="260" t="s">
        <v>522</v>
      </c>
      <c r="G322" s="261" t="s">
        <v>242</v>
      </c>
      <c r="H322" s="262">
        <v>2</v>
      </c>
      <c r="I322" s="263"/>
      <c r="J322" s="264">
        <f>ROUND(I322*H322,2)</f>
        <v>0</v>
      </c>
      <c r="K322" s="260" t="s">
        <v>21</v>
      </c>
      <c r="L322" s="265"/>
      <c r="M322" s="266" t="s">
        <v>21</v>
      </c>
      <c r="N322" s="267" t="s">
        <v>46</v>
      </c>
      <c r="O322" s="47"/>
      <c r="P322" s="230">
        <f>O322*H322</f>
        <v>0</v>
      </c>
      <c r="Q322" s="230">
        <v>0.014</v>
      </c>
      <c r="R322" s="230">
        <f>Q322*H322</f>
        <v>0.028000000000000001</v>
      </c>
      <c r="S322" s="230">
        <v>0</v>
      </c>
      <c r="T322" s="231">
        <f>S322*H322</f>
        <v>0</v>
      </c>
      <c r="AR322" s="24" t="s">
        <v>320</v>
      </c>
      <c r="AT322" s="24" t="s">
        <v>246</v>
      </c>
      <c r="AU322" s="24" t="s">
        <v>153</v>
      </c>
      <c r="AY322" s="24" t="s">
        <v>144</v>
      </c>
      <c r="BE322" s="232">
        <f>IF(N322="základní",J322,0)</f>
        <v>0</v>
      </c>
      <c r="BF322" s="232">
        <f>IF(N322="snížená",J322,0)</f>
        <v>0</v>
      </c>
      <c r="BG322" s="232">
        <f>IF(N322="zákl. přenesená",J322,0)</f>
        <v>0</v>
      </c>
      <c r="BH322" s="232">
        <f>IF(N322="sníž. přenesená",J322,0)</f>
        <v>0</v>
      </c>
      <c r="BI322" s="232">
        <f>IF(N322="nulová",J322,0)</f>
        <v>0</v>
      </c>
      <c r="BJ322" s="24" t="s">
        <v>153</v>
      </c>
      <c r="BK322" s="232">
        <f>ROUND(I322*H322,2)</f>
        <v>0</v>
      </c>
      <c r="BL322" s="24" t="s">
        <v>239</v>
      </c>
      <c r="BM322" s="24" t="s">
        <v>523</v>
      </c>
    </row>
    <row r="323" s="11" customFormat="1">
      <c r="B323" s="233"/>
      <c r="C323" s="234"/>
      <c r="D323" s="235" t="s">
        <v>155</v>
      </c>
      <c r="E323" s="236" t="s">
        <v>21</v>
      </c>
      <c r="F323" s="237" t="s">
        <v>524</v>
      </c>
      <c r="G323" s="234"/>
      <c r="H323" s="238">
        <v>2</v>
      </c>
      <c r="I323" s="239"/>
      <c r="J323" s="234"/>
      <c r="K323" s="234"/>
      <c r="L323" s="240"/>
      <c r="M323" s="241"/>
      <c r="N323" s="242"/>
      <c r="O323" s="242"/>
      <c r="P323" s="242"/>
      <c r="Q323" s="242"/>
      <c r="R323" s="242"/>
      <c r="S323" s="242"/>
      <c r="T323" s="243"/>
      <c r="AT323" s="244" t="s">
        <v>155</v>
      </c>
      <c r="AU323" s="244" t="s">
        <v>153</v>
      </c>
      <c r="AV323" s="11" t="s">
        <v>153</v>
      </c>
      <c r="AW323" s="11" t="s">
        <v>37</v>
      </c>
      <c r="AX323" s="11" t="s">
        <v>74</v>
      </c>
      <c r="AY323" s="244" t="s">
        <v>144</v>
      </c>
    </row>
    <row r="324" s="12" customFormat="1">
      <c r="B324" s="245"/>
      <c r="C324" s="246"/>
      <c r="D324" s="235" t="s">
        <v>155</v>
      </c>
      <c r="E324" s="247" t="s">
        <v>21</v>
      </c>
      <c r="F324" s="248" t="s">
        <v>158</v>
      </c>
      <c r="G324" s="246"/>
      <c r="H324" s="249">
        <v>2</v>
      </c>
      <c r="I324" s="250"/>
      <c r="J324" s="246"/>
      <c r="K324" s="246"/>
      <c r="L324" s="251"/>
      <c r="M324" s="252"/>
      <c r="N324" s="253"/>
      <c r="O324" s="253"/>
      <c r="P324" s="253"/>
      <c r="Q324" s="253"/>
      <c r="R324" s="253"/>
      <c r="S324" s="253"/>
      <c r="T324" s="254"/>
      <c r="AT324" s="255" t="s">
        <v>155</v>
      </c>
      <c r="AU324" s="255" t="s">
        <v>153</v>
      </c>
      <c r="AV324" s="12" t="s">
        <v>152</v>
      </c>
      <c r="AW324" s="12" t="s">
        <v>37</v>
      </c>
      <c r="AX324" s="12" t="s">
        <v>82</v>
      </c>
      <c r="AY324" s="255" t="s">
        <v>144</v>
      </c>
    </row>
    <row r="325" s="1" customFormat="1" ht="16.5" customHeight="1">
      <c r="B325" s="46"/>
      <c r="C325" s="258" t="s">
        <v>525</v>
      </c>
      <c r="D325" s="258" t="s">
        <v>246</v>
      </c>
      <c r="E325" s="259" t="s">
        <v>526</v>
      </c>
      <c r="F325" s="260" t="s">
        <v>527</v>
      </c>
      <c r="G325" s="261" t="s">
        <v>242</v>
      </c>
      <c r="H325" s="262">
        <v>1</v>
      </c>
      <c r="I325" s="263"/>
      <c r="J325" s="264">
        <f>ROUND(I325*H325,2)</f>
        <v>0</v>
      </c>
      <c r="K325" s="260" t="s">
        <v>21</v>
      </c>
      <c r="L325" s="265"/>
      <c r="M325" s="266" t="s">
        <v>21</v>
      </c>
      <c r="N325" s="267" t="s">
        <v>46</v>
      </c>
      <c r="O325" s="47"/>
      <c r="P325" s="230">
        <f>O325*H325</f>
        <v>0</v>
      </c>
      <c r="Q325" s="230">
        <v>0.014</v>
      </c>
      <c r="R325" s="230">
        <f>Q325*H325</f>
        <v>0.014</v>
      </c>
      <c r="S325" s="230">
        <v>0</v>
      </c>
      <c r="T325" s="231">
        <f>S325*H325</f>
        <v>0</v>
      </c>
      <c r="AR325" s="24" t="s">
        <v>320</v>
      </c>
      <c r="AT325" s="24" t="s">
        <v>246</v>
      </c>
      <c r="AU325" s="24" t="s">
        <v>153</v>
      </c>
      <c r="AY325" s="24" t="s">
        <v>144</v>
      </c>
      <c r="BE325" s="232">
        <f>IF(N325="základní",J325,0)</f>
        <v>0</v>
      </c>
      <c r="BF325" s="232">
        <f>IF(N325="snížená",J325,0)</f>
        <v>0</v>
      </c>
      <c r="BG325" s="232">
        <f>IF(N325="zákl. přenesená",J325,0)</f>
        <v>0</v>
      </c>
      <c r="BH325" s="232">
        <f>IF(N325="sníž. přenesená",J325,0)</f>
        <v>0</v>
      </c>
      <c r="BI325" s="232">
        <f>IF(N325="nulová",J325,0)</f>
        <v>0</v>
      </c>
      <c r="BJ325" s="24" t="s">
        <v>153</v>
      </c>
      <c r="BK325" s="232">
        <f>ROUND(I325*H325,2)</f>
        <v>0</v>
      </c>
      <c r="BL325" s="24" t="s">
        <v>239</v>
      </c>
      <c r="BM325" s="24" t="s">
        <v>528</v>
      </c>
    </row>
    <row r="326" s="11" customFormat="1">
      <c r="B326" s="233"/>
      <c r="C326" s="234"/>
      <c r="D326" s="235" t="s">
        <v>155</v>
      </c>
      <c r="E326" s="236" t="s">
        <v>21</v>
      </c>
      <c r="F326" s="237" t="s">
        <v>82</v>
      </c>
      <c r="G326" s="234"/>
      <c r="H326" s="238">
        <v>1</v>
      </c>
      <c r="I326" s="239"/>
      <c r="J326" s="234"/>
      <c r="K326" s="234"/>
      <c r="L326" s="240"/>
      <c r="M326" s="241"/>
      <c r="N326" s="242"/>
      <c r="O326" s="242"/>
      <c r="P326" s="242"/>
      <c r="Q326" s="242"/>
      <c r="R326" s="242"/>
      <c r="S326" s="242"/>
      <c r="T326" s="243"/>
      <c r="AT326" s="244" t="s">
        <v>155</v>
      </c>
      <c r="AU326" s="244" t="s">
        <v>153</v>
      </c>
      <c r="AV326" s="11" t="s">
        <v>153</v>
      </c>
      <c r="AW326" s="11" t="s">
        <v>37</v>
      </c>
      <c r="AX326" s="11" t="s">
        <v>74</v>
      </c>
      <c r="AY326" s="244" t="s">
        <v>144</v>
      </c>
    </row>
    <row r="327" s="12" customFormat="1">
      <c r="B327" s="245"/>
      <c r="C327" s="246"/>
      <c r="D327" s="235" t="s">
        <v>155</v>
      </c>
      <c r="E327" s="247" t="s">
        <v>21</v>
      </c>
      <c r="F327" s="248" t="s">
        <v>158</v>
      </c>
      <c r="G327" s="246"/>
      <c r="H327" s="249">
        <v>1</v>
      </c>
      <c r="I327" s="250"/>
      <c r="J327" s="246"/>
      <c r="K327" s="246"/>
      <c r="L327" s="251"/>
      <c r="M327" s="252"/>
      <c r="N327" s="253"/>
      <c r="O327" s="253"/>
      <c r="P327" s="253"/>
      <c r="Q327" s="253"/>
      <c r="R327" s="253"/>
      <c r="S327" s="253"/>
      <c r="T327" s="254"/>
      <c r="AT327" s="255" t="s">
        <v>155</v>
      </c>
      <c r="AU327" s="255" t="s">
        <v>153</v>
      </c>
      <c r="AV327" s="12" t="s">
        <v>152</v>
      </c>
      <c r="AW327" s="12" t="s">
        <v>37</v>
      </c>
      <c r="AX327" s="12" t="s">
        <v>82</v>
      </c>
      <c r="AY327" s="255" t="s">
        <v>144</v>
      </c>
    </row>
    <row r="328" s="1" customFormat="1" ht="16.5" customHeight="1">
      <c r="B328" s="46"/>
      <c r="C328" s="258" t="s">
        <v>529</v>
      </c>
      <c r="D328" s="258" t="s">
        <v>246</v>
      </c>
      <c r="E328" s="259" t="s">
        <v>530</v>
      </c>
      <c r="F328" s="260" t="s">
        <v>531</v>
      </c>
      <c r="G328" s="261" t="s">
        <v>242</v>
      </c>
      <c r="H328" s="262">
        <v>1</v>
      </c>
      <c r="I328" s="263"/>
      <c r="J328" s="264">
        <f>ROUND(I328*H328,2)</f>
        <v>0</v>
      </c>
      <c r="K328" s="260" t="s">
        <v>21</v>
      </c>
      <c r="L328" s="265"/>
      <c r="M328" s="266" t="s">
        <v>21</v>
      </c>
      <c r="N328" s="267" t="s">
        <v>46</v>
      </c>
      <c r="O328" s="47"/>
      <c r="P328" s="230">
        <f>O328*H328</f>
        <v>0</v>
      </c>
      <c r="Q328" s="230">
        <v>0.014</v>
      </c>
      <c r="R328" s="230">
        <f>Q328*H328</f>
        <v>0.014</v>
      </c>
      <c r="S328" s="230">
        <v>0</v>
      </c>
      <c r="T328" s="231">
        <f>S328*H328</f>
        <v>0</v>
      </c>
      <c r="AR328" s="24" t="s">
        <v>320</v>
      </c>
      <c r="AT328" s="24" t="s">
        <v>246</v>
      </c>
      <c r="AU328" s="24" t="s">
        <v>153</v>
      </c>
      <c r="AY328" s="24" t="s">
        <v>144</v>
      </c>
      <c r="BE328" s="232">
        <f>IF(N328="základní",J328,0)</f>
        <v>0</v>
      </c>
      <c r="BF328" s="232">
        <f>IF(N328="snížená",J328,0)</f>
        <v>0</v>
      </c>
      <c r="BG328" s="232">
        <f>IF(N328="zákl. přenesená",J328,0)</f>
        <v>0</v>
      </c>
      <c r="BH328" s="232">
        <f>IF(N328="sníž. přenesená",J328,0)</f>
        <v>0</v>
      </c>
      <c r="BI328" s="232">
        <f>IF(N328="nulová",J328,0)</f>
        <v>0</v>
      </c>
      <c r="BJ328" s="24" t="s">
        <v>153</v>
      </c>
      <c r="BK328" s="232">
        <f>ROUND(I328*H328,2)</f>
        <v>0</v>
      </c>
      <c r="BL328" s="24" t="s">
        <v>239</v>
      </c>
      <c r="BM328" s="24" t="s">
        <v>532</v>
      </c>
    </row>
    <row r="329" s="11" customFormat="1">
      <c r="B329" s="233"/>
      <c r="C329" s="234"/>
      <c r="D329" s="235" t="s">
        <v>155</v>
      </c>
      <c r="E329" s="236" t="s">
        <v>21</v>
      </c>
      <c r="F329" s="237" t="s">
        <v>82</v>
      </c>
      <c r="G329" s="234"/>
      <c r="H329" s="238">
        <v>1</v>
      </c>
      <c r="I329" s="239"/>
      <c r="J329" s="234"/>
      <c r="K329" s="234"/>
      <c r="L329" s="240"/>
      <c r="M329" s="241"/>
      <c r="N329" s="242"/>
      <c r="O329" s="242"/>
      <c r="P329" s="242"/>
      <c r="Q329" s="242"/>
      <c r="R329" s="242"/>
      <c r="S329" s="242"/>
      <c r="T329" s="243"/>
      <c r="AT329" s="244" t="s">
        <v>155</v>
      </c>
      <c r="AU329" s="244" t="s">
        <v>153</v>
      </c>
      <c r="AV329" s="11" t="s">
        <v>153</v>
      </c>
      <c r="AW329" s="11" t="s">
        <v>37</v>
      </c>
      <c r="AX329" s="11" t="s">
        <v>74</v>
      </c>
      <c r="AY329" s="244" t="s">
        <v>144</v>
      </c>
    </row>
    <row r="330" s="12" customFormat="1">
      <c r="B330" s="245"/>
      <c r="C330" s="246"/>
      <c r="D330" s="235" t="s">
        <v>155</v>
      </c>
      <c r="E330" s="247" t="s">
        <v>21</v>
      </c>
      <c r="F330" s="248" t="s">
        <v>158</v>
      </c>
      <c r="G330" s="246"/>
      <c r="H330" s="249">
        <v>1</v>
      </c>
      <c r="I330" s="250"/>
      <c r="J330" s="246"/>
      <c r="K330" s="246"/>
      <c r="L330" s="251"/>
      <c r="M330" s="252"/>
      <c r="N330" s="253"/>
      <c r="O330" s="253"/>
      <c r="P330" s="253"/>
      <c r="Q330" s="253"/>
      <c r="R330" s="253"/>
      <c r="S330" s="253"/>
      <c r="T330" s="254"/>
      <c r="AT330" s="255" t="s">
        <v>155</v>
      </c>
      <c r="AU330" s="255" t="s">
        <v>153</v>
      </c>
      <c r="AV330" s="12" t="s">
        <v>152</v>
      </c>
      <c r="AW330" s="12" t="s">
        <v>37</v>
      </c>
      <c r="AX330" s="12" t="s">
        <v>82</v>
      </c>
      <c r="AY330" s="255" t="s">
        <v>144</v>
      </c>
    </row>
    <row r="331" s="1" customFormat="1" ht="16.5" customHeight="1">
      <c r="B331" s="46"/>
      <c r="C331" s="258" t="s">
        <v>533</v>
      </c>
      <c r="D331" s="258" t="s">
        <v>246</v>
      </c>
      <c r="E331" s="259" t="s">
        <v>534</v>
      </c>
      <c r="F331" s="260" t="s">
        <v>535</v>
      </c>
      <c r="G331" s="261" t="s">
        <v>242</v>
      </c>
      <c r="H331" s="262">
        <v>1</v>
      </c>
      <c r="I331" s="263"/>
      <c r="J331" s="264">
        <f>ROUND(I331*H331,2)</f>
        <v>0</v>
      </c>
      <c r="K331" s="260" t="s">
        <v>21</v>
      </c>
      <c r="L331" s="265"/>
      <c r="M331" s="266" t="s">
        <v>21</v>
      </c>
      <c r="N331" s="267" t="s">
        <v>46</v>
      </c>
      <c r="O331" s="47"/>
      <c r="P331" s="230">
        <f>O331*H331</f>
        <v>0</v>
      </c>
      <c r="Q331" s="230">
        <v>0.014</v>
      </c>
      <c r="R331" s="230">
        <f>Q331*H331</f>
        <v>0.014</v>
      </c>
      <c r="S331" s="230">
        <v>0</v>
      </c>
      <c r="T331" s="231">
        <f>S331*H331</f>
        <v>0</v>
      </c>
      <c r="AR331" s="24" t="s">
        <v>320</v>
      </c>
      <c r="AT331" s="24" t="s">
        <v>246</v>
      </c>
      <c r="AU331" s="24" t="s">
        <v>153</v>
      </c>
      <c r="AY331" s="24" t="s">
        <v>144</v>
      </c>
      <c r="BE331" s="232">
        <f>IF(N331="základní",J331,0)</f>
        <v>0</v>
      </c>
      <c r="BF331" s="232">
        <f>IF(N331="snížená",J331,0)</f>
        <v>0</v>
      </c>
      <c r="BG331" s="232">
        <f>IF(N331="zákl. přenesená",J331,0)</f>
        <v>0</v>
      </c>
      <c r="BH331" s="232">
        <f>IF(N331="sníž. přenesená",J331,0)</f>
        <v>0</v>
      </c>
      <c r="BI331" s="232">
        <f>IF(N331="nulová",J331,0)</f>
        <v>0</v>
      </c>
      <c r="BJ331" s="24" t="s">
        <v>153</v>
      </c>
      <c r="BK331" s="232">
        <f>ROUND(I331*H331,2)</f>
        <v>0</v>
      </c>
      <c r="BL331" s="24" t="s">
        <v>239</v>
      </c>
      <c r="BM331" s="24" t="s">
        <v>536</v>
      </c>
    </row>
    <row r="332" s="11" customFormat="1">
      <c r="B332" s="233"/>
      <c r="C332" s="234"/>
      <c r="D332" s="235" t="s">
        <v>155</v>
      </c>
      <c r="E332" s="236" t="s">
        <v>21</v>
      </c>
      <c r="F332" s="237" t="s">
        <v>82</v>
      </c>
      <c r="G332" s="234"/>
      <c r="H332" s="238">
        <v>1</v>
      </c>
      <c r="I332" s="239"/>
      <c r="J332" s="234"/>
      <c r="K332" s="234"/>
      <c r="L332" s="240"/>
      <c r="M332" s="241"/>
      <c r="N332" s="242"/>
      <c r="O332" s="242"/>
      <c r="P332" s="242"/>
      <c r="Q332" s="242"/>
      <c r="R332" s="242"/>
      <c r="S332" s="242"/>
      <c r="T332" s="243"/>
      <c r="AT332" s="244" t="s">
        <v>155</v>
      </c>
      <c r="AU332" s="244" t="s">
        <v>153</v>
      </c>
      <c r="AV332" s="11" t="s">
        <v>153</v>
      </c>
      <c r="AW332" s="11" t="s">
        <v>37</v>
      </c>
      <c r="AX332" s="11" t="s">
        <v>74</v>
      </c>
      <c r="AY332" s="244" t="s">
        <v>144</v>
      </c>
    </row>
    <row r="333" s="12" customFormat="1">
      <c r="B333" s="245"/>
      <c r="C333" s="246"/>
      <c r="D333" s="235" t="s">
        <v>155</v>
      </c>
      <c r="E333" s="247" t="s">
        <v>21</v>
      </c>
      <c r="F333" s="248" t="s">
        <v>158</v>
      </c>
      <c r="G333" s="246"/>
      <c r="H333" s="249">
        <v>1</v>
      </c>
      <c r="I333" s="250"/>
      <c r="J333" s="246"/>
      <c r="K333" s="246"/>
      <c r="L333" s="251"/>
      <c r="M333" s="252"/>
      <c r="N333" s="253"/>
      <c r="O333" s="253"/>
      <c r="P333" s="253"/>
      <c r="Q333" s="253"/>
      <c r="R333" s="253"/>
      <c r="S333" s="253"/>
      <c r="T333" s="254"/>
      <c r="AT333" s="255" t="s">
        <v>155</v>
      </c>
      <c r="AU333" s="255" t="s">
        <v>153</v>
      </c>
      <c r="AV333" s="12" t="s">
        <v>152</v>
      </c>
      <c r="AW333" s="12" t="s">
        <v>37</v>
      </c>
      <c r="AX333" s="12" t="s">
        <v>82</v>
      </c>
      <c r="AY333" s="255" t="s">
        <v>144</v>
      </c>
    </row>
    <row r="334" s="1" customFormat="1" ht="16.5" customHeight="1">
      <c r="B334" s="46"/>
      <c r="C334" s="258" t="s">
        <v>537</v>
      </c>
      <c r="D334" s="258" t="s">
        <v>246</v>
      </c>
      <c r="E334" s="259" t="s">
        <v>538</v>
      </c>
      <c r="F334" s="260" t="s">
        <v>539</v>
      </c>
      <c r="G334" s="261" t="s">
        <v>242</v>
      </c>
      <c r="H334" s="262">
        <v>1</v>
      </c>
      <c r="I334" s="263"/>
      <c r="J334" s="264">
        <f>ROUND(I334*H334,2)</f>
        <v>0</v>
      </c>
      <c r="K334" s="260" t="s">
        <v>21</v>
      </c>
      <c r="L334" s="265"/>
      <c r="M334" s="266" t="s">
        <v>21</v>
      </c>
      <c r="N334" s="267" t="s">
        <v>46</v>
      </c>
      <c r="O334" s="47"/>
      <c r="P334" s="230">
        <f>O334*H334</f>
        <v>0</v>
      </c>
      <c r="Q334" s="230">
        <v>0.014</v>
      </c>
      <c r="R334" s="230">
        <f>Q334*H334</f>
        <v>0.014</v>
      </c>
      <c r="S334" s="230">
        <v>0</v>
      </c>
      <c r="T334" s="231">
        <f>S334*H334</f>
        <v>0</v>
      </c>
      <c r="AR334" s="24" t="s">
        <v>320</v>
      </c>
      <c r="AT334" s="24" t="s">
        <v>246</v>
      </c>
      <c r="AU334" s="24" t="s">
        <v>153</v>
      </c>
      <c r="AY334" s="24" t="s">
        <v>144</v>
      </c>
      <c r="BE334" s="232">
        <f>IF(N334="základní",J334,0)</f>
        <v>0</v>
      </c>
      <c r="BF334" s="232">
        <f>IF(N334="snížená",J334,0)</f>
        <v>0</v>
      </c>
      <c r="BG334" s="232">
        <f>IF(N334="zákl. přenesená",J334,0)</f>
        <v>0</v>
      </c>
      <c r="BH334" s="232">
        <f>IF(N334="sníž. přenesená",J334,0)</f>
        <v>0</v>
      </c>
      <c r="BI334" s="232">
        <f>IF(N334="nulová",J334,0)</f>
        <v>0</v>
      </c>
      <c r="BJ334" s="24" t="s">
        <v>153</v>
      </c>
      <c r="BK334" s="232">
        <f>ROUND(I334*H334,2)</f>
        <v>0</v>
      </c>
      <c r="BL334" s="24" t="s">
        <v>239</v>
      </c>
      <c r="BM334" s="24" t="s">
        <v>540</v>
      </c>
    </row>
    <row r="335" s="11" customFormat="1">
      <c r="B335" s="233"/>
      <c r="C335" s="234"/>
      <c r="D335" s="235" t="s">
        <v>155</v>
      </c>
      <c r="E335" s="236" t="s">
        <v>21</v>
      </c>
      <c r="F335" s="237" t="s">
        <v>82</v>
      </c>
      <c r="G335" s="234"/>
      <c r="H335" s="238">
        <v>1</v>
      </c>
      <c r="I335" s="239"/>
      <c r="J335" s="234"/>
      <c r="K335" s="234"/>
      <c r="L335" s="240"/>
      <c r="M335" s="241"/>
      <c r="N335" s="242"/>
      <c r="O335" s="242"/>
      <c r="P335" s="242"/>
      <c r="Q335" s="242"/>
      <c r="R335" s="242"/>
      <c r="S335" s="242"/>
      <c r="T335" s="243"/>
      <c r="AT335" s="244" t="s">
        <v>155</v>
      </c>
      <c r="AU335" s="244" t="s">
        <v>153</v>
      </c>
      <c r="AV335" s="11" t="s">
        <v>153</v>
      </c>
      <c r="AW335" s="11" t="s">
        <v>37</v>
      </c>
      <c r="AX335" s="11" t="s">
        <v>74</v>
      </c>
      <c r="AY335" s="244" t="s">
        <v>144</v>
      </c>
    </row>
    <row r="336" s="12" customFormat="1">
      <c r="B336" s="245"/>
      <c r="C336" s="246"/>
      <c r="D336" s="235" t="s">
        <v>155</v>
      </c>
      <c r="E336" s="247" t="s">
        <v>21</v>
      </c>
      <c r="F336" s="248" t="s">
        <v>158</v>
      </c>
      <c r="G336" s="246"/>
      <c r="H336" s="249">
        <v>1</v>
      </c>
      <c r="I336" s="250"/>
      <c r="J336" s="246"/>
      <c r="K336" s="246"/>
      <c r="L336" s="251"/>
      <c r="M336" s="252"/>
      <c r="N336" s="253"/>
      <c r="O336" s="253"/>
      <c r="P336" s="253"/>
      <c r="Q336" s="253"/>
      <c r="R336" s="253"/>
      <c r="S336" s="253"/>
      <c r="T336" s="254"/>
      <c r="AT336" s="255" t="s">
        <v>155</v>
      </c>
      <c r="AU336" s="255" t="s">
        <v>153</v>
      </c>
      <c r="AV336" s="12" t="s">
        <v>152</v>
      </c>
      <c r="AW336" s="12" t="s">
        <v>37</v>
      </c>
      <c r="AX336" s="12" t="s">
        <v>82</v>
      </c>
      <c r="AY336" s="255" t="s">
        <v>144</v>
      </c>
    </row>
    <row r="337" s="1" customFormat="1" ht="25.5" customHeight="1">
      <c r="B337" s="46"/>
      <c r="C337" s="221" t="s">
        <v>541</v>
      </c>
      <c r="D337" s="221" t="s">
        <v>147</v>
      </c>
      <c r="E337" s="222" t="s">
        <v>542</v>
      </c>
      <c r="F337" s="223" t="s">
        <v>543</v>
      </c>
      <c r="G337" s="224" t="s">
        <v>242</v>
      </c>
      <c r="H337" s="225">
        <v>1</v>
      </c>
      <c r="I337" s="226"/>
      <c r="J337" s="227">
        <f>ROUND(I337*H337,2)</f>
        <v>0</v>
      </c>
      <c r="K337" s="223" t="s">
        <v>151</v>
      </c>
      <c r="L337" s="72"/>
      <c r="M337" s="228" t="s">
        <v>21</v>
      </c>
      <c r="N337" s="229" t="s">
        <v>46</v>
      </c>
      <c r="O337" s="47"/>
      <c r="P337" s="230">
        <f>O337*H337</f>
        <v>0</v>
      </c>
      <c r="Q337" s="230">
        <v>0</v>
      </c>
      <c r="R337" s="230">
        <f>Q337*H337</f>
        <v>0</v>
      </c>
      <c r="S337" s="230">
        <v>0</v>
      </c>
      <c r="T337" s="231">
        <f>S337*H337</f>
        <v>0</v>
      </c>
      <c r="AR337" s="24" t="s">
        <v>239</v>
      </c>
      <c r="AT337" s="24" t="s">
        <v>147</v>
      </c>
      <c r="AU337" s="24" t="s">
        <v>153</v>
      </c>
      <c r="AY337" s="24" t="s">
        <v>144</v>
      </c>
      <c r="BE337" s="232">
        <f>IF(N337="základní",J337,0)</f>
        <v>0</v>
      </c>
      <c r="BF337" s="232">
        <f>IF(N337="snížená",J337,0)</f>
        <v>0</v>
      </c>
      <c r="BG337" s="232">
        <f>IF(N337="zákl. přenesená",J337,0)</f>
        <v>0</v>
      </c>
      <c r="BH337" s="232">
        <f>IF(N337="sníž. přenesená",J337,0)</f>
        <v>0</v>
      </c>
      <c r="BI337" s="232">
        <f>IF(N337="nulová",J337,0)</f>
        <v>0</v>
      </c>
      <c r="BJ337" s="24" t="s">
        <v>153</v>
      </c>
      <c r="BK337" s="232">
        <f>ROUND(I337*H337,2)</f>
        <v>0</v>
      </c>
      <c r="BL337" s="24" t="s">
        <v>239</v>
      </c>
      <c r="BM337" s="24" t="s">
        <v>544</v>
      </c>
    </row>
    <row r="338" s="11" customFormat="1">
      <c r="B338" s="233"/>
      <c r="C338" s="234"/>
      <c r="D338" s="235" t="s">
        <v>155</v>
      </c>
      <c r="E338" s="236" t="s">
        <v>21</v>
      </c>
      <c r="F338" s="237" t="s">
        <v>82</v>
      </c>
      <c r="G338" s="234"/>
      <c r="H338" s="238">
        <v>1</v>
      </c>
      <c r="I338" s="239"/>
      <c r="J338" s="234"/>
      <c r="K338" s="234"/>
      <c r="L338" s="240"/>
      <c r="M338" s="241"/>
      <c r="N338" s="242"/>
      <c r="O338" s="242"/>
      <c r="P338" s="242"/>
      <c r="Q338" s="242"/>
      <c r="R338" s="242"/>
      <c r="S338" s="242"/>
      <c r="T338" s="243"/>
      <c r="AT338" s="244" t="s">
        <v>155</v>
      </c>
      <c r="AU338" s="244" t="s">
        <v>153</v>
      </c>
      <c r="AV338" s="11" t="s">
        <v>153</v>
      </c>
      <c r="AW338" s="11" t="s">
        <v>37</v>
      </c>
      <c r="AX338" s="11" t="s">
        <v>74</v>
      </c>
      <c r="AY338" s="244" t="s">
        <v>144</v>
      </c>
    </row>
    <row r="339" s="12" customFormat="1">
      <c r="B339" s="245"/>
      <c r="C339" s="246"/>
      <c r="D339" s="235" t="s">
        <v>155</v>
      </c>
      <c r="E339" s="247" t="s">
        <v>21</v>
      </c>
      <c r="F339" s="248" t="s">
        <v>158</v>
      </c>
      <c r="G339" s="246"/>
      <c r="H339" s="249">
        <v>1</v>
      </c>
      <c r="I339" s="250"/>
      <c r="J339" s="246"/>
      <c r="K339" s="246"/>
      <c r="L339" s="251"/>
      <c r="M339" s="252"/>
      <c r="N339" s="253"/>
      <c r="O339" s="253"/>
      <c r="P339" s="253"/>
      <c r="Q339" s="253"/>
      <c r="R339" s="253"/>
      <c r="S339" s="253"/>
      <c r="T339" s="254"/>
      <c r="AT339" s="255" t="s">
        <v>155</v>
      </c>
      <c r="AU339" s="255" t="s">
        <v>153</v>
      </c>
      <c r="AV339" s="12" t="s">
        <v>152</v>
      </c>
      <c r="AW339" s="12" t="s">
        <v>37</v>
      </c>
      <c r="AX339" s="12" t="s">
        <v>82</v>
      </c>
      <c r="AY339" s="255" t="s">
        <v>144</v>
      </c>
    </row>
    <row r="340" s="1" customFormat="1" ht="25.5" customHeight="1">
      <c r="B340" s="46"/>
      <c r="C340" s="258" t="s">
        <v>545</v>
      </c>
      <c r="D340" s="258" t="s">
        <v>246</v>
      </c>
      <c r="E340" s="259" t="s">
        <v>546</v>
      </c>
      <c r="F340" s="260" t="s">
        <v>547</v>
      </c>
      <c r="G340" s="261" t="s">
        <v>242</v>
      </c>
      <c r="H340" s="262">
        <v>1</v>
      </c>
      <c r="I340" s="263"/>
      <c r="J340" s="264">
        <f>ROUND(I340*H340,2)</f>
        <v>0</v>
      </c>
      <c r="K340" s="260" t="s">
        <v>21</v>
      </c>
      <c r="L340" s="265"/>
      <c r="M340" s="266" t="s">
        <v>21</v>
      </c>
      <c r="N340" s="267" t="s">
        <v>46</v>
      </c>
      <c r="O340" s="47"/>
      <c r="P340" s="230">
        <f>O340*H340</f>
        <v>0</v>
      </c>
      <c r="Q340" s="230">
        <v>0.027</v>
      </c>
      <c r="R340" s="230">
        <f>Q340*H340</f>
        <v>0.027</v>
      </c>
      <c r="S340" s="230">
        <v>0</v>
      </c>
      <c r="T340" s="231">
        <f>S340*H340</f>
        <v>0</v>
      </c>
      <c r="AR340" s="24" t="s">
        <v>320</v>
      </c>
      <c r="AT340" s="24" t="s">
        <v>246</v>
      </c>
      <c r="AU340" s="24" t="s">
        <v>153</v>
      </c>
      <c r="AY340" s="24" t="s">
        <v>144</v>
      </c>
      <c r="BE340" s="232">
        <f>IF(N340="základní",J340,0)</f>
        <v>0</v>
      </c>
      <c r="BF340" s="232">
        <f>IF(N340="snížená",J340,0)</f>
        <v>0</v>
      </c>
      <c r="BG340" s="232">
        <f>IF(N340="zákl. přenesená",J340,0)</f>
        <v>0</v>
      </c>
      <c r="BH340" s="232">
        <f>IF(N340="sníž. přenesená",J340,0)</f>
        <v>0</v>
      </c>
      <c r="BI340" s="232">
        <f>IF(N340="nulová",J340,0)</f>
        <v>0</v>
      </c>
      <c r="BJ340" s="24" t="s">
        <v>153</v>
      </c>
      <c r="BK340" s="232">
        <f>ROUND(I340*H340,2)</f>
        <v>0</v>
      </c>
      <c r="BL340" s="24" t="s">
        <v>239</v>
      </c>
      <c r="BM340" s="24" t="s">
        <v>548</v>
      </c>
    </row>
    <row r="341" s="1" customFormat="1" ht="38.25" customHeight="1">
      <c r="B341" s="46"/>
      <c r="C341" s="221" t="s">
        <v>549</v>
      </c>
      <c r="D341" s="221" t="s">
        <v>147</v>
      </c>
      <c r="E341" s="222" t="s">
        <v>550</v>
      </c>
      <c r="F341" s="223" t="s">
        <v>551</v>
      </c>
      <c r="G341" s="224" t="s">
        <v>242</v>
      </c>
      <c r="H341" s="225">
        <v>2</v>
      </c>
      <c r="I341" s="226"/>
      <c r="J341" s="227">
        <f>ROUND(I341*H341,2)</f>
        <v>0</v>
      </c>
      <c r="K341" s="223" t="s">
        <v>151</v>
      </c>
      <c r="L341" s="72"/>
      <c r="M341" s="228" t="s">
        <v>21</v>
      </c>
      <c r="N341" s="229" t="s">
        <v>46</v>
      </c>
      <c r="O341" s="47"/>
      <c r="P341" s="230">
        <f>O341*H341</f>
        <v>0</v>
      </c>
      <c r="Q341" s="230">
        <v>0</v>
      </c>
      <c r="R341" s="230">
        <f>Q341*H341</f>
        <v>0</v>
      </c>
      <c r="S341" s="230">
        <v>0</v>
      </c>
      <c r="T341" s="231">
        <f>S341*H341</f>
        <v>0</v>
      </c>
      <c r="AR341" s="24" t="s">
        <v>239</v>
      </c>
      <c r="AT341" s="24" t="s">
        <v>147</v>
      </c>
      <c r="AU341" s="24" t="s">
        <v>153</v>
      </c>
      <c r="AY341" s="24" t="s">
        <v>144</v>
      </c>
      <c r="BE341" s="232">
        <f>IF(N341="základní",J341,0)</f>
        <v>0</v>
      </c>
      <c r="BF341" s="232">
        <f>IF(N341="snížená",J341,0)</f>
        <v>0</v>
      </c>
      <c r="BG341" s="232">
        <f>IF(N341="zákl. přenesená",J341,0)</f>
        <v>0</v>
      </c>
      <c r="BH341" s="232">
        <f>IF(N341="sníž. přenesená",J341,0)</f>
        <v>0</v>
      </c>
      <c r="BI341" s="232">
        <f>IF(N341="nulová",J341,0)</f>
        <v>0</v>
      </c>
      <c r="BJ341" s="24" t="s">
        <v>153</v>
      </c>
      <c r="BK341" s="232">
        <f>ROUND(I341*H341,2)</f>
        <v>0</v>
      </c>
      <c r="BL341" s="24" t="s">
        <v>239</v>
      </c>
      <c r="BM341" s="24" t="s">
        <v>552</v>
      </c>
    </row>
    <row r="342" s="1" customFormat="1">
      <c r="B342" s="46"/>
      <c r="C342" s="74"/>
      <c r="D342" s="235" t="s">
        <v>167</v>
      </c>
      <c r="E342" s="74"/>
      <c r="F342" s="256" t="s">
        <v>553</v>
      </c>
      <c r="G342" s="74"/>
      <c r="H342" s="74"/>
      <c r="I342" s="191"/>
      <c r="J342" s="74"/>
      <c r="K342" s="74"/>
      <c r="L342" s="72"/>
      <c r="M342" s="257"/>
      <c r="N342" s="47"/>
      <c r="O342" s="47"/>
      <c r="P342" s="47"/>
      <c r="Q342" s="47"/>
      <c r="R342" s="47"/>
      <c r="S342" s="47"/>
      <c r="T342" s="95"/>
      <c r="AT342" s="24" t="s">
        <v>167</v>
      </c>
      <c r="AU342" s="24" t="s">
        <v>153</v>
      </c>
    </row>
    <row r="343" s="11" customFormat="1">
      <c r="B343" s="233"/>
      <c r="C343" s="234"/>
      <c r="D343" s="235" t="s">
        <v>155</v>
      </c>
      <c r="E343" s="236" t="s">
        <v>21</v>
      </c>
      <c r="F343" s="237" t="s">
        <v>153</v>
      </c>
      <c r="G343" s="234"/>
      <c r="H343" s="238">
        <v>2</v>
      </c>
      <c r="I343" s="239"/>
      <c r="J343" s="234"/>
      <c r="K343" s="234"/>
      <c r="L343" s="240"/>
      <c r="M343" s="241"/>
      <c r="N343" s="242"/>
      <c r="O343" s="242"/>
      <c r="P343" s="242"/>
      <c r="Q343" s="242"/>
      <c r="R343" s="242"/>
      <c r="S343" s="242"/>
      <c r="T343" s="243"/>
      <c r="AT343" s="244" t="s">
        <v>155</v>
      </c>
      <c r="AU343" s="244" t="s">
        <v>153</v>
      </c>
      <c r="AV343" s="11" t="s">
        <v>153</v>
      </c>
      <c r="AW343" s="11" t="s">
        <v>37</v>
      </c>
      <c r="AX343" s="11" t="s">
        <v>74</v>
      </c>
      <c r="AY343" s="244" t="s">
        <v>144</v>
      </c>
    </row>
    <row r="344" s="12" customFormat="1">
      <c r="B344" s="245"/>
      <c r="C344" s="246"/>
      <c r="D344" s="235" t="s">
        <v>155</v>
      </c>
      <c r="E344" s="247" t="s">
        <v>21</v>
      </c>
      <c r="F344" s="248" t="s">
        <v>158</v>
      </c>
      <c r="G344" s="246"/>
      <c r="H344" s="249">
        <v>2</v>
      </c>
      <c r="I344" s="250"/>
      <c r="J344" s="246"/>
      <c r="K344" s="246"/>
      <c r="L344" s="251"/>
      <c r="M344" s="252"/>
      <c r="N344" s="253"/>
      <c r="O344" s="253"/>
      <c r="P344" s="253"/>
      <c r="Q344" s="253"/>
      <c r="R344" s="253"/>
      <c r="S344" s="253"/>
      <c r="T344" s="254"/>
      <c r="AT344" s="255" t="s">
        <v>155</v>
      </c>
      <c r="AU344" s="255" t="s">
        <v>153</v>
      </c>
      <c r="AV344" s="12" t="s">
        <v>152</v>
      </c>
      <c r="AW344" s="12" t="s">
        <v>37</v>
      </c>
      <c r="AX344" s="12" t="s">
        <v>82</v>
      </c>
      <c r="AY344" s="255" t="s">
        <v>144</v>
      </c>
    </row>
    <row r="345" s="1" customFormat="1" ht="25.5" customHeight="1">
      <c r="B345" s="46"/>
      <c r="C345" s="258" t="s">
        <v>554</v>
      </c>
      <c r="D345" s="258" t="s">
        <v>246</v>
      </c>
      <c r="E345" s="259" t="s">
        <v>555</v>
      </c>
      <c r="F345" s="260" t="s">
        <v>556</v>
      </c>
      <c r="G345" s="261" t="s">
        <v>242</v>
      </c>
      <c r="H345" s="262">
        <v>2</v>
      </c>
      <c r="I345" s="263"/>
      <c r="J345" s="264">
        <f>ROUND(I345*H345,2)</f>
        <v>0</v>
      </c>
      <c r="K345" s="260" t="s">
        <v>21</v>
      </c>
      <c r="L345" s="265"/>
      <c r="M345" s="266" t="s">
        <v>21</v>
      </c>
      <c r="N345" s="267" t="s">
        <v>46</v>
      </c>
      <c r="O345" s="47"/>
      <c r="P345" s="230">
        <f>O345*H345</f>
        <v>0</v>
      </c>
      <c r="Q345" s="230">
        <v>0.025999999999999999</v>
      </c>
      <c r="R345" s="230">
        <f>Q345*H345</f>
        <v>0.051999999999999998</v>
      </c>
      <c r="S345" s="230">
        <v>0</v>
      </c>
      <c r="T345" s="231">
        <f>S345*H345</f>
        <v>0</v>
      </c>
      <c r="AR345" s="24" t="s">
        <v>320</v>
      </c>
      <c r="AT345" s="24" t="s">
        <v>246</v>
      </c>
      <c r="AU345" s="24" t="s">
        <v>153</v>
      </c>
      <c r="AY345" s="24" t="s">
        <v>144</v>
      </c>
      <c r="BE345" s="232">
        <f>IF(N345="základní",J345,0)</f>
        <v>0</v>
      </c>
      <c r="BF345" s="232">
        <f>IF(N345="snížená",J345,0)</f>
        <v>0</v>
      </c>
      <c r="BG345" s="232">
        <f>IF(N345="zákl. přenesená",J345,0)</f>
        <v>0</v>
      </c>
      <c r="BH345" s="232">
        <f>IF(N345="sníž. přenesená",J345,0)</f>
        <v>0</v>
      </c>
      <c r="BI345" s="232">
        <f>IF(N345="nulová",J345,0)</f>
        <v>0</v>
      </c>
      <c r="BJ345" s="24" t="s">
        <v>153</v>
      </c>
      <c r="BK345" s="232">
        <f>ROUND(I345*H345,2)</f>
        <v>0</v>
      </c>
      <c r="BL345" s="24" t="s">
        <v>239</v>
      </c>
      <c r="BM345" s="24" t="s">
        <v>557</v>
      </c>
    </row>
    <row r="346" s="1" customFormat="1" ht="25.5" customHeight="1">
      <c r="B346" s="46"/>
      <c r="C346" s="221" t="s">
        <v>558</v>
      </c>
      <c r="D346" s="221" t="s">
        <v>147</v>
      </c>
      <c r="E346" s="222" t="s">
        <v>559</v>
      </c>
      <c r="F346" s="223" t="s">
        <v>560</v>
      </c>
      <c r="G346" s="224" t="s">
        <v>242</v>
      </c>
      <c r="H346" s="225">
        <v>2</v>
      </c>
      <c r="I346" s="226"/>
      <c r="J346" s="227">
        <f>ROUND(I346*H346,2)</f>
        <v>0</v>
      </c>
      <c r="K346" s="223" t="s">
        <v>151</v>
      </c>
      <c r="L346" s="72"/>
      <c r="M346" s="228" t="s">
        <v>21</v>
      </c>
      <c r="N346" s="229" t="s">
        <v>46</v>
      </c>
      <c r="O346" s="47"/>
      <c r="P346" s="230">
        <f>O346*H346</f>
        <v>0</v>
      </c>
      <c r="Q346" s="230">
        <v>0.00046000000000000001</v>
      </c>
      <c r="R346" s="230">
        <f>Q346*H346</f>
        <v>0.00092000000000000003</v>
      </c>
      <c r="S346" s="230">
        <v>0</v>
      </c>
      <c r="T346" s="231">
        <f>S346*H346</f>
        <v>0</v>
      </c>
      <c r="AR346" s="24" t="s">
        <v>239</v>
      </c>
      <c r="AT346" s="24" t="s">
        <v>147</v>
      </c>
      <c r="AU346" s="24" t="s">
        <v>153</v>
      </c>
      <c r="AY346" s="24" t="s">
        <v>144</v>
      </c>
      <c r="BE346" s="232">
        <f>IF(N346="základní",J346,0)</f>
        <v>0</v>
      </c>
      <c r="BF346" s="232">
        <f>IF(N346="snížená",J346,0)</f>
        <v>0</v>
      </c>
      <c r="BG346" s="232">
        <f>IF(N346="zákl. přenesená",J346,0)</f>
        <v>0</v>
      </c>
      <c r="BH346" s="232">
        <f>IF(N346="sníž. přenesená",J346,0)</f>
        <v>0</v>
      </c>
      <c r="BI346" s="232">
        <f>IF(N346="nulová",J346,0)</f>
        <v>0</v>
      </c>
      <c r="BJ346" s="24" t="s">
        <v>153</v>
      </c>
      <c r="BK346" s="232">
        <f>ROUND(I346*H346,2)</f>
        <v>0</v>
      </c>
      <c r="BL346" s="24" t="s">
        <v>239</v>
      </c>
      <c r="BM346" s="24" t="s">
        <v>561</v>
      </c>
    </row>
    <row r="347" s="1" customFormat="1">
      <c r="B347" s="46"/>
      <c r="C347" s="74"/>
      <c r="D347" s="235" t="s">
        <v>167</v>
      </c>
      <c r="E347" s="74"/>
      <c r="F347" s="256" t="s">
        <v>562</v>
      </c>
      <c r="G347" s="74"/>
      <c r="H347" s="74"/>
      <c r="I347" s="191"/>
      <c r="J347" s="74"/>
      <c r="K347" s="74"/>
      <c r="L347" s="72"/>
      <c r="M347" s="257"/>
      <c r="N347" s="47"/>
      <c r="O347" s="47"/>
      <c r="P347" s="47"/>
      <c r="Q347" s="47"/>
      <c r="R347" s="47"/>
      <c r="S347" s="47"/>
      <c r="T347" s="95"/>
      <c r="AT347" s="24" t="s">
        <v>167</v>
      </c>
      <c r="AU347" s="24" t="s">
        <v>153</v>
      </c>
    </row>
    <row r="348" s="11" customFormat="1">
      <c r="B348" s="233"/>
      <c r="C348" s="234"/>
      <c r="D348" s="235" t="s">
        <v>155</v>
      </c>
      <c r="E348" s="236" t="s">
        <v>21</v>
      </c>
      <c r="F348" s="237" t="s">
        <v>153</v>
      </c>
      <c r="G348" s="234"/>
      <c r="H348" s="238">
        <v>2</v>
      </c>
      <c r="I348" s="239"/>
      <c r="J348" s="234"/>
      <c r="K348" s="234"/>
      <c r="L348" s="240"/>
      <c r="M348" s="241"/>
      <c r="N348" s="242"/>
      <c r="O348" s="242"/>
      <c r="P348" s="242"/>
      <c r="Q348" s="242"/>
      <c r="R348" s="242"/>
      <c r="S348" s="242"/>
      <c r="T348" s="243"/>
      <c r="AT348" s="244" t="s">
        <v>155</v>
      </c>
      <c r="AU348" s="244" t="s">
        <v>153</v>
      </c>
      <c r="AV348" s="11" t="s">
        <v>153</v>
      </c>
      <c r="AW348" s="11" t="s">
        <v>37</v>
      </c>
      <c r="AX348" s="11" t="s">
        <v>74</v>
      </c>
      <c r="AY348" s="244" t="s">
        <v>144</v>
      </c>
    </row>
    <row r="349" s="12" customFormat="1">
      <c r="B349" s="245"/>
      <c r="C349" s="246"/>
      <c r="D349" s="235" t="s">
        <v>155</v>
      </c>
      <c r="E349" s="247" t="s">
        <v>21</v>
      </c>
      <c r="F349" s="248" t="s">
        <v>158</v>
      </c>
      <c r="G349" s="246"/>
      <c r="H349" s="249">
        <v>2</v>
      </c>
      <c r="I349" s="250"/>
      <c r="J349" s="246"/>
      <c r="K349" s="246"/>
      <c r="L349" s="251"/>
      <c r="M349" s="252"/>
      <c r="N349" s="253"/>
      <c r="O349" s="253"/>
      <c r="P349" s="253"/>
      <c r="Q349" s="253"/>
      <c r="R349" s="253"/>
      <c r="S349" s="253"/>
      <c r="T349" s="254"/>
      <c r="AT349" s="255" t="s">
        <v>155</v>
      </c>
      <c r="AU349" s="255" t="s">
        <v>153</v>
      </c>
      <c r="AV349" s="12" t="s">
        <v>152</v>
      </c>
      <c r="AW349" s="12" t="s">
        <v>37</v>
      </c>
      <c r="AX349" s="12" t="s">
        <v>82</v>
      </c>
      <c r="AY349" s="255" t="s">
        <v>144</v>
      </c>
    </row>
    <row r="350" s="1" customFormat="1" ht="16.5" customHeight="1">
      <c r="B350" s="46"/>
      <c r="C350" s="258" t="s">
        <v>563</v>
      </c>
      <c r="D350" s="258" t="s">
        <v>246</v>
      </c>
      <c r="E350" s="259" t="s">
        <v>564</v>
      </c>
      <c r="F350" s="260" t="s">
        <v>565</v>
      </c>
      <c r="G350" s="261" t="s">
        <v>242</v>
      </c>
      <c r="H350" s="262">
        <v>2</v>
      </c>
      <c r="I350" s="263"/>
      <c r="J350" s="264">
        <f>ROUND(I350*H350,2)</f>
        <v>0</v>
      </c>
      <c r="K350" s="260" t="s">
        <v>21</v>
      </c>
      <c r="L350" s="265"/>
      <c r="M350" s="266" t="s">
        <v>21</v>
      </c>
      <c r="N350" s="267" t="s">
        <v>46</v>
      </c>
      <c r="O350" s="47"/>
      <c r="P350" s="230">
        <f>O350*H350</f>
        <v>0</v>
      </c>
      <c r="Q350" s="230">
        <v>0.035000000000000003</v>
      </c>
      <c r="R350" s="230">
        <f>Q350*H350</f>
        <v>0.070000000000000007</v>
      </c>
      <c r="S350" s="230">
        <v>0</v>
      </c>
      <c r="T350" s="231">
        <f>S350*H350</f>
        <v>0</v>
      </c>
      <c r="AR350" s="24" t="s">
        <v>320</v>
      </c>
      <c r="AT350" s="24" t="s">
        <v>246</v>
      </c>
      <c r="AU350" s="24" t="s">
        <v>153</v>
      </c>
      <c r="AY350" s="24" t="s">
        <v>144</v>
      </c>
      <c r="BE350" s="232">
        <f>IF(N350="základní",J350,0)</f>
        <v>0</v>
      </c>
      <c r="BF350" s="232">
        <f>IF(N350="snížená",J350,0)</f>
        <v>0</v>
      </c>
      <c r="BG350" s="232">
        <f>IF(N350="zákl. přenesená",J350,0)</f>
        <v>0</v>
      </c>
      <c r="BH350" s="232">
        <f>IF(N350="sníž. přenesená",J350,0)</f>
        <v>0</v>
      </c>
      <c r="BI350" s="232">
        <f>IF(N350="nulová",J350,0)</f>
        <v>0</v>
      </c>
      <c r="BJ350" s="24" t="s">
        <v>153</v>
      </c>
      <c r="BK350" s="232">
        <f>ROUND(I350*H350,2)</f>
        <v>0</v>
      </c>
      <c r="BL350" s="24" t="s">
        <v>239</v>
      </c>
      <c r="BM350" s="24" t="s">
        <v>566</v>
      </c>
    </row>
    <row r="351" s="1" customFormat="1" ht="25.5" customHeight="1">
      <c r="B351" s="46"/>
      <c r="C351" s="221" t="s">
        <v>567</v>
      </c>
      <c r="D351" s="221" t="s">
        <v>147</v>
      </c>
      <c r="E351" s="222" t="s">
        <v>568</v>
      </c>
      <c r="F351" s="223" t="s">
        <v>569</v>
      </c>
      <c r="G351" s="224" t="s">
        <v>242</v>
      </c>
      <c r="H351" s="225">
        <v>4</v>
      </c>
      <c r="I351" s="226"/>
      <c r="J351" s="227">
        <f>ROUND(I351*H351,2)</f>
        <v>0</v>
      </c>
      <c r="K351" s="223" t="s">
        <v>151</v>
      </c>
      <c r="L351" s="72"/>
      <c r="M351" s="228" t="s">
        <v>21</v>
      </c>
      <c r="N351" s="229" t="s">
        <v>46</v>
      </c>
      <c r="O351" s="47"/>
      <c r="P351" s="230">
        <f>O351*H351</f>
        <v>0</v>
      </c>
      <c r="Q351" s="230">
        <v>0</v>
      </c>
      <c r="R351" s="230">
        <f>Q351*H351</f>
        <v>0</v>
      </c>
      <c r="S351" s="230">
        <v>0</v>
      </c>
      <c r="T351" s="231">
        <f>S351*H351</f>
        <v>0</v>
      </c>
      <c r="AR351" s="24" t="s">
        <v>239</v>
      </c>
      <c r="AT351" s="24" t="s">
        <v>147</v>
      </c>
      <c r="AU351" s="24" t="s">
        <v>153</v>
      </c>
      <c r="AY351" s="24" t="s">
        <v>144</v>
      </c>
      <c r="BE351" s="232">
        <f>IF(N351="základní",J351,0)</f>
        <v>0</v>
      </c>
      <c r="BF351" s="232">
        <f>IF(N351="snížená",J351,0)</f>
        <v>0</v>
      </c>
      <c r="BG351" s="232">
        <f>IF(N351="zákl. přenesená",J351,0)</f>
        <v>0</v>
      </c>
      <c r="BH351" s="232">
        <f>IF(N351="sníž. přenesená",J351,0)</f>
        <v>0</v>
      </c>
      <c r="BI351" s="232">
        <f>IF(N351="nulová",J351,0)</f>
        <v>0</v>
      </c>
      <c r="BJ351" s="24" t="s">
        <v>153</v>
      </c>
      <c r="BK351" s="232">
        <f>ROUND(I351*H351,2)</f>
        <v>0</v>
      </c>
      <c r="BL351" s="24" t="s">
        <v>239</v>
      </c>
      <c r="BM351" s="24" t="s">
        <v>570</v>
      </c>
    </row>
    <row r="352" s="11" customFormat="1">
      <c r="B352" s="233"/>
      <c r="C352" s="234"/>
      <c r="D352" s="235" t="s">
        <v>155</v>
      </c>
      <c r="E352" s="236" t="s">
        <v>21</v>
      </c>
      <c r="F352" s="237" t="s">
        <v>152</v>
      </c>
      <c r="G352" s="234"/>
      <c r="H352" s="238">
        <v>4</v>
      </c>
      <c r="I352" s="239"/>
      <c r="J352" s="234"/>
      <c r="K352" s="234"/>
      <c r="L352" s="240"/>
      <c r="M352" s="241"/>
      <c r="N352" s="242"/>
      <c r="O352" s="242"/>
      <c r="P352" s="242"/>
      <c r="Q352" s="242"/>
      <c r="R352" s="242"/>
      <c r="S352" s="242"/>
      <c r="T352" s="243"/>
      <c r="AT352" s="244" t="s">
        <v>155</v>
      </c>
      <c r="AU352" s="244" t="s">
        <v>153</v>
      </c>
      <c r="AV352" s="11" t="s">
        <v>153</v>
      </c>
      <c r="AW352" s="11" t="s">
        <v>37</v>
      </c>
      <c r="AX352" s="11" t="s">
        <v>82</v>
      </c>
      <c r="AY352" s="244" t="s">
        <v>144</v>
      </c>
    </row>
    <row r="353" s="1" customFormat="1" ht="16.5" customHeight="1">
      <c r="B353" s="46"/>
      <c r="C353" s="258" t="s">
        <v>571</v>
      </c>
      <c r="D353" s="258" t="s">
        <v>246</v>
      </c>
      <c r="E353" s="259" t="s">
        <v>572</v>
      </c>
      <c r="F353" s="260" t="s">
        <v>573</v>
      </c>
      <c r="G353" s="261" t="s">
        <v>414</v>
      </c>
      <c r="H353" s="262">
        <v>4.5999999999999996</v>
      </c>
      <c r="I353" s="263"/>
      <c r="J353" s="264">
        <f>ROUND(I353*H353,2)</f>
        <v>0</v>
      </c>
      <c r="K353" s="260" t="s">
        <v>21</v>
      </c>
      <c r="L353" s="265"/>
      <c r="M353" s="266" t="s">
        <v>21</v>
      </c>
      <c r="N353" s="267" t="s">
        <v>46</v>
      </c>
      <c r="O353" s="47"/>
      <c r="P353" s="230">
        <f>O353*H353</f>
        <v>0</v>
      </c>
      <c r="Q353" s="230">
        <v>0.0050000000000000001</v>
      </c>
      <c r="R353" s="230">
        <f>Q353*H353</f>
        <v>0.023</v>
      </c>
      <c r="S353" s="230">
        <v>0</v>
      </c>
      <c r="T353" s="231">
        <f>S353*H353</f>
        <v>0</v>
      </c>
      <c r="AR353" s="24" t="s">
        <v>320</v>
      </c>
      <c r="AT353" s="24" t="s">
        <v>246</v>
      </c>
      <c r="AU353" s="24" t="s">
        <v>153</v>
      </c>
      <c r="AY353" s="24" t="s">
        <v>144</v>
      </c>
      <c r="BE353" s="232">
        <f>IF(N353="základní",J353,0)</f>
        <v>0</v>
      </c>
      <c r="BF353" s="232">
        <f>IF(N353="snížená",J353,0)</f>
        <v>0</v>
      </c>
      <c r="BG353" s="232">
        <f>IF(N353="zákl. přenesená",J353,0)</f>
        <v>0</v>
      </c>
      <c r="BH353" s="232">
        <f>IF(N353="sníž. přenesená",J353,0)</f>
        <v>0</v>
      </c>
      <c r="BI353" s="232">
        <f>IF(N353="nulová",J353,0)</f>
        <v>0</v>
      </c>
      <c r="BJ353" s="24" t="s">
        <v>153</v>
      </c>
      <c r="BK353" s="232">
        <f>ROUND(I353*H353,2)</f>
        <v>0</v>
      </c>
      <c r="BL353" s="24" t="s">
        <v>239</v>
      </c>
      <c r="BM353" s="24" t="s">
        <v>574</v>
      </c>
    </row>
    <row r="354" s="11" customFormat="1">
      <c r="B354" s="233"/>
      <c r="C354" s="234"/>
      <c r="D354" s="235" t="s">
        <v>155</v>
      </c>
      <c r="E354" s="236" t="s">
        <v>21</v>
      </c>
      <c r="F354" s="237" t="s">
        <v>575</v>
      </c>
      <c r="G354" s="234"/>
      <c r="H354" s="238">
        <v>4.5999999999999996</v>
      </c>
      <c r="I354" s="239"/>
      <c r="J354" s="234"/>
      <c r="K354" s="234"/>
      <c r="L354" s="240"/>
      <c r="M354" s="241"/>
      <c r="N354" s="242"/>
      <c r="O354" s="242"/>
      <c r="P354" s="242"/>
      <c r="Q354" s="242"/>
      <c r="R354" s="242"/>
      <c r="S354" s="242"/>
      <c r="T354" s="243"/>
      <c r="AT354" s="244" t="s">
        <v>155</v>
      </c>
      <c r="AU354" s="244" t="s">
        <v>153</v>
      </c>
      <c r="AV354" s="11" t="s">
        <v>153</v>
      </c>
      <c r="AW354" s="11" t="s">
        <v>37</v>
      </c>
      <c r="AX354" s="11" t="s">
        <v>82</v>
      </c>
      <c r="AY354" s="244" t="s">
        <v>144</v>
      </c>
    </row>
    <row r="355" s="1" customFormat="1" ht="16.5" customHeight="1">
      <c r="B355" s="46"/>
      <c r="C355" s="221" t="s">
        <v>576</v>
      </c>
      <c r="D355" s="221" t="s">
        <v>147</v>
      </c>
      <c r="E355" s="222" t="s">
        <v>577</v>
      </c>
      <c r="F355" s="223" t="s">
        <v>578</v>
      </c>
      <c r="G355" s="224" t="s">
        <v>242</v>
      </c>
      <c r="H355" s="225">
        <v>1</v>
      </c>
      <c r="I355" s="226"/>
      <c r="J355" s="227">
        <f>ROUND(I355*H355,2)</f>
        <v>0</v>
      </c>
      <c r="K355" s="223" t="s">
        <v>21</v>
      </c>
      <c r="L355" s="72"/>
      <c r="M355" s="228" t="s">
        <v>21</v>
      </c>
      <c r="N355" s="229" t="s">
        <v>46</v>
      </c>
      <c r="O355" s="47"/>
      <c r="P355" s="230">
        <f>O355*H355</f>
        <v>0</v>
      </c>
      <c r="Q355" s="230">
        <v>0</v>
      </c>
      <c r="R355" s="230">
        <f>Q355*H355</f>
        <v>0</v>
      </c>
      <c r="S355" s="230">
        <v>0</v>
      </c>
      <c r="T355" s="231">
        <f>S355*H355</f>
        <v>0</v>
      </c>
      <c r="AR355" s="24" t="s">
        <v>239</v>
      </c>
      <c r="AT355" s="24" t="s">
        <v>147</v>
      </c>
      <c r="AU355" s="24" t="s">
        <v>153</v>
      </c>
      <c r="AY355" s="24" t="s">
        <v>144</v>
      </c>
      <c r="BE355" s="232">
        <f>IF(N355="základní",J355,0)</f>
        <v>0</v>
      </c>
      <c r="BF355" s="232">
        <f>IF(N355="snížená",J355,0)</f>
        <v>0</v>
      </c>
      <c r="BG355" s="232">
        <f>IF(N355="zákl. přenesená",J355,0)</f>
        <v>0</v>
      </c>
      <c r="BH355" s="232">
        <f>IF(N355="sníž. přenesená",J355,0)</f>
        <v>0</v>
      </c>
      <c r="BI355" s="232">
        <f>IF(N355="nulová",J355,0)</f>
        <v>0</v>
      </c>
      <c r="BJ355" s="24" t="s">
        <v>153</v>
      </c>
      <c r="BK355" s="232">
        <f>ROUND(I355*H355,2)</f>
        <v>0</v>
      </c>
      <c r="BL355" s="24" t="s">
        <v>239</v>
      </c>
      <c r="BM355" s="24" t="s">
        <v>579</v>
      </c>
    </row>
    <row r="356" s="11" customFormat="1">
      <c r="B356" s="233"/>
      <c r="C356" s="234"/>
      <c r="D356" s="235" t="s">
        <v>155</v>
      </c>
      <c r="E356" s="236" t="s">
        <v>21</v>
      </c>
      <c r="F356" s="237" t="s">
        <v>82</v>
      </c>
      <c r="G356" s="234"/>
      <c r="H356" s="238">
        <v>1</v>
      </c>
      <c r="I356" s="239"/>
      <c r="J356" s="234"/>
      <c r="K356" s="234"/>
      <c r="L356" s="240"/>
      <c r="M356" s="241"/>
      <c r="N356" s="242"/>
      <c r="O356" s="242"/>
      <c r="P356" s="242"/>
      <c r="Q356" s="242"/>
      <c r="R356" s="242"/>
      <c r="S356" s="242"/>
      <c r="T356" s="243"/>
      <c r="AT356" s="244" t="s">
        <v>155</v>
      </c>
      <c r="AU356" s="244" t="s">
        <v>153</v>
      </c>
      <c r="AV356" s="11" t="s">
        <v>153</v>
      </c>
      <c r="AW356" s="11" t="s">
        <v>37</v>
      </c>
      <c r="AX356" s="11" t="s">
        <v>74</v>
      </c>
      <c r="AY356" s="244" t="s">
        <v>144</v>
      </c>
    </row>
    <row r="357" s="12" customFormat="1">
      <c r="B357" s="245"/>
      <c r="C357" s="246"/>
      <c r="D357" s="235" t="s">
        <v>155</v>
      </c>
      <c r="E357" s="247" t="s">
        <v>21</v>
      </c>
      <c r="F357" s="248" t="s">
        <v>158</v>
      </c>
      <c r="G357" s="246"/>
      <c r="H357" s="249">
        <v>1</v>
      </c>
      <c r="I357" s="250"/>
      <c r="J357" s="246"/>
      <c r="K357" s="246"/>
      <c r="L357" s="251"/>
      <c r="M357" s="252"/>
      <c r="N357" s="253"/>
      <c r="O357" s="253"/>
      <c r="P357" s="253"/>
      <c r="Q357" s="253"/>
      <c r="R357" s="253"/>
      <c r="S357" s="253"/>
      <c r="T357" s="254"/>
      <c r="AT357" s="255" t="s">
        <v>155</v>
      </c>
      <c r="AU357" s="255" t="s">
        <v>153</v>
      </c>
      <c r="AV357" s="12" t="s">
        <v>152</v>
      </c>
      <c r="AW357" s="12" t="s">
        <v>37</v>
      </c>
      <c r="AX357" s="12" t="s">
        <v>82</v>
      </c>
      <c r="AY357" s="255" t="s">
        <v>144</v>
      </c>
    </row>
    <row r="358" s="1" customFormat="1" ht="16.5" customHeight="1">
      <c r="B358" s="46"/>
      <c r="C358" s="221" t="s">
        <v>580</v>
      </c>
      <c r="D358" s="221" t="s">
        <v>147</v>
      </c>
      <c r="E358" s="222" t="s">
        <v>581</v>
      </c>
      <c r="F358" s="223" t="s">
        <v>582</v>
      </c>
      <c r="G358" s="224" t="s">
        <v>242</v>
      </c>
      <c r="H358" s="225">
        <v>1</v>
      </c>
      <c r="I358" s="226"/>
      <c r="J358" s="227">
        <f>ROUND(I358*H358,2)</f>
        <v>0</v>
      </c>
      <c r="K358" s="223" t="s">
        <v>21</v>
      </c>
      <c r="L358" s="72"/>
      <c r="M358" s="228" t="s">
        <v>21</v>
      </c>
      <c r="N358" s="229" t="s">
        <v>46</v>
      </c>
      <c r="O358" s="47"/>
      <c r="P358" s="230">
        <f>O358*H358</f>
        <v>0</v>
      </c>
      <c r="Q358" s="230">
        <v>0</v>
      </c>
      <c r="R358" s="230">
        <f>Q358*H358</f>
        <v>0</v>
      </c>
      <c r="S358" s="230">
        <v>0</v>
      </c>
      <c r="T358" s="231">
        <f>S358*H358</f>
        <v>0</v>
      </c>
      <c r="AR358" s="24" t="s">
        <v>239</v>
      </c>
      <c r="AT358" s="24" t="s">
        <v>147</v>
      </c>
      <c r="AU358" s="24" t="s">
        <v>153</v>
      </c>
      <c r="AY358" s="24" t="s">
        <v>144</v>
      </c>
      <c r="BE358" s="232">
        <f>IF(N358="základní",J358,0)</f>
        <v>0</v>
      </c>
      <c r="BF358" s="232">
        <f>IF(N358="snížená",J358,0)</f>
        <v>0</v>
      </c>
      <c r="BG358" s="232">
        <f>IF(N358="zákl. přenesená",J358,0)</f>
        <v>0</v>
      </c>
      <c r="BH358" s="232">
        <f>IF(N358="sníž. přenesená",J358,0)</f>
        <v>0</v>
      </c>
      <c r="BI358" s="232">
        <f>IF(N358="nulová",J358,0)</f>
        <v>0</v>
      </c>
      <c r="BJ358" s="24" t="s">
        <v>153</v>
      </c>
      <c r="BK358" s="232">
        <f>ROUND(I358*H358,2)</f>
        <v>0</v>
      </c>
      <c r="BL358" s="24" t="s">
        <v>239</v>
      </c>
      <c r="BM358" s="24" t="s">
        <v>583</v>
      </c>
    </row>
    <row r="359" s="11" customFormat="1">
      <c r="B359" s="233"/>
      <c r="C359" s="234"/>
      <c r="D359" s="235" t="s">
        <v>155</v>
      </c>
      <c r="E359" s="236" t="s">
        <v>21</v>
      </c>
      <c r="F359" s="237" t="s">
        <v>82</v>
      </c>
      <c r="G359" s="234"/>
      <c r="H359" s="238">
        <v>1</v>
      </c>
      <c r="I359" s="239"/>
      <c r="J359" s="234"/>
      <c r="K359" s="234"/>
      <c r="L359" s="240"/>
      <c r="M359" s="241"/>
      <c r="N359" s="242"/>
      <c r="O359" s="242"/>
      <c r="P359" s="242"/>
      <c r="Q359" s="242"/>
      <c r="R359" s="242"/>
      <c r="S359" s="242"/>
      <c r="T359" s="243"/>
      <c r="AT359" s="244" t="s">
        <v>155</v>
      </c>
      <c r="AU359" s="244" t="s">
        <v>153</v>
      </c>
      <c r="AV359" s="11" t="s">
        <v>153</v>
      </c>
      <c r="AW359" s="11" t="s">
        <v>37</v>
      </c>
      <c r="AX359" s="11" t="s">
        <v>74</v>
      </c>
      <c r="AY359" s="244" t="s">
        <v>144</v>
      </c>
    </row>
    <row r="360" s="12" customFormat="1">
      <c r="B360" s="245"/>
      <c r="C360" s="246"/>
      <c r="D360" s="235" t="s">
        <v>155</v>
      </c>
      <c r="E360" s="247" t="s">
        <v>21</v>
      </c>
      <c r="F360" s="248" t="s">
        <v>158</v>
      </c>
      <c r="G360" s="246"/>
      <c r="H360" s="249">
        <v>1</v>
      </c>
      <c r="I360" s="250"/>
      <c r="J360" s="246"/>
      <c r="K360" s="246"/>
      <c r="L360" s="251"/>
      <c r="M360" s="252"/>
      <c r="N360" s="253"/>
      <c r="O360" s="253"/>
      <c r="P360" s="253"/>
      <c r="Q360" s="253"/>
      <c r="R360" s="253"/>
      <c r="S360" s="253"/>
      <c r="T360" s="254"/>
      <c r="AT360" s="255" t="s">
        <v>155</v>
      </c>
      <c r="AU360" s="255" t="s">
        <v>153</v>
      </c>
      <c r="AV360" s="12" t="s">
        <v>152</v>
      </c>
      <c r="AW360" s="12" t="s">
        <v>37</v>
      </c>
      <c r="AX360" s="12" t="s">
        <v>82</v>
      </c>
      <c r="AY360" s="255" t="s">
        <v>144</v>
      </c>
    </row>
    <row r="361" s="1" customFormat="1" ht="38.25" customHeight="1">
      <c r="B361" s="46"/>
      <c r="C361" s="221" t="s">
        <v>584</v>
      </c>
      <c r="D361" s="221" t="s">
        <v>147</v>
      </c>
      <c r="E361" s="222" t="s">
        <v>585</v>
      </c>
      <c r="F361" s="223" t="s">
        <v>586</v>
      </c>
      <c r="G361" s="224" t="s">
        <v>425</v>
      </c>
      <c r="H361" s="268"/>
      <c r="I361" s="226"/>
      <c r="J361" s="227">
        <f>ROUND(I361*H361,2)</f>
        <v>0</v>
      </c>
      <c r="K361" s="223" t="s">
        <v>151</v>
      </c>
      <c r="L361" s="72"/>
      <c r="M361" s="228" t="s">
        <v>21</v>
      </c>
      <c r="N361" s="229" t="s">
        <v>46</v>
      </c>
      <c r="O361" s="47"/>
      <c r="P361" s="230">
        <f>O361*H361</f>
        <v>0</v>
      </c>
      <c r="Q361" s="230">
        <v>0</v>
      </c>
      <c r="R361" s="230">
        <f>Q361*H361</f>
        <v>0</v>
      </c>
      <c r="S361" s="230">
        <v>0</v>
      </c>
      <c r="T361" s="231">
        <f>S361*H361</f>
        <v>0</v>
      </c>
      <c r="AR361" s="24" t="s">
        <v>239</v>
      </c>
      <c r="AT361" s="24" t="s">
        <v>147</v>
      </c>
      <c r="AU361" s="24" t="s">
        <v>153</v>
      </c>
      <c r="AY361" s="24" t="s">
        <v>144</v>
      </c>
      <c r="BE361" s="232">
        <f>IF(N361="základní",J361,0)</f>
        <v>0</v>
      </c>
      <c r="BF361" s="232">
        <f>IF(N361="snížená",J361,0)</f>
        <v>0</v>
      </c>
      <c r="BG361" s="232">
        <f>IF(N361="zákl. přenesená",J361,0)</f>
        <v>0</v>
      </c>
      <c r="BH361" s="232">
        <f>IF(N361="sníž. přenesená",J361,0)</f>
        <v>0</v>
      </c>
      <c r="BI361" s="232">
        <f>IF(N361="nulová",J361,0)</f>
        <v>0</v>
      </c>
      <c r="BJ361" s="24" t="s">
        <v>153</v>
      </c>
      <c r="BK361" s="232">
        <f>ROUND(I361*H361,2)</f>
        <v>0</v>
      </c>
      <c r="BL361" s="24" t="s">
        <v>239</v>
      </c>
      <c r="BM361" s="24" t="s">
        <v>587</v>
      </c>
    </row>
    <row r="362" s="10" customFormat="1" ht="29.88" customHeight="1">
      <c r="B362" s="205"/>
      <c r="C362" s="206"/>
      <c r="D362" s="207" t="s">
        <v>73</v>
      </c>
      <c r="E362" s="219" t="s">
        <v>588</v>
      </c>
      <c r="F362" s="219" t="s">
        <v>589</v>
      </c>
      <c r="G362" s="206"/>
      <c r="H362" s="206"/>
      <c r="I362" s="209"/>
      <c r="J362" s="220">
        <f>BK362</f>
        <v>0</v>
      </c>
      <c r="K362" s="206"/>
      <c r="L362" s="211"/>
      <c r="M362" s="212"/>
      <c r="N362" s="213"/>
      <c r="O362" s="213"/>
      <c r="P362" s="214">
        <f>SUM(P363:P395)</f>
        <v>0</v>
      </c>
      <c r="Q362" s="213"/>
      <c r="R362" s="214">
        <f>SUM(R363:R395)</f>
        <v>0.39534276000000002</v>
      </c>
      <c r="S362" s="213"/>
      <c r="T362" s="215">
        <f>SUM(T363:T395)</f>
        <v>1.2321179</v>
      </c>
      <c r="AR362" s="216" t="s">
        <v>153</v>
      </c>
      <c r="AT362" s="217" t="s">
        <v>73</v>
      </c>
      <c r="AU362" s="217" t="s">
        <v>82</v>
      </c>
      <c r="AY362" s="216" t="s">
        <v>144</v>
      </c>
      <c r="BK362" s="218">
        <f>SUM(BK363:BK395)</f>
        <v>0</v>
      </c>
    </row>
    <row r="363" s="1" customFormat="1" ht="16.5" customHeight="1">
      <c r="B363" s="46"/>
      <c r="C363" s="221" t="s">
        <v>590</v>
      </c>
      <c r="D363" s="221" t="s">
        <v>147</v>
      </c>
      <c r="E363" s="222" t="s">
        <v>591</v>
      </c>
      <c r="F363" s="223" t="s">
        <v>592</v>
      </c>
      <c r="G363" s="224" t="s">
        <v>414</v>
      </c>
      <c r="H363" s="225">
        <v>20.109999999999999</v>
      </c>
      <c r="I363" s="226"/>
      <c r="J363" s="227">
        <f>ROUND(I363*H363,2)</f>
        <v>0</v>
      </c>
      <c r="K363" s="223" t="s">
        <v>151</v>
      </c>
      <c r="L363" s="72"/>
      <c r="M363" s="228" t="s">
        <v>21</v>
      </c>
      <c r="N363" s="229" t="s">
        <v>46</v>
      </c>
      <c r="O363" s="47"/>
      <c r="P363" s="230">
        <f>O363*H363</f>
        <v>0</v>
      </c>
      <c r="Q363" s="230">
        <v>0</v>
      </c>
      <c r="R363" s="230">
        <f>Q363*H363</f>
        <v>0</v>
      </c>
      <c r="S363" s="230">
        <v>0.0028900000000000002</v>
      </c>
      <c r="T363" s="231">
        <f>S363*H363</f>
        <v>0.0581179</v>
      </c>
      <c r="AR363" s="24" t="s">
        <v>239</v>
      </c>
      <c r="AT363" s="24" t="s">
        <v>147</v>
      </c>
      <c r="AU363" s="24" t="s">
        <v>153</v>
      </c>
      <c r="AY363" s="24" t="s">
        <v>144</v>
      </c>
      <c r="BE363" s="232">
        <f>IF(N363="základní",J363,0)</f>
        <v>0</v>
      </c>
      <c r="BF363" s="232">
        <f>IF(N363="snížená",J363,0)</f>
        <v>0</v>
      </c>
      <c r="BG363" s="232">
        <f>IF(N363="zákl. přenesená",J363,0)</f>
        <v>0</v>
      </c>
      <c r="BH363" s="232">
        <f>IF(N363="sníž. přenesená",J363,0)</f>
        <v>0</v>
      </c>
      <c r="BI363" s="232">
        <f>IF(N363="nulová",J363,0)</f>
        <v>0</v>
      </c>
      <c r="BJ363" s="24" t="s">
        <v>153</v>
      </c>
      <c r="BK363" s="232">
        <f>ROUND(I363*H363,2)</f>
        <v>0</v>
      </c>
      <c r="BL363" s="24" t="s">
        <v>239</v>
      </c>
      <c r="BM363" s="24" t="s">
        <v>593</v>
      </c>
    </row>
    <row r="364" s="11" customFormat="1">
      <c r="B364" s="233"/>
      <c r="C364" s="234"/>
      <c r="D364" s="235" t="s">
        <v>155</v>
      </c>
      <c r="E364" s="236" t="s">
        <v>21</v>
      </c>
      <c r="F364" s="237" t="s">
        <v>594</v>
      </c>
      <c r="G364" s="234"/>
      <c r="H364" s="238">
        <v>20.109999999999999</v>
      </c>
      <c r="I364" s="239"/>
      <c r="J364" s="234"/>
      <c r="K364" s="234"/>
      <c r="L364" s="240"/>
      <c r="M364" s="241"/>
      <c r="N364" s="242"/>
      <c r="O364" s="242"/>
      <c r="P364" s="242"/>
      <c r="Q364" s="242"/>
      <c r="R364" s="242"/>
      <c r="S364" s="242"/>
      <c r="T364" s="243"/>
      <c r="AT364" s="244" t="s">
        <v>155</v>
      </c>
      <c r="AU364" s="244" t="s">
        <v>153</v>
      </c>
      <c r="AV364" s="11" t="s">
        <v>153</v>
      </c>
      <c r="AW364" s="11" t="s">
        <v>37</v>
      </c>
      <c r="AX364" s="11" t="s">
        <v>74</v>
      </c>
      <c r="AY364" s="244" t="s">
        <v>144</v>
      </c>
    </row>
    <row r="365" s="12" customFormat="1">
      <c r="B365" s="245"/>
      <c r="C365" s="246"/>
      <c r="D365" s="235" t="s">
        <v>155</v>
      </c>
      <c r="E365" s="247" t="s">
        <v>21</v>
      </c>
      <c r="F365" s="248" t="s">
        <v>158</v>
      </c>
      <c r="G365" s="246"/>
      <c r="H365" s="249">
        <v>20.109999999999999</v>
      </c>
      <c r="I365" s="250"/>
      <c r="J365" s="246"/>
      <c r="K365" s="246"/>
      <c r="L365" s="251"/>
      <c r="M365" s="252"/>
      <c r="N365" s="253"/>
      <c r="O365" s="253"/>
      <c r="P365" s="253"/>
      <c r="Q365" s="253"/>
      <c r="R365" s="253"/>
      <c r="S365" s="253"/>
      <c r="T365" s="254"/>
      <c r="AT365" s="255" t="s">
        <v>155</v>
      </c>
      <c r="AU365" s="255" t="s">
        <v>153</v>
      </c>
      <c r="AV365" s="12" t="s">
        <v>152</v>
      </c>
      <c r="AW365" s="12" t="s">
        <v>37</v>
      </c>
      <c r="AX365" s="12" t="s">
        <v>82</v>
      </c>
      <c r="AY365" s="255" t="s">
        <v>144</v>
      </c>
    </row>
    <row r="366" s="1" customFormat="1" ht="25.5" customHeight="1">
      <c r="B366" s="46"/>
      <c r="C366" s="221" t="s">
        <v>595</v>
      </c>
      <c r="D366" s="221" t="s">
        <v>147</v>
      </c>
      <c r="E366" s="222" t="s">
        <v>596</v>
      </c>
      <c r="F366" s="223" t="s">
        <v>597</v>
      </c>
      <c r="G366" s="224" t="s">
        <v>414</v>
      </c>
      <c r="H366" s="225">
        <v>17.649999999999999</v>
      </c>
      <c r="I366" s="226"/>
      <c r="J366" s="227">
        <f>ROUND(I366*H366,2)</f>
        <v>0</v>
      </c>
      <c r="K366" s="223" t="s">
        <v>151</v>
      </c>
      <c r="L366" s="72"/>
      <c r="M366" s="228" t="s">
        <v>21</v>
      </c>
      <c r="N366" s="229" t="s">
        <v>46</v>
      </c>
      <c r="O366" s="47"/>
      <c r="P366" s="230">
        <f>O366*H366</f>
        <v>0</v>
      </c>
      <c r="Q366" s="230">
        <v>0.00046000000000000001</v>
      </c>
      <c r="R366" s="230">
        <f>Q366*H366</f>
        <v>0.0081189999999999995</v>
      </c>
      <c r="S366" s="230">
        <v>0</v>
      </c>
      <c r="T366" s="231">
        <f>S366*H366</f>
        <v>0</v>
      </c>
      <c r="AR366" s="24" t="s">
        <v>239</v>
      </c>
      <c r="AT366" s="24" t="s">
        <v>147</v>
      </c>
      <c r="AU366" s="24" t="s">
        <v>153</v>
      </c>
      <c r="AY366" s="24" t="s">
        <v>144</v>
      </c>
      <c r="BE366" s="232">
        <f>IF(N366="základní",J366,0)</f>
        <v>0</v>
      </c>
      <c r="BF366" s="232">
        <f>IF(N366="snížená",J366,0)</f>
        <v>0</v>
      </c>
      <c r="BG366" s="232">
        <f>IF(N366="zákl. přenesená",J366,0)</f>
        <v>0</v>
      </c>
      <c r="BH366" s="232">
        <f>IF(N366="sníž. přenesená",J366,0)</f>
        <v>0</v>
      </c>
      <c r="BI366" s="232">
        <f>IF(N366="nulová",J366,0)</f>
        <v>0</v>
      </c>
      <c r="BJ366" s="24" t="s">
        <v>153</v>
      </c>
      <c r="BK366" s="232">
        <f>ROUND(I366*H366,2)</f>
        <v>0</v>
      </c>
      <c r="BL366" s="24" t="s">
        <v>239</v>
      </c>
      <c r="BM366" s="24" t="s">
        <v>598</v>
      </c>
    </row>
    <row r="367" s="11" customFormat="1">
      <c r="B367" s="233"/>
      <c r="C367" s="234"/>
      <c r="D367" s="235" t="s">
        <v>155</v>
      </c>
      <c r="E367" s="236" t="s">
        <v>21</v>
      </c>
      <c r="F367" s="237" t="s">
        <v>599</v>
      </c>
      <c r="G367" s="234"/>
      <c r="H367" s="238">
        <v>9.5999999999999996</v>
      </c>
      <c r="I367" s="239"/>
      <c r="J367" s="234"/>
      <c r="K367" s="234"/>
      <c r="L367" s="240"/>
      <c r="M367" s="241"/>
      <c r="N367" s="242"/>
      <c r="O367" s="242"/>
      <c r="P367" s="242"/>
      <c r="Q367" s="242"/>
      <c r="R367" s="242"/>
      <c r="S367" s="242"/>
      <c r="T367" s="243"/>
      <c r="AT367" s="244" t="s">
        <v>155</v>
      </c>
      <c r="AU367" s="244" t="s">
        <v>153</v>
      </c>
      <c r="AV367" s="11" t="s">
        <v>153</v>
      </c>
      <c r="AW367" s="11" t="s">
        <v>37</v>
      </c>
      <c r="AX367" s="11" t="s">
        <v>74</v>
      </c>
      <c r="AY367" s="244" t="s">
        <v>144</v>
      </c>
    </row>
    <row r="368" s="13" customFormat="1">
      <c r="B368" s="269"/>
      <c r="C368" s="270"/>
      <c r="D368" s="235" t="s">
        <v>155</v>
      </c>
      <c r="E368" s="271" t="s">
        <v>21</v>
      </c>
      <c r="F368" s="272" t="s">
        <v>600</v>
      </c>
      <c r="G368" s="270"/>
      <c r="H368" s="273">
        <v>9.5999999999999996</v>
      </c>
      <c r="I368" s="274"/>
      <c r="J368" s="270"/>
      <c r="K368" s="270"/>
      <c r="L368" s="275"/>
      <c r="M368" s="276"/>
      <c r="N368" s="277"/>
      <c r="O368" s="277"/>
      <c r="P368" s="277"/>
      <c r="Q368" s="277"/>
      <c r="R368" s="277"/>
      <c r="S368" s="277"/>
      <c r="T368" s="278"/>
      <c r="AT368" s="279" t="s">
        <v>155</v>
      </c>
      <c r="AU368" s="279" t="s">
        <v>153</v>
      </c>
      <c r="AV368" s="13" t="s">
        <v>145</v>
      </c>
      <c r="AW368" s="13" t="s">
        <v>37</v>
      </c>
      <c r="AX368" s="13" t="s">
        <v>74</v>
      </c>
      <c r="AY368" s="279" t="s">
        <v>144</v>
      </c>
    </row>
    <row r="369" s="11" customFormat="1">
      <c r="B369" s="233"/>
      <c r="C369" s="234"/>
      <c r="D369" s="235" t="s">
        <v>155</v>
      </c>
      <c r="E369" s="236" t="s">
        <v>21</v>
      </c>
      <c r="F369" s="237" t="s">
        <v>601</v>
      </c>
      <c r="G369" s="234"/>
      <c r="H369" s="238">
        <v>8.0500000000000007</v>
      </c>
      <c r="I369" s="239"/>
      <c r="J369" s="234"/>
      <c r="K369" s="234"/>
      <c r="L369" s="240"/>
      <c r="M369" s="241"/>
      <c r="N369" s="242"/>
      <c r="O369" s="242"/>
      <c r="P369" s="242"/>
      <c r="Q369" s="242"/>
      <c r="R369" s="242"/>
      <c r="S369" s="242"/>
      <c r="T369" s="243"/>
      <c r="AT369" s="244" t="s">
        <v>155</v>
      </c>
      <c r="AU369" s="244" t="s">
        <v>153</v>
      </c>
      <c r="AV369" s="11" t="s">
        <v>153</v>
      </c>
      <c r="AW369" s="11" t="s">
        <v>37</v>
      </c>
      <c r="AX369" s="11" t="s">
        <v>74</v>
      </c>
      <c r="AY369" s="244" t="s">
        <v>144</v>
      </c>
    </row>
    <row r="370" s="13" customFormat="1">
      <c r="B370" s="269"/>
      <c r="C370" s="270"/>
      <c r="D370" s="235" t="s">
        <v>155</v>
      </c>
      <c r="E370" s="271" t="s">
        <v>21</v>
      </c>
      <c r="F370" s="272" t="s">
        <v>600</v>
      </c>
      <c r="G370" s="270"/>
      <c r="H370" s="273">
        <v>8.0500000000000007</v>
      </c>
      <c r="I370" s="274"/>
      <c r="J370" s="270"/>
      <c r="K370" s="270"/>
      <c r="L370" s="275"/>
      <c r="M370" s="276"/>
      <c r="N370" s="277"/>
      <c r="O370" s="277"/>
      <c r="P370" s="277"/>
      <c r="Q370" s="277"/>
      <c r="R370" s="277"/>
      <c r="S370" s="277"/>
      <c r="T370" s="278"/>
      <c r="AT370" s="279" t="s">
        <v>155</v>
      </c>
      <c r="AU370" s="279" t="s">
        <v>153</v>
      </c>
      <c r="AV370" s="13" t="s">
        <v>145</v>
      </c>
      <c r="AW370" s="13" t="s">
        <v>37</v>
      </c>
      <c r="AX370" s="13" t="s">
        <v>74</v>
      </c>
      <c r="AY370" s="279" t="s">
        <v>144</v>
      </c>
    </row>
    <row r="371" s="12" customFormat="1">
      <c r="B371" s="245"/>
      <c r="C371" s="246"/>
      <c r="D371" s="235" t="s">
        <v>155</v>
      </c>
      <c r="E371" s="247" t="s">
        <v>21</v>
      </c>
      <c r="F371" s="248" t="s">
        <v>158</v>
      </c>
      <c r="G371" s="246"/>
      <c r="H371" s="249">
        <v>17.649999999999999</v>
      </c>
      <c r="I371" s="250"/>
      <c r="J371" s="246"/>
      <c r="K371" s="246"/>
      <c r="L371" s="251"/>
      <c r="M371" s="252"/>
      <c r="N371" s="253"/>
      <c r="O371" s="253"/>
      <c r="P371" s="253"/>
      <c r="Q371" s="253"/>
      <c r="R371" s="253"/>
      <c r="S371" s="253"/>
      <c r="T371" s="254"/>
      <c r="AT371" s="255" t="s">
        <v>155</v>
      </c>
      <c r="AU371" s="255" t="s">
        <v>153</v>
      </c>
      <c r="AV371" s="12" t="s">
        <v>152</v>
      </c>
      <c r="AW371" s="12" t="s">
        <v>37</v>
      </c>
      <c r="AX371" s="12" t="s">
        <v>82</v>
      </c>
      <c r="AY371" s="255" t="s">
        <v>144</v>
      </c>
    </row>
    <row r="372" s="1" customFormat="1" ht="16.5" customHeight="1">
      <c r="B372" s="46"/>
      <c r="C372" s="258" t="s">
        <v>602</v>
      </c>
      <c r="D372" s="258" t="s">
        <v>246</v>
      </c>
      <c r="E372" s="259" t="s">
        <v>603</v>
      </c>
      <c r="F372" s="260" t="s">
        <v>604</v>
      </c>
      <c r="G372" s="261" t="s">
        <v>242</v>
      </c>
      <c r="H372" s="262">
        <v>64.715999999999994</v>
      </c>
      <c r="I372" s="263"/>
      <c r="J372" s="264">
        <f>ROUND(I372*H372,2)</f>
        <v>0</v>
      </c>
      <c r="K372" s="260" t="s">
        <v>151</v>
      </c>
      <c r="L372" s="265"/>
      <c r="M372" s="266" t="s">
        <v>21</v>
      </c>
      <c r="N372" s="267" t="s">
        <v>46</v>
      </c>
      <c r="O372" s="47"/>
      <c r="P372" s="230">
        <f>O372*H372</f>
        <v>0</v>
      </c>
      <c r="Q372" s="230">
        <v>0.00036000000000000002</v>
      </c>
      <c r="R372" s="230">
        <f>Q372*H372</f>
        <v>0.023297760000000001</v>
      </c>
      <c r="S372" s="230">
        <v>0</v>
      </c>
      <c r="T372" s="231">
        <f>S372*H372</f>
        <v>0</v>
      </c>
      <c r="AR372" s="24" t="s">
        <v>320</v>
      </c>
      <c r="AT372" s="24" t="s">
        <v>246</v>
      </c>
      <c r="AU372" s="24" t="s">
        <v>153</v>
      </c>
      <c r="AY372" s="24" t="s">
        <v>144</v>
      </c>
      <c r="BE372" s="232">
        <f>IF(N372="základní",J372,0)</f>
        <v>0</v>
      </c>
      <c r="BF372" s="232">
        <f>IF(N372="snížená",J372,0)</f>
        <v>0</v>
      </c>
      <c r="BG372" s="232">
        <f>IF(N372="zákl. přenesená",J372,0)</f>
        <v>0</v>
      </c>
      <c r="BH372" s="232">
        <f>IF(N372="sníž. přenesená",J372,0)</f>
        <v>0</v>
      </c>
      <c r="BI372" s="232">
        <f>IF(N372="nulová",J372,0)</f>
        <v>0</v>
      </c>
      <c r="BJ372" s="24" t="s">
        <v>153</v>
      </c>
      <c r="BK372" s="232">
        <f>ROUND(I372*H372,2)</f>
        <v>0</v>
      </c>
      <c r="BL372" s="24" t="s">
        <v>239</v>
      </c>
      <c r="BM372" s="24" t="s">
        <v>605</v>
      </c>
    </row>
    <row r="373" s="11" customFormat="1">
      <c r="B373" s="233"/>
      <c r="C373" s="234"/>
      <c r="D373" s="235" t="s">
        <v>155</v>
      </c>
      <c r="E373" s="236" t="s">
        <v>21</v>
      </c>
      <c r="F373" s="237" t="s">
        <v>606</v>
      </c>
      <c r="G373" s="234"/>
      <c r="H373" s="238">
        <v>58.832999999999998</v>
      </c>
      <c r="I373" s="239"/>
      <c r="J373" s="234"/>
      <c r="K373" s="234"/>
      <c r="L373" s="240"/>
      <c r="M373" s="241"/>
      <c r="N373" s="242"/>
      <c r="O373" s="242"/>
      <c r="P373" s="242"/>
      <c r="Q373" s="242"/>
      <c r="R373" s="242"/>
      <c r="S373" s="242"/>
      <c r="T373" s="243"/>
      <c r="AT373" s="244" t="s">
        <v>155</v>
      </c>
      <c r="AU373" s="244" t="s">
        <v>153</v>
      </c>
      <c r="AV373" s="11" t="s">
        <v>153</v>
      </c>
      <c r="AW373" s="11" t="s">
        <v>37</v>
      </c>
      <c r="AX373" s="11" t="s">
        <v>74</v>
      </c>
      <c r="AY373" s="244" t="s">
        <v>144</v>
      </c>
    </row>
    <row r="374" s="12" customFormat="1">
      <c r="B374" s="245"/>
      <c r="C374" s="246"/>
      <c r="D374" s="235" t="s">
        <v>155</v>
      </c>
      <c r="E374" s="247" t="s">
        <v>21</v>
      </c>
      <c r="F374" s="248" t="s">
        <v>158</v>
      </c>
      <c r="G374" s="246"/>
      <c r="H374" s="249">
        <v>58.832999999999998</v>
      </c>
      <c r="I374" s="250"/>
      <c r="J374" s="246"/>
      <c r="K374" s="246"/>
      <c r="L374" s="251"/>
      <c r="M374" s="252"/>
      <c r="N374" s="253"/>
      <c r="O374" s="253"/>
      <c r="P374" s="253"/>
      <c r="Q374" s="253"/>
      <c r="R374" s="253"/>
      <c r="S374" s="253"/>
      <c r="T374" s="254"/>
      <c r="AT374" s="255" t="s">
        <v>155</v>
      </c>
      <c r="AU374" s="255" t="s">
        <v>153</v>
      </c>
      <c r="AV374" s="12" t="s">
        <v>152</v>
      </c>
      <c r="AW374" s="12" t="s">
        <v>37</v>
      </c>
      <c r="AX374" s="12" t="s">
        <v>82</v>
      </c>
      <c r="AY374" s="255" t="s">
        <v>144</v>
      </c>
    </row>
    <row r="375" s="11" customFormat="1">
      <c r="B375" s="233"/>
      <c r="C375" s="234"/>
      <c r="D375" s="235" t="s">
        <v>155</v>
      </c>
      <c r="E375" s="234"/>
      <c r="F375" s="237" t="s">
        <v>607</v>
      </c>
      <c r="G375" s="234"/>
      <c r="H375" s="238">
        <v>64.715999999999994</v>
      </c>
      <c r="I375" s="239"/>
      <c r="J375" s="234"/>
      <c r="K375" s="234"/>
      <c r="L375" s="240"/>
      <c r="M375" s="241"/>
      <c r="N375" s="242"/>
      <c r="O375" s="242"/>
      <c r="P375" s="242"/>
      <c r="Q375" s="242"/>
      <c r="R375" s="242"/>
      <c r="S375" s="242"/>
      <c r="T375" s="243"/>
      <c r="AT375" s="244" t="s">
        <v>155</v>
      </c>
      <c r="AU375" s="244" t="s">
        <v>153</v>
      </c>
      <c r="AV375" s="11" t="s">
        <v>153</v>
      </c>
      <c r="AW375" s="11" t="s">
        <v>6</v>
      </c>
      <c r="AX375" s="11" t="s">
        <v>82</v>
      </c>
      <c r="AY375" s="244" t="s">
        <v>144</v>
      </c>
    </row>
    <row r="376" s="1" customFormat="1" ht="16.5" customHeight="1">
      <c r="B376" s="46"/>
      <c r="C376" s="221" t="s">
        <v>608</v>
      </c>
      <c r="D376" s="221" t="s">
        <v>147</v>
      </c>
      <c r="E376" s="222" t="s">
        <v>609</v>
      </c>
      <c r="F376" s="223" t="s">
        <v>610</v>
      </c>
      <c r="G376" s="224" t="s">
        <v>180</v>
      </c>
      <c r="H376" s="225">
        <v>44</v>
      </c>
      <c r="I376" s="226"/>
      <c r="J376" s="227">
        <f>ROUND(I376*H376,2)</f>
        <v>0</v>
      </c>
      <c r="K376" s="223" t="s">
        <v>151</v>
      </c>
      <c r="L376" s="72"/>
      <c r="M376" s="228" t="s">
        <v>21</v>
      </c>
      <c r="N376" s="229" t="s">
        <v>46</v>
      </c>
      <c r="O376" s="47"/>
      <c r="P376" s="230">
        <f>O376*H376</f>
        <v>0</v>
      </c>
      <c r="Q376" s="230">
        <v>0</v>
      </c>
      <c r="R376" s="230">
        <f>Q376*H376</f>
        <v>0</v>
      </c>
      <c r="S376" s="230">
        <v>0.025999999999999999</v>
      </c>
      <c r="T376" s="231">
        <f>S376*H376</f>
        <v>1.1439999999999999</v>
      </c>
      <c r="AR376" s="24" t="s">
        <v>239</v>
      </c>
      <c r="AT376" s="24" t="s">
        <v>147</v>
      </c>
      <c r="AU376" s="24" t="s">
        <v>153</v>
      </c>
      <c r="AY376" s="24" t="s">
        <v>144</v>
      </c>
      <c r="BE376" s="232">
        <f>IF(N376="základní",J376,0)</f>
        <v>0</v>
      </c>
      <c r="BF376" s="232">
        <f>IF(N376="snížená",J376,0)</f>
        <v>0</v>
      </c>
      <c r="BG376" s="232">
        <f>IF(N376="zákl. přenesená",J376,0)</f>
        <v>0</v>
      </c>
      <c r="BH376" s="232">
        <f>IF(N376="sníž. přenesená",J376,0)</f>
        <v>0</v>
      </c>
      <c r="BI376" s="232">
        <f>IF(N376="nulová",J376,0)</f>
        <v>0</v>
      </c>
      <c r="BJ376" s="24" t="s">
        <v>153</v>
      </c>
      <c r="BK376" s="232">
        <f>ROUND(I376*H376,2)</f>
        <v>0</v>
      </c>
      <c r="BL376" s="24" t="s">
        <v>239</v>
      </c>
      <c r="BM376" s="24" t="s">
        <v>611</v>
      </c>
    </row>
    <row r="377" s="11" customFormat="1">
      <c r="B377" s="233"/>
      <c r="C377" s="234"/>
      <c r="D377" s="235" t="s">
        <v>155</v>
      </c>
      <c r="E377" s="236" t="s">
        <v>21</v>
      </c>
      <c r="F377" s="237" t="s">
        <v>612</v>
      </c>
      <c r="G377" s="234"/>
      <c r="H377" s="238">
        <v>44</v>
      </c>
      <c r="I377" s="239"/>
      <c r="J377" s="234"/>
      <c r="K377" s="234"/>
      <c r="L377" s="240"/>
      <c r="M377" s="241"/>
      <c r="N377" s="242"/>
      <c r="O377" s="242"/>
      <c r="P377" s="242"/>
      <c r="Q377" s="242"/>
      <c r="R377" s="242"/>
      <c r="S377" s="242"/>
      <c r="T377" s="243"/>
      <c r="AT377" s="244" t="s">
        <v>155</v>
      </c>
      <c r="AU377" s="244" t="s">
        <v>153</v>
      </c>
      <c r="AV377" s="11" t="s">
        <v>153</v>
      </c>
      <c r="AW377" s="11" t="s">
        <v>37</v>
      </c>
      <c r="AX377" s="11" t="s">
        <v>74</v>
      </c>
      <c r="AY377" s="244" t="s">
        <v>144</v>
      </c>
    </row>
    <row r="378" s="12" customFormat="1">
      <c r="B378" s="245"/>
      <c r="C378" s="246"/>
      <c r="D378" s="235" t="s">
        <v>155</v>
      </c>
      <c r="E378" s="247" t="s">
        <v>21</v>
      </c>
      <c r="F378" s="248" t="s">
        <v>158</v>
      </c>
      <c r="G378" s="246"/>
      <c r="H378" s="249">
        <v>44</v>
      </c>
      <c r="I378" s="250"/>
      <c r="J378" s="246"/>
      <c r="K378" s="246"/>
      <c r="L378" s="251"/>
      <c r="M378" s="252"/>
      <c r="N378" s="253"/>
      <c r="O378" s="253"/>
      <c r="P378" s="253"/>
      <c r="Q378" s="253"/>
      <c r="R378" s="253"/>
      <c r="S378" s="253"/>
      <c r="T378" s="254"/>
      <c r="AT378" s="255" t="s">
        <v>155</v>
      </c>
      <c r="AU378" s="255" t="s">
        <v>153</v>
      </c>
      <c r="AV378" s="12" t="s">
        <v>152</v>
      </c>
      <c r="AW378" s="12" t="s">
        <v>37</v>
      </c>
      <c r="AX378" s="12" t="s">
        <v>82</v>
      </c>
      <c r="AY378" s="255" t="s">
        <v>144</v>
      </c>
    </row>
    <row r="379" s="1" customFormat="1" ht="25.5" customHeight="1">
      <c r="B379" s="46"/>
      <c r="C379" s="221" t="s">
        <v>613</v>
      </c>
      <c r="D379" s="221" t="s">
        <v>147</v>
      </c>
      <c r="E379" s="222" t="s">
        <v>614</v>
      </c>
      <c r="F379" s="223" t="s">
        <v>615</v>
      </c>
      <c r="G379" s="224" t="s">
        <v>242</v>
      </c>
      <c r="H379" s="225">
        <v>10</v>
      </c>
      <c r="I379" s="226"/>
      <c r="J379" s="227">
        <f>ROUND(I379*H379,2)</f>
        <v>0</v>
      </c>
      <c r="K379" s="223" t="s">
        <v>151</v>
      </c>
      <c r="L379" s="72"/>
      <c r="M379" s="228" t="s">
        <v>21</v>
      </c>
      <c r="N379" s="229" t="s">
        <v>46</v>
      </c>
      <c r="O379" s="47"/>
      <c r="P379" s="230">
        <f>O379*H379</f>
        <v>0</v>
      </c>
      <c r="Q379" s="230">
        <v>0.00035</v>
      </c>
      <c r="R379" s="230">
        <f>Q379*H379</f>
        <v>0.0035000000000000001</v>
      </c>
      <c r="S379" s="230">
        <v>0.0030000000000000001</v>
      </c>
      <c r="T379" s="231">
        <f>S379*H379</f>
        <v>0.029999999999999999</v>
      </c>
      <c r="AR379" s="24" t="s">
        <v>239</v>
      </c>
      <c r="AT379" s="24" t="s">
        <v>147</v>
      </c>
      <c r="AU379" s="24" t="s">
        <v>153</v>
      </c>
      <c r="AY379" s="24" t="s">
        <v>144</v>
      </c>
      <c r="BE379" s="232">
        <f>IF(N379="základní",J379,0)</f>
        <v>0</v>
      </c>
      <c r="BF379" s="232">
        <f>IF(N379="snížená",J379,0)</f>
        <v>0</v>
      </c>
      <c r="BG379" s="232">
        <f>IF(N379="zákl. přenesená",J379,0)</f>
        <v>0</v>
      </c>
      <c r="BH379" s="232">
        <f>IF(N379="sníž. přenesená",J379,0)</f>
        <v>0</v>
      </c>
      <c r="BI379" s="232">
        <f>IF(N379="nulová",J379,0)</f>
        <v>0</v>
      </c>
      <c r="BJ379" s="24" t="s">
        <v>153</v>
      </c>
      <c r="BK379" s="232">
        <f>ROUND(I379*H379,2)</f>
        <v>0</v>
      </c>
      <c r="BL379" s="24" t="s">
        <v>239</v>
      </c>
      <c r="BM379" s="24" t="s">
        <v>616</v>
      </c>
    </row>
    <row r="380" s="11" customFormat="1">
      <c r="B380" s="233"/>
      <c r="C380" s="234"/>
      <c r="D380" s="235" t="s">
        <v>155</v>
      </c>
      <c r="E380" s="236" t="s">
        <v>21</v>
      </c>
      <c r="F380" s="237" t="s">
        <v>203</v>
      </c>
      <c r="G380" s="234"/>
      <c r="H380" s="238">
        <v>10</v>
      </c>
      <c r="I380" s="239"/>
      <c r="J380" s="234"/>
      <c r="K380" s="234"/>
      <c r="L380" s="240"/>
      <c r="M380" s="241"/>
      <c r="N380" s="242"/>
      <c r="O380" s="242"/>
      <c r="P380" s="242"/>
      <c r="Q380" s="242"/>
      <c r="R380" s="242"/>
      <c r="S380" s="242"/>
      <c r="T380" s="243"/>
      <c r="AT380" s="244" t="s">
        <v>155</v>
      </c>
      <c r="AU380" s="244" t="s">
        <v>153</v>
      </c>
      <c r="AV380" s="11" t="s">
        <v>153</v>
      </c>
      <c r="AW380" s="11" t="s">
        <v>37</v>
      </c>
      <c r="AX380" s="11" t="s">
        <v>74</v>
      </c>
      <c r="AY380" s="244" t="s">
        <v>144</v>
      </c>
    </row>
    <row r="381" s="12" customFormat="1">
      <c r="B381" s="245"/>
      <c r="C381" s="246"/>
      <c r="D381" s="235" t="s">
        <v>155</v>
      </c>
      <c r="E381" s="247" t="s">
        <v>21</v>
      </c>
      <c r="F381" s="248" t="s">
        <v>158</v>
      </c>
      <c r="G381" s="246"/>
      <c r="H381" s="249">
        <v>10</v>
      </c>
      <c r="I381" s="250"/>
      <c r="J381" s="246"/>
      <c r="K381" s="246"/>
      <c r="L381" s="251"/>
      <c r="M381" s="252"/>
      <c r="N381" s="253"/>
      <c r="O381" s="253"/>
      <c r="P381" s="253"/>
      <c r="Q381" s="253"/>
      <c r="R381" s="253"/>
      <c r="S381" s="253"/>
      <c r="T381" s="254"/>
      <c r="AT381" s="255" t="s">
        <v>155</v>
      </c>
      <c r="AU381" s="255" t="s">
        <v>153</v>
      </c>
      <c r="AV381" s="12" t="s">
        <v>152</v>
      </c>
      <c r="AW381" s="12" t="s">
        <v>37</v>
      </c>
      <c r="AX381" s="12" t="s">
        <v>82</v>
      </c>
      <c r="AY381" s="255" t="s">
        <v>144</v>
      </c>
    </row>
    <row r="382" s="1" customFormat="1" ht="16.5" customHeight="1">
      <c r="B382" s="46"/>
      <c r="C382" s="258" t="s">
        <v>617</v>
      </c>
      <c r="D382" s="258" t="s">
        <v>246</v>
      </c>
      <c r="E382" s="259" t="s">
        <v>618</v>
      </c>
      <c r="F382" s="260" t="s">
        <v>619</v>
      </c>
      <c r="G382" s="261" t="s">
        <v>180</v>
      </c>
      <c r="H382" s="262">
        <v>1.1000000000000001</v>
      </c>
      <c r="I382" s="263"/>
      <c r="J382" s="264">
        <f>ROUND(I382*H382,2)</f>
        <v>0</v>
      </c>
      <c r="K382" s="260" t="s">
        <v>151</v>
      </c>
      <c r="L382" s="265"/>
      <c r="M382" s="266" t="s">
        <v>21</v>
      </c>
      <c r="N382" s="267" t="s">
        <v>46</v>
      </c>
      <c r="O382" s="47"/>
      <c r="P382" s="230">
        <f>O382*H382</f>
        <v>0</v>
      </c>
      <c r="Q382" s="230">
        <v>0.017999999999999999</v>
      </c>
      <c r="R382" s="230">
        <f>Q382*H382</f>
        <v>0.019800000000000002</v>
      </c>
      <c r="S382" s="230">
        <v>0</v>
      </c>
      <c r="T382" s="231">
        <f>S382*H382</f>
        <v>0</v>
      </c>
      <c r="AR382" s="24" t="s">
        <v>320</v>
      </c>
      <c r="AT382" s="24" t="s">
        <v>246</v>
      </c>
      <c r="AU382" s="24" t="s">
        <v>153</v>
      </c>
      <c r="AY382" s="24" t="s">
        <v>144</v>
      </c>
      <c r="BE382" s="232">
        <f>IF(N382="základní",J382,0)</f>
        <v>0</v>
      </c>
      <c r="BF382" s="232">
        <f>IF(N382="snížená",J382,0)</f>
        <v>0</v>
      </c>
      <c r="BG382" s="232">
        <f>IF(N382="zákl. přenesená",J382,0)</f>
        <v>0</v>
      </c>
      <c r="BH382" s="232">
        <f>IF(N382="sníž. přenesená",J382,0)</f>
        <v>0</v>
      </c>
      <c r="BI382" s="232">
        <f>IF(N382="nulová",J382,0)</f>
        <v>0</v>
      </c>
      <c r="BJ382" s="24" t="s">
        <v>153</v>
      </c>
      <c r="BK382" s="232">
        <f>ROUND(I382*H382,2)</f>
        <v>0</v>
      </c>
      <c r="BL382" s="24" t="s">
        <v>239</v>
      </c>
      <c r="BM382" s="24" t="s">
        <v>620</v>
      </c>
    </row>
    <row r="383" s="11" customFormat="1">
      <c r="B383" s="233"/>
      <c r="C383" s="234"/>
      <c r="D383" s="235" t="s">
        <v>155</v>
      </c>
      <c r="E383" s="236" t="s">
        <v>21</v>
      </c>
      <c r="F383" s="237" t="s">
        <v>82</v>
      </c>
      <c r="G383" s="234"/>
      <c r="H383" s="238">
        <v>1</v>
      </c>
      <c r="I383" s="239"/>
      <c r="J383" s="234"/>
      <c r="K383" s="234"/>
      <c r="L383" s="240"/>
      <c r="M383" s="241"/>
      <c r="N383" s="242"/>
      <c r="O383" s="242"/>
      <c r="P383" s="242"/>
      <c r="Q383" s="242"/>
      <c r="R383" s="242"/>
      <c r="S383" s="242"/>
      <c r="T383" s="243"/>
      <c r="AT383" s="244" t="s">
        <v>155</v>
      </c>
      <c r="AU383" s="244" t="s">
        <v>153</v>
      </c>
      <c r="AV383" s="11" t="s">
        <v>153</v>
      </c>
      <c r="AW383" s="11" t="s">
        <v>37</v>
      </c>
      <c r="AX383" s="11" t="s">
        <v>74</v>
      </c>
      <c r="AY383" s="244" t="s">
        <v>144</v>
      </c>
    </row>
    <row r="384" s="12" customFormat="1">
      <c r="B384" s="245"/>
      <c r="C384" s="246"/>
      <c r="D384" s="235" t="s">
        <v>155</v>
      </c>
      <c r="E384" s="247" t="s">
        <v>21</v>
      </c>
      <c r="F384" s="248" t="s">
        <v>158</v>
      </c>
      <c r="G384" s="246"/>
      <c r="H384" s="249">
        <v>1</v>
      </c>
      <c r="I384" s="250"/>
      <c r="J384" s="246"/>
      <c r="K384" s="246"/>
      <c r="L384" s="251"/>
      <c r="M384" s="252"/>
      <c r="N384" s="253"/>
      <c r="O384" s="253"/>
      <c r="P384" s="253"/>
      <c r="Q384" s="253"/>
      <c r="R384" s="253"/>
      <c r="S384" s="253"/>
      <c r="T384" s="254"/>
      <c r="AT384" s="255" t="s">
        <v>155</v>
      </c>
      <c r="AU384" s="255" t="s">
        <v>153</v>
      </c>
      <c r="AV384" s="12" t="s">
        <v>152</v>
      </c>
      <c r="AW384" s="12" t="s">
        <v>37</v>
      </c>
      <c r="AX384" s="12" t="s">
        <v>82</v>
      </c>
      <c r="AY384" s="255" t="s">
        <v>144</v>
      </c>
    </row>
    <row r="385" s="11" customFormat="1">
      <c r="B385" s="233"/>
      <c r="C385" s="234"/>
      <c r="D385" s="235" t="s">
        <v>155</v>
      </c>
      <c r="E385" s="234"/>
      <c r="F385" s="237" t="s">
        <v>621</v>
      </c>
      <c r="G385" s="234"/>
      <c r="H385" s="238">
        <v>1.1000000000000001</v>
      </c>
      <c r="I385" s="239"/>
      <c r="J385" s="234"/>
      <c r="K385" s="234"/>
      <c r="L385" s="240"/>
      <c r="M385" s="241"/>
      <c r="N385" s="242"/>
      <c r="O385" s="242"/>
      <c r="P385" s="242"/>
      <c r="Q385" s="242"/>
      <c r="R385" s="242"/>
      <c r="S385" s="242"/>
      <c r="T385" s="243"/>
      <c r="AT385" s="244" t="s">
        <v>155</v>
      </c>
      <c r="AU385" s="244" t="s">
        <v>153</v>
      </c>
      <c r="AV385" s="11" t="s">
        <v>153</v>
      </c>
      <c r="AW385" s="11" t="s">
        <v>6</v>
      </c>
      <c r="AX385" s="11" t="s">
        <v>82</v>
      </c>
      <c r="AY385" s="244" t="s">
        <v>144</v>
      </c>
    </row>
    <row r="386" s="1" customFormat="1" ht="25.5" customHeight="1">
      <c r="B386" s="46"/>
      <c r="C386" s="221" t="s">
        <v>622</v>
      </c>
      <c r="D386" s="221" t="s">
        <v>147</v>
      </c>
      <c r="E386" s="222" t="s">
        <v>623</v>
      </c>
      <c r="F386" s="223" t="s">
        <v>624</v>
      </c>
      <c r="G386" s="224" t="s">
        <v>180</v>
      </c>
      <c r="H386" s="225">
        <v>14.300000000000001</v>
      </c>
      <c r="I386" s="226"/>
      <c r="J386" s="227">
        <f>ROUND(I386*H386,2)</f>
        <v>0</v>
      </c>
      <c r="K386" s="223" t="s">
        <v>151</v>
      </c>
      <c r="L386" s="72"/>
      <c r="M386" s="228" t="s">
        <v>21</v>
      </c>
      <c r="N386" s="229" t="s">
        <v>46</v>
      </c>
      <c r="O386" s="47"/>
      <c r="P386" s="230">
        <f>O386*H386</f>
        <v>0</v>
      </c>
      <c r="Q386" s="230">
        <v>0.0037200000000000002</v>
      </c>
      <c r="R386" s="230">
        <f>Q386*H386</f>
        <v>0.053196000000000007</v>
      </c>
      <c r="S386" s="230">
        <v>0</v>
      </c>
      <c r="T386" s="231">
        <f>S386*H386</f>
        <v>0</v>
      </c>
      <c r="AR386" s="24" t="s">
        <v>239</v>
      </c>
      <c r="AT386" s="24" t="s">
        <v>147</v>
      </c>
      <c r="AU386" s="24" t="s">
        <v>153</v>
      </c>
      <c r="AY386" s="24" t="s">
        <v>144</v>
      </c>
      <c r="BE386" s="232">
        <f>IF(N386="základní",J386,0)</f>
        <v>0</v>
      </c>
      <c r="BF386" s="232">
        <f>IF(N386="snížená",J386,0)</f>
        <v>0</v>
      </c>
      <c r="BG386" s="232">
        <f>IF(N386="zákl. přenesená",J386,0)</f>
        <v>0</v>
      </c>
      <c r="BH386" s="232">
        <f>IF(N386="sníž. přenesená",J386,0)</f>
        <v>0</v>
      </c>
      <c r="BI386" s="232">
        <f>IF(N386="nulová",J386,0)</f>
        <v>0</v>
      </c>
      <c r="BJ386" s="24" t="s">
        <v>153</v>
      </c>
      <c r="BK386" s="232">
        <f>ROUND(I386*H386,2)</f>
        <v>0</v>
      </c>
      <c r="BL386" s="24" t="s">
        <v>239</v>
      </c>
      <c r="BM386" s="24" t="s">
        <v>625</v>
      </c>
    </row>
    <row r="387" s="11" customFormat="1">
      <c r="B387" s="233"/>
      <c r="C387" s="234"/>
      <c r="D387" s="235" t="s">
        <v>155</v>
      </c>
      <c r="E387" s="236" t="s">
        <v>21</v>
      </c>
      <c r="F387" s="237" t="s">
        <v>626</v>
      </c>
      <c r="G387" s="234"/>
      <c r="H387" s="238">
        <v>14.300000000000001</v>
      </c>
      <c r="I387" s="239"/>
      <c r="J387" s="234"/>
      <c r="K387" s="234"/>
      <c r="L387" s="240"/>
      <c r="M387" s="241"/>
      <c r="N387" s="242"/>
      <c r="O387" s="242"/>
      <c r="P387" s="242"/>
      <c r="Q387" s="242"/>
      <c r="R387" s="242"/>
      <c r="S387" s="242"/>
      <c r="T387" s="243"/>
      <c r="AT387" s="244" t="s">
        <v>155</v>
      </c>
      <c r="AU387" s="244" t="s">
        <v>153</v>
      </c>
      <c r="AV387" s="11" t="s">
        <v>153</v>
      </c>
      <c r="AW387" s="11" t="s">
        <v>37</v>
      </c>
      <c r="AX387" s="11" t="s">
        <v>74</v>
      </c>
      <c r="AY387" s="244" t="s">
        <v>144</v>
      </c>
    </row>
    <row r="388" s="12" customFormat="1">
      <c r="B388" s="245"/>
      <c r="C388" s="246"/>
      <c r="D388" s="235" t="s">
        <v>155</v>
      </c>
      <c r="E388" s="247" t="s">
        <v>21</v>
      </c>
      <c r="F388" s="248" t="s">
        <v>158</v>
      </c>
      <c r="G388" s="246"/>
      <c r="H388" s="249">
        <v>14.300000000000001</v>
      </c>
      <c r="I388" s="250"/>
      <c r="J388" s="246"/>
      <c r="K388" s="246"/>
      <c r="L388" s="251"/>
      <c r="M388" s="252"/>
      <c r="N388" s="253"/>
      <c r="O388" s="253"/>
      <c r="P388" s="253"/>
      <c r="Q388" s="253"/>
      <c r="R388" s="253"/>
      <c r="S388" s="253"/>
      <c r="T388" s="254"/>
      <c r="AT388" s="255" t="s">
        <v>155</v>
      </c>
      <c r="AU388" s="255" t="s">
        <v>153</v>
      </c>
      <c r="AV388" s="12" t="s">
        <v>152</v>
      </c>
      <c r="AW388" s="12" t="s">
        <v>37</v>
      </c>
      <c r="AX388" s="12" t="s">
        <v>82</v>
      </c>
      <c r="AY388" s="255" t="s">
        <v>144</v>
      </c>
    </row>
    <row r="389" s="1" customFormat="1" ht="16.5" customHeight="1">
      <c r="B389" s="46"/>
      <c r="C389" s="258" t="s">
        <v>627</v>
      </c>
      <c r="D389" s="258" t="s">
        <v>246</v>
      </c>
      <c r="E389" s="259" t="s">
        <v>628</v>
      </c>
      <c r="F389" s="260" t="s">
        <v>619</v>
      </c>
      <c r="G389" s="261" t="s">
        <v>180</v>
      </c>
      <c r="H389" s="262">
        <v>15.73</v>
      </c>
      <c r="I389" s="263"/>
      <c r="J389" s="264">
        <f>ROUND(I389*H389,2)</f>
        <v>0</v>
      </c>
      <c r="K389" s="260" t="s">
        <v>151</v>
      </c>
      <c r="L389" s="265"/>
      <c r="M389" s="266" t="s">
        <v>21</v>
      </c>
      <c r="N389" s="267" t="s">
        <v>46</v>
      </c>
      <c r="O389" s="47"/>
      <c r="P389" s="230">
        <f>O389*H389</f>
        <v>0</v>
      </c>
      <c r="Q389" s="230">
        <v>0.017999999999999999</v>
      </c>
      <c r="R389" s="230">
        <f>Q389*H389</f>
        <v>0.28314</v>
      </c>
      <c r="S389" s="230">
        <v>0</v>
      </c>
      <c r="T389" s="231">
        <f>S389*H389</f>
        <v>0</v>
      </c>
      <c r="AR389" s="24" t="s">
        <v>320</v>
      </c>
      <c r="AT389" s="24" t="s">
        <v>246</v>
      </c>
      <c r="AU389" s="24" t="s">
        <v>153</v>
      </c>
      <c r="AY389" s="24" t="s">
        <v>144</v>
      </c>
      <c r="BE389" s="232">
        <f>IF(N389="základní",J389,0)</f>
        <v>0</v>
      </c>
      <c r="BF389" s="232">
        <f>IF(N389="snížená",J389,0)</f>
        <v>0</v>
      </c>
      <c r="BG389" s="232">
        <f>IF(N389="zákl. přenesená",J389,0)</f>
        <v>0</v>
      </c>
      <c r="BH389" s="232">
        <f>IF(N389="sníž. přenesená",J389,0)</f>
        <v>0</v>
      </c>
      <c r="BI389" s="232">
        <f>IF(N389="nulová",J389,0)</f>
        <v>0</v>
      </c>
      <c r="BJ389" s="24" t="s">
        <v>153</v>
      </c>
      <c r="BK389" s="232">
        <f>ROUND(I389*H389,2)</f>
        <v>0</v>
      </c>
      <c r="BL389" s="24" t="s">
        <v>239</v>
      </c>
      <c r="BM389" s="24" t="s">
        <v>629</v>
      </c>
    </row>
    <row r="390" s="11" customFormat="1">
      <c r="B390" s="233"/>
      <c r="C390" s="234"/>
      <c r="D390" s="235" t="s">
        <v>155</v>
      </c>
      <c r="E390" s="234"/>
      <c r="F390" s="237" t="s">
        <v>630</v>
      </c>
      <c r="G390" s="234"/>
      <c r="H390" s="238">
        <v>15.73</v>
      </c>
      <c r="I390" s="239"/>
      <c r="J390" s="234"/>
      <c r="K390" s="234"/>
      <c r="L390" s="240"/>
      <c r="M390" s="241"/>
      <c r="N390" s="242"/>
      <c r="O390" s="242"/>
      <c r="P390" s="242"/>
      <c r="Q390" s="242"/>
      <c r="R390" s="242"/>
      <c r="S390" s="242"/>
      <c r="T390" s="243"/>
      <c r="AT390" s="244" t="s">
        <v>155</v>
      </c>
      <c r="AU390" s="244" t="s">
        <v>153</v>
      </c>
      <c r="AV390" s="11" t="s">
        <v>153</v>
      </c>
      <c r="AW390" s="11" t="s">
        <v>6</v>
      </c>
      <c r="AX390" s="11" t="s">
        <v>82</v>
      </c>
      <c r="AY390" s="244" t="s">
        <v>144</v>
      </c>
    </row>
    <row r="391" s="1" customFormat="1" ht="25.5" customHeight="1">
      <c r="B391" s="46"/>
      <c r="C391" s="221" t="s">
        <v>631</v>
      </c>
      <c r="D391" s="221" t="s">
        <v>147</v>
      </c>
      <c r="E391" s="222" t="s">
        <v>632</v>
      </c>
      <c r="F391" s="223" t="s">
        <v>633</v>
      </c>
      <c r="G391" s="224" t="s">
        <v>180</v>
      </c>
      <c r="H391" s="225">
        <v>14.300000000000001</v>
      </c>
      <c r="I391" s="226"/>
      <c r="J391" s="227">
        <f>ROUND(I391*H391,2)</f>
        <v>0</v>
      </c>
      <c r="K391" s="223" t="s">
        <v>151</v>
      </c>
      <c r="L391" s="72"/>
      <c r="M391" s="228" t="s">
        <v>21</v>
      </c>
      <c r="N391" s="229" t="s">
        <v>46</v>
      </c>
      <c r="O391" s="47"/>
      <c r="P391" s="230">
        <f>O391*H391</f>
        <v>0</v>
      </c>
      <c r="Q391" s="230">
        <v>0</v>
      </c>
      <c r="R391" s="230">
        <f>Q391*H391</f>
        <v>0</v>
      </c>
      <c r="S391" s="230">
        <v>0</v>
      </c>
      <c r="T391" s="231">
        <f>S391*H391</f>
        <v>0</v>
      </c>
      <c r="AR391" s="24" t="s">
        <v>239</v>
      </c>
      <c r="AT391" s="24" t="s">
        <v>147</v>
      </c>
      <c r="AU391" s="24" t="s">
        <v>153</v>
      </c>
      <c r="AY391" s="24" t="s">
        <v>144</v>
      </c>
      <c r="BE391" s="232">
        <f>IF(N391="základní",J391,0)</f>
        <v>0</v>
      </c>
      <c r="BF391" s="232">
        <f>IF(N391="snížená",J391,0)</f>
        <v>0</v>
      </c>
      <c r="BG391" s="232">
        <f>IF(N391="zákl. přenesená",J391,0)</f>
        <v>0</v>
      </c>
      <c r="BH391" s="232">
        <f>IF(N391="sníž. přenesená",J391,0)</f>
        <v>0</v>
      </c>
      <c r="BI391" s="232">
        <f>IF(N391="nulová",J391,0)</f>
        <v>0</v>
      </c>
      <c r="BJ391" s="24" t="s">
        <v>153</v>
      </c>
      <c r="BK391" s="232">
        <f>ROUND(I391*H391,2)</f>
        <v>0</v>
      </c>
      <c r="BL391" s="24" t="s">
        <v>239</v>
      </c>
      <c r="BM391" s="24" t="s">
        <v>634</v>
      </c>
    </row>
    <row r="392" s="1" customFormat="1" ht="16.5" customHeight="1">
      <c r="B392" s="46"/>
      <c r="C392" s="221" t="s">
        <v>635</v>
      </c>
      <c r="D392" s="221" t="s">
        <v>147</v>
      </c>
      <c r="E392" s="222" t="s">
        <v>636</v>
      </c>
      <c r="F392" s="223" t="s">
        <v>637</v>
      </c>
      <c r="G392" s="224" t="s">
        <v>180</v>
      </c>
      <c r="H392" s="225">
        <v>14.300000000000001</v>
      </c>
      <c r="I392" s="226"/>
      <c r="J392" s="227">
        <f>ROUND(I392*H392,2)</f>
        <v>0</v>
      </c>
      <c r="K392" s="223" t="s">
        <v>151</v>
      </c>
      <c r="L392" s="72"/>
      <c r="M392" s="228" t="s">
        <v>21</v>
      </c>
      <c r="N392" s="229" t="s">
        <v>46</v>
      </c>
      <c r="O392" s="47"/>
      <c r="P392" s="230">
        <f>O392*H392</f>
        <v>0</v>
      </c>
      <c r="Q392" s="230">
        <v>0.00029999999999999997</v>
      </c>
      <c r="R392" s="230">
        <f>Q392*H392</f>
        <v>0.0042899999999999995</v>
      </c>
      <c r="S392" s="230">
        <v>0</v>
      </c>
      <c r="T392" s="231">
        <f>S392*H392</f>
        <v>0</v>
      </c>
      <c r="AR392" s="24" t="s">
        <v>239</v>
      </c>
      <c r="AT392" s="24" t="s">
        <v>147</v>
      </c>
      <c r="AU392" s="24" t="s">
        <v>153</v>
      </c>
      <c r="AY392" s="24" t="s">
        <v>144</v>
      </c>
      <c r="BE392" s="232">
        <f>IF(N392="základní",J392,0)</f>
        <v>0</v>
      </c>
      <c r="BF392" s="232">
        <f>IF(N392="snížená",J392,0)</f>
        <v>0</v>
      </c>
      <c r="BG392" s="232">
        <f>IF(N392="zákl. přenesená",J392,0)</f>
        <v>0</v>
      </c>
      <c r="BH392" s="232">
        <f>IF(N392="sníž. přenesená",J392,0)</f>
        <v>0</v>
      </c>
      <c r="BI392" s="232">
        <f>IF(N392="nulová",J392,0)</f>
        <v>0</v>
      </c>
      <c r="BJ392" s="24" t="s">
        <v>153</v>
      </c>
      <c r="BK392" s="232">
        <f>ROUND(I392*H392,2)</f>
        <v>0</v>
      </c>
      <c r="BL392" s="24" t="s">
        <v>239</v>
      </c>
      <c r="BM392" s="24" t="s">
        <v>638</v>
      </c>
    </row>
    <row r="393" s="11" customFormat="1">
      <c r="B393" s="233"/>
      <c r="C393" s="234"/>
      <c r="D393" s="235" t="s">
        <v>155</v>
      </c>
      <c r="E393" s="236" t="s">
        <v>21</v>
      </c>
      <c r="F393" s="237" t="s">
        <v>639</v>
      </c>
      <c r="G393" s="234"/>
      <c r="H393" s="238">
        <v>14.300000000000001</v>
      </c>
      <c r="I393" s="239"/>
      <c r="J393" s="234"/>
      <c r="K393" s="234"/>
      <c r="L393" s="240"/>
      <c r="M393" s="241"/>
      <c r="N393" s="242"/>
      <c r="O393" s="242"/>
      <c r="P393" s="242"/>
      <c r="Q393" s="242"/>
      <c r="R393" s="242"/>
      <c r="S393" s="242"/>
      <c r="T393" s="243"/>
      <c r="AT393" s="244" t="s">
        <v>155</v>
      </c>
      <c r="AU393" s="244" t="s">
        <v>153</v>
      </c>
      <c r="AV393" s="11" t="s">
        <v>153</v>
      </c>
      <c r="AW393" s="11" t="s">
        <v>37</v>
      </c>
      <c r="AX393" s="11" t="s">
        <v>74</v>
      </c>
      <c r="AY393" s="244" t="s">
        <v>144</v>
      </c>
    </row>
    <row r="394" s="12" customFormat="1">
      <c r="B394" s="245"/>
      <c r="C394" s="246"/>
      <c r="D394" s="235" t="s">
        <v>155</v>
      </c>
      <c r="E394" s="247" t="s">
        <v>21</v>
      </c>
      <c r="F394" s="248" t="s">
        <v>158</v>
      </c>
      <c r="G394" s="246"/>
      <c r="H394" s="249">
        <v>14.300000000000001</v>
      </c>
      <c r="I394" s="250"/>
      <c r="J394" s="246"/>
      <c r="K394" s="246"/>
      <c r="L394" s="251"/>
      <c r="M394" s="252"/>
      <c r="N394" s="253"/>
      <c r="O394" s="253"/>
      <c r="P394" s="253"/>
      <c r="Q394" s="253"/>
      <c r="R394" s="253"/>
      <c r="S394" s="253"/>
      <c r="T394" s="254"/>
      <c r="AT394" s="255" t="s">
        <v>155</v>
      </c>
      <c r="AU394" s="255" t="s">
        <v>153</v>
      </c>
      <c r="AV394" s="12" t="s">
        <v>152</v>
      </c>
      <c r="AW394" s="12" t="s">
        <v>37</v>
      </c>
      <c r="AX394" s="12" t="s">
        <v>82</v>
      </c>
      <c r="AY394" s="255" t="s">
        <v>144</v>
      </c>
    </row>
    <row r="395" s="1" customFormat="1" ht="38.25" customHeight="1">
      <c r="B395" s="46"/>
      <c r="C395" s="221" t="s">
        <v>640</v>
      </c>
      <c r="D395" s="221" t="s">
        <v>147</v>
      </c>
      <c r="E395" s="222" t="s">
        <v>641</v>
      </c>
      <c r="F395" s="223" t="s">
        <v>642</v>
      </c>
      <c r="G395" s="224" t="s">
        <v>425</v>
      </c>
      <c r="H395" s="268"/>
      <c r="I395" s="226"/>
      <c r="J395" s="227">
        <f>ROUND(I395*H395,2)</f>
        <v>0</v>
      </c>
      <c r="K395" s="223" t="s">
        <v>151</v>
      </c>
      <c r="L395" s="72"/>
      <c r="M395" s="228" t="s">
        <v>21</v>
      </c>
      <c r="N395" s="229" t="s">
        <v>46</v>
      </c>
      <c r="O395" s="47"/>
      <c r="P395" s="230">
        <f>O395*H395</f>
        <v>0</v>
      </c>
      <c r="Q395" s="230">
        <v>0</v>
      </c>
      <c r="R395" s="230">
        <f>Q395*H395</f>
        <v>0</v>
      </c>
      <c r="S395" s="230">
        <v>0</v>
      </c>
      <c r="T395" s="231">
        <f>S395*H395</f>
        <v>0</v>
      </c>
      <c r="AR395" s="24" t="s">
        <v>239</v>
      </c>
      <c r="AT395" s="24" t="s">
        <v>147</v>
      </c>
      <c r="AU395" s="24" t="s">
        <v>153</v>
      </c>
      <c r="AY395" s="24" t="s">
        <v>144</v>
      </c>
      <c r="BE395" s="232">
        <f>IF(N395="základní",J395,0)</f>
        <v>0</v>
      </c>
      <c r="BF395" s="232">
        <f>IF(N395="snížená",J395,0)</f>
        <v>0</v>
      </c>
      <c r="BG395" s="232">
        <f>IF(N395="zákl. přenesená",J395,0)</f>
        <v>0</v>
      </c>
      <c r="BH395" s="232">
        <f>IF(N395="sníž. přenesená",J395,0)</f>
        <v>0</v>
      </c>
      <c r="BI395" s="232">
        <f>IF(N395="nulová",J395,0)</f>
        <v>0</v>
      </c>
      <c r="BJ395" s="24" t="s">
        <v>153</v>
      </c>
      <c r="BK395" s="232">
        <f>ROUND(I395*H395,2)</f>
        <v>0</v>
      </c>
      <c r="BL395" s="24" t="s">
        <v>239</v>
      </c>
      <c r="BM395" s="24" t="s">
        <v>643</v>
      </c>
    </row>
    <row r="396" s="10" customFormat="1" ht="29.88" customHeight="1">
      <c r="B396" s="205"/>
      <c r="C396" s="206"/>
      <c r="D396" s="207" t="s">
        <v>73</v>
      </c>
      <c r="E396" s="219" t="s">
        <v>644</v>
      </c>
      <c r="F396" s="219" t="s">
        <v>645</v>
      </c>
      <c r="G396" s="206"/>
      <c r="H396" s="206"/>
      <c r="I396" s="209"/>
      <c r="J396" s="220">
        <f>BK396</f>
        <v>0</v>
      </c>
      <c r="K396" s="206"/>
      <c r="L396" s="211"/>
      <c r="M396" s="212"/>
      <c r="N396" s="213"/>
      <c r="O396" s="213"/>
      <c r="P396" s="214">
        <f>SUM(P397:P417)</f>
        <v>0</v>
      </c>
      <c r="Q396" s="213"/>
      <c r="R396" s="214">
        <f>SUM(R397:R417)</f>
        <v>0.50621280000000002</v>
      </c>
      <c r="S396" s="213"/>
      <c r="T396" s="215">
        <f>SUM(T397:T417)</f>
        <v>0</v>
      </c>
      <c r="AR396" s="216" t="s">
        <v>153</v>
      </c>
      <c r="AT396" s="217" t="s">
        <v>73</v>
      </c>
      <c r="AU396" s="217" t="s">
        <v>82</v>
      </c>
      <c r="AY396" s="216" t="s">
        <v>144</v>
      </c>
      <c r="BK396" s="218">
        <f>SUM(BK397:BK417)</f>
        <v>0</v>
      </c>
    </row>
    <row r="397" s="1" customFormat="1" ht="38.25" customHeight="1">
      <c r="B397" s="46"/>
      <c r="C397" s="221" t="s">
        <v>646</v>
      </c>
      <c r="D397" s="221" t="s">
        <v>147</v>
      </c>
      <c r="E397" s="222" t="s">
        <v>647</v>
      </c>
      <c r="F397" s="223" t="s">
        <v>648</v>
      </c>
      <c r="G397" s="224" t="s">
        <v>414</v>
      </c>
      <c r="H397" s="225">
        <v>53.020000000000003</v>
      </c>
      <c r="I397" s="226"/>
      <c r="J397" s="227">
        <f>ROUND(I397*H397,2)</f>
        <v>0</v>
      </c>
      <c r="K397" s="223" t="s">
        <v>151</v>
      </c>
      <c r="L397" s="72"/>
      <c r="M397" s="228" t="s">
        <v>21</v>
      </c>
      <c r="N397" s="229" t="s">
        <v>46</v>
      </c>
      <c r="O397" s="47"/>
      <c r="P397" s="230">
        <f>O397*H397</f>
        <v>0</v>
      </c>
      <c r="Q397" s="230">
        <v>3.0000000000000001E-05</v>
      </c>
      <c r="R397" s="230">
        <f>Q397*H397</f>
        <v>0.0015906000000000002</v>
      </c>
      <c r="S397" s="230">
        <v>0</v>
      </c>
      <c r="T397" s="231">
        <f>S397*H397</f>
        <v>0</v>
      </c>
      <c r="AR397" s="24" t="s">
        <v>239</v>
      </c>
      <c r="AT397" s="24" t="s">
        <v>147</v>
      </c>
      <c r="AU397" s="24" t="s">
        <v>153</v>
      </c>
      <c r="AY397" s="24" t="s">
        <v>144</v>
      </c>
      <c r="BE397" s="232">
        <f>IF(N397="základní",J397,0)</f>
        <v>0</v>
      </c>
      <c r="BF397" s="232">
        <f>IF(N397="snížená",J397,0)</f>
        <v>0</v>
      </c>
      <c r="BG397" s="232">
        <f>IF(N397="zákl. přenesená",J397,0)</f>
        <v>0</v>
      </c>
      <c r="BH397" s="232">
        <f>IF(N397="sníž. přenesená",J397,0)</f>
        <v>0</v>
      </c>
      <c r="BI397" s="232">
        <f>IF(N397="nulová",J397,0)</f>
        <v>0</v>
      </c>
      <c r="BJ397" s="24" t="s">
        <v>153</v>
      </c>
      <c r="BK397" s="232">
        <f>ROUND(I397*H397,2)</f>
        <v>0</v>
      </c>
      <c r="BL397" s="24" t="s">
        <v>239</v>
      </c>
      <c r="BM397" s="24" t="s">
        <v>649</v>
      </c>
    </row>
    <row r="398" s="1" customFormat="1">
      <c r="B398" s="46"/>
      <c r="C398" s="74"/>
      <c r="D398" s="235" t="s">
        <v>167</v>
      </c>
      <c r="E398" s="74"/>
      <c r="F398" s="256" t="s">
        <v>650</v>
      </c>
      <c r="G398" s="74"/>
      <c r="H398" s="74"/>
      <c r="I398" s="191"/>
      <c r="J398" s="74"/>
      <c r="K398" s="74"/>
      <c r="L398" s="72"/>
      <c r="M398" s="257"/>
      <c r="N398" s="47"/>
      <c r="O398" s="47"/>
      <c r="P398" s="47"/>
      <c r="Q398" s="47"/>
      <c r="R398" s="47"/>
      <c r="S398" s="47"/>
      <c r="T398" s="95"/>
      <c r="AT398" s="24" t="s">
        <v>167</v>
      </c>
      <c r="AU398" s="24" t="s">
        <v>153</v>
      </c>
    </row>
    <row r="399" s="11" customFormat="1">
      <c r="B399" s="233"/>
      <c r="C399" s="234"/>
      <c r="D399" s="235" t="s">
        <v>155</v>
      </c>
      <c r="E399" s="236" t="s">
        <v>21</v>
      </c>
      <c r="F399" s="237" t="s">
        <v>651</v>
      </c>
      <c r="G399" s="234"/>
      <c r="H399" s="238">
        <v>21.609999999999999</v>
      </c>
      <c r="I399" s="239"/>
      <c r="J399" s="234"/>
      <c r="K399" s="234"/>
      <c r="L399" s="240"/>
      <c r="M399" s="241"/>
      <c r="N399" s="242"/>
      <c r="O399" s="242"/>
      <c r="P399" s="242"/>
      <c r="Q399" s="242"/>
      <c r="R399" s="242"/>
      <c r="S399" s="242"/>
      <c r="T399" s="243"/>
      <c r="AT399" s="244" t="s">
        <v>155</v>
      </c>
      <c r="AU399" s="244" t="s">
        <v>153</v>
      </c>
      <c r="AV399" s="11" t="s">
        <v>153</v>
      </c>
      <c r="AW399" s="11" t="s">
        <v>37</v>
      </c>
      <c r="AX399" s="11" t="s">
        <v>74</v>
      </c>
      <c r="AY399" s="244" t="s">
        <v>144</v>
      </c>
    </row>
    <row r="400" s="11" customFormat="1">
      <c r="B400" s="233"/>
      <c r="C400" s="234"/>
      <c r="D400" s="235" t="s">
        <v>155</v>
      </c>
      <c r="E400" s="236" t="s">
        <v>21</v>
      </c>
      <c r="F400" s="237" t="s">
        <v>652</v>
      </c>
      <c r="G400" s="234"/>
      <c r="H400" s="238">
        <v>17.75</v>
      </c>
      <c r="I400" s="239"/>
      <c r="J400" s="234"/>
      <c r="K400" s="234"/>
      <c r="L400" s="240"/>
      <c r="M400" s="241"/>
      <c r="N400" s="242"/>
      <c r="O400" s="242"/>
      <c r="P400" s="242"/>
      <c r="Q400" s="242"/>
      <c r="R400" s="242"/>
      <c r="S400" s="242"/>
      <c r="T400" s="243"/>
      <c r="AT400" s="244" t="s">
        <v>155</v>
      </c>
      <c r="AU400" s="244" t="s">
        <v>153</v>
      </c>
      <c r="AV400" s="11" t="s">
        <v>153</v>
      </c>
      <c r="AW400" s="11" t="s">
        <v>37</v>
      </c>
      <c r="AX400" s="11" t="s">
        <v>74</v>
      </c>
      <c r="AY400" s="244" t="s">
        <v>144</v>
      </c>
    </row>
    <row r="401" s="11" customFormat="1">
      <c r="B401" s="233"/>
      <c r="C401" s="234"/>
      <c r="D401" s="235" t="s">
        <v>155</v>
      </c>
      <c r="E401" s="236" t="s">
        <v>21</v>
      </c>
      <c r="F401" s="237" t="s">
        <v>653</v>
      </c>
      <c r="G401" s="234"/>
      <c r="H401" s="238">
        <v>13.66</v>
      </c>
      <c r="I401" s="239"/>
      <c r="J401" s="234"/>
      <c r="K401" s="234"/>
      <c r="L401" s="240"/>
      <c r="M401" s="241"/>
      <c r="N401" s="242"/>
      <c r="O401" s="242"/>
      <c r="P401" s="242"/>
      <c r="Q401" s="242"/>
      <c r="R401" s="242"/>
      <c r="S401" s="242"/>
      <c r="T401" s="243"/>
      <c r="AT401" s="244" t="s">
        <v>155</v>
      </c>
      <c r="AU401" s="244" t="s">
        <v>153</v>
      </c>
      <c r="AV401" s="11" t="s">
        <v>153</v>
      </c>
      <c r="AW401" s="11" t="s">
        <v>37</v>
      </c>
      <c r="AX401" s="11" t="s">
        <v>74</v>
      </c>
      <c r="AY401" s="244" t="s">
        <v>144</v>
      </c>
    </row>
    <row r="402" s="12" customFormat="1">
      <c r="B402" s="245"/>
      <c r="C402" s="246"/>
      <c r="D402" s="235" t="s">
        <v>155</v>
      </c>
      <c r="E402" s="247" t="s">
        <v>21</v>
      </c>
      <c r="F402" s="248" t="s">
        <v>158</v>
      </c>
      <c r="G402" s="246"/>
      <c r="H402" s="249">
        <v>53.020000000000003</v>
      </c>
      <c r="I402" s="250"/>
      <c r="J402" s="246"/>
      <c r="K402" s="246"/>
      <c r="L402" s="251"/>
      <c r="M402" s="252"/>
      <c r="N402" s="253"/>
      <c r="O402" s="253"/>
      <c r="P402" s="253"/>
      <c r="Q402" s="253"/>
      <c r="R402" s="253"/>
      <c r="S402" s="253"/>
      <c r="T402" s="254"/>
      <c r="AT402" s="255" t="s">
        <v>155</v>
      </c>
      <c r="AU402" s="255" t="s">
        <v>153</v>
      </c>
      <c r="AV402" s="12" t="s">
        <v>152</v>
      </c>
      <c r="AW402" s="12" t="s">
        <v>37</v>
      </c>
      <c r="AX402" s="12" t="s">
        <v>82</v>
      </c>
      <c r="AY402" s="255" t="s">
        <v>144</v>
      </c>
    </row>
    <row r="403" s="1" customFormat="1" ht="16.5" customHeight="1">
      <c r="B403" s="46"/>
      <c r="C403" s="258" t="s">
        <v>654</v>
      </c>
      <c r="D403" s="258" t="s">
        <v>246</v>
      </c>
      <c r="E403" s="259" t="s">
        <v>655</v>
      </c>
      <c r="F403" s="260" t="s">
        <v>656</v>
      </c>
      <c r="G403" s="261" t="s">
        <v>414</v>
      </c>
      <c r="H403" s="262">
        <v>55.670999999999999</v>
      </c>
      <c r="I403" s="263"/>
      <c r="J403" s="264">
        <f>ROUND(I403*H403,2)</f>
        <v>0</v>
      </c>
      <c r="K403" s="260" t="s">
        <v>21</v>
      </c>
      <c r="L403" s="265"/>
      <c r="M403" s="266" t="s">
        <v>21</v>
      </c>
      <c r="N403" s="267" t="s">
        <v>46</v>
      </c>
      <c r="O403" s="47"/>
      <c r="P403" s="230">
        <f>O403*H403</f>
        <v>0</v>
      </c>
      <c r="Q403" s="230">
        <v>0.00020000000000000001</v>
      </c>
      <c r="R403" s="230">
        <f>Q403*H403</f>
        <v>0.0111342</v>
      </c>
      <c r="S403" s="230">
        <v>0</v>
      </c>
      <c r="T403" s="231">
        <f>S403*H403</f>
        <v>0</v>
      </c>
      <c r="AR403" s="24" t="s">
        <v>320</v>
      </c>
      <c r="AT403" s="24" t="s">
        <v>246</v>
      </c>
      <c r="AU403" s="24" t="s">
        <v>153</v>
      </c>
      <c r="AY403" s="24" t="s">
        <v>144</v>
      </c>
      <c r="BE403" s="232">
        <f>IF(N403="základní",J403,0)</f>
        <v>0</v>
      </c>
      <c r="BF403" s="232">
        <f>IF(N403="snížená",J403,0)</f>
        <v>0</v>
      </c>
      <c r="BG403" s="232">
        <f>IF(N403="zákl. přenesená",J403,0)</f>
        <v>0</v>
      </c>
      <c r="BH403" s="232">
        <f>IF(N403="sníž. přenesená",J403,0)</f>
        <v>0</v>
      </c>
      <c r="BI403" s="232">
        <f>IF(N403="nulová",J403,0)</f>
        <v>0</v>
      </c>
      <c r="BJ403" s="24" t="s">
        <v>153</v>
      </c>
      <c r="BK403" s="232">
        <f>ROUND(I403*H403,2)</f>
        <v>0</v>
      </c>
      <c r="BL403" s="24" t="s">
        <v>239</v>
      </c>
      <c r="BM403" s="24" t="s">
        <v>657</v>
      </c>
    </row>
    <row r="404" s="11" customFormat="1">
      <c r="B404" s="233"/>
      <c r="C404" s="234"/>
      <c r="D404" s="235" t="s">
        <v>155</v>
      </c>
      <c r="E404" s="234"/>
      <c r="F404" s="237" t="s">
        <v>658</v>
      </c>
      <c r="G404" s="234"/>
      <c r="H404" s="238">
        <v>55.670999999999999</v>
      </c>
      <c r="I404" s="239"/>
      <c r="J404" s="234"/>
      <c r="K404" s="234"/>
      <c r="L404" s="240"/>
      <c r="M404" s="241"/>
      <c r="N404" s="242"/>
      <c r="O404" s="242"/>
      <c r="P404" s="242"/>
      <c r="Q404" s="242"/>
      <c r="R404" s="242"/>
      <c r="S404" s="242"/>
      <c r="T404" s="243"/>
      <c r="AT404" s="244" t="s">
        <v>155</v>
      </c>
      <c r="AU404" s="244" t="s">
        <v>153</v>
      </c>
      <c r="AV404" s="11" t="s">
        <v>153</v>
      </c>
      <c r="AW404" s="11" t="s">
        <v>6</v>
      </c>
      <c r="AX404" s="11" t="s">
        <v>82</v>
      </c>
      <c r="AY404" s="244" t="s">
        <v>144</v>
      </c>
    </row>
    <row r="405" s="1" customFormat="1" ht="38.25" customHeight="1">
      <c r="B405" s="46"/>
      <c r="C405" s="221" t="s">
        <v>659</v>
      </c>
      <c r="D405" s="221" t="s">
        <v>147</v>
      </c>
      <c r="E405" s="222" t="s">
        <v>660</v>
      </c>
      <c r="F405" s="223" t="s">
        <v>661</v>
      </c>
      <c r="G405" s="224" t="s">
        <v>180</v>
      </c>
      <c r="H405" s="225">
        <v>59.600000000000001</v>
      </c>
      <c r="I405" s="226"/>
      <c r="J405" s="227">
        <f>ROUND(I405*H405,2)</f>
        <v>0</v>
      </c>
      <c r="K405" s="223" t="s">
        <v>151</v>
      </c>
      <c r="L405" s="72"/>
      <c r="M405" s="228" t="s">
        <v>21</v>
      </c>
      <c r="N405" s="229" t="s">
        <v>46</v>
      </c>
      <c r="O405" s="47"/>
      <c r="P405" s="230">
        <f>O405*H405</f>
        <v>0</v>
      </c>
      <c r="Q405" s="230">
        <v>9.0000000000000006E-05</v>
      </c>
      <c r="R405" s="230">
        <f>Q405*H405</f>
        <v>0.0053640000000000007</v>
      </c>
      <c r="S405" s="230">
        <v>0</v>
      </c>
      <c r="T405" s="231">
        <f>S405*H405</f>
        <v>0</v>
      </c>
      <c r="AR405" s="24" t="s">
        <v>239</v>
      </c>
      <c r="AT405" s="24" t="s">
        <v>147</v>
      </c>
      <c r="AU405" s="24" t="s">
        <v>153</v>
      </c>
      <c r="AY405" s="24" t="s">
        <v>144</v>
      </c>
      <c r="BE405" s="232">
        <f>IF(N405="základní",J405,0)</f>
        <v>0</v>
      </c>
      <c r="BF405" s="232">
        <f>IF(N405="snížená",J405,0)</f>
        <v>0</v>
      </c>
      <c r="BG405" s="232">
        <f>IF(N405="zákl. přenesená",J405,0)</f>
        <v>0</v>
      </c>
      <c r="BH405" s="232">
        <f>IF(N405="sníž. přenesená",J405,0)</f>
        <v>0</v>
      </c>
      <c r="BI405" s="232">
        <f>IF(N405="nulová",J405,0)</f>
        <v>0</v>
      </c>
      <c r="BJ405" s="24" t="s">
        <v>153</v>
      </c>
      <c r="BK405" s="232">
        <f>ROUND(I405*H405,2)</f>
        <v>0</v>
      </c>
      <c r="BL405" s="24" t="s">
        <v>239</v>
      </c>
      <c r="BM405" s="24" t="s">
        <v>662</v>
      </c>
    </row>
    <row r="406" s="1" customFormat="1">
      <c r="B406" s="46"/>
      <c r="C406" s="74"/>
      <c r="D406" s="235" t="s">
        <v>167</v>
      </c>
      <c r="E406" s="74"/>
      <c r="F406" s="256" t="s">
        <v>663</v>
      </c>
      <c r="G406" s="74"/>
      <c r="H406" s="74"/>
      <c r="I406" s="191"/>
      <c r="J406" s="74"/>
      <c r="K406" s="74"/>
      <c r="L406" s="72"/>
      <c r="M406" s="257"/>
      <c r="N406" s="47"/>
      <c r="O406" s="47"/>
      <c r="P406" s="47"/>
      <c r="Q406" s="47"/>
      <c r="R406" s="47"/>
      <c r="S406" s="47"/>
      <c r="T406" s="95"/>
      <c r="AT406" s="24" t="s">
        <v>167</v>
      </c>
      <c r="AU406" s="24" t="s">
        <v>153</v>
      </c>
    </row>
    <row r="407" s="11" customFormat="1">
      <c r="B407" s="233"/>
      <c r="C407" s="234"/>
      <c r="D407" s="235" t="s">
        <v>155</v>
      </c>
      <c r="E407" s="236" t="s">
        <v>21</v>
      </c>
      <c r="F407" s="237" t="s">
        <v>664</v>
      </c>
      <c r="G407" s="234"/>
      <c r="H407" s="238">
        <v>59.600000000000001</v>
      </c>
      <c r="I407" s="239"/>
      <c r="J407" s="234"/>
      <c r="K407" s="234"/>
      <c r="L407" s="240"/>
      <c r="M407" s="241"/>
      <c r="N407" s="242"/>
      <c r="O407" s="242"/>
      <c r="P407" s="242"/>
      <c r="Q407" s="242"/>
      <c r="R407" s="242"/>
      <c r="S407" s="242"/>
      <c r="T407" s="243"/>
      <c r="AT407" s="244" t="s">
        <v>155</v>
      </c>
      <c r="AU407" s="244" t="s">
        <v>153</v>
      </c>
      <c r="AV407" s="11" t="s">
        <v>153</v>
      </c>
      <c r="AW407" s="11" t="s">
        <v>37</v>
      </c>
      <c r="AX407" s="11" t="s">
        <v>74</v>
      </c>
      <c r="AY407" s="244" t="s">
        <v>144</v>
      </c>
    </row>
    <row r="408" s="12" customFormat="1">
      <c r="B408" s="245"/>
      <c r="C408" s="246"/>
      <c r="D408" s="235" t="s">
        <v>155</v>
      </c>
      <c r="E408" s="247" t="s">
        <v>21</v>
      </c>
      <c r="F408" s="248" t="s">
        <v>158</v>
      </c>
      <c r="G408" s="246"/>
      <c r="H408" s="249">
        <v>59.600000000000001</v>
      </c>
      <c r="I408" s="250"/>
      <c r="J408" s="246"/>
      <c r="K408" s="246"/>
      <c r="L408" s="251"/>
      <c r="M408" s="252"/>
      <c r="N408" s="253"/>
      <c r="O408" s="253"/>
      <c r="P408" s="253"/>
      <c r="Q408" s="253"/>
      <c r="R408" s="253"/>
      <c r="S408" s="253"/>
      <c r="T408" s="254"/>
      <c r="AT408" s="255" t="s">
        <v>155</v>
      </c>
      <c r="AU408" s="255" t="s">
        <v>153</v>
      </c>
      <c r="AV408" s="12" t="s">
        <v>152</v>
      </c>
      <c r="AW408" s="12" t="s">
        <v>37</v>
      </c>
      <c r="AX408" s="12" t="s">
        <v>82</v>
      </c>
      <c r="AY408" s="255" t="s">
        <v>144</v>
      </c>
    </row>
    <row r="409" s="1" customFormat="1" ht="16.5" customHeight="1">
      <c r="B409" s="46"/>
      <c r="C409" s="258" t="s">
        <v>665</v>
      </c>
      <c r="D409" s="258" t="s">
        <v>246</v>
      </c>
      <c r="E409" s="259" t="s">
        <v>666</v>
      </c>
      <c r="F409" s="260" t="s">
        <v>667</v>
      </c>
      <c r="G409" s="261" t="s">
        <v>180</v>
      </c>
      <c r="H409" s="262">
        <v>65.560000000000002</v>
      </c>
      <c r="I409" s="263"/>
      <c r="J409" s="264">
        <f>ROUND(I409*H409,2)</f>
        <v>0</v>
      </c>
      <c r="K409" s="260" t="s">
        <v>21</v>
      </c>
      <c r="L409" s="265"/>
      <c r="M409" s="266" t="s">
        <v>21</v>
      </c>
      <c r="N409" s="267" t="s">
        <v>46</v>
      </c>
      <c r="O409" s="47"/>
      <c r="P409" s="230">
        <f>O409*H409</f>
        <v>0</v>
      </c>
      <c r="Q409" s="230">
        <v>0.0068999999999999999</v>
      </c>
      <c r="R409" s="230">
        <f>Q409*H409</f>
        <v>0.45236399999999999</v>
      </c>
      <c r="S409" s="230">
        <v>0</v>
      </c>
      <c r="T409" s="231">
        <f>S409*H409</f>
        <v>0</v>
      </c>
      <c r="AR409" s="24" t="s">
        <v>320</v>
      </c>
      <c r="AT409" s="24" t="s">
        <v>246</v>
      </c>
      <c r="AU409" s="24" t="s">
        <v>153</v>
      </c>
      <c r="AY409" s="24" t="s">
        <v>144</v>
      </c>
      <c r="BE409" s="232">
        <f>IF(N409="základní",J409,0)</f>
        <v>0</v>
      </c>
      <c r="BF409" s="232">
        <f>IF(N409="snížená",J409,0)</f>
        <v>0</v>
      </c>
      <c r="BG409" s="232">
        <f>IF(N409="zákl. přenesená",J409,0)</f>
        <v>0</v>
      </c>
      <c r="BH409" s="232">
        <f>IF(N409="sníž. přenesená",J409,0)</f>
        <v>0</v>
      </c>
      <c r="BI409" s="232">
        <f>IF(N409="nulová",J409,0)</f>
        <v>0</v>
      </c>
      <c r="BJ409" s="24" t="s">
        <v>153</v>
      </c>
      <c r="BK409" s="232">
        <f>ROUND(I409*H409,2)</f>
        <v>0</v>
      </c>
      <c r="BL409" s="24" t="s">
        <v>239</v>
      </c>
      <c r="BM409" s="24" t="s">
        <v>668</v>
      </c>
    </row>
    <row r="410" s="11" customFormat="1">
      <c r="B410" s="233"/>
      <c r="C410" s="234"/>
      <c r="D410" s="235" t="s">
        <v>155</v>
      </c>
      <c r="E410" s="234"/>
      <c r="F410" s="237" t="s">
        <v>669</v>
      </c>
      <c r="G410" s="234"/>
      <c r="H410" s="238">
        <v>65.560000000000002</v>
      </c>
      <c r="I410" s="239"/>
      <c r="J410" s="234"/>
      <c r="K410" s="234"/>
      <c r="L410" s="240"/>
      <c r="M410" s="241"/>
      <c r="N410" s="242"/>
      <c r="O410" s="242"/>
      <c r="P410" s="242"/>
      <c r="Q410" s="242"/>
      <c r="R410" s="242"/>
      <c r="S410" s="242"/>
      <c r="T410" s="243"/>
      <c r="AT410" s="244" t="s">
        <v>155</v>
      </c>
      <c r="AU410" s="244" t="s">
        <v>153</v>
      </c>
      <c r="AV410" s="11" t="s">
        <v>153</v>
      </c>
      <c r="AW410" s="11" t="s">
        <v>6</v>
      </c>
      <c r="AX410" s="11" t="s">
        <v>82</v>
      </c>
      <c r="AY410" s="244" t="s">
        <v>144</v>
      </c>
    </row>
    <row r="411" s="1" customFormat="1" ht="16.5" customHeight="1">
      <c r="B411" s="46"/>
      <c r="C411" s="221" t="s">
        <v>670</v>
      </c>
      <c r="D411" s="221" t="s">
        <v>147</v>
      </c>
      <c r="E411" s="222" t="s">
        <v>671</v>
      </c>
      <c r="F411" s="223" t="s">
        <v>672</v>
      </c>
      <c r="G411" s="224" t="s">
        <v>180</v>
      </c>
      <c r="H411" s="225">
        <v>59.600000000000001</v>
      </c>
      <c r="I411" s="226"/>
      <c r="J411" s="227">
        <f>ROUND(I411*H411,2)</f>
        <v>0</v>
      </c>
      <c r="K411" s="223" t="s">
        <v>151</v>
      </c>
      <c r="L411" s="72"/>
      <c r="M411" s="228" t="s">
        <v>21</v>
      </c>
      <c r="N411" s="229" t="s">
        <v>46</v>
      </c>
      <c r="O411" s="47"/>
      <c r="P411" s="230">
        <f>O411*H411</f>
        <v>0</v>
      </c>
      <c r="Q411" s="230">
        <v>0</v>
      </c>
      <c r="R411" s="230">
        <f>Q411*H411</f>
        <v>0</v>
      </c>
      <c r="S411" s="230">
        <v>0</v>
      </c>
      <c r="T411" s="231">
        <f>S411*H411</f>
        <v>0</v>
      </c>
      <c r="AR411" s="24" t="s">
        <v>239</v>
      </c>
      <c r="AT411" s="24" t="s">
        <v>147</v>
      </c>
      <c r="AU411" s="24" t="s">
        <v>153</v>
      </c>
      <c r="AY411" s="24" t="s">
        <v>144</v>
      </c>
      <c r="BE411" s="232">
        <f>IF(N411="základní",J411,0)</f>
        <v>0</v>
      </c>
      <c r="BF411" s="232">
        <f>IF(N411="snížená",J411,0)</f>
        <v>0</v>
      </c>
      <c r="BG411" s="232">
        <f>IF(N411="zákl. přenesená",J411,0)</f>
        <v>0</v>
      </c>
      <c r="BH411" s="232">
        <f>IF(N411="sníž. přenesená",J411,0)</f>
        <v>0</v>
      </c>
      <c r="BI411" s="232">
        <f>IF(N411="nulová",J411,0)</f>
        <v>0</v>
      </c>
      <c r="BJ411" s="24" t="s">
        <v>153</v>
      </c>
      <c r="BK411" s="232">
        <f>ROUND(I411*H411,2)</f>
        <v>0</v>
      </c>
      <c r="BL411" s="24" t="s">
        <v>239</v>
      </c>
      <c r="BM411" s="24" t="s">
        <v>673</v>
      </c>
    </row>
    <row r="412" s="1" customFormat="1">
      <c r="B412" s="46"/>
      <c r="C412" s="74"/>
      <c r="D412" s="235" t="s">
        <v>167</v>
      </c>
      <c r="E412" s="74"/>
      <c r="F412" s="256" t="s">
        <v>674</v>
      </c>
      <c r="G412" s="74"/>
      <c r="H412" s="74"/>
      <c r="I412" s="191"/>
      <c r="J412" s="74"/>
      <c r="K412" s="74"/>
      <c r="L412" s="72"/>
      <c r="M412" s="257"/>
      <c r="N412" s="47"/>
      <c r="O412" s="47"/>
      <c r="P412" s="47"/>
      <c r="Q412" s="47"/>
      <c r="R412" s="47"/>
      <c r="S412" s="47"/>
      <c r="T412" s="95"/>
      <c r="AT412" s="24" t="s">
        <v>167</v>
      </c>
      <c r="AU412" s="24" t="s">
        <v>153</v>
      </c>
    </row>
    <row r="413" s="11" customFormat="1">
      <c r="B413" s="233"/>
      <c r="C413" s="234"/>
      <c r="D413" s="235" t="s">
        <v>155</v>
      </c>
      <c r="E413" s="236" t="s">
        <v>21</v>
      </c>
      <c r="F413" s="237" t="s">
        <v>664</v>
      </c>
      <c r="G413" s="234"/>
      <c r="H413" s="238">
        <v>59.600000000000001</v>
      </c>
      <c r="I413" s="239"/>
      <c r="J413" s="234"/>
      <c r="K413" s="234"/>
      <c r="L413" s="240"/>
      <c r="M413" s="241"/>
      <c r="N413" s="242"/>
      <c r="O413" s="242"/>
      <c r="P413" s="242"/>
      <c r="Q413" s="242"/>
      <c r="R413" s="242"/>
      <c r="S413" s="242"/>
      <c r="T413" s="243"/>
      <c r="AT413" s="244" t="s">
        <v>155</v>
      </c>
      <c r="AU413" s="244" t="s">
        <v>153</v>
      </c>
      <c r="AV413" s="11" t="s">
        <v>153</v>
      </c>
      <c r="AW413" s="11" t="s">
        <v>37</v>
      </c>
      <c r="AX413" s="11" t="s">
        <v>74</v>
      </c>
      <c r="AY413" s="244" t="s">
        <v>144</v>
      </c>
    </row>
    <row r="414" s="12" customFormat="1">
      <c r="B414" s="245"/>
      <c r="C414" s="246"/>
      <c r="D414" s="235" t="s">
        <v>155</v>
      </c>
      <c r="E414" s="247" t="s">
        <v>21</v>
      </c>
      <c r="F414" s="248" t="s">
        <v>158</v>
      </c>
      <c r="G414" s="246"/>
      <c r="H414" s="249">
        <v>59.600000000000001</v>
      </c>
      <c r="I414" s="250"/>
      <c r="J414" s="246"/>
      <c r="K414" s="246"/>
      <c r="L414" s="251"/>
      <c r="M414" s="252"/>
      <c r="N414" s="253"/>
      <c r="O414" s="253"/>
      <c r="P414" s="253"/>
      <c r="Q414" s="253"/>
      <c r="R414" s="253"/>
      <c r="S414" s="253"/>
      <c r="T414" s="254"/>
      <c r="AT414" s="255" t="s">
        <v>155</v>
      </c>
      <c r="AU414" s="255" t="s">
        <v>153</v>
      </c>
      <c r="AV414" s="12" t="s">
        <v>152</v>
      </c>
      <c r="AW414" s="12" t="s">
        <v>37</v>
      </c>
      <c r="AX414" s="12" t="s">
        <v>82</v>
      </c>
      <c r="AY414" s="255" t="s">
        <v>144</v>
      </c>
    </row>
    <row r="415" s="1" customFormat="1" ht="16.5" customHeight="1">
      <c r="B415" s="46"/>
      <c r="C415" s="258" t="s">
        <v>675</v>
      </c>
      <c r="D415" s="258" t="s">
        <v>246</v>
      </c>
      <c r="E415" s="259" t="s">
        <v>676</v>
      </c>
      <c r="F415" s="260" t="s">
        <v>677</v>
      </c>
      <c r="G415" s="261" t="s">
        <v>180</v>
      </c>
      <c r="H415" s="262">
        <v>59.600000000000001</v>
      </c>
      <c r="I415" s="263"/>
      <c r="J415" s="264">
        <f>ROUND(I415*H415,2)</f>
        <v>0</v>
      </c>
      <c r="K415" s="260" t="s">
        <v>151</v>
      </c>
      <c r="L415" s="265"/>
      <c r="M415" s="266" t="s">
        <v>21</v>
      </c>
      <c r="N415" s="267" t="s">
        <v>46</v>
      </c>
      <c r="O415" s="47"/>
      <c r="P415" s="230">
        <f>O415*H415</f>
        <v>0</v>
      </c>
      <c r="Q415" s="230">
        <v>0.00059999999999999995</v>
      </c>
      <c r="R415" s="230">
        <f>Q415*H415</f>
        <v>0.03576</v>
      </c>
      <c r="S415" s="230">
        <v>0</v>
      </c>
      <c r="T415" s="231">
        <f>S415*H415</f>
        <v>0</v>
      </c>
      <c r="AR415" s="24" t="s">
        <v>320</v>
      </c>
      <c r="AT415" s="24" t="s">
        <v>246</v>
      </c>
      <c r="AU415" s="24" t="s">
        <v>153</v>
      </c>
      <c r="AY415" s="24" t="s">
        <v>144</v>
      </c>
      <c r="BE415" s="232">
        <f>IF(N415="základní",J415,0)</f>
        <v>0</v>
      </c>
      <c r="BF415" s="232">
        <f>IF(N415="snížená",J415,0)</f>
        <v>0</v>
      </c>
      <c r="BG415" s="232">
        <f>IF(N415="zákl. přenesená",J415,0)</f>
        <v>0</v>
      </c>
      <c r="BH415" s="232">
        <f>IF(N415="sníž. přenesená",J415,0)</f>
        <v>0</v>
      </c>
      <c r="BI415" s="232">
        <f>IF(N415="nulová",J415,0)</f>
        <v>0</v>
      </c>
      <c r="BJ415" s="24" t="s">
        <v>153</v>
      </c>
      <c r="BK415" s="232">
        <f>ROUND(I415*H415,2)</f>
        <v>0</v>
      </c>
      <c r="BL415" s="24" t="s">
        <v>239</v>
      </c>
      <c r="BM415" s="24" t="s">
        <v>678</v>
      </c>
    </row>
    <row r="416" s="1" customFormat="1" ht="38.25" customHeight="1">
      <c r="B416" s="46"/>
      <c r="C416" s="221" t="s">
        <v>679</v>
      </c>
      <c r="D416" s="221" t="s">
        <v>147</v>
      </c>
      <c r="E416" s="222" t="s">
        <v>680</v>
      </c>
      <c r="F416" s="223" t="s">
        <v>681</v>
      </c>
      <c r="G416" s="224" t="s">
        <v>172</v>
      </c>
      <c r="H416" s="225">
        <v>0.50600000000000001</v>
      </c>
      <c r="I416" s="226"/>
      <c r="J416" s="227">
        <f>ROUND(I416*H416,2)</f>
        <v>0</v>
      </c>
      <c r="K416" s="223" t="s">
        <v>151</v>
      </c>
      <c r="L416" s="72"/>
      <c r="M416" s="228" t="s">
        <v>21</v>
      </c>
      <c r="N416" s="229" t="s">
        <v>46</v>
      </c>
      <c r="O416" s="47"/>
      <c r="P416" s="230">
        <f>O416*H416</f>
        <v>0</v>
      </c>
      <c r="Q416" s="230">
        <v>0</v>
      </c>
      <c r="R416" s="230">
        <f>Q416*H416</f>
        <v>0</v>
      </c>
      <c r="S416" s="230">
        <v>0</v>
      </c>
      <c r="T416" s="231">
        <f>S416*H416</f>
        <v>0</v>
      </c>
      <c r="AR416" s="24" t="s">
        <v>239</v>
      </c>
      <c r="AT416" s="24" t="s">
        <v>147</v>
      </c>
      <c r="AU416" s="24" t="s">
        <v>153</v>
      </c>
      <c r="AY416" s="24" t="s">
        <v>144</v>
      </c>
      <c r="BE416" s="232">
        <f>IF(N416="základní",J416,0)</f>
        <v>0</v>
      </c>
      <c r="BF416" s="232">
        <f>IF(N416="snížená",J416,0)</f>
        <v>0</v>
      </c>
      <c r="BG416" s="232">
        <f>IF(N416="zákl. přenesená",J416,0)</f>
        <v>0</v>
      </c>
      <c r="BH416" s="232">
        <f>IF(N416="sníž. přenesená",J416,0)</f>
        <v>0</v>
      </c>
      <c r="BI416" s="232">
        <f>IF(N416="nulová",J416,0)</f>
        <v>0</v>
      </c>
      <c r="BJ416" s="24" t="s">
        <v>153</v>
      </c>
      <c r="BK416" s="232">
        <f>ROUND(I416*H416,2)</f>
        <v>0</v>
      </c>
      <c r="BL416" s="24" t="s">
        <v>239</v>
      </c>
      <c r="BM416" s="24" t="s">
        <v>682</v>
      </c>
    </row>
    <row r="417" s="1" customFormat="1">
      <c r="B417" s="46"/>
      <c r="C417" s="74"/>
      <c r="D417" s="235" t="s">
        <v>167</v>
      </c>
      <c r="E417" s="74"/>
      <c r="F417" s="256" t="s">
        <v>683</v>
      </c>
      <c r="G417" s="74"/>
      <c r="H417" s="74"/>
      <c r="I417" s="191"/>
      <c r="J417" s="74"/>
      <c r="K417" s="74"/>
      <c r="L417" s="72"/>
      <c r="M417" s="257"/>
      <c r="N417" s="47"/>
      <c r="O417" s="47"/>
      <c r="P417" s="47"/>
      <c r="Q417" s="47"/>
      <c r="R417" s="47"/>
      <c r="S417" s="47"/>
      <c r="T417" s="95"/>
      <c r="AT417" s="24" t="s">
        <v>167</v>
      </c>
      <c r="AU417" s="24" t="s">
        <v>153</v>
      </c>
    </row>
    <row r="418" s="10" customFormat="1" ht="29.88" customHeight="1">
      <c r="B418" s="205"/>
      <c r="C418" s="206"/>
      <c r="D418" s="207" t="s">
        <v>73</v>
      </c>
      <c r="E418" s="219" t="s">
        <v>684</v>
      </c>
      <c r="F418" s="219" t="s">
        <v>685</v>
      </c>
      <c r="G418" s="206"/>
      <c r="H418" s="206"/>
      <c r="I418" s="209"/>
      <c r="J418" s="220">
        <f>BK418</f>
        <v>0</v>
      </c>
      <c r="K418" s="206"/>
      <c r="L418" s="211"/>
      <c r="M418" s="212"/>
      <c r="N418" s="213"/>
      <c r="O418" s="213"/>
      <c r="P418" s="214">
        <f>SUM(P419:P438)</f>
        <v>0</v>
      </c>
      <c r="Q418" s="213"/>
      <c r="R418" s="214">
        <f>SUM(R419:R438)</f>
        <v>0.71698800000000007</v>
      </c>
      <c r="S418" s="213"/>
      <c r="T418" s="215">
        <f>SUM(T419:T438)</f>
        <v>0.084017999999999995</v>
      </c>
      <c r="AR418" s="216" t="s">
        <v>153</v>
      </c>
      <c r="AT418" s="217" t="s">
        <v>73</v>
      </c>
      <c r="AU418" s="217" t="s">
        <v>82</v>
      </c>
      <c r="AY418" s="216" t="s">
        <v>144</v>
      </c>
      <c r="BK418" s="218">
        <f>SUM(BK419:BK438)</f>
        <v>0</v>
      </c>
    </row>
    <row r="419" s="1" customFormat="1" ht="16.5" customHeight="1">
      <c r="B419" s="46"/>
      <c r="C419" s="221" t="s">
        <v>686</v>
      </c>
      <c r="D419" s="221" t="s">
        <v>147</v>
      </c>
      <c r="E419" s="222" t="s">
        <v>687</v>
      </c>
      <c r="F419" s="223" t="s">
        <v>688</v>
      </c>
      <c r="G419" s="224" t="s">
        <v>180</v>
      </c>
      <c r="H419" s="225">
        <v>59.600000000000001</v>
      </c>
      <c r="I419" s="226"/>
      <c r="J419" s="227">
        <f>ROUND(I419*H419,2)</f>
        <v>0</v>
      </c>
      <c r="K419" s="223" t="s">
        <v>151</v>
      </c>
      <c r="L419" s="72"/>
      <c r="M419" s="228" t="s">
        <v>21</v>
      </c>
      <c r="N419" s="229" t="s">
        <v>46</v>
      </c>
      <c r="O419" s="47"/>
      <c r="P419" s="230">
        <f>O419*H419</f>
        <v>0</v>
      </c>
      <c r="Q419" s="230">
        <v>0</v>
      </c>
      <c r="R419" s="230">
        <f>Q419*H419</f>
        <v>0</v>
      </c>
      <c r="S419" s="230">
        <v>0</v>
      </c>
      <c r="T419" s="231">
        <f>S419*H419</f>
        <v>0</v>
      </c>
      <c r="AR419" s="24" t="s">
        <v>239</v>
      </c>
      <c r="AT419" s="24" t="s">
        <v>147</v>
      </c>
      <c r="AU419" s="24" t="s">
        <v>153</v>
      </c>
      <c r="AY419" s="24" t="s">
        <v>144</v>
      </c>
      <c r="BE419" s="232">
        <f>IF(N419="základní",J419,0)</f>
        <v>0</v>
      </c>
      <c r="BF419" s="232">
        <f>IF(N419="snížená",J419,0)</f>
        <v>0</v>
      </c>
      <c r="BG419" s="232">
        <f>IF(N419="zákl. přenesená",J419,0)</f>
        <v>0</v>
      </c>
      <c r="BH419" s="232">
        <f>IF(N419="sníž. přenesená",J419,0)</f>
        <v>0</v>
      </c>
      <c r="BI419" s="232">
        <f>IF(N419="nulová",J419,0)</f>
        <v>0</v>
      </c>
      <c r="BJ419" s="24" t="s">
        <v>153</v>
      </c>
      <c r="BK419" s="232">
        <f>ROUND(I419*H419,2)</f>
        <v>0</v>
      </c>
      <c r="BL419" s="24" t="s">
        <v>239</v>
      </c>
      <c r="BM419" s="24" t="s">
        <v>689</v>
      </c>
    </row>
    <row r="420" s="1" customFormat="1">
      <c r="B420" s="46"/>
      <c r="C420" s="74"/>
      <c r="D420" s="235" t="s">
        <v>167</v>
      </c>
      <c r="E420" s="74"/>
      <c r="F420" s="256" t="s">
        <v>690</v>
      </c>
      <c r="G420" s="74"/>
      <c r="H420" s="74"/>
      <c r="I420" s="191"/>
      <c r="J420" s="74"/>
      <c r="K420" s="74"/>
      <c r="L420" s="72"/>
      <c r="M420" s="257"/>
      <c r="N420" s="47"/>
      <c r="O420" s="47"/>
      <c r="P420" s="47"/>
      <c r="Q420" s="47"/>
      <c r="R420" s="47"/>
      <c r="S420" s="47"/>
      <c r="T420" s="95"/>
      <c r="AT420" s="24" t="s">
        <v>167</v>
      </c>
      <c r="AU420" s="24" t="s">
        <v>153</v>
      </c>
    </row>
    <row r="421" s="11" customFormat="1">
      <c r="B421" s="233"/>
      <c r="C421" s="234"/>
      <c r="D421" s="235" t="s">
        <v>155</v>
      </c>
      <c r="E421" s="236" t="s">
        <v>21</v>
      </c>
      <c r="F421" s="237" t="s">
        <v>664</v>
      </c>
      <c r="G421" s="234"/>
      <c r="H421" s="238">
        <v>59.600000000000001</v>
      </c>
      <c r="I421" s="239"/>
      <c r="J421" s="234"/>
      <c r="K421" s="234"/>
      <c r="L421" s="240"/>
      <c r="M421" s="241"/>
      <c r="N421" s="242"/>
      <c r="O421" s="242"/>
      <c r="P421" s="242"/>
      <c r="Q421" s="242"/>
      <c r="R421" s="242"/>
      <c r="S421" s="242"/>
      <c r="T421" s="243"/>
      <c r="AT421" s="244" t="s">
        <v>155</v>
      </c>
      <c r="AU421" s="244" t="s">
        <v>153</v>
      </c>
      <c r="AV421" s="11" t="s">
        <v>153</v>
      </c>
      <c r="AW421" s="11" t="s">
        <v>37</v>
      </c>
      <c r="AX421" s="11" t="s">
        <v>74</v>
      </c>
      <c r="AY421" s="244" t="s">
        <v>144</v>
      </c>
    </row>
    <row r="422" s="12" customFormat="1">
      <c r="B422" s="245"/>
      <c r="C422" s="246"/>
      <c r="D422" s="235" t="s">
        <v>155</v>
      </c>
      <c r="E422" s="247" t="s">
        <v>21</v>
      </c>
      <c r="F422" s="248" t="s">
        <v>158</v>
      </c>
      <c r="G422" s="246"/>
      <c r="H422" s="249">
        <v>59.600000000000001</v>
      </c>
      <c r="I422" s="250"/>
      <c r="J422" s="246"/>
      <c r="K422" s="246"/>
      <c r="L422" s="251"/>
      <c r="M422" s="252"/>
      <c r="N422" s="253"/>
      <c r="O422" s="253"/>
      <c r="P422" s="253"/>
      <c r="Q422" s="253"/>
      <c r="R422" s="253"/>
      <c r="S422" s="253"/>
      <c r="T422" s="254"/>
      <c r="AT422" s="255" t="s">
        <v>155</v>
      </c>
      <c r="AU422" s="255" t="s">
        <v>153</v>
      </c>
      <c r="AV422" s="12" t="s">
        <v>152</v>
      </c>
      <c r="AW422" s="12" t="s">
        <v>37</v>
      </c>
      <c r="AX422" s="12" t="s">
        <v>82</v>
      </c>
      <c r="AY422" s="255" t="s">
        <v>144</v>
      </c>
    </row>
    <row r="423" s="1" customFormat="1" ht="25.5" customHeight="1">
      <c r="B423" s="46"/>
      <c r="C423" s="221" t="s">
        <v>691</v>
      </c>
      <c r="D423" s="221" t="s">
        <v>147</v>
      </c>
      <c r="E423" s="222" t="s">
        <v>692</v>
      </c>
      <c r="F423" s="223" t="s">
        <v>693</v>
      </c>
      <c r="G423" s="224" t="s">
        <v>180</v>
      </c>
      <c r="H423" s="225">
        <v>59.600000000000001</v>
      </c>
      <c r="I423" s="226"/>
      <c r="J423" s="227">
        <f>ROUND(I423*H423,2)</f>
        <v>0</v>
      </c>
      <c r="K423" s="223" t="s">
        <v>151</v>
      </c>
      <c r="L423" s="72"/>
      <c r="M423" s="228" t="s">
        <v>21</v>
      </c>
      <c r="N423" s="229" t="s">
        <v>46</v>
      </c>
      <c r="O423" s="47"/>
      <c r="P423" s="230">
        <f>O423*H423</f>
        <v>0</v>
      </c>
      <c r="Q423" s="230">
        <v>3.0000000000000001E-05</v>
      </c>
      <c r="R423" s="230">
        <f>Q423*H423</f>
        <v>0.0017880000000000001</v>
      </c>
      <c r="S423" s="230">
        <v>0</v>
      </c>
      <c r="T423" s="231">
        <f>S423*H423</f>
        <v>0</v>
      </c>
      <c r="AR423" s="24" t="s">
        <v>239</v>
      </c>
      <c r="AT423" s="24" t="s">
        <v>147</v>
      </c>
      <c r="AU423" s="24" t="s">
        <v>153</v>
      </c>
      <c r="AY423" s="24" t="s">
        <v>144</v>
      </c>
      <c r="BE423" s="232">
        <f>IF(N423="základní",J423,0)</f>
        <v>0</v>
      </c>
      <c r="BF423" s="232">
        <f>IF(N423="snížená",J423,0)</f>
        <v>0</v>
      </c>
      <c r="BG423" s="232">
        <f>IF(N423="zákl. přenesená",J423,0)</f>
        <v>0</v>
      </c>
      <c r="BH423" s="232">
        <f>IF(N423="sníž. přenesená",J423,0)</f>
        <v>0</v>
      </c>
      <c r="BI423" s="232">
        <f>IF(N423="nulová",J423,0)</f>
        <v>0</v>
      </c>
      <c r="BJ423" s="24" t="s">
        <v>153</v>
      </c>
      <c r="BK423" s="232">
        <f>ROUND(I423*H423,2)</f>
        <v>0</v>
      </c>
      <c r="BL423" s="24" t="s">
        <v>239</v>
      </c>
      <c r="BM423" s="24" t="s">
        <v>694</v>
      </c>
    </row>
    <row r="424" s="1" customFormat="1">
      <c r="B424" s="46"/>
      <c r="C424" s="74"/>
      <c r="D424" s="235" t="s">
        <v>167</v>
      </c>
      <c r="E424" s="74"/>
      <c r="F424" s="256" t="s">
        <v>690</v>
      </c>
      <c r="G424" s="74"/>
      <c r="H424" s="74"/>
      <c r="I424" s="191"/>
      <c r="J424" s="74"/>
      <c r="K424" s="74"/>
      <c r="L424" s="72"/>
      <c r="M424" s="257"/>
      <c r="N424" s="47"/>
      <c r="O424" s="47"/>
      <c r="P424" s="47"/>
      <c r="Q424" s="47"/>
      <c r="R424" s="47"/>
      <c r="S424" s="47"/>
      <c r="T424" s="95"/>
      <c r="AT424" s="24" t="s">
        <v>167</v>
      </c>
      <c r="AU424" s="24" t="s">
        <v>153</v>
      </c>
    </row>
    <row r="425" s="11" customFormat="1">
      <c r="B425" s="233"/>
      <c r="C425" s="234"/>
      <c r="D425" s="235" t="s">
        <v>155</v>
      </c>
      <c r="E425" s="236" t="s">
        <v>21</v>
      </c>
      <c r="F425" s="237" t="s">
        <v>695</v>
      </c>
      <c r="G425" s="234"/>
      <c r="H425" s="238">
        <v>59.600000000000001</v>
      </c>
      <c r="I425" s="239"/>
      <c r="J425" s="234"/>
      <c r="K425" s="234"/>
      <c r="L425" s="240"/>
      <c r="M425" s="241"/>
      <c r="N425" s="242"/>
      <c r="O425" s="242"/>
      <c r="P425" s="242"/>
      <c r="Q425" s="242"/>
      <c r="R425" s="242"/>
      <c r="S425" s="242"/>
      <c r="T425" s="243"/>
      <c r="AT425" s="244" t="s">
        <v>155</v>
      </c>
      <c r="AU425" s="244" t="s">
        <v>153</v>
      </c>
      <c r="AV425" s="11" t="s">
        <v>153</v>
      </c>
      <c r="AW425" s="11" t="s">
        <v>37</v>
      </c>
      <c r="AX425" s="11" t="s">
        <v>74</v>
      </c>
      <c r="AY425" s="244" t="s">
        <v>144</v>
      </c>
    </row>
    <row r="426" s="12" customFormat="1">
      <c r="B426" s="245"/>
      <c r="C426" s="246"/>
      <c r="D426" s="235" t="s">
        <v>155</v>
      </c>
      <c r="E426" s="247" t="s">
        <v>21</v>
      </c>
      <c r="F426" s="248" t="s">
        <v>158</v>
      </c>
      <c r="G426" s="246"/>
      <c r="H426" s="249">
        <v>59.600000000000001</v>
      </c>
      <c r="I426" s="250"/>
      <c r="J426" s="246"/>
      <c r="K426" s="246"/>
      <c r="L426" s="251"/>
      <c r="M426" s="252"/>
      <c r="N426" s="253"/>
      <c r="O426" s="253"/>
      <c r="P426" s="253"/>
      <c r="Q426" s="253"/>
      <c r="R426" s="253"/>
      <c r="S426" s="253"/>
      <c r="T426" s="254"/>
      <c r="AT426" s="255" t="s">
        <v>155</v>
      </c>
      <c r="AU426" s="255" t="s">
        <v>153</v>
      </c>
      <c r="AV426" s="12" t="s">
        <v>152</v>
      </c>
      <c r="AW426" s="12" t="s">
        <v>37</v>
      </c>
      <c r="AX426" s="12" t="s">
        <v>82</v>
      </c>
      <c r="AY426" s="255" t="s">
        <v>144</v>
      </c>
    </row>
    <row r="427" s="1" customFormat="1" ht="25.5" customHeight="1">
      <c r="B427" s="46"/>
      <c r="C427" s="221" t="s">
        <v>696</v>
      </c>
      <c r="D427" s="221" t="s">
        <v>147</v>
      </c>
      <c r="E427" s="222" t="s">
        <v>697</v>
      </c>
      <c r="F427" s="223" t="s">
        <v>698</v>
      </c>
      <c r="G427" s="224" t="s">
        <v>180</v>
      </c>
      <c r="H427" s="225">
        <v>59.600000000000001</v>
      </c>
      <c r="I427" s="226"/>
      <c r="J427" s="227">
        <f>ROUND(I427*H427,2)</f>
        <v>0</v>
      </c>
      <c r="K427" s="223" t="s">
        <v>151</v>
      </c>
      <c r="L427" s="72"/>
      <c r="M427" s="228" t="s">
        <v>21</v>
      </c>
      <c r="N427" s="229" t="s">
        <v>46</v>
      </c>
      <c r="O427" s="47"/>
      <c r="P427" s="230">
        <f>O427*H427</f>
        <v>0</v>
      </c>
      <c r="Q427" s="230">
        <v>0.012</v>
      </c>
      <c r="R427" s="230">
        <f>Q427*H427</f>
        <v>0.71520000000000006</v>
      </c>
      <c r="S427" s="230">
        <v>0</v>
      </c>
      <c r="T427" s="231">
        <f>S427*H427</f>
        <v>0</v>
      </c>
      <c r="AR427" s="24" t="s">
        <v>239</v>
      </c>
      <c r="AT427" s="24" t="s">
        <v>147</v>
      </c>
      <c r="AU427" s="24" t="s">
        <v>153</v>
      </c>
      <c r="AY427" s="24" t="s">
        <v>144</v>
      </c>
      <c r="BE427" s="232">
        <f>IF(N427="základní",J427,0)</f>
        <v>0</v>
      </c>
      <c r="BF427" s="232">
        <f>IF(N427="snížená",J427,0)</f>
        <v>0</v>
      </c>
      <c r="BG427" s="232">
        <f>IF(N427="zákl. přenesená",J427,0)</f>
        <v>0</v>
      </c>
      <c r="BH427" s="232">
        <f>IF(N427="sníž. přenesená",J427,0)</f>
        <v>0</v>
      </c>
      <c r="BI427" s="232">
        <f>IF(N427="nulová",J427,0)</f>
        <v>0</v>
      </c>
      <c r="BJ427" s="24" t="s">
        <v>153</v>
      </c>
      <c r="BK427" s="232">
        <f>ROUND(I427*H427,2)</f>
        <v>0</v>
      </c>
      <c r="BL427" s="24" t="s">
        <v>239</v>
      </c>
      <c r="BM427" s="24" t="s">
        <v>699</v>
      </c>
    </row>
    <row r="428" s="1" customFormat="1">
      <c r="B428" s="46"/>
      <c r="C428" s="74"/>
      <c r="D428" s="235" t="s">
        <v>167</v>
      </c>
      <c r="E428" s="74"/>
      <c r="F428" s="256" t="s">
        <v>690</v>
      </c>
      <c r="G428" s="74"/>
      <c r="H428" s="74"/>
      <c r="I428" s="191"/>
      <c r="J428" s="74"/>
      <c r="K428" s="74"/>
      <c r="L428" s="72"/>
      <c r="M428" s="257"/>
      <c r="N428" s="47"/>
      <c r="O428" s="47"/>
      <c r="P428" s="47"/>
      <c r="Q428" s="47"/>
      <c r="R428" s="47"/>
      <c r="S428" s="47"/>
      <c r="T428" s="95"/>
      <c r="AT428" s="24" t="s">
        <v>167</v>
      </c>
      <c r="AU428" s="24" t="s">
        <v>153</v>
      </c>
    </row>
    <row r="429" s="11" customFormat="1">
      <c r="B429" s="233"/>
      <c r="C429" s="234"/>
      <c r="D429" s="235" t="s">
        <v>155</v>
      </c>
      <c r="E429" s="236" t="s">
        <v>21</v>
      </c>
      <c r="F429" s="237" t="s">
        <v>664</v>
      </c>
      <c r="G429" s="234"/>
      <c r="H429" s="238">
        <v>59.600000000000001</v>
      </c>
      <c r="I429" s="239"/>
      <c r="J429" s="234"/>
      <c r="K429" s="234"/>
      <c r="L429" s="240"/>
      <c r="M429" s="241"/>
      <c r="N429" s="242"/>
      <c r="O429" s="242"/>
      <c r="P429" s="242"/>
      <c r="Q429" s="242"/>
      <c r="R429" s="242"/>
      <c r="S429" s="242"/>
      <c r="T429" s="243"/>
      <c r="AT429" s="244" t="s">
        <v>155</v>
      </c>
      <c r="AU429" s="244" t="s">
        <v>153</v>
      </c>
      <c r="AV429" s="11" t="s">
        <v>153</v>
      </c>
      <c r="AW429" s="11" t="s">
        <v>37</v>
      </c>
      <c r="AX429" s="11" t="s">
        <v>74</v>
      </c>
      <c r="AY429" s="244" t="s">
        <v>144</v>
      </c>
    </row>
    <row r="430" s="12" customFormat="1">
      <c r="B430" s="245"/>
      <c r="C430" s="246"/>
      <c r="D430" s="235" t="s">
        <v>155</v>
      </c>
      <c r="E430" s="247" t="s">
        <v>21</v>
      </c>
      <c r="F430" s="248" t="s">
        <v>158</v>
      </c>
      <c r="G430" s="246"/>
      <c r="H430" s="249">
        <v>59.600000000000001</v>
      </c>
      <c r="I430" s="250"/>
      <c r="J430" s="246"/>
      <c r="K430" s="246"/>
      <c r="L430" s="251"/>
      <c r="M430" s="252"/>
      <c r="N430" s="253"/>
      <c r="O430" s="253"/>
      <c r="P430" s="253"/>
      <c r="Q430" s="253"/>
      <c r="R430" s="253"/>
      <c r="S430" s="253"/>
      <c r="T430" s="254"/>
      <c r="AT430" s="255" t="s">
        <v>155</v>
      </c>
      <c r="AU430" s="255" t="s">
        <v>153</v>
      </c>
      <c r="AV430" s="12" t="s">
        <v>152</v>
      </c>
      <c r="AW430" s="12" t="s">
        <v>37</v>
      </c>
      <c r="AX430" s="12" t="s">
        <v>82</v>
      </c>
      <c r="AY430" s="255" t="s">
        <v>144</v>
      </c>
    </row>
    <row r="431" s="1" customFormat="1" ht="16.5" customHeight="1">
      <c r="B431" s="46"/>
      <c r="C431" s="221" t="s">
        <v>700</v>
      </c>
      <c r="D431" s="221" t="s">
        <v>147</v>
      </c>
      <c r="E431" s="222" t="s">
        <v>701</v>
      </c>
      <c r="F431" s="223" t="s">
        <v>702</v>
      </c>
      <c r="G431" s="224" t="s">
        <v>180</v>
      </c>
      <c r="H431" s="225">
        <v>30.899999999999999</v>
      </c>
      <c r="I431" s="226"/>
      <c r="J431" s="227">
        <f>ROUND(I431*H431,2)</f>
        <v>0</v>
      </c>
      <c r="K431" s="223" t="s">
        <v>151</v>
      </c>
      <c r="L431" s="72"/>
      <c r="M431" s="228" t="s">
        <v>21</v>
      </c>
      <c r="N431" s="229" t="s">
        <v>46</v>
      </c>
      <c r="O431" s="47"/>
      <c r="P431" s="230">
        <f>O431*H431</f>
        <v>0</v>
      </c>
      <c r="Q431" s="230">
        <v>0</v>
      </c>
      <c r="R431" s="230">
        <f>Q431*H431</f>
        <v>0</v>
      </c>
      <c r="S431" s="230">
        <v>0.0025000000000000001</v>
      </c>
      <c r="T431" s="231">
        <f>S431*H431</f>
        <v>0.077249999999999999</v>
      </c>
      <c r="AR431" s="24" t="s">
        <v>239</v>
      </c>
      <c r="AT431" s="24" t="s">
        <v>147</v>
      </c>
      <c r="AU431" s="24" t="s">
        <v>153</v>
      </c>
      <c r="AY431" s="24" t="s">
        <v>144</v>
      </c>
      <c r="BE431" s="232">
        <f>IF(N431="základní",J431,0)</f>
        <v>0</v>
      </c>
      <c r="BF431" s="232">
        <f>IF(N431="snížená",J431,0)</f>
        <v>0</v>
      </c>
      <c r="BG431" s="232">
        <f>IF(N431="zákl. přenesená",J431,0)</f>
        <v>0</v>
      </c>
      <c r="BH431" s="232">
        <f>IF(N431="sníž. přenesená",J431,0)</f>
        <v>0</v>
      </c>
      <c r="BI431" s="232">
        <f>IF(N431="nulová",J431,0)</f>
        <v>0</v>
      </c>
      <c r="BJ431" s="24" t="s">
        <v>153</v>
      </c>
      <c r="BK431" s="232">
        <f>ROUND(I431*H431,2)</f>
        <v>0</v>
      </c>
      <c r="BL431" s="24" t="s">
        <v>239</v>
      </c>
      <c r="BM431" s="24" t="s">
        <v>703</v>
      </c>
    </row>
    <row r="432" s="11" customFormat="1">
      <c r="B432" s="233"/>
      <c r="C432" s="234"/>
      <c r="D432" s="235" t="s">
        <v>155</v>
      </c>
      <c r="E432" s="236" t="s">
        <v>21</v>
      </c>
      <c r="F432" s="237" t="s">
        <v>704</v>
      </c>
      <c r="G432" s="234"/>
      <c r="H432" s="238">
        <v>30.899999999999999</v>
      </c>
      <c r="I432" s="239"/>
      <c r="J432" s="234"/>
      <c r="K432" s="234"/>
      <c r="L432" s="240"/>
      <c r="M432" s="241"/>
      <c r="N432" s="242"/>
      <c r="O432" s="242"/>
      <c r="P432" s="242"/>
      <c r="Q432" s="242"/>
      <c r="R432" s="242"/>
      <c r="S432" s="242"/>
      <c r="T432" s="243"/>
      <c r="AT432" s="244" t="s">
        <v>155</v>
      </c>
      <c r="AU432" s="244" t="s">
        <v>153</v>
      </c>
      <c r="AV432" s="11" t="s">
        <v>153</v>
      </c>
      <c r="AW432" s="11" t="s">
        <v>37</v>
      </c>
      <c r="AX432" s="11" t="s">
        <v>74</v>
      </c>
      <c r="AY432" s="244" t="s">
        <v>144</v>
      </c>
    </row>
    <row r="433" s="12" customFormat="1">
      <c r="B433" s="245"/>
      <c r="C433" s="246"/>
      <c r="D433" s="235" t="s">
        <v>155</v>
      </c>
      <c r="E433" s="247" t="s">
        <v>21</v>
      </c>
      <c r="F433" s="248" t="s">
        <v>158</v>
      </c>
      <c r="G433" s="246"/>
      <c r="H433" s="249">
        <v>30.899999999999999</v>
      </c>
      <c r="I433" s="250"/>
      <c r="J433" s="246"/>
      <c r="K433" s="246"/>
      <c r="L433" s="251"/>
      <c r="M433" s="252"/>
      <c r="N433" s="253"/>
      <c r="O433" s="253"/>
      <c r="P433" s="253"/>
      <c r="Q433" s="253"/>
      <c r="R433" s="253"/>
      <c r="S433" s="253"/>
      <c r="T433" s="254"/>
      <c r="AT433" s="255" t="s">
        <v>155</v>
      </c>
      <c r="AU433" s="255" t="s">
        <v>153</v>
      </c>
      <c r="AV433" s="12" t="s">
        <v>152</v>
      </c>
      <c r="AW433" s="12" t="s">
        <v>37</v>
      </c>
      <c r="AX433" s="12" t="s">
        <v>82</v>
      </c>
      <c r="AY433" s="255" t="s">
        <v>144</v>
      </c>
    </row>
    <row r="434" s="1" customFormat="1" ht="16.5" customHeight="1">
      <c r="B434" s="46"/>
      <c r="C434" s="221" t="s">
        <v>705</v>
      </c>
      <c r="D434" s="221" t="s">
        <v>147</v>
      </c>
      <c r="E434" s="222" t="s">
        <v>706</v>
      </c>
      <c r="F434" s="223" t="s">
        <v>707</v>
      </c>
      <c r="G434" s="224" t="s">
        <v>414</v>
      </c>
      <c r="H434" s="225">
        <v>22.559999999999999</v>
      </c>
      <c r="I434" s="226"/>
      <c r="J434" s="227">
        <f>ROUND(I434*H434,2)</f>
        <v>0</v>
      </c>
      <c r="K434" s="223" t="s">
        <v>151</v>
      </c>
      <c r="L434" s="72"/>
      <c r="M434" s="228" t="s">
        <v>21</v>
      </c>
      <c r="N434" s="229" t="s">
        <v>46</v>
      </c>
      <c r="O434" s="47"/>
      <c r="P434" s="230">
        <f>O434*H434</f>
        <v>0</v>
      </c>
      <c r="Q434" s="230">
        <v>0</v>
      </c>
      <c r="R434" s="230">
        <f>Q434*H434</f>
        <v>0</v>
      </c>
      <c r="S434" s="230">
        <v>0.00029999999999999997</v>
      </c>
      <c r="T434" s="231">
        <f>S434*H434</f>
        <v>0.0067679999999999988</v>
      </c>
      <c r="AR434" s="24" t="s">
        <v>239</v>
      </c>
      <c r="AT434" s="24" t="s">
        <v>147</v>
      </c>
      <c r="AU434" s="24" t="s">
        <v>153</v>
      </c>
      <c r="AY434" s="24" t="s">
        <v>144</v>
      </c>
      <c r="BE434" s="232">
        <f>IF(N434="základní",J434,0)</f>
        <v>0</v>
      </c>
      <c r="BF434" s="232">
        <f>IF(N434="snížená",J434,0)</f>
        <v>0</v>
      </c>
      <c r="BG434" s="232">
        <f>IF(N434="zákl. přenesená",J434,0)</f>
        <v>0</v>
      </c>
      <c r="BH434" s="232">
        <f>IF(N434="sníž. přenesená",J434,0)</f>
        <v>0</v>
      </c>
      <c r="BI434" s="232">
        <f>IF(N434="nulová",J434,0)</f>
        <v>0</v>
      </c>
      <c r="BJ434" s="24" t="s">
        <v>153</v>
      </c>
      <c r="BK434" s="232">
        <f>ROUND(I434*H434,2)</f>
        <v>0</v>
      </c>
      <c r="BL434" s="24" t="s">
        <v>239</v>
      </c>
      <c r="BM434" s="24" t="s">
        <v>708</v>
      </c>
    </row>
    <row r="435" s="11" customFormat="1">
      <c r="B435" s="233"/>
      <c r="C435" s="234"/>
      <c r="D435" s="235" t="s">
        <v>155</v>
      </c>
      <c r="E435" s="236" t="s">
        <v>21</v>
      </c>
      <c r="F435" s="237" t="s">
        <v>709</v>
      </c>
      <c r="G435" s="234"/>
      <c r="H435" s="238">
        <v>22.559999999999999</v>
      </c>
      <c r="I435" s="239"/>
      <c r="J435" s="234"/>
      <c r="K435" s="234"/>
      <c r="L435" s="240"/>
      <c r="M435" s="241"/>
      <c r="N435" s="242"/>
      <c r="O435" s="242"/>
      <c r="P435" s="242"/>
      <c r="Q435" s="242"/>
      <c r="R435" s="242"/>
      <c r="S435" s="242"/>
      <c r="T435" s="243"/>
      <c r="AT435" s="244" t="s">
        <v>155</v>
      </c>
      <c r="AU435" s="244" t="s">
        <v>153</v>
      </c>
      <c r="AV435" s="11" t="s">
        <v>153</v>
      </c>
      <c r="AW435" s="11" t="s">
        <v>37</v>
      </c>
      <c r="AX435" s="11" t="s">
        <v>74</v>
      </c>
      <c r="AY435" s="244" t="s">
        <v>144</v>
      </c>
    </row>
    <row r="436" s="12" customFormat="1">
      <c r="B436" s="245"/>
      <c r="C436" s="246"/>
      <c r="D436" s="235" t="s">
        <v>155</v>
      </c>
      <c r="E436" s="247" t="s">
        <v>21</v>
      </c>
      <c r="F436" s="248" t="s">
        <v>158</v>
      </c>
      <c r="G436" s="246"/>
      <c r="H436" s="249">
        <v>22.559999999999999</v>
      </c>
      <c r="I436" s="250"/>
      <c r="J436" s="246"/>
      <c r="K436" s="246"/>
      <c r="L436" s="251"/>
      <c r="M436" s="252"/>
      <c r="N436" s="253"/>
      <c r="O436" s="253"/>
      <c r="P436" s="253"/>
      <c r="Q436" s="253"/>
      <c r="R436" s="253"/>
      <c r="S436" s="253"/>
      <c r="T436" s="254"/>
      <c r="AT436" s="255" t="s">
        <v>155</v>
      </c>
      <c r="AU436" s="255" t="s">
        <v>153</v>
      </c>
      <c r="AV436" s="12" t="s">
        <v>152</v>
      </c>
      <c r="AW436" s="12" t="s">
        <v>37</v>
      </c>
      <c r="AX436" s="12" t="s">
        <v>82</v>
      </c>
      <c r="AY436" s="255" t="s">
        <v>144</v>
      </c>
    </row>
    <row r="437" s="1" customFormat="1" ht="38.25" customHeight="1">
      <c r="B437" s="46"/>
      <c r="C437" s="221" t="s">
        <v>710</v>
      </c>
      <c r="D437" s="221" t="s">
        <v>147</v>
      </c>
      <c r="E437" s="222" t="s">
        <v>711</v>
      </c>
      <c r="F437" s="223" t="s">
        <v>712</v>
      </c>
      <c r="G437" s="224" t="s">
        <v>172</v>
      </c>
      <c r="H437" s="225">
        <v>0.71699999999999997</v>
      </c>
      <c r="I437" s="226"/>
      <c r="J437" s="227">
        <f>ROUND(I437*H437,2)</f>
        <v>0</v>
      </c>
      <c r="K437" s="223" t="s">
        <v>151</v>
      </c>
      <c r="L437" s="72"/>
      <c r="M437" s="228" t="s">
        <v>21</v>
      </c>
      <c r="N437" s="229" t="s">
        <v>46</v>
      </c>
      <c r="O437" s="47"/>
      <c r="P437" s="230">
        <f>O437*H437</f>
        <v>0</v>
      </c>
      <c r="Q437" s="230">
        <v>0</v>
      </c>
      <c r="R437" s="230">
        <f>Q437*H437</f>
        <v>0</v>
      </c>
      <c r="S437" s="230">
        <v>0</v>
      </c>
      <c r="T437" s="231">
        <f>S437*H437</f>
        <v>0</v>
      </c>
      <c r="AR437" s="24" t="s">
        <v>239</v>
      </c>
      <c r="AT437" s="24" t="s">
        <v>147</v>
      </c>
      <c r="AU437" s="24" t="s">
        <v>153</v>
      </c>
      <c r="AY437" s="24" t="s">
        <v>144</v>
      </c>
      <c r="BE437" s="232">
        <f>IF(N437="základní",J437,0)</f>
        <v>0</v>
      </c>
      <c r="BF437" s="232">
        <f>IF(N437="snížená",J437,0)</f>
        <v>0</v>
      </c>
      <c r="BG437" s="232">
        <f>IF(N437="zákl. přenesená",J437,0)</f>
        <v>0</v>
      </c>
      <c r="BH437" s="232">
        <f>IF(N437="sníž. přenesená",J437,0)</f>
        <v>0</v>
      </c>
      <c r="BI437" s="232">
        <f>IF(N437="nulová",J437,0)</f>
        <v>0</v>
      </c>
      <c r="BJ437" s="24" t="s">
        <v>153</v>
      </c>
      <c r="BK437" s="232">
        <f>ROUND(I437*H437,2)</f>
        <v>0</v>
      </c>
      <c r="BL437" s="24" t="s">
        <v>239</v>
      </c>
      <c r="BM437" s="24" t="s">
        <v>713</v>
      </c>
    </row>
    <row r="438" s="1" customFormat="1">
      <c r="B438" s="46"/>
      <c r="C438" s="74"/>
      <c r="D438" s="235" t="s">
        <v>167</v>
      </c>
      <c r="E438" s="74"/>
      <c r="F438" s="256" t="s">
        <v>714</v>
      </c>
      <c r="G438" s="74"/>
      <c r="H438" s="74"/>
      <c r="I438" s="191"/>
      <c r="J438" s="74"/>
      <c r="K438" s="74"/>
      <c r="L438" s="72"/>
      <c r="M438" s="257"/>
      <c r="N438" s="47"/>
      <c r="O438" s="47"/>
      <c r="P438" s="47"/>
      <c r="Q438" s="47"/>
      <c r="R438" s="47"/>
      <c r="S438" s="47"/>
      <c r="T438" s="95"/>
      <c r="AT438" s="24" t="s">
        <v>167</v>
      </c>
      <c r="AU438" s="24" t="s">
        <v>153</v>
      </c>
    </row>
    <row r="439" s="10" customFormat="1" ht="29.88" customHeight="1">
      <c r="B439" s="205"/>
      <c r="C439" s="206"/>
      <c r="D439" s="207" t="s">
        <v>73</v>
      </c>
      <c r="E439" s="219" t="s">
        <v>715</v>
      </c>
      <c r="F439" s="219" t="s">
        <v>716</v>
      </c>
      <c r="G439" s="206"/>
      <c r="H439" s="206"/>
      <c r="I439" s="209"/>
      <c r="J439" s="220">
        <f>BK439</f>
        <v>0</v>
      </c>
      <c r="K439" s="206"/>
      <c r="L439" s="211"/>
      <c r="M439" s="212"/>
      <c r="N439" s="213"/>
      <c r="O439" s="213"/>
      <c r="P439" s="214">
        <f>SUM(P440:P453)</f>
        <v>0</v>
      </c>
      <c r="Q439" s="213"/>
      <c r="R439" s="214">
        <f>SUM(R440:R453)</f>
        <v>0.5417168</v>
      </c>
      <c r="S439" s="213"/>
      <c r="T439" s="215">
        <f>SUM(T440:T453)</f>
        <v>0</v>
      </c>
      <c r="AR439" s="216" t="s">
        <v>153</v>
      </c>
      <c r="AT439" s="217" t="s">
        <v>73</v>
      </c>
      <c r="AU439" s="217" t="s">
        <v>82</v>
      </c>
      <c r="AY439" s="216" t="s">
        <v>144</v>
      </c>
      <c r="BK439" s="218">
        <f>SUM(BK440:BK453)</f>
        <v>0</v>
      </c>
    </row>
    <row r="440" s="1" customFormat="1" ht="25.5" customHeight="1">
      <c r="B440" s="46"/>
      <c r="C440" s="221" t="s">
        <v>717</v>
      </c>
      <c r="D440" s="221" t="s">
        <v>147</v>
      </c>
      <c r="E440" s="222" t="s">
        <v>718</v>
      </c>
      <c r="F440" s="223" t="s">
        <v>719</v>
      </c>
      <c r="G440" s="224" t="s">
        <v>180</v>
      </c>
      <c r="H440" s="225">
        <v>33.759999999999998</v>
      </c>
      <c r="I440" s="226"/>
      <c r="J440" s="227">
        <f>ROUND(I440*H440,2)</f>
        <v>0</v>
      </c>
      <c r="K440" s="223" t="s">
        <v>151</v>
      </c>
      <c r="L440" s="72"/>
      <c r="M440" s="228" t="s">
        <v>21</v>
      </c>
      <c r="N440" s="229" t="s">
        <v>46</v>
      </c>
      <c r="O440" s="47"/>
      <c r="P440" s="230">
        <f>O440*H440</f>
        <v>0</v>
      </c>
      <c r="Q440" s="230">
        <v>0.0030000000000000001</v>
      </c>
      <c r="R440" s="230">
        <f>Q440*H440</f>
        <v>0.10128</v>
      </c>
      <c r="S440" s="230">
        <v>0</v>
      </c>
      <c r="T440" s="231">
        <f>S440*H440</f>
        <v>0</v>
      </c>
      <c r="AR440" s="24" t="s">
        <v>239</v>
      </c>
      <c r="AT440" s="24" t="s">
        <v>147</v>
      </c>
      <c r="AU440" s="24" t="s">
        <v>153</v>
      </c>
      <c r="AY440" s="24" t="s">
        <v>144</v>
      </c>
      <c r="BE440" s="232">
        <f>IF(N440="základní",J440,0)</f>
        <v>0</v>
      </c>
      <c r="BF440" s="232">
        <f>IF(N440="snížená",J440,0)</f>
        <v>0</v>
      </c>
      <c r="BG440" s="232">
        <f>IF(N440="zákl. přenesená",J440,0)</f>
        <v>0</v>
      </c>
      <c r="BH440" s="232">
        <f>IF(N440="sníž. přenesená",J440,0)</f>
        <v>0</v>
      </c>
      <c r="BI440" s="232">
        <f>IF(N440="nulová",J440,0)</f>
        <v>0</v>
      </c>
      <c r="BJ440" s="24" t="s">
        <v>153</v>
      </c>
      <c r="BK440" s="232">
        <f>ROUND(I440*H440,2)</f>
        <v>0</v>
      </c>
      <c r="BL440" s="24" t="s">
        <v>239</v>
      </c>
      <c r="BM440" s="24" t="s">
        <v>720</v>
      </c>
    </row>
    <row r="441" s="11" customFormat="1">
      <c r="B441" s="233"/>
      <c r="C441" s="234"/>
      <c r="D441" s="235" t="s">
        <v>155</v>
      </c>
      <c r="E441" s="236" t="s">
        <v>21</v>
      </c>
      <c r="F441" s="237" t="s">
        <v>721</v>
      </c>
      <c r="G441" s="234"/>
      <c r="H441" s="238">
        <v>4.8600000000000003</v>
      </c>
      <c r="I441" s="239"/>
      <c r="J441" s="234"/>
      <c r="K441" s="234"/>
      <c r="L441" s="240"/>
      <c r="M441" s="241"/>
      <c r="N441" s="242"/>
      <c r="O441" s="242"/>
      <c r="P441" s="242"/>
      <c r="Q441" s="242"/>
      <c r="R441" s="242"/>
      <c r="S441" s="242"/>
      <c r="T441" s="243"/>
      <c r="AT441" s="244" t="s">
        <v>155</v>
      </c>
      <c r="AU441" s="244" t="s">
        <v>153</v>
      </c>
      <c r="AV441" s="11" t="s">
        <v>153</v>
      </c>
      <c r="AW441" s="11" t="s">
        <v>37</v>
      </c>
      <c r="AX441" s="11" t="s">
        <v>74</v>
      </c>
      <c r="AY441" s="244" t="s">
        <v>144</v>
      </c>
    </row>
    <row r="442" s="11" customFormat="1">
      <c r="B442" s="233"/>
      <c r="C442" s="234"/>
      <c r="D442" s="235" t="s">
        <v>155</v>
      </c>
      <c r="E442" s="236" t="s">
        <v>21</v>
      </c>
      <c r="F442" s="237" t="s">
        <v>722</v>
      </c>
      <c r="G442" s="234"/>
      <c r="H442" s="238">
        <v>18.074999999999999</v>
      </c>
      <c r="I442" s="239"/>
      <c r="J442" s="234"/>
      <c r="K442" s="234"/>
      <c r="L442" s="240"/>
      <c r="M442" s="241"/>
      <c r="N442" s="242"/>
      <c r="O442" s="242"/>
      <c r="P442" s="242"/>
      <c r="Q442" s="242"/>
      <c r="R442" s="242"/>
      <c r="S442" s="242"/>
      <c r="T442" s="243"/>
      <c r="AT442" s="244" t="s">
        <v>155</v>
      </c>
      <c r="AU442" s="244" t="s">
        <v>153</v>
      </c>
      <c r="AV442" s="11" t="s">
        <v>153</v>
      </c>
      <c r="AW442" s="11" t="s">
        <v>37</v>
      </c>
      <c r="AX442" s="11" t="s">
        <v>74</v>
      </c>
      <c r="AY442" s="244" t="s">
        <v>144</v>
      </c>
    </row>
    <row r="443" s="11" customFormat="1">
      <c r="B443" s="233"/>
      <c r="C443" s="234"/>
      <c r="D443" s="235" t="s">
        <v>155</v>
      </c>
      <c r="E443" s="236" t="s">
        <v>21</v>
      </c>
      <c r="F443" s="237" t="s">
        <v>723</v>
      </c>
      <c r="G443" s="234"/>
      <c r="H443" s="238">
        <v>10.824999999999999</v>
      </c>
      <c r="I443" s="239"/>
      <c r="J443" s="234"/>
      <c r="K443" s="234"/>
      <c r="L443" s="240"/>
      <c r="M443" s="241"/>
      <c r="N443" s="242"/>
      <c r="O443" s="242"/>
      <c r="P443" s="242"/>
      <c r="Q443" s="242"/>
      <c r="R443" s="242"/>
      <c r="S443" s="242"/>
      <c r="T443" s="243"/>
      <c r="AT443" s="244" t="s">
        <v>155</v>
      </c>
      <c r="AU443" s="244" t="s">
        <v>153</v>
      </c>
      <c r="AV443" s="11" t="s">
        <v>153</v>
      </c>
      <c r="AW443" s="11" t="s">
        <v>37</v>
      </c>
      <c r="AX443" s="11" t="s">
        <v>74</v>
      </c>
      <c r="AY443" s="244" t="s">
        <v>144</v>
      </c>
    </row>
    <row r="444" s="12" customFormat="1">
      <c r="B444" s="245"/>
      <c r="C444" s="246"/>
      <c r="D444" s="235" t="s">
        <v>155</v>
      </c>
      <c r="E444" s="247" t="s">
        <v>21</v>
      </c>
      <c r="F444" s="248" t="s">
        <v>158</v>
      </c>
      <c r="G444" s="246"/>
      <c r="H444" s="249">
        <v>33.759999999999998</v>
      </c>
      <c r="I444" s="250"/>
      <c r="J444" s="246"/>
      <c r="K444" s="246"/>
      <c r="L444" s="251"/>
      <c r="M444" s="252"/>
      <c r="N444" s="253"/>
      <c r="O444" s="253"/>
      <c r="P444" s="253"/>
      <c r="Q444" s="253"/>
      <c r="R444" s="253"/>
      <c r="S444" s="253"/>
      <c r="T444" s="254"/>
      <c r="AT444" s="255" t="s">
        <v>155</v>
      </c>
      <c r="AU444" s="255" t="s">
        <v>153</v>
      </c>
      <c r="AV444" s="12" t="s">
        <v>152</v>
      </c>
      <c r="AW444" s="12" t="s">
        <v>37</v>
      </c>
      <c r="AX444" s="12" t="s">
        <v>82</v>
      </c>
      <c r="AY444" s="255" t="s">
        <v>144</v>
      </c>
    </row>
    <row r="445" s="1" customFormat="1" ht="16.5" customHeight="1">
      <c r="B445" s="46"/>
      <c r="C445" s="258" t="s">
        <v>724</v>
      </c>
      <c r="D445" s="258" t="s">
        <v>246</v>
      </c>
      <c r="E445" s="259" t="s">
        <v>725</v>
      </c>
      <c r="F445" s="260" t="s">
        <v>726</v>
      </c>
      <c r="G445" s="261" t="s">
        <v>180</v>
      </c>
      <c r="H445" s="262">
        <v>37.136000000000003</v>
      </c>
      <c r="I445" s="263"/>
      <c r="J445" s="264">
        <f>ROUND(I445*H445,2)</f>
        <v>0</v>
      </c>
      <c r="K445" s="260" t="s">
        <v>151</v>
      </c>
      <c r="L445" s="265"/>
      <c r="M445" s="266" t="s">
        <v>21</v>
      </c>
      <c r="N445" s="267" t="s">
        <v>46</v>
      </c>
      <c r="O445" s="47"/>
      <c r="P445" s="230">
        <f>O445*H445</f>
        <v>0</v>
      </c>
      <c r="Q445" s="230">
        <v>0.0118</v>
      </c>
      <c r="R445" s="230">
        <f>Q445*H445</f>
        <v>0.43820480000000001</v>
      </c>
      <c r="S445" s="230">
        <v>0</v>
      </c>
      <c r="T445" s="231">
        <f>S445*H445</f>
        <v>0</v>
      </c>
      <c r="AR445" s="24" t="s">
        <v>320</v>
      </c>
      <c r="AT445" s="24" t="s">
        <v>246</v>
      </c>
      <c r="AU445" s="24" t="s">
        <v>153</v>
      </c>
      <c r="AY445" s="24" t="s">
        <v>144</v>
      </c>
      <c r="BE445" s="232">
        <f>IF(N445="základní",J445,0)</f>
        <v>0</v>
      </c>
      <c r="BF445" s="232">
        <f>IF(N445="snížená",J445,0)</f>
        <v>0</v>
      </c>
      <c r="BG445" s="232">
        <f>IF(N445="zákl. přenesená",J445,0)</f>
        <v>0</v>
      </c>
      <c r="BH445" s="232">
        <f>IF(N445="sníž. přenesená",J445,0)</f>
        <v>0</v>
      </c>
      <c r="BI445" s="232">
        <f>IF(N445="nulová",J445,0)</f>
        <v>0</v>
      </c>
      <c r="BJ445" s="24" t="s">
        <v>153</v>
      </c>
      <c r="BK445" s="232">
        <f>ROUND(I445*H445,2)</f>
        <v>0</v>
      </c>
      <c r="BL445" s="24" t="s">
        <v>239</v>
      </c>
      <c r="BM445" s="24" t="s">
        <v>727</v>
      </c>
    </row>
    <row r="446" s="11" customFormat="1">
      <c r="B446" s="233"/>
      <c r="C446" s="234"/>
      <c r="D446" s="235" t="s">
        <v>155</v>
      </c>
      <c r="E446" s="234"/>
      <c r="F446" s="237" t="s">
        <v>728</v>
      </c>
      <c r="G446" s="234"/>
      <c r="H446" s="238">
        <v>37.136000000000003</v>
      </c>
      <c r="I446" s="239"/>
      <c r="J446" s="234"/>
      <c r="K446" s="234"/>
      <c r="L446" s="240"/>
      <c r="M446" s="241"/>
      <c r="N446" s="242"/>
      <c r="O446" s="242"/>
      <c r="P446" s="242"/>
      <c r="Q446" s="242"/>
      <c r="R446" s="242"/>
      <c r="S446" s="242"/>
      <c r="T446" s="243"/>
      <c r="AT446" s="244" t="s">
        <v>155</v>
      </c>
      <c r="AU446" s="244" t="s">
        <v>153</v>
      </c>
      <c r="AV446" s="11" t="s">
        <v>153</v>
      </c>
      <c r="AW446" s="11" t="s">
        <v>6</v>
      </c>
      <c r="AX446" s="11" t="s">
        <v>82</v>
      </c>
      <c r="AY446" s="244" t="s">
        <v>144</v>
      </c>
    </row>
    <row r="447" s="1" customFormat="1" ht="25.5" customHeight="1">
      <c r="B447" s="46"/>
      <c r="C447" s="221" t="s">
        <v>729</v>
      </c>
      <c r="D447" s="221" t="s">
        <v>147</v>
      </c>
      <c r="E447" s="222" t="s">
        <v>730</v>
      </c>
      <c r="F447" s="223" t="s">
        <v>731</v>
      </c>
      <c r="G447" s="224" t="s">
        <v>180</v>
      </c>
      <c r="H447" s="225">
        <v>33.759999999999998</v>
      </c>
      <c r="I447" s="226"/>
      <c r="J447" s="227">
        <f>ROUND(I447*H447,2)</f>
        <v>0</v>
      </c>
      <c r="K447" s="223" t="s">
        <v>151</v>
      </c>
      <c r="L447" s="72"/>
      <c r="M447" s="228" t="s">
        <v>21</v>
      </c>
      <c r="N447" s="229" t="s">
        <v>46</v>
      </c>
      <c r="O447" s="47"/>
      <c r="P447" s="230">
        <f>O447*H447</f>
        <v>0</v>
      </c>
      <c r="Q447" s="230">
        <v>0</v>
      </c>
      <c r="R447" s="230">
        <f>Q447*H447</f>
        <v>0</v>
      </c>
      <c r="S447" s="230">
        <v>0</v>
      </c>
      <c r="T447" s="231">
        <f>S447*H447</f>
        <v>0</v>
      </c>
      <c r="AR447" s="24" t="s">
        <v>239</v>
      </c>
      <c r="AT447" s="24" t="s">
        <v>147</v>
      </c>
      <c r="AU447" s="24" t="s">
        <v>153</v>
      </c>
      <c r="AY447" s="24" t="s">
        <v>144</v>
      </c>
      <c r="BE447" s="232">
        <f>IF(N447="základní",J447,0)</f>
        <v>0</v>
      </c>
      <c r="BF447" s="232">
        <f>IF(N447="snížená",J447,0)</f>
        <v>0</v>
      </c>
      <c r="BG447" s="232">
        <f>IF(N447="zákl. přenesená",J447,0)</f>
        <v>0</v>
      </c>
      <c r="BH447" s="232">
        <f>IF(N447="sníž. přenesená",J447,0)</f>
        <v>0</v>
      </c>
      <c r="BI447" s="232">
        <f>IF(N447="nulová",J447,0)</f>
        <v>0</v>
      </c>
      <c r="BJ447" s="24" t="s">
        <v>153</v>
      </c>
      <c r="BK447" s="232">
        <f>ROUND(I447*H447,2)</f>
        <v>0</v>
      </c>
      <c r="BL447" s="24" t="s">
        <v>239</v>
      </c>
      <c r="BM447" s="24" t="s">
        <v>732</v>
      </c>
    </row>
    <row r="448" s="11" customFormat="1">
      <c r="B448" s="233"/>
      <c r="C448" s="234"/>
      <c r="D448" s="235" t="s">
        <v>155</v>
      </c>
      <c r="E448" s="236" t="s">
        <v>21</v>
      </c>
      <c r="F448" s="237" t="s">
        <v>223</v>
      </c>
      <c r="G448" s="234"/>
      <c r="H448" s="238">
        <v>33.759999999999998</v>
      </c>
      <c r="I448" s="239"/>
      <c r="J448" s="234"/>
      <c r="K448" s="234"/>
      <c r="L448" s="240"/>
      <c r="M448" s="241"/>
      <c r="N448" s="242"/>
      <c r="O448" s="242"/>
      <c r="P448" s="242"/>
      <c r="Q448" s="242"/>
      <c r="R448" s="242"/>
      <c r="S448" s="242"/>
      <c r="T448" s="243"/>
      <c r="AT448" s="244" t="s">
        <v>155</v>
      </c>
      <c r="AU448" s="244" t="s">
        <v>153</v>
      </c>
      <c r="AV448" s="11" t="s">
        <v>153</v>
      </c>
      <c r="AW448" s="11" t="s">
        <v>37</v>
      </c>
      <c r="AX448" s="11" t="s">
        <v>74</v>
      </c>
      <c r="AY448" s="244" t="s">
        <v>144</v>
      </c>
    </row>
    <row r="449" s="12" customFormat="1">
      <c r="B449" s="245"/>
      <c r="C449" s="246"/>
      <c r="D449" s="235" t="s">
        <v>155</v>
      </c>
      <c r="E449" s="247" t="s">
        <v>21</v>
      </c>
      <c r="F449" s="248" t="s">
        <v>158</v>
      </c>
      <c r="G449" s="246"/>
      <c r="H449" s="249">
        <v>33.759999999999998</v>
      </c>
      <c r="I449" s="250"/>
      <c r="J449" s="246"/>
      <c r="K449" s="246"/>
      <c r="L449" s="251"/>
      <c r="M449" s="252"/>
      <c r="N449" s="253"/>
      <c r="O449" s="253"/>
      <c r="P449" s="253"/>
      <c r="Q449" s="253"/>
      <c r="R449" s="253"/>
      <c r="S449" s="253"/>
      <c r="T449" s="254"/>
      <c r="AT449" s="255" t="s">
        <v>155</v>
      </c>
      <c r="AU449" s="255" t="s">
        <v>153</v>
      </c>
      <c r="AV449" s="12" t="s">
        <v>152</v>
      </c>
      <c r="AW449" s="12" t="s">
        <v>37</v>
      </c>
      <c r="AX449" s="12" t="s">
        <v>82</v>
      </c>
      <c r="AY449" s="255" t="s">
        <v>144</v>
      </c>
    </row>
    <row r="450" s="1" customFormat="1" ht="25.5" customHeight="1">
      <c r="B450" s="46"/>
      <c r="C450" s="221" t="s">
        <v>733</v>
      </c>
      <c r="D450" s="221" t="s">
        <v>147</v>
      </c>
      <c r="E450" s="222" t="s">
        <v>734</v>
      </c>
      <c r="F450" s="223" t="s">
        <v>735</v>
      </c>
      <c r="G450" s="224" t="s">
        <v>414</v>
      </c>
      <c r="H450" s="225">
        <v>7.2000000000000002</v>
      </c>
      <c r="I450" s="226"/>
      <c r="J450" s="227">
        <f>ROUND(I450*H450,2)</f>
        <v>0</v>
      </c>
      <c r="K450" s="223" t="s">
        <v>151</v>
      </c>
      <c r="L450" s="72"/>
      <c r="M450" s="228" t="s">
        <v>21</v>
      </c>
      <c r="N450" s="229" t="s">
        <v>46</v>
      </c>
      <c r="O450" s="47"/>
      <c r="P450" s="230">
        <f>O450*H450</f>
        <v>0</v>
      </c>
      <c r="Q450" s="230">
        <v>0.00031</v>
      </c>
      <c r="R450" s="230">
        <f>Q450*H450</f>
        <v>0.002232</v>
      </c>
      <c r="S450" s="230">
        <v>0</v>
      </c>
      <c r="T450" s="231">
        <f>S450*H450</f>
        <v>0</v>
      </c>
      <c r="AR450" s="24" t="s">
        <v>239</v>
      </c>
      <c r="AT450" s="24" t="s">
        <v>147</v>
      </c>
      <c r="AU450" s="24" t="s">
        <v>153</v>
      </c>
      <c r="AY450" s="24" t="s">
        <v>144</v>
      </c>
      <c r="BE450" s="232">
        <f>IF(N450="základní",J450,0)</f>
        <v>0</v>
      </c>
      <c r="BF450" s="232">
        <f>IF(N450="snížená",J450,0)</f>
        <v>0</v>
      </c>
      <c r="BG450" s="232">
        <f>IF(N450="zákl. přenesená",J450,0)</f>
        <v>0</v>
      </c>
      <c r="BH450" s="232">
        <f>IF(N450="sníž. přenesená",J450,0)</f>
        <v>0</v>
      </c>
      <c r="BI450" s="232">
        <f>IF(N450="nulová",J450,0)</f>
        <v>0</v>
      </c>
      <c r="BJ450" s="24" t="s">
        <v>153</v>
      </c>
      <c r="BK450" s="232">
        <f>ROUND(I450*H450,2)</f>
        <v>0</v>
      </c>
      <c r="BL450" s="24" t="s">
        <v>239</v>
      </c>
      <c r="BM450" s="24" t="s">
        <v>736</v>
      </c>
    </row>
    <row r="451" s="11" customFormat="1">
      <c r="B451" s="233"/>
      <c r="C451" s="234"/>
      <c r="D451" s="235" t="s">
        <v>155</v>
      </c>
      <c r="E451" s="236" t="s">
        <v>21</v>
      </c>
      <c r="F451" s="237" t="s">
        <v>737</v>
      </c>
      <c r="G451" s="234"/>
      <c r="H451" s="238">
        <v>7.2000000000000002</v>
      </c>
      <c r="I451" s="239"/>
      <c r="J451" s="234"/>
      <c r="K451" s="234"/>
      <c r="L451" s="240"/>
      <c r="M451" s="241"/>
      <c r="N451" s="242"/>
      <c r="O451" s="242"/>
      <c r="P451" s="242"/>
      <c r="Q451" s="242"/>
      <c r="R451" s="242"/>
      <c r="S451" s="242"/>
      <c r="T451" s="243"/>
      <c r="AT451" s="244" t="s">
        <v>155</v>
      </c>
      <c r="AU451" s="244" t="s">
        <v>153</v>
      </c>
      <c r="AV451" s="11" t="s">
        <v>153</v>
      </c>
      <c r="AW451" s="11" t="s">
        <v>37</v>
      </c>
      <c r="AX451" s="11" t="s">
        <v>74</v>
      </c>
      <c r="AY451" s="244" t="s">
        <v>144</v>
      </c>
    </row>
    <row r="452" s="12" customFormat="1">
      <c r="B452" s="245"/>
      <c r="C452" s="246"/>
      <c r="D452" s="235" t="s">
        <v>155</v>
      </c>
      <c r="E452" s="247" t="s">
        <v>21</v>
      </c>
      <c r="F452" s="248" t="s">
        <v>158</v>
      </c>
      <c r="G452" s="246"/>
      <c r="H452" s="249">
        <v>7.2000000000000002</v>
      </c>
      <c r="I452" s="250"/>
      <c r="J452" s="246"/>
      <c r="K452" s="246"/>
      <c r="L452" s="251"/>
      <c r="M452" s="252"/>
      <c r="N452" s="253"/>
      <c r="O452" s="253"/>
      <c r="P452" s="253"/>
      <c r="Q452" s="253"/>
      <c r="R452" s="253"/>
      <c r="S452" s="253"/>
      <c r="T452" s="254"/>
      <c r="AT452" s="255" t="s">
        <v>155</v>
      </c>
      <c r="AU452" s="255" t="s">
        <v>153</v>
      </c>
      <c r="AV452" s="12" t="s">
        <v>152</v>
      </c>
      <c r="AW452" s="12" t="s">
        <v>37</v>
      </c>
      <c r="AX452" s="12" t="s">
        <v>82</v>
      </c>
      <c r="AY452" s="255" t="s">
        <v>144</v>
      </c>
    </row>
    <row r="453" s="1" customFormat="1" ht="38.25" customHeight="1">
      <c r="B453" s="46"/>
      <c r="C453" s="221" t="s">
        <v>738</v>
      </c>
      <c r="D453" s="221" t="s">
        <v>147</v>
      </c>
      <c r="E453" s="222" t="s">
        <v>739</v>
      </c>
      <c r="F453" s="223" t="s">
        <v>740</v>
      </c>
      <c r="G453" s="224" t="s">
        <v>425</v>
      </c>
      <c r="H453" s="268"/>
      <c r="I453" s="226"/>
      <c r="J453" s="227">
        <f>ROUND(I453*H453,2)</f>
        <v>0</v>
      </c>
      <c r="K453" s="223" t="s">
        <v>151</v>
      </c>
      <c r="L453" s="72"/>
      <c r="M453" s="228" t="s">
        <v>21</v>
      </c>
      <c r="N453" s="229" t="s">
        <v>46</v>
      </c>
      <c r="O453" s="47"/>
      <c r="P453" s="230">
        <f>O453*H453</f>
        <v>0</v>
      </c>
      <c r="Q453" s="230">
        <v>0</v>
      </c>
      <c r="R453" s="230">
        <f>Q453*H453</f>
        <v>0</v>
      </c>
      <c r="S453" s="230">
        <v>0</v>
      </c>
      <c r="T453" s="231">
        <f>S453*H453</f>
        <v>0</v>
      </c>
      <c r="AR453" s="24" t="s">
        <v>239</v>
      </c>
      <c r="AT453" s="24" t="s">
        <v>147</v>
      </c>
      <c r="AU453" s="24" t="s">
        <v>153</v>
      </c>
      <c r="AY453" s="24" t="s">
        <v>144</v>
      </c>
      <c r="BE453" s="232">
        <f>IF(N453="základní",J453,0)</f>
        <v>0</v>
      </c>
      <c r="BF453" s="232">
        <f>IF(N453="snížená",J453,0)</f>
        <v>0</v>
      </c>
      <c r="BG453" s="232">
        <f>IF(N453="zákl. přenesená",J453,0)</f>
        <v>0</v>
      </c>
      <c r="BH453" s="232">
        <f>IF(N453="sníž. přenesená",J453,0)</f>
        <v>0</v>
      </c>
      <c r="BI453" s="232">
        <f>IF(N453="nulová",J453,0)</f>
        <v>0</v>
      </c>
      <c r="BJ453" s="24" t="s">
        <v>153</v>
      </c>
      <c r="BK453" s="232">
        <f>ROUND(I453*H453,2)</f>
        <v>0</v>
      </c>
      <c r="BL453" s="24" t="s">
        <v>239</v>
      </c>
      <c r="BM453" s="24" t="s">
        <v>741</v>
      </c>
    </row>
    <row r="454" s="10" customFormat="1" ht="29.88" customHeight="1">
      <c r="B454" s="205"/>
      <c r="C454" s="206"/>
      <c r="D454" s="207" t="s">
        <v>73</v>
      </c>
      <c r="E454" s="219" t="s">
        <v>742</v>
      </c>
      <c r="F454" s="219" t="s">
        <v>743</v>
      </c>
      <c r="G454" s="206"/>
      <c r="H454" s="206"/>
      <c r="I454" s="209"/>
      <c r="J454" s="220">
        <f>BK454</f>
        <v>0</v>
      </c>
      <c r="K454" s="206"/>
      <c r="L454" s="211"/>
      <c r="M454" s="212"/>
      <c r="N454" s="213"/>
      <c r="O454" s="213"/>
      <c r="P454" s="214">
        <f>SUM(P455:P471)</f>
        <v>0</v>
      </c>
      <c r="Q454" s="213"/>
      <c r="R454" s="214">
        <f>SUM(R455:R471)</f>
        <v>0.0038002799999999996</v>
      </c>
      <c r="S454" s="213"/>
      <c r="T454" s="215">
        <f>SUM(T455:T471)</f>
        <v>0</v>
      </c>
      <c r="AR454" s="216" t="s">
        <v>153</v>
      </c>
      <c r="AT454" s="217" t="s">
        <v>73</v>
      </c>
      <c r="AU454" s="217" t="s">
        <v>82</v>
      </c>
      <c r="AY454" s="216" t="s">
        <v>144</v>
      </c>
      <c r="BK454" s="218">
        <f>SUM(BK455:BK471)</f>
        <v>0</v>
      </c>
    </row>
    <row r="455" s="1" customFormat="1" ht="16.5" customHeight="1">
      <c r="B455" s="46"/>
      <c r="C455" s="221" t="s">
        <v>744</v>
      </c>
      <c r="D455" s="221" t="s">
        <v>147</v>
      </c>
      <c r="E455" s="222" t="s">
        <v>745</v>
      </c>
      <c r="F455" s="223" t="s">
        <v>746</v>
      </c>
      <c r="G455" s="224" t="s">
        <v>180</v>
      </c>
      <c r="H455" s="225">
        <v>2.3399999999999999</v>
      </c>
      <c r="I455" s="226"/>
      <c r="J455" s="227">
        <f>ROUND(I455*H455,2)</f>
        <v>0</v>
      </c>
      <c r="K455" s="223" t="s">
        <v>151</v>
      </c>
      <c r="L455" s="72"/>
      <c r="M455" s="228" t="s">
        <v>21</v>
      </c>
      <c r="N455" s="229" t="s">
        <v>46</v>
      </c>
      <c r="O455" s="47"/>
      <c r="P455" s="230">
        <f>O455*H455</f>
        <v>0</v>
      </c>
      <c r="Q455" s="230">
        <v>0.00014999999999999999</v>
      </c>
      <c r="R455" s="230">
        <f>Q455*H455</f>
        <v>0.00035099999999999997</v>
      </c>
      <c r="S455" s="230">
        <v>0</v>
      </c>
      <c r="T455" s="231">
        <f>S455*H455</f>
        <v>0</v>
      </c>
      <c r="AR455" s="24" t="s">
        <v>239</v>
      </c>
      <c r="AT455" s="24" t="s">
        <v>147</v>
      </c>
      <c r="AU455" s="24" t="s">
        <v>153</v>
      </c>
      <c r="AY455" s="24" t="s">
        <v>144</v>
      </c>
      <c r="BE455" s="232">
        <f>IF(N455="základní",J455,0)</f>
        <v>0</v>
      </c>
      <c r="BF455" s="232">
        <f>IF(N455="snížená",J455,0)</f>
        <v>0</v>
      </c>
      <c r="BG455" s="232">
        <f>IF(N455="zákl. přenesená",J455,0)</f>
        <v>0</v>
      </c>
      <c r="BH455" s="232">
        <f>IF(N455="sníž. přenesená",J455,0)</f>
        <v>0</v>
      </c>
      <c r="BI455" s="232">
        <f>IF(N455="nulová",J455,0)</f>
        <v>0</v>
      </c>
      <c r="BJ455" s="24" t="s">
        <v>153</v>
      </c>
      <c r="BK455" s="232">
        <f>ROUND(I455*H455,2)</f>
        <v>0</v>
      </c>
      <c r="BL455" s="24" t="s">
        <v>239</v>
      </c>
      <c r="BM455" s="24" t="s">
        <v>747</v>
      </c>
    </row>
    <row r="456" s="11" customFormat="1">
      <c r="B456" s="233"/>
      <c r="C456" s="234"/>
      <c r="D456" s="235" t="s">
        <v>155</v>
      </c>
      <c r="E456" s="236" t="s">
        <v>21</v>
      </c>
      <c r="F456" s="237" t="s">
        <v>748</v>
      </c>
      <c r="G456" s="234"/>
      <c r="H456" s="238">
        <v>2.3399999999999999</v>
      </c>
      <c r="I456" s="239"/>
      <c r="J456" s="234"/>
      <c r="K456" s="234"/>
      <c r="L456" s="240"/>
      <c r="M456" s="241"/>
      <c r="N456" s="242"/>
      <c r="O456" s="242"/>
      <c r="P456" s="242"/>
      <c r="Q456" s="242"/>
      <c r="R456" s="242"/>
      <c r="S456" s="242"/>
      <c r="T456" s="243"/>
      <c r="AT456" s="244" t="s">
        <v>155</v>
      </c>
      <c r="AU456" s="244" t="s">
        <v>153</v>
      </c>
      <c r="AV456" s="11" t="s">
        <v>153</v>
      </c>
      <c r="AW456" s="11" t="s">
        <v>37</v>
      </c>
      <c r="AX456" s="11" t="s">
        <v>74</v>
      </c>
      <c r="AY456" s="244" t="s">
        <v>144</v>
      </c>
    </row>
    <row r="457" s="12" customFormat="1">
      <c r="B457" s="245"/>
      <c r="C457" s="246"/>
      <c r="D457" s="235" t="s">
        <v>155</v>
      </c>
      <c r="E457" s="247" t="s">
        <v>21</v>
      </c>
      <c r="F457" s="248" t="s">
        <v>158</v>
      </c>
      <c r="G457" s="246"/>
      <c r="H457" s="249">
        <v>2.3399999999999999</v>
      </c>
      <c r="I457" s="250"/>
      <c r="J457" s="246"/>
      <c r="K457" s="246"/>
      <c r="L457" s="251"/>
      <c r="M457" s="252"/>
      <c r="N457" s="253"/>
      <c r="O457" s="253"/>
      <c r="P457" s="253"/>
      <c r="Q457" s="253"/>
      <c r="R457" s="253"/>
      <c r="S457" s="253"/>
      <c r="T457" s="254"/>
      <c r="AT457" s="255" t="s">
        <v>155</v>
      </c>
      <c r="AU457" s="255" t="s">
        <v>153</v>
      </c>
      <c r="AV457" s="12" t="s">
        <v>152</v>
      </c>
      <c r="AW457" s="12" t="s">
        <v>37</v>
      </c>
      <c r="AX457" s="12" t="s">
        <v>82</v>
      </c>
      <c r="AY457" s="255" t="s">
        <v>144</v>
      </c>
    </row>
    <row r="458" s="1" customFormat="1" ht="16.5" customHeight="1">
      <c r="B458" s="46"/>
      <c r="C458" s="221" t="s">
        <v>749</v>
      </c>
      <c r="D458" s="221" t="s">
        <v>147</v>
      </c>
      <c r="E458" s="222" t="s">
        <v>750</v>
      </c>
      <c r="F458" s="223" t="s">
        <v>751</v>
      </c>
      <c r="G458" s="224" t="s">
        <v>180</v>
      </c>
      <c r="H458" s="225">
        <v>2.3399999999999999</v>
      </c>
      <c r="I458" s="226"/>
      <c r="J458" s="227">
        <f>ROUND(I458*H458,2)</f>
        <v>0</v>
      </c>
      <c r="K458" s="223" t="s">
        <v>151</v>
      </c>
      <c r="L458" s="72"/>
      <c r="M458" s="228" t="s">
        <v>21</v>
      </c>
      <c r="N458" s="229" t="s">
        <v>46</v>
      </c>
      <c r="O458" s="47"/>
      <c r="P458" s="230">
        <f>O458*H458</f>
        <v>0</v>
      </c>
      <c r="Q458" s="230">
        <v>0.00012</v>
      </c>
      <c r="R458" s="230">
        <f>Q458*H458</f>
        <v>0.00028079999999999999</v>
      </c>
      <c r="S458" s="230">
        <v>0</v>
      </c>
      <c r="T458" s="231">
        <f>S458*H458</f>
        <v>0</v>
      </c>
      <c r="AR458" s="24" t="s">
        <v>239</v>
      </c>
      <c r="AT458" s="24" t="s">
        <v>147</v>
      </c>
      <c r="AU458" s="24" t="s">
        <v>153</v>
      </c>
      <c r="AY458" s="24" t="s">
        <v>144</v>
      </c>
      <c r="BE458" s="232">
        <f>IF(N458="základní",J458,0)</f>
        <v>0</v>
      </c>
      <c r="BF458" s="232">
        <f>IF(N458="snížená",J458,0)</f>
        <v>0</v>
      </c>
      <c r="BG458" s="232">
        <f>IF(N458="zákl. přenesená",J458,0)</f>
        <v>0</v>
      </c>
      <c r="BH458" s="232">
        <f>IF(N458="sníž. přenesená",J458,0)</f>
        <v>0</v>
      </c>
      <c r="BI458" s="232">
        <f>IF(N458="nulová",J458,0)</f>
        <v>0</v>
      </c>
      <c r="BJ458" s="24" t="s">
        <v>153</v>
      </c>
      <c r="BK458" s="232">
        <f>ROUND(I458*H458,2)</f>
        <v>0</v>
      </c>
      <c r="BL458" s="24" t="s">
        <v>239</v>
      </c>
      <c r="BM458" s="24" t="s">
        <v>752</v>
      </c>
    </row>
    <row r="459" s="11" customFormat="1">
      <c r="B459" s="233"/>
      <c r="C459" s="234"/>
      <c r="D459" s="235" t="s">
        <v>155</v>
      </c>
      <c r="E459" s="236" t="s">
        <v>21</v>
      </c>
      <c r="F459" s="237" t="s">
        <v>753</v>
      </c>
      <c r="G459" s="234"/>
      <c r="H459" s="238">
        <v>2.3399999999999999</v>
      </c>
      <c r="I459" s="239"/>
      <c r="J459" s="234"/>
      <c r="K459" s="234"/>
      <c r="L459" s="240"/>
      <c r="M459" s="241"/>
      <c r="N459" s="242"/>
      <c r="O459" s="242"/>
      <c r="P459" s="242"/>
      <c r="Q459" s="242"/>
      <c r="R459" s="242"/>
      <c r="S459" s="242"/>
      <c r="T459" s="243"/>
      <c r="AT459" s="244" t="s">
        <v>155</v>
      </c>
      <c r="AU459" s="244" t="s">
        <v>153</v>
      </c>
      <c r="AV459" s="11" t="s">
        <v>153</v>
      </c>
      <c r="AW459" s="11" t="s">
        <v>37</v>
      </c>
      <c r="AX459" s="11" t="s">
        <v>74</v>
      </c>
      <c r="AY459" s="244" t="s">
        <v>144</v>
      </c>
    </row>
    <row r="460" s="12" customFormat="1">
      <c r="B460" s="245"/>
      <c r="C460" s="246"/>
      <c r="D460" s="235" t="s">
        <v>155</v>
      </c>
      <c r="E460" s="247" t="s">
        <v>21</v>
      </c>
      <c r="F460" s="248" t="s">
        <v>158</v>
      </c>
      <c r="G460" s="246"/>
      <c r="H460" s="249">
        <v>2.3399999999999999</v>
      </c>
      <c r="I460" s="250"/>
      <c r="J460" s="246"/>
      <c r="K460" s="246"/>
      <c r="L460" s="251"/>
      <c r="M460" s="252"/>
      <c r="N460" s="253"/>
      <c r="O460" s="253"/>
      <c r="P460" s="253"/>
      <c r="Q460" s="253"/>
      <c r="R460" s="253"/>
      <c r="S460" s="253"/>
      <c r="T460" s="254"/>
      <c r="AT460" s="255" t="s">
        <v>155</v>
      </c>
      <c r="AU460" s="255" t="s">
        <v>153</v>
      </c>
      <c r="AV460" s="12" t="s">
        <v>152</v>
      </c>
      <c r="AW460" s="12" t="s">
        <v>37</v>
      </c>
      <c r="AX460" s="12" t="s">
        <v>82</v>
      </c>
      <c r="AY460" s="255" t="s">
        <v>144</v>
      </c>
    </row>
    <row r="461" s="1" customFormat="1" ht="25.5" customHeight="1">
      <c r="B461" s="46"/>
      <c r="C461" s="221" t="s">
        <v>754</v>
      </c>
      <c r="D461" s="221" t="s">
        <v>147</v>
      </c>
      <c r="E461" s="222" t="s">
        <v>755</v>
      </c>
      <c r="F461" s="223" t="s">
        <v>756</v>
      </c>
      <c r="G461" s="224" t="s">
        <v>180</v>
      </c>
      <c r="H461" s="225">
        <v>7.7279999999999998</v>
      </c>
      <c r="I461" s="226"/>
      <c r="J461" s="227">
        <f>ROUND(I461*H461,2)</f>
        <v>0</v>
      </c>
      <c r="K461" s="223" t="s">
        <v>151</v>
      </c>
      <c r="L461" s="72"/>
      <c r="M461" s="228" t="s">
        <v>21</v>
      </c>
      <c r="N461" s="229" t="s">
        <v>46</v>
      </c>
      <c r="O461" s="47"/>
      <c r="P461" s="230">
        <f>O461*H461</f>
        <v>0</v>
      </c>
      <c r="Q461" s="230">
        <v>0.00017000000000000001</v>
      </c>
      <c r="R461" s="230">
        <f>Q461*H461</f>
        <v>0.00131376</v>
      </c>
      <c r="S461" s="230">
        <v>0</v>
      </c>
      <c r="T461" s="231">
        <f>S461*H461</f>
        <v>0</v>
      </c>
      <c r="AR461" s="24" t="s">
        <v>239</v>
      </c>
      <c r="AT461" s="24" t="s">
        <v>147</v>
      </c>
      <c r="AU461" s="24" t="s">
        <v>153</v>
      </c>
      <c r="AY461" s="24" t="s">
        <v>144</v>
      </c>
      <c r="BE461" s="232">
        <f>IF(N461="základní",J461,0)</f>
        <v>0</v>
      </c>
      <c r="BF461" s="232">
        <f>IF(N461="snížená",J461,0)</f>
        <v>0</v>
      </c>
      <c r="BG461" s="232">
        <f>IF(N461="zákl. přenesená",J461,0)</f>
        <v>0</v>
      </c>
      <c r="BH461" s="232">
        <f>IF(N461="sníž. přenesená",J461,0)</f>
        <v>0</v>
      </c>
      <c r="BI461" s="232">
        <f>IF(N461="nulová",J461,0)</f>
        <v>0</v>
      </c>
      <c r="BJ461" s="24" t="s">
        <v>153</v>
      </c>
      <c r="BK461" s="232">
        <f>ROUND(I461*H461,2)</f>
        <v>0</v>
      </c>
      <c r="BL461" s="24" t="s">
        <v>239</v>
      </c>
      <c r="BM461" s="24" t="s">
        <v>757</v>
      </c>
    </row>
    <row r="462" s="11" customFormat="1">
      <c r="B462" s="233"/>
      <c r="C462" s="234"/>
      <c r="D462" s="235" t="s">
        <v>155</v>
      </c>
      <c r="E462" s="236" t="s">
        <v>21</v>
      </c>
      <c r="F462" s="237" t="s">
        <v>758</v>
      </c>
      <c r="G462" s="234"/>
      <c r="H462" s="238">
        <v>3.3809999999999998</v>
      </c>
      <c r="I462" s="239"/>
      <c r="J462" s="234"/>
      <c r="K462" s="234"/>
      <c r="L462" s="240"/>
      <c r="M462" s="241"/>
      <c r="N462" s="242"/>
      <c r="O462" s="242"/>
      <c r="P462" s="242"/>
      <c r="Q462" s="242"/>
      <c r="R462" s="242"/>
      <c r="S462" s="242"/>
      <c r="T462" s="243"/>
      <c r="AT462" s="244" t="s">
        <v>155</v>
      </c>
      <c r="AU462" s="244" t="s">
        <v>153</v>
      </c>
      <c r="AV462" s="11" t="s">
        <v>153</v>
      </c>
      <c r="AW462" s="11" t="s">
        <v>37</v>
      </c>
      <c r="AX462" s="11" t="s">
        <v>74</v>
      </c>
      <c r="AY462" s="244" t="s">
        <v>144</v>
      </c>
    </row>
    <row r="463" s="11" customFormat="1">
      <c r="B463" s="233"/>
      <c r="C463" s="234"/>
      <c r="D463" s="235" t="s">
        <v>155</v>
      </c>
      <c r="E463" s="236" t="s">
        <v>21</v>
      </c>
      <c r="F463" s="237" t="s">
        <v>759</v>
      </c>
      <c r="G463" s="234"/>
      <c r="H463" s="238">
        <v>3.2429999999999999</v>
      </c>
      <c r="I463" s="239"/>
      <c r="J463" s="234"/>
      <c r="K463" s="234"/>
      <c r="L463" s="240"/>
      <c r="M463" s="241"/>
      <c r="N463" s="242"/>
      <c r="O463" s="242"/>
      <c r="P463" s="242"/>
      <c r="Q463" s="242"/>
      <c r="R463" s="242"/>
      <c r="S463" s="242"/>
      <c r="T463" s="243"/>
      <c r="AT463" s="244" t="s">
        <v>155</v>
      </c>
      <c r="AU463" s="244" t="s">
        <v>153</v>
      </c>
      <c r="AV463" s="11" t="s">
        <v>153</v>
      </c>
      <c r="AW463" s="11" t="s">
        <v>37</v>
      </c>
      <c r="AX463" s="11" t="s">
        <v>74</v>
      </c>
      <c r="AY463" s="244" t="s">
        <v>144</v>
      </c>
    </row>
    <row r="464" s="11" customFormat="1">
      <c r="B464" s="233"/>
      <c r="C464" s="234"/>
      <c r="D464" s="235" t="s">
        <v>155</v>
      </c>
      <c r="E464" s="236" t="s">
        <v>21</v>
      </c>
      <c r="F464" s="237" t="s">
        <v>760</v>
      </c>
      <c r="G464" s="234"/>
      <c r="H464" s="238">
        <v>1.1040000000000001</v>
      </c>
      <c r="I464" s="239"/>
      <c r="J464" s="234"/>
      <c r="K464" s="234"/>
      <c r="L464" s="240"/>
      <c r="M464" s="241"/>
      <c r="N464" s="242"/>
      <c r="O464" s="242"/>
      <c r="P464" s="242"/>
      <c r="Q464" s="242"/>
      <c r="R464" s="242"/>
      <c r="S464" s="242"/>
      <c r="T464" s="243"/>
      <c r="AT464" s="244" t="s">
        <v>155</v>
      </c>
      <c r="AU464" s="244" t="s">
        <v>153</v>
      </c>
      <c r="AV464" s="11" t="s">
        <v>153</v>
      </c>
      <c r="AW464" s="11" t="s">
        <v>37</v>
      </c>
      <c r="AX464" s="11" t="s">
        <v>74</v>
      </c>
      <c r="AY464" s="244" t="s">
        <v>144</v>
      </c>
    </row>
    <row r="465" s="12" customFormat="1">
      <c r="B465" s="245"/>
      <c r="C465" s="246"/>
      <c r="D465" s="235" t="s">
        <v>155</v>
      </c>
      <c r="E465" s="247" t="s">
        <v>21</v>
      </c>
      <c r="F465" s="248" t="s">
        <v>158</v>
      </c>
      <c r="G465" s="246"/>
      <c r="H465" s="249">
        <v>7.7279999999999998</v>
      </c>
      <c r="I465" s="250"/>
      <c r="J465" s="246"/>
      <c r="K465" s="246"/>
      <c r="L465" s="251"/>
      <c r="M465" s="252"/>
      <c r="N465" s="253"/>
      <c r="O465" s="253"/>
      <c r="P465" s="253"/>
      <c r="Q465" s="253"/>
      <c r="R465" s="253"/>
      <c r="S465" s="253"/>
      <c r="T465" s="254"/>
      <c r="AT465" s="255" t="s">
        <v>155</v>
      </c>
      <c r="AU465" s="255" t="s">
        <v>153</v>
      </c>
      <c r="AV465" s="12" t="s">
        <v>152</v>
      </c>
      <c r="AW465" s="12" t="s">
        <v>37</v>
      </c>
      <c r="AX465" s="12" t="s">
        <v>82</v>
      </c>
      <c r="AY465" s="255" t="s">
        <v>144</v>
      </c>
    </row>
    <row r="466" s="1" customFormat="1" ht="16.5" customHeight="1">
      <c r="B466" s="46"/>
      <c r="C466" s="221" t="s">
        <v>761</v>
      </c>
      <c r="D466" s="221" t="s">
        <v>147</v>
      </c>
      <c r="E466" s="222" t="s">
        <v>762</v>
      </c>
      <c r="F466" s="223" t="s">
        <v>763</v>
      </c>
      <c r="G466" s="224" t="s">
        <v>180</v>
      </c>
      <c r="H466" s="225">
        <v>7.7279999999999998</v>
      </c>
      <c r="I466" s="226"/>
      <c r="J466" s="227">
        <f>ROUND(I466*H466,2)</f>
        <v>0</v>
      </c>
      <c r="K466" s="223" t="s">
        <v>151</v>
      </c>
      <c r="L466" s="72"/>
      <c r="M466" s="228" t="s">
        <v>21</v>
      </c>
      <c r="N466" s="229" t="s">
        <v>46</v>
      </c>
      <c r="O466" s="47"/>
      <c r="P466" s="230">
        <f>O466*H466</f>
        <v>0</v>
      </c>
      <c r="Q466" s="230">
        <v>0.00012</v>
      </c>
      <c r="R466" s="230">
        <f>Q466*H466</f>
        <v>0.00092736000000000001</v>
      </c>
      <c r="S466" s="230">
        <v>0</v>
      </c>
      <c r="T466" s="231">
        <f>S466*H466</f>
        <v>0</v>
      </c>
      <c r="AR466" s="24" t="s">
        <v>239</v>
      </c>
      <c r="AT466" s="24" t="s">
        <v>147</v>
      </c>
      <c r="AU466" s="24" t="s">
        <v>153</v>
      </c>
      <c r="AY466" s="24" t="s">
        <v>144</v>
      </c>
      <c r="BE466" s="232">
        <f>IF(N466="základní",J466,0)</f>
        <v>0</v>
      </c>
      <c r="BF466" s="232">
        <f>IF(N466="snížená",J466,0)</f>
        <v>0</v>
      </c>
      <c r="BG466" s="232">
        <f>IF(N466="zákl. přenesená",J466,0)</f>
        <v>0</v>
      </c>
      <c r="BH466" s="232">
        <f>IF(N466="sníž. přenesená",J466,0)</f>
        <v>0</v>
      </c>
      <c r="BI466" s="232">
        <f>IF(N466="nulová",J466,0)</f>
        <v>0</v>
      </c>
      <c r="BJ466" s="24" t="s">
        <v>153</v>
      </c>
      <c r="BK466" s="232">
        <f>ROUND(I466*H466,2)</f>
        <v>0</v>
      </c>
      <c r="BL466" s="24" t="s">
        <v>239</v>
      </c>
      <c r="BM466" s="24" t="s">
        <v>764</v>
      </c>
    </row>
    <row r="467" s="11" customFormat="1">
      <c r="B467" s="233"/>
      <c r="C467" s="234"/>
      <c r="D467" s="235" t="s">
        <v>155</v>
      </c>
      <c r="E467" s="236" t="s">
        <v>21</v>
      </c>
      <c r="F467" s="237" t="s">
        <v>765</v>
      </c>
      <c r="G467" s="234"/>
      <c r="H467" s="238">
        <v>7.7279999999999998</v>
      </c>
      <c r="I467" s="239"/>
      <c r="J467" s="234"/>
      <c r="K467" s="234"/>
      <c r="L467" s="240"/>
      <c r="M467" s="241"/>
      <c r="N467" s="242"/>
      <c r="O467" s="242"/>
      <c r="P467" s="242"/>
      <c r="Q467" s="242"/>
      <c r="R467" s="242"/>
      <c r="S467" s="242"/>
      <c r="T467" s="243"/>
      <c r="AT467" s="244" t="s">
        <v>155</v>
      </c>
      <c r="AU467" s="244" t="s">
        <v>153</v>
      </c>
      <c r="AV467" s="11" t="s">
        <v>153</v>
      </c>
      <c r="AW467" s="11" t="s">
        <v>37</v>
      </c>
      <c r="AX467" s="11" t="s">
        <v>74</v>
      </c>
      <c r="AY467" s="244" t="s">
        <v>144</v>
      </c>
    </row>
    <row r="468" s="12" customFormat="1">
      <c r="B468" s="245"/>
      <c r="C468" s="246"/>
      <c r="D468" s="235" t="s">
        <v>155</v>
      </c>
      <c r="E468" s="247" t="s">
        <v>21</v>
      </c>
      <c r="F468" s="248" t="s">
        <v>158</v>
      </c>
      <c r="G468" s="246"/>
      <c r="H468" s="249">
        <v>7.7279999999999998</v>
      </c>
      <c r="I468" s="250"/>
      <c r="J468" s="246"/>
      <c r="K468" s="246"/>
      <c r="L468" s="251"/>
      <c r="M468" s="252"/>
      <c r="N468" s="253"/>
      <c r="O468" s="253"/>
      <c r="P468" s="253"/>
      <c r="Q468" s="253"/>
      <c r="R468" s="253"/>
      <c r="S468" s="253"/>
      <c r="T468" s="254"/>
      <c r="AT468" s="255" t="s">
        <v>155</v>
      </c>
      <c r="AU468" s="255" t="s">
        <v>153</v>
      </c>
      <c r="AV468" s="12" t="s">
        <v>152</v>
      </c>
      <c r="AW468" s="12" t="s">
        <v>37</v>
      </c>
      <c r="AX468" s="12" t="s">
        <v>82</v>
      </c>
      <c r="AY468" s="255" t="s">
        <v>144</v>
      </c>
    </row>
    <row r="469" s="1" customFormat="1" ht="25.5" customHeight="1">
      <c r="B469" s="46"/>
      <c r="C469" s="221" t="s">
        <v>766</v>
      </c>
      <c r="D469" s="221" t="s">
        <v>147</v>
      </c>
      <c r="E469" s="222" t="s">
        <v>767</v>
      </c>
      <c r="F469" s="223" t="s">
        <v>768</v>
      </c>
      <c r="G469" s="224" t="s">
        <v>180</v>
      </c>
      <c r="H469" s="225">
        <v>7.7279999999999998</v>
      </c>
      <c r="I469" s="226"/>
      <c r="J469" s="227">
        <f>ROUND(I469*H469,2)</f>
        <v>0</v>
      </c>
      <c r="K469" s="223" t="s">
        <v>151</v>
      </c>
      <c r="L469" s="72"/>
      <c r="M469" s="228" t="s">
        <v>21</v>
      </c>
      <c r="N469" s="229" t="s">
        <v>46</v>
      </c>
      <c r="O469" s="47"/>
      <c r="P469" s="230">
        <f>O469*H469</f>
        <v>0</v>
      </c>
      <c r="Q469" s="230">
        <v>0.00012</v>
      </c>
      <c r="R469" s="230">
        <f>Q469*H469</f>
        <v>0.00092736000000000001</v>
      </c>
      <c r="S469" s="230">
        <v>0</v>
      </c>
      <c r="T469" s="231">
        <f>S469*H469</f>
        <v>0</v>
      </c>
      <c r="AR469" s="24" t="s">
        <v>239</v>
      </c>
      <c r="AT469" s="24" t="s">
        <v>147</v>
      </c>
      <c r="AU469" s="24" t="s">
        <v>153</v>
      </c>
      <c r="AY469" s="24" t="s">
        <v>144</v>
      </c>
      <c r="BE469" s="232">
        <f>IF(N469="základní",J469,0)</f>
        <v>0</v>
      </c>
      <c r="BF469" s="232">
        <f>IF(N469="snížená",J469,0)</f>
        <v>0</v>
      </c>
      <c r="BG469" s="232">
        <f>IF(N469="zákl. přenesená",J469,0)</f>
        <v>0</v>
      </c>
      <c r="BH469" s="232">
        <f>IF(N469="sníž. přenesená",J469,0)</f>
        <v>0</v>
      </c>
      <c r="BI469" s="232">
        <f>IF(N469="nulová",J469,0)</f>
        <v>0</v>
      </c>
      <c r="BJ469" s="24" t="s">
        <v>153</v>
      </c>
      <c r="BK469" s="232">
        <f>ROUND(I469*H469,2)</f>
        <v>0</v>
      </c>
      <c r="BL469" s="24" t="s">
        <v>239</v>
      </c>
      <c r="BM469" s="24" t="s">
        <v>769</v>
      </c>
    </row>
    <row r="470" s="11" customFormat="1">
      <c r="B470" s="233"/>
      <c r="C470" s="234"/>
      <c r="D470" s="235" t="s">
        <v>155</v>
      </c>
      <c r="E470" s="236" t="s">
        <v>21</v>
      </c>
      <c r="F470" s="237" t="s">
        <v>765</v>
      </c>
      <c r="G470" s="234"/>
      <c r="H470" s="238">
        <v>7.7279999999999998</v>
      </c>
      <c r="I470" s="239"/>
      <c r="J470" s="234"/>
      <c r="K470" s="234"/>
      <c r="L470" s="240"/>
      <c r="M470" s="241"/>
      <c r="N470" s="242"/>
      <c r="O470" s="242"/>
      <c r="P470" s="242"/>
      <c r="Q470" s="242"/>
      <c r="R470" s="242"/>
      <c r="S470" s="242"/>
      <c r="T470" s="243"/>
      <c r="AT470" s="244" t="s">
        <v>155</v>
      </c>
      <c r="AU470" s="244" t="s">
        <v>153</v>
      </c>
      <c r="AV470" s="11" t="s">
        <v>153</v>
      </c>
      <c r="AW470" s="11" t="s">
        <v>37</v>
      </c>
      <c r="AX470" s="11" t="s">
        <v>74</v>
      </c>
      <c r="AY470" s="244" t="s">
        <v>144</v>
      </c>
    </row>
    <row r="471" s="12" customFormat="1">
      <c r="B471" s="245"/>
      <c r="C471" s="246"/>
      <c r="D471" s="235" t="s">
        <v>155</v>
      </c>
      <c r="E471" s="247" t="s">
        <v>21</v>
      </c>
      <c r="F471" s="248" t="s">
        <v>158</v>
      </c>
      <c r="G471" s="246"/>
      <c r="H471" s="249">
        <v>7.7279999999999998</v>
      </c>
      <c r="I471" s="250"/>
      <c r="J471" s="246"/>
      <c r="K471" s="246"/>
      <c r="L471" s="251"/>
      <c r="M471" s="252"/>
      <c r="N471" s="253"/>
      <c r="O471" s="253"/>
      <c r="P471" s="253"/>
      <c r="Q471" s="253"/>
      <c r="R471" s="253"/>
      <c r="S471" s="253"/>
      <c r="T471" s="254"/>
      <c r="AT471" s="255" t="s">
        <v>155</v>
      </c>
      <c r="AU471" s="255" t="s">
        <v>153</v>
      </c>
      <c r="AV471" s="12" t="s">
        <v>152</v>
      </c>
      <c r="AW471" s="12" t="s">
        <v>37</v>
      </c>
      <c r="AX471" s="12" t="s">
        <v>82</v>
      </c>
      <c r="AY471" s="255" t="s">
        <v>144</v>
      </c>
    </row>
    <row r="472" s="10" customFormat="1" ht="29.88" customHeight="1">
      <c r="B472" s="205"/>
      <c r="C472" s="206"/>
      <c r="D472" s="207" t="s">
        <v>73</v>
      </c>
      <c r="E472" s="219" t="s">
        <v>770</v>
      </c>
      <c r="F472" s="219" t="s">
        <v>771</v>
      </c>
      <c r="G472" s="206"/>
      <c r="H472" s="206"/>
      <c r="I472" s="209"/>
      <c r="J472" s="220">
        <f>BK472</f>
        <v>0</v>
      </c>
      <c r="K472" s="206"/>
      <c r="L472" s="211"/>
      <c r="M472" s="212"/>
      <c r="N472" s="213"/>
      <c r="O472" s="213"/>
      <c r="P472" s="214">
        <f>SUM(P473:P508)</f>
        <v>0</v>
      </c>
      <c r="Q472" s="213"/>
      <c r="R472" s="214">
        <f>SUM(R473:R508)</f>
        <v>0.42586458999999999</v>
      </c>
      <c r="S472" s="213"/>
      <c r="T472" s="215">
        <f>SUM(T473:T508)</f>
        <v>0.075087269999999998</v>
      </c>
      <c r="AR472" s="216" t="s">
        <v>153</v>
      </c>
      <c r="AT472" s="217" t="s">
        <v>73</v>
      </c>
      <c r="AU472" s="217" t="s">
        <v>82</v>
      </c>
      <c r="AY472" s="216" t="s">
        <v>144</v>
      </c>
      <c r="BK472" s="218">
        <f>SUM(BK473:BK508)</f>
        <v>0</v>
      </c>
    </row>
    <row r="473" s="1" customFormat="1" ht="16.5" customHeight="1">
      <c r="B473" s="46"/>
      <c r="C473" s="221" t="s">
        <v>772</v>
      </c>
      <c r="D473" s="221" t="s">
        <v>147</v>
      </c>
      <c r="E473" s="222" t="s">
        <v>773</v>
      </c>
      <c r="F473" s="223" t="s">
        <v>774</v>
      </c>
      <c r="G473" s="224" t="s">
        <v>180</v>
      </c>
      <c r="H473" s="225">
        <v>242.21700000000001</v>
      </c>
      <c r="I473" s="226"/>
      <c r="J473" s="227">
        <f>ROUND(I473*H473,2)</f>
        <v>0</v>
      </c>
      <c r="K473" s="223" t="s">
        <v>151</v>
      </c>
      <c r="L473" s="72"/>
      <c r="M473" s="228" t="s">
        <v>21</v>
      </c>
      <c r="N473" s="229" t="s">
        <v>46</v>
      </c>
      <c r="O473" s="47"/>
      <c r="P473" s="230">
        <f>O473*H473</f>
        <v>0</v>
      </c>
      <c r="Q473" s="230">
        <v>0.001</v>
      </c>
      <c r="R473" s="230">
        <f>Q473*H473</f>
        <v>0.24221700000000002</v>
      </c>
      <c r="S473" s="230">
        <v>0.00031</v>
      </c>
      <c r="T473" s="231">
        <f>S473*H473</f>
        <v>0.075087269999999998</v>
      </c>
      <c r="AR473" s="24" t="s">
        <v>239</v>
      </c>
      <c r="AT473" s="24" t="s">
        <v>147</v>
      </c>
      <c r="AU473" s="24" t="s">
        <v>153</v>
      </c>
      <c r="AY473" s="24" t="s">
        <v>144</v>
      </c>
      <c r="BE473" s="232">
        <f>IF(N473="základní",J473,0)</f>
        <v>0</v>
      </c>
      <c r="BF473" s="232">
        <f>IF(N473="snížená",J473,0)</f>
        <v>0</v>
      </c>
      <c r="BG473" s="232">
        <f>IF(N473="zákl. přenesená",J473,0)</f>
        <v>0</v>
      </c>
      <c r="BH473" s="232">
        <f>IF(N473="sníž. přenesená",J473,0)</f>
        <v>0</v>
      </c>
      <c r="BI473" s="232">
        <f>IF(N473="nulová",J473,0)</f>
        <v>0</v>
      </c>
      <c r="BJ473" s="24" t="s">
        <v>153</v>
      </c>
      <c r="BK473" s="232">
        <f>ROUND(I473*H473,2)</f>
        <v>0</v>
      </c>
      <c r="BL473" s="24" t="s">
        <v>239</v>
      </c>
      <c r="BM473" s="24" t="s">
        <v>775</v>
      </c>
    </row>
    <row r="474" s="11" customFormat="1">
      <c r="B474" s="233"/>
      <c r="C474" s="234"/>
      <c r="D474" s="235" t="s">
        <v>155</v>
      </c>
      <c r="E474" s="236" t="s">
        <v>21</v>
      </c>
      <c r="F474" s="237" t="s">
        <v>776</v>
      </c>
      <c r="G474" s="234"/>
      <c r="H474" s="238">
        <v>73.319999999999993</v>
      </c>
      <c r="I474" s="239"/>
      <c r="J474" s="234"/>
      <c r="K474" s="234"/>
      <c r="L474" s="240"/>
      <c r="M474" s="241"/>
      <c r="N474" s="242"/>
      <c r="O474" s="242"/>
      <c r="P474" s="242"/>
      <c r="Q474" s="242"/>
      <c r="R474" s="242"/>
      <c r="S474" s="242"/>
      <c r="T474" s="243"/>
      <c r="AT474" s="244" t="s">
        <v>155</v>
      </c>
      <c r="AU474" s="244" t="s">
        <v>153</v>
      </c>
      <c r="AV474" s="11" t="s">
        <v>153</v>
      </c>
      <c r="AW474" s="11" t="s">
        <v>37</v>
      </c>
      <c r="AX474" s="11" t="s">
        <v>74</v>
      </c>
      <c r="AY474" s="244" t="s">
        <v>144</v>
      </c>
    </row>
    <row r="475" s="11" customFormat="1">
      <c r="B475" s="233"/>
      <c r="C475" s="234"/>
      <c r="D475" s="235" t="s">
        <v>155</v>
      </c>
      <c r="E475" s="236" t="s">
        <v>21</v>
      </c>
      <c r="F475" s="237" t="s">
        <v>777</v>
      </c>
      <c r="G475" s="234"/>
      <c r="H475" s="238">
        <v>70.233000000000004</v>
      </c>
      <c r="I475" s="239"/>
      <c r="J475" s="234"/>
      <c r="K475" s="234"/>
      <c r="L475" s="240"/>
      <c r="M475" s="241"/>
      <c r="N475" s="242"/>
      <c r="O475" s="242"/>
      <c r="P475" s="242"/>
      <c r="Q475" s="242"/>
      <c r="R475" s="242"/>
      <c r="S475" s="242"/>
      <c r="T475" s="243"/>
      <c r="AT475" s="244" t="s">
        <v>155</v>
      </c>
      <c r="AU475" s="244" t="s">
        <v>153</v>
      </c>
      <c r="AV475" s="11" t="s">
        <v>153</v>
      </c>
      <c r="AW475" s="11" t="s">
        <v>37</v>
      </c>
      <c r="AX475" s="11" t="s">
        <v>74</v>
      </c>
      <c r="AY475" s="244" t="s">
        <v>144</v>
      </c>
    </row>
    <row r="476" s="11" customFormat="1">
      <c r="B476" s="233"/>
      <c r="C476" s="234"/>
      <c r="D476" s="235" t="s">
        <v>155</v>
      </c>
      <c r="E476" s="236" t="s">
        <v>21</v>
      </c>
      <c r="F476" s="237" t="s">
        <v>778</v>
      </c>
      <c r="G476" s="234"/>
      <c r="H476" s="238">
        <v>53.115000000000002</v>
      </c>
      <c r="I476" s="239"/>
      <c r="J476" s="234"/>
      <c r="K476" s="234"/>
      <c r="L476" s="240"/>
      <c r="M476" s="241"/>
      <c r="N476" s="242"/>
      <c r="O476" s="242"/>
      <c r="P476" s="242"/>
      <c r="Q476" s="242"/>
      <c r="R476" s="242"/>
      <c r="S476" s="242"/>
      <c r="T476" s="243"/>
      <c r="AT476" s="244" t="s">
        <v>155</v>
      </c>
      <c r="AU476" s="244" t="s">
        <v>153</v>
      </c>
      <c r="AV476" s="11" t="s">
        <v>153</v>
      </c>
      <c r="AW476" s="11" t="s">
        <v>37</v>
      </c>
      <c r="AX476" s="11" t="s">
        <v>74</v>
      </c>
      <c r="AY476" s="244" t="s">
        <v>144</v>
      </c>
    </row>
    <row r="477" s="11" customFormat="1">
      <c r="B477" s="233"/>
      <c r="C477" s="234"/>
      <c r="D477" s="235" t="s">
        <v>155</v>
      </c>
      <c r="E477" s="236" t="s">
        <v>21</v>
      </c>
      <c r="F477" s="237" t="s">
        <v>779</v>
      </c>
      <c r="G477" s="234"/>
      <c r="H477" s="238">
        <v>19.125</v>
      </c>
      <c r="I477" s="239"/>
      <c r="J477" s="234"/>
      <c r="K477" s="234"/>
      <c r="L477" s="240"/>
      <c r="M477" s="241"/>
      <c r="N477" s="242"/>
      <c r="O477" s="242"/>
      <c r="P477" s="242"/>
      <c r="Q477" s="242"/>
      <c r="R477" s="242"/>
      <c r="S477" s="242"/>
      <c r="T477" s="243"/>
      <c r="AT477" s="244" t="s">
        <v>155</v>
      </c>
      <c r="AU477" s="244" t="s">
        <v>153</v>
      </c>
      <c r="AV477" s="11" t="s">
        <v>153</v>
      </c>
      <c r="AW477" s="11" t="s">
        <v>37</v>
      </c>
      <c r="AX477" s="11" t="s">
        <v>74</v>
      </c>
      <c r="AY477" s="244" t="s">
        <v>144</v>
      </c>
    </row>
    <row r="478" s="11" customFormat="1">
      <c r="B478" s="233"/>
      <c r="C478" s="234"/>
      <c r="D478" s="235" t="s">
        <v>155</v>
      </c>
      <c r="E478" s="236" t="s">
        <v>21</v>
      </c>
      <c r="F478" s="237" t="s">
        <v>780</v>
      </c>
      <c r="G478" s="234"/>
      <c r="H478" s="238">
        <v>18.698</v>
      </c>
      <c r="I478" s="239"/>
      <c r="J478" s="234"/>
      <c r="K478" s="234"/>
      <c r="L478" s="240"/>
      <c r="M478" s="241"/>
      <c r="N478" s="242"/>
      <c r="O478" s="242"/>
      <c r="P478" s="242"/>
      <c r="Q478" s="242"/>
      <c r="R478" s="242"/>
      <c r="S478" s="242"/>
      <c r="T478" s="243"/>
      <c r="AT478" s="244" t="s">
        <v>155</v>
      </c>
      <c r="AU478" s="244" t="s">
        <v>153</v>
      </c>
      <c r="AV478" s="11" t="s">
        <v>153</v>
      </c>
      <c r="AW478" s="11" t="s">
        <v>37</v>
      </c>
      <c r="AX478" s="11" t="s">
        <v>74</v>
      </c>
      <c r="AY478" s="244" t="s">
        <v>144</v>
      </c>
    </row>
    <row r="479" s="11" customFormat="1">
      <c r="B479" s="233"/>
      <c r="C479" s="234"/>
      <c r="D479" s="235" t="s">
        <v>155</v>
      </c>
      <c r="E479" s="236" t="s">
        <v>21</v>
      </c>
      <c r="F479" s="237" t="s">
        <v>781</v>
      </c>
      <c r="G479" s="234"/>
      <c r="H479" s="238">
        <v>7.726</v>
      </c>
      <c r="I479" s="239"/>
      <c r="J479" s="234"/>
      <c r="K479" s="234"/>
      <c r="L479" s="240"/>
      <c r="M479" s="241"/>
      <c r="N479" s="242"/>
      <c r="O479" s="242"/>
      <c r="P479" s="242"/>
      <c r="Q479" s="242"/>
      <c r="R479" s="242"/>
      <c r="S479" s="242"/>
      <c r="T479" s="243"/>
      <c r="AT479" s="244" t="s">
        <v>155</v>
      </c>
      <c r="AU479" s="244" t="s">
        <v>153</v>
      </c>
      <c r="AV479" s="11" t="s">
        <v>153</v>
      </c>
      <c r="AW479" s="11" t="s">
        <v>37</v>
      </c>
      <c r="AX479" s="11" t="s">
        <v>74</v>
      </c>
      <c r="AY479" s="244" t="s">
        <v>144</v>
      </c>
    </row>
    <row r="480" s="12" customFormat="1">
      <c r="B480" s="245"/>
      <c r="C480" s="246"/>
      <c r="D480" s="235" t="s">
        <v>155</v>
      </c>
      <c r="E480" s="247" t="s">
        <v>21</v>
      </c>
      <c r="F480" s="248" t="s">
        <v>158</v>
      </c>
      <c r="G480" s="246"/>
      <c r="H480" s="249">
        <v>242.21700000000001</v>
      </c>
      <c r="I480" s="250"/>
      <c r="J480" s="246"/>
      <c r="K480" s="246"/>
      <c r="L480" s="251"/>
      <c r="M480" s="252"/>
      <c r="N480" s="253"/>
      <c r="O480" s="253"/>
      <c r="P480" s="253"/>
      <c r="Q480" s="253"/>
      <c r="R480" s="253"/>
      <c r="S480" s="253"/>
      <c r="T480" s="254"/>
      <c r="AT480" s="255" t="s">
        <v>155</v>
      </c>
      <c r="AU480" s="255" t="s">
        <v>153</v>
      </c>
      <c r="AV480" s="12" t="s">
        <v>152</v>
      </c>
      <c r="AW480" s="12" t="s">
        <v>37</v>
      </c>
      <c r="AX480" s="12" t="s">
        <v>82</v>
      </c>
      <c r="AY480" s="255" t="s">
        <v>144</v>
      </c>
    </row>
    <row r="481" s="1" customFormat="1" ht="25.5" customHeight="1">
      <c r="B481" s="46"/>
      <c r="C481" s="221" t="s">
        <v>782</v>
      </c>
      <c r="D481" s="221" t="s">
        <v>147</v>
      </c>
      <c r="E481" s="222" t="s">
        <v>783</v>
      </c>
      <c r="F481" s="223" t="s">
        <v>784</v>
      </c>
      <c r="G481" s="224" t="s">
        <v>180</v>
      </c>
      <c r="H481" s="225">
        <v>374.791</v>
      </c>
      <c r="I481" s="226"/>
      <c r="J481" s="227">
        <f>ROUND(I481*H481,2)</f>
        <v>0</v>
      </c>
      <c r="K481" s="223" t="s">
        <v>151</v>
      </c>
      <c r="L481" s="72"/>
      <c r="M481" s="228" t="s">
        <v>21</v>
      </c>
      <c r="N481" s="229" t="s">
        <v>46</v>
      </c>
      <c r="O481" s="47"/>
      <c r="P481" s="230">
        <f>O481*H481</f>
        <v>0</v>
      </c>
      <c r="Q481" s="230">
        <v>0.00020000000000000001</v>
      </c>
      <c r="R481" s="230">
        <f>Q481*H481</f>
        <v>0.074958200000000003</v>
      </c>
      <c r="S481" s="230">
        <v>0</v>
      </c>
      <c r="T481" s="231">
        <f>S481*H481</f>
        <v>0</v>
      </c>
      <c r="AR481" s="24" t="s">
        <v>239</v>
      </c>
      <c r="AT481" s="24" t="s">
        <v>147</v>
      </c>
      <c r="AU481" s="24" t="s">
        <v>153</v>
      </c>
      <c r="AY481" s="24" t="s">
        <v>144</v>
      </c>
      <c r="BE481" s="232">
        <f>IF(N481="základní",J481,0)</f>
        <v>0</v>
      </c>
      <c r="BF481" s="232">
        <f>IF(N481="snížená",J481,0)</f>
        <v>0</v>
      </c>
      <c r="BG481" s="232">
        <f>IF(N481="zákl. přenesená",J481,0)</f>
        <v>0</v>
      </c>
      <c r="BH481" s="232">
        <f>IF(N481="sníž. přenesená",J481,0)</f>
        <v>0</v>
      </c>
      <c r="BI481" s="232">
        <f>IF(N481="nulová",J481,0)</f>
        <v>0</v>
      </c>
      <c r="BJ481" s="24" t="s">
        <v>153</v>
      </c>
      <c r="BK481" s="232">
        <f>ROUND(I481*H481,2)</f>
        <v>0</v>
      </c>
      <c r="BL481" s="24" t="s">
        <v>239</v>
      </c>
      <c r="BM481" s="24" t="s">
        <v>785</v>
      </c>
    </row>
    <row r="482" s="11" customFormat="1">
      <c r="B482" s="233"/>
      <c r="C482" s="234"/>
      <c r="D482" s="235" t="s">
        <v>155</v>
      </c>
      <c r="E482" s="236" t="s">
        <v>21</v>
      </c>
      <c r="F482" s="237" t="s">
        <v>786</v>
      </c>
      <c r="G482" s="234"/>
      <c r="H482" s="238">
        <v>88.700000000000003</v>
      </c>
      <c r="I482" s="239"/>
      <c r="J482" s="234"/>
      <c r="K482" s="234"/>
      <c r="L482" s="240"/>
      <c r="M482" s="241"/>
      <c r="N482" s="242"/>
      <c r="O482" s="242"/>
      <c r="P482" s="242"/>
      <c r="Q482" s="242"/>
      <c r="R482" s="242"/>
      <c r="S482" s="242"/>
      <c r="T482" s="243"/>
      <c r="AT482" s="244" t="s">
        <v>155</v>
      </c>
      <c r="AU482" s="244" t="s">
        <v>153</v>
      </c>
      <c r="AV482" s="11" t="s">
        <v>153</v>
      </c>
      <c r="AW482" s="11" t="s">
        <v>37</v>
      </c>
      <c r="AX482" s="11" t="s">
        <v>74</v>
      </c>
      <c r="AY482" s="244" t="s">
        <v>144</v>
      </c>
    </row>
    <row r="483" s="11" customFormat="1">
      <c r="B483" s="233"/>
      <c r="C483" s="234"/>
      <c r="D483" s="235" t="s">
        <v>155</v>
      </c>
      <c r="E483" s="236" t="s">
        <v>21</v>
      </c>
      <c r="F483" s="237" t="s">
        <v>787</v>
      </c>
      <c r="G483" s="234"/>
      <c r="H483" s="238">
        <v>57.655000000000001</v>
      </c>
      <c r="I483" s="239"/>
      <c r="J483" s="234"/>
      <c r="K483" s="234"/>
      <c r="L483" s="240"/>
      <c r="M483" s="241"/>
      <c r="N483" s="242"/>
      <c r="O483" s="242"/>
      <c r="P483" s="242"/>
      <c r="Q483" s="242"/>
      <c r="R483" s="242"/>
      <c r="S483" s="242"/>
      <c r="T483" s="243"/>
      <c r="AT483" s="244" t="s">
        <v>155</v>
      </c>
      <c r="AU483" s="244" t="s">
        <v>153</v>
      </c>
      <c r="AV483" s="11" t="s">
        <v>153</v>
      </c>
      <c r="AW483" s="11" t="s">
        <v>37</v>
      </c>
      <c r="AX483" s="11" t="s">
        <v>74</v>
      </c>
      <c r="AY483" s="244" t="s">
        <v>144</v>
      </c>
    </row>
    <row r="484" s="11" customFormat="1">
      <c r="B484" s="233"/>
      <c r="C484" s="234"/>
      <c r="D484" s="235" t="s">
        <v>155</v>
      </c>
      <c r="E484" s="236" t="s">
        <v>21</v>
      </c>
      <c r="F484" s="237" t="s">
        <v>788</v>
      </c>
      <c r="G484" s="234"/>
      <c r="H484" s="238">
        <v>43.908000000000001</v>
      </c>
      <c r="I484" s="239"/>
      <c r="J484" s="234"/>
      <c r="K484" s="234"/>
      <c r="L484" s="240"/>
      <c r="M484" s="241"/>
      <c r="N484" s="242"/>
      <c r="O484" s="242"/>
      <c r="P484" s="242"/>
      <c r="Q484" s="242"/>
      <c r="R484" s="242"/>
      <c r="S484" s="242"/>
      <c r="T484" s="243"/>
      <c r="AT484" s="244" t="s">
        <v>155</v>
      </c>
      <c r="AU484" s="244" t="s">
        <v>153</v>
      </c>
      <c r="AV484" s="11" t="s">
        <v>153</v>
      </c>
      <c r="AW484" s="11" t="s">
        <v>37</v>
      </c>
      <c r="AX484" s="11" t="s">
        <v>74</v>
      </c>
      <c r="AY484" s="244" t="s">
        <v>144</v>
      </c>
    </row>
    <row r="485" s="11" customFormat="1">
      <c r="B485" s="233"/>
      <c r="C485" s="234"/>
      <c r="D485" s="235" t="s">
        <v>155</v>
      </c>
      <c r="E485" s="236" t="s">
        <v>21</v>
      </c>
      <c r="F485" s="237" t="s">
        <v>789</v>
      </c>
      <c r="G485" s="234"/>
      <c r="H485" s="238">
        <v>70.233000000000004</v>
      </c>
      <c r="I485" s="239"/>
      <c r="J485" s="234"/>
      <c r="K485" s="234"/>
      <c r="L485" s="240"/>
      <c r="M485" s="241"/>
      <c r="N485" s="242"/>
      <c r="O485" s="242"/>
      <c r="P485" s="242"/>
      <c r="Q485" s="242"/>
      <c r="R485" s="242"/>
      <c r="S485" s="242"/>
      <c r="T485" s="243"/>
      <c r="AT485" s="244" t="s">
        <v>155</v>
      </c>
      <c r="AU485" s="244" t="s">
        <v>153</v>
      </c>
      <c r="AV485" s="11" t="s">
        <v>153</v>
      </c>
      <c r="AW485" s="11" t="s">
        <v>37</v>
      </c>
      <c r="AX485" s="11" t="s">
        <v>74</v>
      </c>
      <c r="AY485" s="244" t="s">
        <v>144</v>
      </c>
    </row>
    <row r="486" s="11" customFormat="1">
      <c r="B486" s="233"/>
      <c r="C486" s="234"/>
      <c r="D486" s="235" t="s">
        <v>155</v>
      </c>
      <c r="E486" s="236" t="s">
        <v>21</v>
      </c>
      <c r="F486" s="237" t="s">
        <v>790</v>
      </c>
      <c r="G486" s="234"/>
      <c r="H486" s="238">
        <v>30.856999999999999</v>
      </c>
      <c r="I486" s="239"/>
      <c r="J486" s="234"/>
      <c r="K486" s="234"/>
      <c r="L486" s="240"/>
      <c r="M486" s="241"/>
      <c r="N486" s="242"/>
      <c r="O486" s="242"/>
      <c r="P486" s="242"/>
      <c r="Q486" s="242"/>
      <c r="R486" s="242"/>
      <c r="S486" s="242"/>
      <c r="T486" s="243"/>
      <c r="AT486" s="244" t="s">
        <v>155</v>
      </c>
      <c r="AU486" s="244" t="s">
        <v>153</v>
      </c>
      <c r="AV486" s="11" t="s">
        <v>153</v>
      </c>
      <c r="AW486" s="11" t="s">
        <v>37</v>
      </c>
      <c r="AX486" s="11" t="s">
        <v>74</v>
      </c>
      <c r="AY486" s="244" t="s">
        <v>144</v>
      </c>
    </row>
    <row r="487" s="11" customFormat="1">
      <c r="B487" s="233"/>
      <c r="C487" s="234"/>
      <c r="D487" s="235" t="s">
        <v>155</v>
      </c>
      <c r="E487" s="236" t="s">
        <v>21</v>
      </c>
      <c r="F487" s="237" t="s">
        <v>791</v>
      </c>
      <c r="G487" s="234"/>
      <c r="H487" s="238">
        <v>38.527000000000001</v>
      </c>
      <c r="I487" s="239"/>
      <c r="J487" s="234"/>
      <c r="K487" s="234"/>
      <c r="L487" s="240"/>
      <c r="M487" s="241"/>
      <c r="N487" s="242"/>
      <c r="O487" s="242"/>
      <c r="P487" s="242"/>
      <c r="Q487" s="242"/>
      <c r="R487" s="242"/>
      <c r="S487" s="242"/>
      <c r="T487" s="243"/>
      <c r="AT487" s="244" t="s">
        <v>155</v>
      </c>
      <c r="AU487" s="244" t="s">
        <v>153</v>
      </c>
      <c r="AV487" s="11" t="s">
        <v>153</v>
      </c>
      <c r="AW487" s="11" t="s">
        <v>37</v>
      </c>
      <c r="AX487" s="11" t="s">
        <v>74</v>
      </c>
      <c r="AY487" s="244" t="s">
        <v>144</v>
      </c>
    </row>
    <row r="488" s="13" customFormat="1">
      <c r="B488" s="269"/>
      <c r="C488" s="270"/>
      <c r="D488" s="235" t="s">
        <v>155</v>
      </c>
      <c r="E488" s="271" t="s">
        <v>21</v>
      </c>
      <c r="F488" s="272" t="s">
        <v>600</v>
      </c>
      <c r="G488" s="270"/>
      <c r="H488" s="273">
        <v>329.88</v>
      </c>
      <c r="I488" s="274"/>
      <c r="J488" s="270"/>
      <c r="K488" s="270"/>
      <c r="L488" s="275"/>
      <c r="M488" s="276"/>
      <c r="N488" s="277"/>
      <c r="O488" s="277"/>
      <c r="P488" s="277"/>
      <c r="Q488" s="277"/>
      <c r="R488" s="277"/>
      <c r="S488" s="277"/>
      <c r="T488" s="278"/>
      <c r="AT488" s="279" t="s">
        <v>155</v>
      </c>
      <c r="AU488" s="279" t="s">
        <v>153</v>
      </c>
      <c r="AV488" s="13" t="s">
        <v>145</v>
      </c>
      <c r="AW488" s="13" t="s">
        <v>37</v>
      </c>
      <c r="AX488" s="13" t="s">
        <v>74</v>
      </c>
      <c r="AY488" s="279" t="s">
        <v>144</v>
      </c>
    </row>
    <row r="489" s="11" customFormat="1">
      <c r="B489" s="233"/>
      <c r="C489" s="234"/>
      <c r="D489" s="235" t="s">
        <v>155</v>
      </c>
      <c r="E489" s="236" t="s">
        <v>21</v>
      </c>
      <c r="F489" s="237" t="s">
        <v>792</v>
      </c>
      <c r="G489" s="234"/>
      <c r="H489" s="238">
        <v>4.4500000000000002</v>
      </c>
      <c r="I489" s="239"/>
      <c r="J489" s="234"/>
      <c r="K489" s="234"/>
      <c r="L489" s="240"/>
      <c r="M489" s="241"/>
      <c r="N489" s="242"/>
      <c r="O489" s="242"/>
      <c r="P489" s="242"/>
      <c r="Q489" s="242"/>
      <c r="R489" s="242"/>
      <c r="S489" s="242"/>
      <c r="T489" s="243"/>
      <c r="AT489" s="244" t="s">
        <v>155</v>
      </c>
      <c r="AU489" s="244" t="s">
        <v>153</v>
      </c>
      <c r="AV489" s="11" t="s">
        <v>153</v>
      </c>
      <c r="AW489" s="11" t="s">
        <v>37</v>
      </c>
      <c r="AX489" s="11" t="s">
        <v>74</v>
      </c>
      <c r="AY489" s="244" t="s">
        <v>144</v>
      </c>
    </row>
    <row r="490" s="11" customFormat="1">
      <c r="B490" s="233"/>
      <c r="C490" s="234"/>
      <c r="D490" s="235" t="s">
        <v>155</v>
      </c>
      <c r="E490" s="236" t="s">
        <v>21</v>
      </c>
      <c r="F490" s="237" t="s">
        <v>793</v>
      </c>
      <c r="G490" s="234"/>
      <c r="H490" s="238">
        <v>4.6879999999999997</v>
      </c>
      <c r="I490" s="239"/>
      <c r="J490" s="234"/>
      <c r="K490" s="234"/>
      <c r="L490" s="240"/>
      <c r="M490" s="241"/>
      <c r="N490" s="242"/>
      <c r="O490" s="242"/>
      <c r="P490" s="242"/>
      <c r="Q490" s="242"/>
      <c r="R490" s="242"/>
      <c r="S490" s="242"/>
      <c r="T490" s="243"/>
      <c r="AT490" s="244" t="s">
        <v>155</v>
      </c>
      <c r="AU490" s="244" t="s">
        <v>153</v>
      </c>
      <c r="AV490" s="11" t="s">
        <v>153</v>
      </c>
      <c r="AW490" s="11" t="s">
        <v>37</v>
      </c>
      <c r="AX490" s="11" t="s">
        <v>74</v>
      </c>
      <c r="AY490" s="244" t="s">
        <v>144</v>
      </c>
    </row>
    <row r="491" s="11" customFormat="1">
      <c r="B491" s="233"/>
      <c r="C491" s="234"/>
      <c r="D491" s="235" t="s">
        <v>155</v>
      </c>
      <c r="E491" s="236" t="s">
        <v>21</v>
      </c>
      <c r="F491" s="237" t="s">
        <v>794</v>
      </c>
      <c r="G491" s="234"/>
      <c r="H491" s="238">
        <v>17.483000000000001</v>
      </c>
      <c r="I491" s="239"/>
      <c r="J491" s="234"/>
      <c r="K491" s="234"/>
      <c r="L491" s="240"/>
      <c r="M491" s="241"/>
      <c r="N491" s="242"/>
      <c r="O491" s="242"/>
      <c r="P491" s="242"/>
      <c r="Q491" s="242"/>
      <c r="R491" s="242"/>
      <c r="S491" s="242"/>
      <c r="T491" s="243"/>
      <c r="AT491" s="244" t="s">
        <v>155</v>
      </c>
      <c r="AU491" s="244" t="s">
        <v>153</v>
      </c>
      <c r="AV491" s="11" t="s">
        <v>153</v>
      </c>
      <c r="AW491" s="11" t="s">
        <v>37</v>
      </c>
      <c r="AX491" s="11" t="s">
        <v>74</v>
      </c>
      <c r="AY491" s="244" t="s">
        <v>144</v>
      </c>
    </row>
    <row r="492" s="14" customFormat="1">
      <c r="B492" s="280"/>
      <c r="C492" s="281"/>
      <c r="D492" s="235" t="s">
        <v>155</v>
      </c>
      <c r="E492" s="282" t="s">
        <v>21</v>
      </c>
      <c r="F492" s="283" t="s">
        <v>795</v>
      </c>
      <c r="G492" s="281"/>
      <c r="H492" s="282" t="s">
        <v>21</v>
      </c>
      <c r="I492" s="284"/>
      <c r="J492" s="281"/>
      <c r="K492" s="281"/>
      <c r="L492" s="285"/>
      <c r="M492" s="286"/>
      <c r="N492" s="287"/>
      <c r="O492" s="287"/>
      <c r="P492" s="287"/>
      <c r="Q492" s="287"/>
      <c r="R492" s="287"/>
      <c r="S492" s="287"/>
      <c r="T492" s="288"/>
      <c r="AT492" s="289" t="s">
        <v>155</v>
      </c>
      <c r="AU492" s="289" t="s">
        <v>153</v>
      </c>
      <c r="AV492" s="14" t="s">
        <v>82</v>
      </c>
      <c r="AW492" s="14" t="s">
        <v>37</v>
      </c>
      <c r="AX492" s="14" t="s">
        <v>74</v>
      </c>
      <c r="AY492" s="289" t="s">
        <v>144</v>
      </c>
    </row>
    <row r="493" s="11" customFormat="1">
      <c r="B493" s="233"/>
      <c r="C493" s="234"/>
      <c r="D493" s="235" t="s">
        <v>155</v>
      </c>
      <c r="E493" s="236" t="s">
        <v>21</v>
      </c>
      <c r="F493" s="237" t="s">
        <v>796</v>
      </c>
      <c r="G493" s="234"/>
      <c r="H493" s="238">
        <v>18.289999999999999</v>
      </c>
      <c r="I493" s="239"/>
      <c r="J493" s="234"/>
      <c r="K493" s="234"/>
      <c r="L493" s="240"/>
      <c r="M493" s="241"/>
      <c r="N493" s="242"/>
      <c r="O493" s="242"/>
      <c r="P493" s="242"/>
      <c r="Q493" s="242"/>
      <c r="R493" s="242"/>
      <c r="S493" s="242"/>
      <c r="T493" s="243"/>
      <c r="AT493" s="244" t="s">
        <v>155</v>
      </c>
      <c r="AU493" s="244" t="s">
        <v>153</v>
      </c>
      <c r="AV493" s="11" t="s">
        <v>153</v>
      </c>
      <c r="AW493" s="11" t="s">
        <v>37</v>
      </c>
      <c r="AX493" s="11" t="s">
        <v>74</v>
      </c>
      <c r="AY493" s="244" t="s">
        <v>144</v>
      </c>
    </row>
    <row r="494" s="12" customFormat="1">
      <c r="B494" s="245"/>
      <c r="C494" s="246"/>
      <c r="D494" s="235" t="s">
        <v>155</v>
      </c>
      <c r="E494" s="247" t="s">
        <v>21</v>
      </c>
      <c r="F494" s="248" t="s">
        <v>158</v>
      </c>
      <c r="G494" s="246"/>
      <c r="H494" s="249">
        <v>374.791</v>
      </c>
      <c r="I494" s="250"/>
      <c r="J494" s="246"/>
      <c r="K494" s="246"/>
      <c r="L494" s="251"/>
      <c r="M494" s="252"/>
      <c r="N494" s="253"/>
      <c r="O494" s="253"/>
      <c r="P494" s="253"/>
      <c r="Q494" s="253"/>
      <c r="R494" s="253"/>
      <c r="S494" s="253"/>
      <c r="T494" s="254"/>
      <c r="AT494" s="255" t="s">
        <v>155</v>
      </c>
      <c r="AU494" s="255" t="s">
        <v>153</v>
      </c>
      <c r="AV494" s="12" t="s">
        <v>152</v>
      </c>
      <c r="AW494" s="12" t="s">
        <v>37</v>
      </c>
      <c r="AX494" s="12" t="s">
        <v>82</v>
      </c>
      <c r="AY494" s="255" t="s">
        <v>144</v>
      </c>
    </row>
    <row r="495" s="1" customFormat="1" ht="25.5" customHeight="1">
      <c r="B495" s="46"/>
      <c r="C495" s="221" t="s">
        <v>797</v>
      </c>
      <c r="D495" s="221" t="s">
        <v>147</v>
      </c>
      <c r="E495" s="222" t="s">
        <v>798</v>
      </c>
      <c r="F495" s="223" t="s">
        <v>799</v>
      </c>
      <c r="G495" s="224" t="s">
        <v>180</v>
      </c>
      <c r="H495" s="225">
        <v>374.791</v>
      </c>
      <c r="I495" s="226"/>
      <c r="J495" s="227">
        <f>ROUND(I495*H495,2)</f>
        <v>0</v>
      </c>
      <c r="K495" s="223" t="s">
        <v>151</v>
      </c>
      <c r="L495" s="72"/>
      <c r="M495" s="228" t="s">
        <v>21</v>
      </c>
      <c r="N495" s="229" t="s">
        <v>46</v>
      </c>
      <c r="O495" s="47"/>
      <c r="P495" s="230">
        <f>O495*H495</f>
        <v>0</v>
      </c>
      <c r="Q495" s="230">
        <v>0.00029</v>
      </c>
      <c r="R495" s="230">
        <f>Q495*H495</f>
        <v>0.10868939</v>
      </c>
      <c r="S495" s="230">
        <v>0</v>
      </c>
      <c r="T495" s="231">
        <f>S495*H495</f>
        <v>0</v>
      </c>
      <c r="AR495" s="24" t="s">
        <v>239</v>
      </c>
      <c r="AT495" s="24" t="s">
        <v>147</v>
      </c>
      <c r="AU495" s="24" t="s">
        <v>153</v>
      </c>
      <c r="AY495" s="24" t="s">
        <v>144</v>
      </c>
      <c r="BE495" s="232">
        <f>IF(N495="základní",J495,0)</f>
        <v>0</v>
      </c>
      <c r="BF495" s="232">
        <f>IF(N495="snížená",J495,0)</f>
        <v>0</v>
      </c>
      <c r="BG495" s="232">
        <f>IF(N495="zákl. přenesená",J495,0)</f>
        <v>0</v>
      </c>
      <c r="BH495" s="232">
        <f>IF(N495="sníž. přenesená",J495,0)</f>
        <v>0</v>
      </c>
      <c r="BI495" s="232">
        <f>IF(N495="nulová",J495,0)</f>
        <v>0</v>
      </c>
      <c r="BJ495" s="24" t="s">
        <v>153</v>
      </c>
      <c r="BK495" s="232">
        <f>ROUND(I495*H495,2)</f>
        <v>0</v>
      </c>
      <c r="BL495" s="24" t="s">
        <v>239</v>
      </c>
      <c r="BM495" s="24" t="s">
        <v>800</v>
      </c>
    </row>
    <row r="496" s="11" customFormat="1">
      <c r="B496" s="233"/>
      <c r="C496" s="234"/>
      <c r="D496" s="235" t="s">
        <v>155</v>
      </c>
      <c r="E496" s="236" t="s">
        <v>21</v>
      </c>
      <c r="F496" s="237" t="s">
        <v>786</v>
      </c>
      <c r="G496" s="234"/>
      <c r="H496" s="238">
        <v>88.700000000000003</v>
      </c>
      <c r="I496" s="239"/>
      <c r="J496" s="234"/>
      <c r="K496" s="234"/>
      <c r="L496" s="240"/>
      <c r="M496" s="241"/>
      <c r="N496" s="242"/>
      <c r="O496" s="242"/>
      <c r="P496" s="242"/>
      <c r="Q496" s="242"/>
      <c r="R496" s="242"/>
      <c r="S496" s="242"/>
      <c r="T496" s="243"/>
      <c r="AT496" s="244" t="s">
        <v>155</v>
      </c>
      <c r="AU496" s="244" t="s">
        <v>153</v>
      </c>
      <c r="AV496" s="11" t="s">
        <v>153</v>
      </c>
      <c r="AW496" s="11" t="s">
        <v>37</v>
      </c>
      <c r="AX496" s="11" t="s">
        <v>74</v>
      </c>
      <c r="AY496" s="244" t="s">
        <v>144</v>
      </c>
    </row>
    <row r="497" s="11" customFormat="1">
      <c r="B497" s="233"/>
      <c r="C497" s="234"/>
      <c r="D497" s="235" t="s">
        <v>155</v>
      </c>
      <c r="E497" s="236" t="s">
        <v>21</v>
      </c>
      <c r="F497" s="237" t="s">
        <v>787</v>
      </c>
      <c r="G497" s="234"/>
      <c r="H497" s="238">
        <v>57.655000000000001</v>
      </c>
      <c r="I497" s="239"/>
      <c r="J497" s="234"/>
      <c r="K497" s="234"/>
      <c r="L497" s="240"/>
      <c r="M497" s="241"/>
      <c r="N497" s="242"/>
      <c r="O497" s="242"/>
      <c r="P497" s="242"/>
      <c r="Q497" s="242"/>
      <c r="R497" s="242"/>
      <c r="S497" s="242"/>
      <c r="T497" s="243"/>
      <c r="AT497" s="244" t="s">
        <v>155</v>
      </c>
      <c r="AU497" s="244" t="s">
        <v>153</v>
      </c>
      <c r="AV497" s="11" t="s">
        <v>153</v>
      </c>
      <c r="AW497" s="11" t="s">
        <v>37</v>
      </c>
      <c r="AX497" s="11" t="s">
        <v>74</v>
      </c>
      <c r="AY497" s="244" t="s">
        <v>144</v>
      </c>
    </row>
    <row r="498" s="11" customFormat="1">
      <c r="B498" s="233"/>
      <c r="C498" s="234"/>
      <c r="D498" s="235" t="s">
        <v>155</v>
      </c>
      <c r="E498" s="236" t="s">
        <v>21</v>
      </c>
      <c r="F498" s="237" t="s">
        <v>788</v>
      </c>
      <c r="G498" s="234"/>
      <c r="H498" s="238">
        <v>43.908000000000001</v>
      </c>
      <c r="I498" s="239"/>
      <c r="J498" s="234"/>
      <c r="K498" s="234"/>
      <c r="L498" s="240"/>
      <c r="M498" s="241"/>
      <c r="N498" s="242"/>
      <c r="O498" s="242"/>
      <c r="P498" s="242"/>
      <c r="Q498" s="242"/>
      <c r="R498" s="242"/>
      <c r="S498" s="242"/>
      <c r="T498" s="243"/>
      <c r="AT498" s="244" t="s">
        <v>155</v>
      </c>
      <c r="AU498" s="244" t="s">
        <v>153</v>
      </c>
      <c r="AV498" s="11" t="s">
        <v>153</v>
      </c>
      <c r="AW498" s="11" t="s">
        <v>37</v>
      </c>
      <c r="AX498" s="11" t="s">
        <v>74</v>
      </c>
      <c r="AY498" s="244" t="s">
        <v>144</v>
      </c>
    </row>
    <row r="499" s="11" customFormat="1">
      <c r="B499" s="233"/>
      <c r="C499" s="234"/>
      <c r="D499" s="235" t="s">
        <v>155</v>
      </c>
      <c r="E499" s="236" t="s">
        <v>21</v>
      </c>
      <c r="F499" s="237" t="s">
        <v>789</v>
      </c>
      <c r="G499" s="234"/>
      <c r="H499" s="238">
        <v>70.233000000000004</v>
      </c>
      <c r="I499" s="239"/>
      <c r="J499" s="234"/>
      <c r="K499" s="234"/>
      <c r="L499" s="240"/>
      <c r="M499" s="241"/>
      <c r="N499" s="242"/>
      <c r="O499" s="242"/>
      <c r="P499" s="242"/>
      <c r="Q499" s="242"/>
      <c r="R499" s="242"/>
      <c r="S499" s="242"/>
      <c r="T499" s="243"/>
      <c r="AT499" s="244" t="s">
        <v>155</v>
      </c>
      <c r="AU499" s="244" t="s">
        <v>153</v>
      </c>
      <c r="AV499" s="11" t="s">
        <v>153</v>
      </c>
      <c r="AW499" s="11" t="s">
        <v>37</v>
      </c>
      <c r="AX499" s="11" t="s">
        <v>74</v>
      </c>
      <c r="AY499" s="244" t="s">
        <v>144</v>
      </c>
    </row>
    <row r="500" s="11" customFormat="1">
      <c r="B500" s="233"/>
      <c r="C500" s="234"/>
      <c r="D500" s="235" t="s">
        <v>155</v>
      </c>
      <c r="E500" s="236" t="s">
        <v>21</v>
      </c>
      <c r="F500" s="237" t="s">
        <v>790</v>
      </c>
      <c r="G500" s="234"/>
      <c r="H500" s="238">
        <v>30.856999999999999</v>
      </c>
      <c r="I500" s="239"/>
      <c r="J500" s="234"/>
      <c r="K500" s="234"/>
      <c r="L500" s="240"/>
      <c r="M500" s="241"/>
      <c r="N500" s="242"/>
      <c r="O500" s="242"/>
      <c r="P500" s="242"/>
      <c r="Q500" s="242"/>
      <c r="R500" s="242"/>
      <c r="S500" s="242"/>
      <c r="T500" s="243"/>
      <c r="AT500" s="244" t="s">
        <v>155</v>
      </c>
      <c r="AU500" s="244" t="s">
        <v>153</v>
      </c>
      <c r="AV500" s="11" t="s">
        <v>153</v>
      </c>
      <c r="AW500" s="11" t="s">
        <v>37</v>
      </c>
      <c r="AX500" s="11" t="s">
        <v>74</v>
      </c>
      <c r="AY500" s="244" t="s">
        <v>144</v>
      </c>
    </row>
    <row r="501" s="11" customFormat="1">
      <c r="B501" s="233"/>
      <c r="C501" s="234"/>
      <c r="D501" s="235" t="s">
        <v>155</v>
      </c>
      <c r="E501" s="236" t="s">
        <v>21</v>
      </c>
      <c r="F501" s="237" t="s">
        <v>791</v>
      </c>
      <c r="G501" s="234"/>
      <c r="H501" s="238">
        <v>38.527000000000001</v>
      </c>
      <c r="I501" s="239"/>
      <c r="J501" s="234"/>
      <c r="K501" s="234"/>
      <c r="L501" s="240"/>
      <c r="M501" s="241"/>
      <c r="N501" s="242"/>
      <c r="O501" s="242"/>
      <c r="P501" s="242"/>
      <c r="Q501" s="242"/>
      <c r="R501" s="242"/>
      <c r="S501" s="242"/>
      <c r="T501" s="243"/>
      <c r="AT501" s="244" t="s">
        <v>155</v>
      </c>
      <c r="AU501" s="244" t="s">
        <v>153</v>
      </c>
      <c r="AV501" s="11" t="s">
        <v>153</v>
      </c>
      <c r="AW501" s="11" t="s">
        <v>37</v>
      </c>
      <c r="AX501" s="11" t="s">
        <v>74</v>
      </c>
      <c r="AY501" s="244" t="s">
        <v>144</v>
      </c>
    </row>
    <row r="502" s="13" customFormat="1">
      <c r="B502" s="269"/>
      <c r="C502" s="270"/>
      <c r="D502" s="235" t="s">
        <v>155</v>
      </c>
      <c r="E502" s="271" t="s">
        <v>21</v>
      </c>
      <c r="F502" s="272" t="s">
        <v>600</v>
      </c>
      <c r="G502" s="270"/>
      <c r="H502" s="273">
        <v>329.88</v>
      </c>
      <c r="I502" s="274"/>
      <c r="J502" s="270"/>
      <c r="K502" s="270"/>
      <c r="L502" s="275"/>
      <c r="M502" s="276"/>
      <c r="N502" s="277"/>
      <c r="O502" s="277"/>
      <c r="P502" s="277"/>
      <c r="Q502" s="277"/>
      <c r="R502" s="277"/>
      <c r="S502" s="277"/>
      <c r="T502" s="278"/>
      <c r="AT502" s="279" t="s">
        <v>155</v>
      </c>
      <c r="AU502" s="279" t="s">
        <v>153</v>
      </c>
      <c r="AV502" s="13" t="s">
        <v>145</v>
      </c>
      <c r="AW502" s="13" t="s">
        <v>37</v>
      </c>
      <c r="AX502" s="13" t="s">
        <v>74</v>
      </c>
      <c r="AY502" s="279" t="s">
        <v>144</v>
      </c>
    </row>
    <row r="503" s="11" customFormat="1">
      <c r="B503" s="233"/>
      <c r="C503" s="234"/>
      <c r="D503" s="235" t="s">
        <v>155</v>
      </c>
      <c r="E503" s="236" t="s">
        <v>21</v>
      </c>
      <c r="F503" s="237" t="s">
        <v>792</v>
      </c>
      <c r="G503" s="234"/>
      <c r="H503" s="238">
        <v>4.4500000000000002</v>
      </c>
      <c r="I503" s="239"/>
      <c r="J503" s="234"/>
      <c r="K503" s="234"/>
      <c r="L503" s="240"/>
      <c r="M503" s="241"/>
      <c r="N503" s="242"/>
      <c r="O503" s="242"/>
      <c r="P503" s="242"/>
      <c r="Q503" s="242"/>
      <c r="R503" s="242"/>
      <c r="S503" s="242"/>
      <c r="T503" s="243"/>
      <c r="AT503" s="244" t="s">
        <v>155</v>
      </c>
      <c r="AU503" s="244" t="s">
        <v>153</v>
      </c>
      <c r="AV503" s="11" t="s">
        <v>153</v>
      </c>
      <c r="AW503" s="11" t="s">
        <v>37</v>
      </c>
      <c r="AX503" s="11" t="s">
        <v>74</v>
      </c>
      <c r="AY503" s="244" t="s">
        <v>144</v>
      </c>
    </row>
    <row r="504" s="11" customFormat="1">
      <c r="B504" s="233"/>
      <c r="C504" s="234"/>
      <c r="D504" s="235" t="s">
        <v>155</v>
      </c>
      <c r="E504" s="236" t="s">
        <v>21</v>
      </c>
      <c r="F504" s="237" t="s">
        <v>793</v>
      </c>
      <c r="G504" s="234"/>
      <c r="H504" s="238">
        <v>4.6879999999999997</v>
      </c>
      <c r="I504" s="239"/>
      <c r="J504" s="234"/>
      <c r="K504" s="234"/>
      <c r="L504" s="240"/>
      <c r="M504" s="241"/>
      <c r="N504" s="242"/>
      <c r="O504" s="242"/>
      <c r="P504" s="242"/>
      <c r="Q504" s="242"/>
      <c r="R504" s="242"/>
      <c r="S504" s="242"/>
      <c r="T504" s="243"/>
      <c r="AT504" s="244" t="s">
        <v>155</v>
      </c>
      <c r="AU504" s="244" t="s">
        <v>153</v>
      </c>
      <c r="AV504" s="11" t="s">
        <v>153</v>
      </c>
      <c r="AW504" s="11" t="s">
        <v>37</v>
      </c>
      <c r="AX504" s="11" t="s">
        <v>74</v>
      </c>
      <c r="AY504" s="244" t="s">
        <v>144</v>
      </c>
    </row>
    <row r="505" s="11" customFormat="1">
      <c r="B505" s="233"/>
      <c r="C505" s="234"/>
      <c r="D505" s="235" t="s">
        <v>155</v>
      </c>
      <c r="E505" s="236" t="s">
        <v>21</v>
      </c>
      <c r="F505" s="237" t="s">
        <v>794</v>
      </c>
      <c r="G505" s="234"/>
      <c r="H505" s="238">
        <v>17.483000000000001</v>
      </c>
      <c r="I505" s="239"/>
      <c r="J505" s="234"/>
      <c r="K505" s="234"/>
      <c r="L505" s="240"/>
      <c r="M505" s="241"/>
      <c r="N505" s="242"/>
      <c r="O505" s="242"/>
      <c r="P505" s="242"/>
      <c r="Q505" s="242"/>
      <c r="R505" s="242"/>
      <c r="S505" s="242"/>
      <c r="T505" s="243"/>
      <c r="AT505" s="244" t="s">
        <v>155</v>
      </c>
      <c r="AU505" s="244" t="s">
        <v>153</v>
      </c>
      <c r="AV505" s="11" t="s">
        <v>153</v>
      </c>
      <c r="AW505" s="11" t="s">
        <v>37</v>
      </c>
      <c r="AX505" s="11" t="s">
        <v>74</v>
      </c>
      <c r="AY505" s="244" t="s">
        <v>144</v>
      </c>
    </row>
    <row r="506" s="14" customFormat="1">
      <c r="B506" s="280"/>
      <c r="C506" s="281"/>
      <c r="D506" s="235" t="s">
        <v>155</v>
      </c>
      <c r="E506" s="282" t="s">
        <v>21</v>
      </c>
      <c r="F506" s="283" t="s">
        <v>795</v>
      </c>
      <c r="G506" s="281"/>
      <c r="H506" s="282" t="s">
        <v>21</v>
      </c>
      <c r="I506" s="284"/>
      <c r="J506" s="281"/>
      <c r="K506" s="281"/>
      <c r="L506" s="285"/>
      <c r="M506" s="286"/>
      <c r="N506" s="287"/>
      <c r="O506" s="287"/>
      <c r="P506" s="287"/>
      <c r="Q506" s="287"/>
      <c r="R506" s="287"/>
      <c r="S506" s="287"/>
      <c r="T506" s="288"/>
      <c r="AT506" s="289" t="s">
        <v>155</v>
      </c>
      <c r="AU506" s="289" t="s">
        <v>153</v>
      </c>
      <c r="AV506" s="14" t="s">
        <v>82</v>
      </c>
      <c r="AW506" s="14" t="s">
        <v>37</v>
      </c>
      <c r="AX506" s="14" t="s">
        <v>74</v>
      </c>
      <c r="AY506" s="289" t="s">
        <v>144</v>
      </c>
    </row>
    <row r="507" s="11" customFormat="1">
      <c r="B507" s="233"/>
      <c r="C507" s="234"/>
      <c r="D507" s="235" t="s">
        <v>155</v>
      </c>
      <c r="E507" s="236" t="s">
        <v>21</v>
      </c>
      <c r="F507" s="237" t="s">
        <v>796</v>
      </c>
      <c r="G507" s="234"/>
      <c r="H507" s="238">
        <v>18.289999999999999</v>
      </c>
      <c r="I507" s="239"/>
      <c r="J507" s="234"/>
      <c r="K507" s="234"/>
      <c r="L507" s="240"/>
      <c r="M507" s="241"/>
      <c r="N507" s="242"/>
      <c r="O507" s="242"/>
      <c r="P507" s="242"/>
      <c r="Q507" s="242"/>
      <c r="R507" s="242"/>
      <c r="S507" s="242"/>
      <c r="T507" s="243"/>
      <c r="AT507" s="244" t="s">
        <v>155</v>
      </c>
      <c r="AU507" s="244" t="s">
        <v>153</v>
      </c>
      <c r="AV507" s="11" t="s">
        <v>153</v>
      </c>
      <c r="AW507" s="11" t="s">
        <v>37</v>
      </c>
      <c r="AX507" s="11" t="s">
        <v>74</v>
      </c>
      <c r="AY507" s="244" t="s">
        <v>144</v>
      </c>
    </row>
    <row r="508" s="12" customFormat="1">
      <c r="B508" s="245"/>
      <c r="C508" s="246"/>
      <c r="D508" s="235" t="s">
        <v>155</v>
      </c>
      <c r="E508" s="247" t="s">
        <v>21</v>
      </c>
      <c r="F508" s="248" t="s">
        <v>158</v>
      </c>
      <c r="G508" s="246"/>
      <c r="H508" s="249">
        <v>374.791</v>
      </c>
      <c r="I508" s="250"/>
      <c r="J508" s="246"/>
      <c r="K508" s="246"/>
      <c r="L508" s="251"/>
      <c r="M508" s="252"/>
      <c r="N508" s="253"/>
      <c r="O508" s="253"/>
      <c r="P508" s="253"/>
      <c r="Q508" s="253"/>
      <c r="R508" s="253"/>
      <c r="S508" s="253"/>
      <c r="T508" s="254"/>
      <c r="AT508" s="255" t="s">
        <v>155</v>
      </c>
      <c r="AU508" s="255" t="s">
        <v>153</v>
      </c>
      <c r="AV508" s="12" t="s">
        <v>152</v>
      </c>
      <c r="AW508" s="12" t="s">
        <v>37</v>
      </c>
      <c r="AX508" s="12" t="s">
        <v>82</v>
      </c>
      <c r="AY508" s="255" t="s">
        <v>144</v>
      </c>
    </row>
    <row r="509" s="10" customFormat="1" ht="37.44" customHeight="1">
      <c r="B509" s="205"/>
      <c r="C509" s="206"/>
      <c r="D509" s="207" t="s">
        <v>73</v>
      </c>
      <c r="E509" s="208" t="s">
        <v>801</v>
      </c>
      <c r="F509" s="208" t="s">
        <v>802</v>
      </c>
      <c r="G509" s="206"/>
      <c r="H509" s="206"/>
      <c r="I509" s="209"/>
      <c r="J509" s="210">
        <f>BK509</f>
        <v>0</v>
      </c>
      <c r="K509" s="206"/>
      <c r="L509" s="211"/>
      <c r="M509" s="212"/>
      <c r="N509" s="213"/>
      <c r="O509" s="213"/>
      <c r="P509" s="214">
        <f>P510</f>
        <v>0</v>
      </c>
      <c r="Q509" s="213"/>
      <c r="R509" s="214">
        <f>R510</f>
        <v>0</v>
      </c>
      <c r="S509" s="213"/>
      <c r="T509" s="215">
        <f>T510</f>
        <v>0</v>
      </c>
      <c r="AR509" s="216" t="s">
        <v>177</v>
      </c>
      <c r="AT509" s="217" t="s">
        <v>73</v>
      </c>
      <c r="AU509" s="217" t="s">
        <v>74</v>
      </c>
      <c r="AY509" s="216" t="s">
        <v>144</v>
      </c>
      <c r="BK509" s="218">
        <f>BK510</f>
        <v>0</v>
      </c>
    </row>
    <row r="510" s="10" customFormat="1" ht="19.92" customHeight="1">
      <c r="B510" s="205"/>
      <c r="C510" s="206"/>
      <c r="D510" s="207" t="s">
        <v>73</v>
      </c>
      <c r="E510" s="219" t="s">
        <v>803</v>
      </c>
      <c r="F510" s="219" t="s">
        <v>804</v>
      </c>
      <c r="G510" s="206"/>
      <c r="H510" s="206"/>
      <c r="I510" s="209"/>
      <c r="J510" s="220">
        <f>BK510</f>
        <v>0</v>
      </c>
      <c r="K510" s="206"/>
      <c r="L510" s="211"/>
      <c r="M510" s="212"/>
      <c r="N510" s="213"/>
      <c r="O510" s="213"/>
      <c r="P510" s="214">
        <f>P511</f>
        <v>0</v>
      </c>
      <c r="Q510" s="213"/>
      <c r="R510" s="214">
        <f>R511</f>
        <v>0</v>
      </c>
      <c r="S510" s="213"/>
      <c r="T510" s="215">
        <f>T511</f>
        <v>0</v>
      </c>
      <c r="AR510" s="216" t="s">
        <v>177</v>
      </c>
      <c r="AT510" s="217" t="s">
        <v>73</v>
      </c>
      <c r="AU510" s="217" t="s">
        <v>82</v>
      </c>
      <c r="AY510" s="216" t="s">
        <v>144</v>
      </c>
      <c r="BK510" s="218">
        <f>BK511</f>
        <v>0</v>
      </c>
    </row>
    <row r="511" s="1" customFormat="1" ht="16.5" customHeight="1">
      <c r="B511" s="46"/>
      <c r="C511" s="221" t="s">
        <v>805</v>
      </c>
      <c r="D511" s="221" t="s">
        <v>147</v>
      </c>
      <c r="E511" s="222" t="s">
        <v>806</v>
      </c>
      <c r="F511" s="223" t="s">
        <v>807</v>
      </c>
      <c r="G511" s="224" t="s">
        <v>808</v>
      </c>
      <c r="H511" s="225">
        <v>1</v>
      </c>
      <c r="I511" s="226"/>
      <c r="J511" s="227">
        <f>ROUND(I511*H511,2)</f>
        <v>0</v>
      </c>
      <c r="K511" s="223" t="s">
        <v>151</v>
      </c>
      <c r="L511" s="72"/>
      <c r="M511" s="228" t="s">
        <v>21</v>
      </c>
      <c r="N511" s="290" t="s">
        <v>46</v>
      </c>
      <c r="O511" s="291"/>
      <c r="P511" s="292">
        <f>O511*H511</f>
        <v>0</v>
      </c>
      <c r="Q511" s="292">
        <v>0</v>
      </c>
      <c r="R511" s="292">
        <f>Q511*H511</f>
        <v>0</v>
      </c>
      <c r="S511" s="292">
        <v>0</v>
      </c>
      <c r="T511" s="293">
        <f>S511*H511</f>
        <v>0</v>
      </c>
      <c r="AR511" s="24" t="s">
        <v>809</v>
      </c>
      <c r="AT511" s="24" t="s">
        <v>147</v>
      </c>
      <c r="AU511" s="24" t="s">
        <v>153</v>
      </c>
      <c r="AY511" s="24" t="s">
        <v>144</v>
      </c>
      <c r="BE511" s="232">
        <f>IF(N511="základní",J511,0)</f>
        <v>0</v>
      </c>
      <c r="BF511" s="232">
        <f>IF(N511="snížená",J511,0)</f>
        <v>0</v>
      </c>
      <c r="BG511" s="232">
        <f>IF(N511="zákl. přenesená",J511,0)</f>
        <v>0</v>
      </c>
      <c r="BH511" s="232">
        <f>IF(N511="sníž. přenesená",J511,0)</f>
        <v>0</v>
      </c>
      <c r="BI511" s="232">
        <f>IF(N511="nulová",J511,0)</f>
        <v>0</v>
      </c>
      <c r="BJ511" s="24" t="s">
        <v>153</v>
      </c>
      <c r="BK511" s="232">
        <f>ROUND(I511*H511,2)</f>
        <v>0</v>
      </c>
      <c r="BL511" s="24" t="s">
        <v>809</v>
      </c>
      <c r="BM511" s="24" t="s">
        <v>810</v>
      </c>
    </row>
    <row r="512" s="1" customFormat="1" ht="6.96" customHeight="1">
      <c r="B512" s="67"/>
      <c r="C512" s="68"/>
      <c r="D512" s="68"/>
      <c r="E512" s="68"/>
      <c r="F512" s="68"/>
      <c r="G512" s="68"/>
      <c r="H512" s="68"/>
      <c r="I512" s="166"/>
      <c r="J512" s="68"/>
      <c r="K512" s="68"/>
      <c r="L512" s="72"/>
    </row>
  </sheetData>
  <sheetProtection sheet="1" autoFilter="0" formatColumns="0" formatRows="0" objects="1" scenarios="1" spinCount="100000" saltValue="fjZqxPtsvM+1u5rNHNfvlub0e9/K7oQS8/TN4r9W2MdSEDKPR3blQIg106fDfQ4Pmez4lKQRoTm8BlvyOW6AnA==" hashValue="DDiY5K0atLi1FEGMqJnlOLJ8RJBcDgGW9/cLcJWJy6bnIeLTzeEy8tS01vclGjt+mQ/Dp1sdme5v5rztbJUZ6Q==" algorithmName="SHA-512" password="CC35"/>
  <autoFilter ref="C94:K511"/>
  <mergeCells count="10">
    <mergeCell ref="E7:H7"/>
    <mergeCell ref="E9:H9"/>
    <mergeCell ref="E24:H24"/>
    <mergeCell ref="E45:H45"/>
    <mergeCell ref="E47:H47"/>
    <mergeCell ref="J51:J52"/>
    <mergeCell ref="E85:H85"/>
    <mergeCell ref="E87:H87"/>
    <mergeCell ref="G1:H1"/>
    <mergeCell ref="L2:V2"/>
  </mergeCells>
  <hyperlinks>
    <hyperlink ref="F1:G1" location="C2" display="1) Krycí list soupisu"/>
    <hyperlink ref="G1:H1" location="C54"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96</v>
      </c>
      <c r="G1" s="139" t="s">
        <v>97</v>
      </c>
      <c r="H1" s="139"/>
      <c r="I1" s="140"/>
      <c r="J1" s="139" t="s">
        <v>98</v>
      </c>
      <c r="K1" s="138" t="s">
        <v>99</v>
      </c>
      <c r="L1" s="139" t="s">
        <v>100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86</v>
      </c>
    </row>
    <row r="3" ht="6.96" customHeight="1">
      <c r="B3" s="25"/>
      <c r="C3" s="26"/>
      <c r="D3" s="26"/>
      <c r="E3" s="26"/>
      <c r="F3" s="26"/>
      <c r="G3" s="26"/>
      <c r="H3" s="26"/>
      <c r="I3" s="141"/>
      <c r="J3" s="26"/>
      <c r="K3" s="27"/>
      <c r="AT3" s="24" t="s">
        <v>82</v>
      </c>
    </row>
    <row r="4" ht="36.96" customHeight="1">
      <c r="B4" s="28"/>
      <c r="C4" s="29"/>
      <c r="D4" s="30" t="s">
        <v>101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Byt č.1 - Šultysova 167 KH</v>
      </c>
      <c r="F7" s="40"/>
      <c r="G7" s="40"/>
      <c r="H7" s="40"/>
      <c r="I7" s="142"/>
      <c r="J7" s="29"/>
      <c r="K7" s="31"/>
    </row>
    <row r="8" s="1" customFormat="1">
      <c r="B8" s="46"/>
      <c r="C8" s="47"/>
      <c r="D8" s="40" t="s">
        <v>102</v>
      </c>
      <c r="E8" s="47"/>
      <c r="F8" s="47"/>
      <c r="G8" s="47"/>
      <c r="H8" s="47"/>
      <c r="I8" s="144"/>
      <c r="J8" s="47"/>
      <c r="K8" s="51"/>
    </row>
    <row r="9" s="1" customFormat="1" ht="36.96" customHeight="1">
      <c r="B9" s="46"/>
      <c r="C9" s="47"/>
      <c r="D9" s="47"/>
      <c r="E9" s="145" t="s">
        <v>811</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21</v>
      </c>
      <c r="G11" s="47"/>
      <c r="H11" s="47"/>
      <c r="I11" s="146" t="s">
        <v>22</v>
      </c>
      <c r="J11" s="35" t="s">
        <v>21</v>
      </c>
      <c r="K11" s="51"/>
    </row>
    <row r="12" s="1" customFormat="1" ht="14.4" customHeight="1">
      <c r="B12" s="46"/>
      <c r="C12" s="47"/>
      <c r="D12" s="40" t="s">
        <v>23</v>
      </c>
      <c r="E12" s="47"/>
      <c r="F12" s="35" t="s">
        <v>24</v>
      </c>
      <c r="G12" s="47"/>
      <c r="H12" s="47"/>
      <c r="I12" s="146" t="s">
        <v>25</v>
      </c>
      <c r="J12" s="147" t="str">
        <f>'Rekapitulace stavby'!AN8</f>
        <v>16. 3. 2018</v>
      </c>
      <c r="K12" s="51"/>
    </row>
    <row r="13" s="1" customFormat="1" ht="10.8" customHeight="1">
      <c r="B13" s="46"/>
      <c r="C13" s="47"/>
      <c r="D13" s="47"/>
      <c r="E13" s="47"/>
      <c r="F13" s="47"/>
      <c r="G13" s="47"/>
      <c r="H13" s="47"/>
      <c r="I13" s="144"/>
      <c r="J13" s="47"/>
      <c r="K13" s="51"/>
    </row>
    <row r="14" s="1" customFormat="1" ht="14.4" customHeight="1">
      <c r="B14" s="46"/>
      <c r="C14" s="47"/>
      <c r="D14" s="40" t="s">
        <v>27</v>
      </c>
      <c r="E14" s="47"/>
      <c r="F14" s="47"/>
      <c r="G14" s="47"/>
      <c r="H14" s="47"/>
      <c r="I14" s="146" t="s">
        <v>28</v>
      </c>
      <c r="J14" s="35" t="s">
        <v>21</v>
      </c>
      <c r="K14" s="51"/>
    </row>
    <row r="15" s="1" customFormat="1" ht="18" customHeight="1">
      <c r="B15" s="46"/>
      <c r="C15" s="47"/>
      <c r="D15" s="47"/>
      <c r="E15" s="35" t="s">
        <v>30</v>
      </c>
      <c r="F15" s="47"/>
      <c r="G15" s="47"/>
      <c r="H15" s="47"/>
      <c r="I15" s="146" t="s">
        <v>31</v>
      </c>
      <c r="J15" s="35" t="s">
        <v>21</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31</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28</v>
      </c>
      <c r="J20" s="35" t="str">
        <f>IF('Rekapitulace stavby'!AN16="","",'Rekapitulace stavby'!AN16)</f>
        <v/>
      </c>
      <c r="K20" s="51"/>
    </row>
    <row r="21" s="1" customFormat="1" ht="18" customHeight="1">
      <c r="B21" s="46"/>
      <c r="C21" s="47"/>
      <c r="D21" s="47"/>
      <c r="E21" s="35" t="str">
        <f>IF('Rekapitulace stavby'!E17="","",'Rekapitulace stavby'!E17)</f>
        <v>Kutnohorská stavební projekce,ing.Martin Hádek</v>
      </c>
      <c r="F21" s="47"/>
      <c r="G21" s="47"/>
      <c r="H21" s="47"/>
      <c r="I21" s="146" t="s">
        <v>31</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21</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ROUND(J84,2)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ROUND(SUM(BE84:BE147), 2)</f>
        <v>0</v>
      </c>
      <c r="G30" s="47"/>
      <c r="H30" s="47"/>
      <c r="I30" s="158">
        <v>0.20999999999999999</v>
      </c>
      <c r="J30" s="157">
        <f>ROUND(ROUND((SUM(BE84:BE147)), 2)*I30, 2)</f>
        <v>0</v>
      </c>
      <c r="K30" s="51"/>
    </row>
    <row r="31" s="1" customFormat="1" ht="14.4" customHeight="1">
      <c r="B31" s="46"/>
      <c r="C31" s="47"/>
      <c r="D31" s="47"/>
      <c r="E31" s="55" t="s">
        <v>46</v>
      </c>
      <c r="F31" s="157">
        <f>ROUND(SUM(BF84:BF147), 2)</f>
        <v>0</v>
      </c>
      <c r="G31" s="47"/>
      <c r="H31" s="47"/>
      <c r="I31" s="158">
        <v>0.14999999999999999</v>
      </c>
      <c r="J31" s="157">
        <f>ROUND(ROUND((SUM(BF84:BF147)), 2)*I31, 2)</f>
        <v>0</v>
      </c>
      <c r="K31" s="51"/>
    </row>
    <row r="32" hidden="1" s="1" customFormat="1" ht="14.4" customHeight="1">
      <c r="B32" s="46"/>
      <c r="C32" s="47"/>
      <c r="D32" s="47"/>
      <c r="E32" s="55" t="s">
        <v>47</v>
      </c>
      <c r="F32" s="157">
        <f>ROUND(SUM(BG84:BG147), 2)</f>
        <v>0</v>
      </c>
      <c r="G32" s="47"/>
      <c r="H32" s="47"/>
      <c r="I32" s="158">
        <v>0.20999999999999999</v>
      </c>
      <c r="J32" s="157">
        <v>0</v>
      </c>
      <c r="K32" s="51"/>
    </row>
    <row r="33" hidden="1" s="1" customFormat="1" ht="14.4" customHeight="1">
      <c r="B33" s="46"/>
      <c r="C33" s="47"/>
      <c r="D33" s="47"/>
      <c r="E33" s="55" t="s">
        <v>48</v>
      </c>
      <c r="F33" s="157">
        <f>ROUND(SUM(BH84:BH147), 2)</f>
        <v>0</v>
      </c>
      <c r="G33" s="47"/>
      <c r="H33" s="47"/>
      <c r="I33" s="158">
        <v>0.14999999999999999</v>
      </c>
      <c r="J33" s="157">
        <v>0</v>
      </c>
      <c r="K33" s="51"/>
    </row>
    <row r="34" hidden="1" s="1" customFormat="1" ht="14.4" customHeight="1">
      <c r="B34" s="46"/>
      <c r="C34" s="47"/>
      <c r="D34" s="47"/>
      <c r="E34" s="55" t="s">
        <v>49</v>
      </c>
      <c r="F34" s="157">
        <f>ROUND(SUM(BI84:BI147),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104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Byt č.1 - Šultysova 167 KH</v>
      </c>
      <c r="F45" s="40"/>
      <c r="G45" s="40"/>
      <c r="H45" s="40"/>
      <c r="I45" s="144"/>
      <c r="J45" s="47"/>
      <c r="K45" s="51"/>
    </row>
    <row r="46" s="1" customFormat="1" ht="14.4" customHeight="1">
      <c r="B46" s="46"/>
      <c r="C46" s="40" t="s">
        <v>102</v>
      </c>
      <c r="D46" s="47"/>
      <c r="E46" s="47"/>
      <c r="F46" s="47"/>
      <c r="G46" s="47"/>
      <c r="H46" s="47"/>
      <c r="I46" s="144"/>
      <c r="J46" s="47"/>
      <c r="K46" s="51"/>
    </row>
    <row r="47" s="1" customFormat="1" ht="17.25" customHeight="1">
      <c r="B47" s="46"/>
      <c r="C47" s="47"/>
      <c r="D47" s="47"/>
      <c r="E47" s="145" t="str">
        <f>E9</f>
        <v>17707UT - Vytápění</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23</v>
      </c>
      <c r="D49" s="47"/>
      <c r="E49" s="47"/>
      <c r="F49" s="35" t="str">
        <f>F12</f>
        <v>Šultysova 167, Kutná Hora - Vnitřní Město</v>
      </c>
      <c r="G49" s="47"/>
      <c r="H49" s="47"/>
      <c r="I49" s="146" t="s">
        <v>25</v>
      </c>
      <c r="J49" s="147" t="str">
        <f>IF(J12="","",J12)</f>
        <v>16. 3. 2018</v>
      </c>
      <c r="K49" s="51"/>
    </row>
    <row r="50" s="1" customFormat="1" ht="6.96" customHeight="1">
      <c r="B50" s="46"/>
      <c r="C50" s="47"/>
      <c r="D50" s="47"/>
      <c r="E50" s="47"/>
      <c r="F50" s="47"/>
      <c r="G50" s="47"/>
      <c r="H50" s="47"/>
      <c r="I50" s="144"/>
      <c r="J50" s="47"/>
      <c r="K50" s="51"/>
    </row>
    <row r="51" s="1" customFormat="1">
      <c r="B51" s="46"/>
      <c r="C51" s="40" t="s">
        <v>27</v>
      </c>
      <c r="D51" s="47"/>
      <c r="E51" s="47"/>
      <c r="F51" s="35" t="str">
        <f>E15</f>
        <v>Město Kutná Hora</v>
      </c>
      <c r="G51" s="47"/>
      <c r="H51" s="47"/>
      <c r="I51" s="146" t="s">
        <v>35</v>
      </c>
      <c r="J51" s="44" t="str">
        <f>E21</f>
        <v>Kutnohorská stavební projekce,ing.Martin Hádek</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105</v>
      </c>
      <c r="D54" s="159"/>
      <c r="E54" s="159"/>
      <c r="F54" s="159"/>
      <c r="G54" s="159"/>
      <c r="H54" s="159"/>
      <c r="I54" s="173"/>
      <c r="J54" s="174" t="s">
        <v>106</v>
      </c>
      <c r="K54" s="175"/>
    </row>
    <row r="55" s="1" customFormat="1" ht="10.32" customHeight="1">
      <c r="B55" s="46"/>
      <c r="C55" s="47"/>
      <c r="D55" s="47"/>
      <c r="E55" s="47"/>
      <c r="F55" s="47"/>
      <c r="G55" s="47"/>
      <c r="H55" s="47"/>
      <c r="I55" s="144"/>
      <c r="J55" s="47"/>
      <c r="K55" s="51"/>
    </row>
    <row r="56" s="1" customFormat="1" ht="29.28" customHeight="1">
      <c r="B56" s="46"/>
      <c r="C56" s="176" t="s">
        <v>107</v>
      </c>
      <c r="D56" s="47"/>
      <c r="E56" s="47"/>
      <c r="F56" s="47"/>
      <c r="G56" s="47"/>
      <c r="H56" s="47"/>
      <c r="I56" s="144"/>
      <c r="J56" s="155">
        <f>J84</f>
        <v>0</v>
      </c>
      <c r="K56" s="51"/>
      <c r="AU56" s="24" t="s">
        <v>108</v>
      </c>
    </row>
    <row r="57" s="7" customFormat="1" ht="24.96" customHeight="1">
      <c r="B57" s="177"/>
      <c r="C57" s="178"/>
      <c r="D57" s="179" t="s">
        <v>109</v>
      </c>
      <c r="E57" s="180"/>
      <c r="F57" s="180"/>
      <c r="G57" s="180"/>
      <c r="H57" s="180"/>
      <c r="I57" s="181"/>
      <c r="J57" s="182">
        <f>J85</f>
        <v>0</v>
      </c>
      <c r="K57" s="183"/>
    </row>
    <row r="58" s="8" customFormat="1" ht="19.92" customHeight="1">
      <c r="B58" s="184"/>
      <c r="C58" s="185"/>
      <c r="D58" s="186" t="s">
        <v>812</v>
      </c>
      <c r="E58" s="187"/>
      <c r="F58" s="187"/>
      <c r="G58" s="187"/>
      <c r="H58" s="187"/>
      <c r="I58" s="188"/>
      <c r="J58" s="189">
        <f>J86</f>
        <v>0</v>
      </c>
      <c r="K58" s="190"/>
    </row>
    <row r="59" s="7" customFormat="1" ht="24.96" customHeight="1">
      <c r="B59" s="177"/>
      <c r="C59" s="178"/>
      <c r="D59" s="179" t="s">
        <v>115</v>
      </c>
      <c r="E59" s="180"/>
      <c r="F59" s="180"/>
      <c r="G59" s="180"/>
      <c r="H59" s="180"/>
      <c r="I59" s="181"/>
      <c r="J59" s="182">
        <f>J90</f>
        <v>0</v>
      </c>
      <c r="K59" s="183"/>
    </row>
    <row r="60" s="8" customFormat="1" ht="19.92" customHeight="1">
      <c r="B60" s="184"/>
      <c r="C60" s="185"/>
      <c r="D60" s="186" t="s">
        <v>813</v>
      </c>
      <c r="E60" s="187"/>
      <c r="F60" s="187"/>
      <c r="G60" s="187"/>
      <c r="H60" s="187"/>
      <c r="I60" s="188"/>
      <c r="J60" s="189">
        <f>J91</f>
        <v>0</v>
      </c>
      <c r="K60" s="190"/>
    </row>
    <row r="61" s="8" customFormat="1" ht="19.92" customHeight="1">
      <c r="B61" s="184"/>
      <c r="C61" s="185"/>
      <c r="D61" s="186" t="s">
        <v>814</v>
      </c>
      <c r="E61" s="187"/>
      <c r="F61" s="187"/>
      <c r="G61" s="187"/>
      <c r="H61" s="187"/>
      <c r="I61" s="188"/>
      <c r="J61" s="189">
        <f>J100</f>
        <v>0</v>
      </c>
      <c r="K61" s="190"/>
    </row>
    <row r="62" s="8" customFormat="1" ht="19.92" customHeight="1">
      <c r="B62" s="184"/>
      <c r="C62" s="185"/>
      <c r="D62" s="186" t="s">
        <v>815</v>
      </c>
      <c r="E62" s="187"/>
      <c r="F62" s="187"/>
      <c r="G62" s="187"/>
      <c r="H62" s="187"/>
      <c r="I62" s="188"/>
      <c r="J62" s="189">
        <f>J109</f>
        <v>0</v>
      </c>
      <c r="K62" s="190"/>
    </row>
    <row r="63" s="8" customFormat="1" ht="19.92" customHeight="1">
      <c r="B63" s="184"/>
      <c r="C63" s="185"/>
      <c r="D63" s="186" t="s">
        <v>816</v>
      </c>
      <c r="E63" s="187"/>
      <c r="F63" s="187"/>
      <c r="G63" s="187"/>
      <c r="H63" s="187"/>
      <c r="I63" s="188"/>
      <c r="J63" s="189">
        <f>J122</f>
        <v>0</v>
      </c>
      <c r="K63" s="190"/>
    </row>
    <row r="64" s="8" customFormat="1" ht="19.92" customHeight="1">
      <c r="B64" s="184"/>
      <c r="C64" s="185"/>
      <c r="D64" s="186" t="s">
        <v>817</v>
      </c>
      <c r="E64" s="187"/>
      <c r="F64" s="187"/>
      <c r="G64" s="187"/>
      <c r="H64" s="187"/>
      <c r="I64" s="188"/>
      <c r="J64" s="189">
        <f>J136</f>
        <v>0</v>
      </c>
      <c r="K64" s="190"/>
    </row>
    <row r="65" s="1" customFormat="1" ht="21.84" customHeight="1">
      <c r="B65" s="46"/>
      <c r="C65" s="47"/>
      <c r="D65" s="47"/>
      <c r="E65" s="47"/>
      <c r="F65" s="47"/>
      <c r="G65" s="47"/>
      <c r="H65" s="47"/>
      <c r="I65" s="144"/>
      <c r="J65" s="47"/>
      <c r="K65" s="51"/>
    </row>
    <row r="66" s="1" customFormat="1" ht="6.96" customHeight="1">
      <c r="B66" s="67"/>
      <c r="C66" s="68"/>
      <c r="D66" s="68"/>
      <c r="E66" s="68"/>
      <c r="F66" s="68"/>
      <c r="G66" s="68"/>
      <c r="H66" s="68"/>
      <c r="I66" s="166"/>
      <c r="J66" s="68"/>
      <c r="K66" s="69"/>
    </row>
    <row r="70" s="1" customFormat="1" ht="6.96" customHeight="1">
      <c r="B70" s="70"/>
      <c r="C70" s="71"/>
      <c r="D70" s="71"/>
      <c r="E70" s="71"/>
      <c r="F70" s="71"/>
      <c r="G70" s="71"/>
      <c r="H70" s="71"/>
      <c r="I70" s="169"/>
      <c r="J70" s="71"/>
      <c r="K70" s="71"/>
      <c r="L70" s="72"/>
    </row>
    <row r="71" s="1" customFormat="1" ht="36.96" customHeight="1">
      <c r="B71" s="46"/>
      <c r="C71" s="73" t="s">
        <v>128</v>
      </c>
      <c r="D71" s="74"/>
      <c r="E71" s="74"/>
      <c r="F71" s="74"/>
      <c r="G71" s="74"/>
      <c r="H71" s="74"/>
      <c r="I71" s="191"/>
      <c r="J71" s="74"/>
      <c r="K71" s="74"/>
      <c r="L71" s="72"/>
    </row>
    <row r="72" s="1" customFormat="1" ht="6.96" customHeight="1">
      <c r="B72" s="46"/>
      <c r="C72" s="74"/>
      <c r="D72" s="74"/>
      <c r="E72" s="74"/>
      <c r="F72" s="74"/>
      <c r="G72" s="74"/>
      <c r="H72" s="74"/>
      <c r="I72" s="191"/>
      <c r="J72" s="74"/>
      <c r="K72" s="74"/>
      <c r="L72" s="72"/>
    </row>
    <row r="73" s="1" customFormat="1" ht="14.4" customHeight="1">
      <c r="B73" s="46"/>
      <c r="C73" s="76" t="s">
        <v>18</v>
      </c>
      <c r="D73" s="74"/>
      <c r="E73" s="74"/>
      <c r="F73" s="74"/>
      <c r="G73" s="74"/>
      <c r="H73" s="74"/>
      <c r="I73" s="191"/>
      <c r="J73" s="74"/>
      <c r="K73" s="74"/>
      <c r="L73" s="72"/>
    </row>
    <row r="74" s="1" customFormat="1" ht="16.5" customHeight="1">
      <c r="B74" s="46"/>
      <c r="C74" s="74"/>
      <c r="D74" s="74"/>
      <c r="E74" s="192" t="str">
        <f>E7</f>
        <v>Byt č.1 - Šultysova 167 KH</v>
      </c>
      <c r="F74" s="76"/>
      <c r="G74" s="76"/>
      <c r="H74" s="76"/>
      <c r="I74" s="191"/>
      <c r="J74" s="74"/>
      <c r="K74" s="74"/>
      <c r="L74" s="72"/>
    </row>
    <row r="75" s="1" customFormat="1" ht="14.4" customHeight="1">
      <c r="B75" s="46"/>
      <c r="C75" s="76" t="s">
        <v>102</v>
      </c>
      <c r="D75" s="74"/>
      <c r="E75" s="74"/>
      <c r="F75" s="74"/>
      <c r="G75" s="74"/>
      <c r="H75" s="74"/>
      <c r="I75" s="191"/>
      <c r="J75" s="74"/>
      <c r="K75" s="74"/>
      <c r="L75" s="72"/>
    </row>
    <row r="76" s="1" customFormat="1" ht="17.25" customHeight="1">
      <c r="B76" s="46"/>
      <c r="C76" s="74"/>
      <c r="D76" s="74"/>
      <c r="E76" s="82" t="str">
        <f>E9</f>
        <v>17707UT - Vytápění</v>
      </c>
      <c r="F76" s="74"/>
      <c r="G76" s="74"/>
      <c r="H76" s="74"/>
      <c r="I76" s="191"/>
      <c r="J76" s="74"/>
      <c r="K76" s="74"/>
      <c r="L76" s="72"/>
    </row>
    <row r="77" s="1" customFormat="1" ht="6.96" customHeight="1">
      <c r="B77" s="46"/>
      <c r="C77" s="74"/>
      <c r="D77" s="74"/>
      <c r="E77" s="74"/>
      <c r="F77" s="74"/>
      <c r="G77" s="74"/>
      <c r="H77" s="74"/>
      <c r="I77" s="191"/>
      <c r="J77" s="74"/>
      <c r="K77" s="74"/>
      <c r="L77" s="72"/>
    </row>
    <row r="78" s="1" customFormat="1" ht="18" customHeight="1">
      <c r="B78" s="46"/>
      <c r="C78" s="76" t="s">
        <v>23</v>
      </c>
      <c r="D78" s="74"/>
      <c r="E78" s="74"/>
      <c r="F78" s="193" t="str">
        <f>F12</f>
        <v>Šultysova 167, Kutná Hora - Vnitřní Město</v>
      </c>
      <c r="G78" s="74"/>
      <c r="H78" s="74"/>
      <c r="I78" s="194" t="s">
        <v>25</v>
      </c>
      <c r="J78" s="85" t="str">
        <f>IF(J12="","",J12)</f>
        <v>16. 3. 2018</v>
      </c>
      <c r="K78" s="74"/>
      <c r="L78" s="72"/>
    </row>
    <row r="79" s="1" customFormat="1" ht="6.96" customHeight="1">
      <c r="B79" s="46"/>
      <c r="C79" s="74"/>
      <c r="D79" s="74"/>
      <c r="E79" s="74"/>
      <c r="F79" s="74"/>
      <c r="G79" s="74"/>
      <c r="H79" s="74"/>
      <c r="I79" s="191"/>
      <c r="J79" s="74"/>
      <c r="K79" s="74"/>
      <c r="L79" s="72"/>
    </row>
    <row r="80" s="1" customFormat="1">
      <c r="B80" s="46"/>
      <c r="C80" s="76" t="s">
        <v>27</v>
      </c>
      <c r="D80" s="74"/>
      <c r="E80" s="74"/>
      <c r="F80" s="193" t="str">
        <f>E15</f>
        <v>Město Kutná Hora</v>
      </c>
      <c r="G80" s="74"/>
      <c r="H80" s="74"/>
      <c r="I80" s="194" t="s">
        <v>35</v>
      </c>
      <c r="J80" s="193" t="str">
        <f>E21</f>
        <v>Kutnohorská stavební projekce,ing.Martin Hádek</v>
      </c>
      <c r="K80" s="74"/>
      <c r="L80" s="72"/>
    </row>
    <row r="81" s="1" customFormat="1" ht="14.4" customHeight="1">
      <c r="B81" s="46"/>
      <c r="C81" s="76" t="s">
        <v>33</v>
      </c>
      <c r="D81" s="74"/>
      <c r="E81" s="74"/>
      <c r="F81" s="193" t="str">
        <f>IF(E18="","",E18)</f>
        <v/>
      </c>
      <c r="G81" s="74"/>
      <c r="H81" s="74"/>
      <c r="I81" s="191"/>
      <c r="J81" s="74"/>
      <c r="K81" s="74"/>
      <c r="L81" s="72"/>
    </row>
    <row r="82" s="1" customFormat="1" ht="10.32" customHeight="1">
      <c r="B82" s="46"/>
      <c r="C82" s="74"/>
      <c r="D82" s="74"/>
      <c r="E82" s="74"/>
      <c r="F82" s="74"/>
      <c r="G82" s="74"/>
      <c r="H82" s="74"/>
      <c r="I82" s="191"/>
      <c r="J82" s="74"/>
      <c r="K82" s="74"/>
      <c r="L82" s="72"/>
    </row>
    <row r="83" s="9" customFormat="1" ht="29.28" customHeight="1">
      <c r="B83" s="195"/>
      <c r="C83" s="196" t="s">
        <v>129</v>
      </c>
      <c r="D83" s="197" t="s">
        <v>59</v>
      </c>
      <c r="E83" s="197" t="s">
        <v>55</v>
      </c>
      <c r="F83" s="197" t="s">
        <v>130</v>
      </c>
      <c r="G83" s="197" t="s">
        <v>131</v>
      </c>
      <c r="H83" s="197" t="s">
        <v>132</v>
      </c>
      <c r="I83" s="198" t="s">
        <v>133</v>
      </c>
      <c r="J83" s="197" t="s">
        <v>106</v>
      </c>
      <c r="K83" s="199" t="s">
        <v>134</v>
      </c>
      <c r="L83" s="200"/>
      <c r="M83" s="102" t="s">
        <v>135</v>
      </c>
      <c r="N83" s="103" t="s">
        <v>44</v>
      </c>
      <c r="O83" s="103" t="s">
        <v>136</v>
      </c>
      <c r="P83" s="103" t="s">
        <v>137</v>
      </c>
      <c r="Q83" s="103" t="s">
        <v>138</v>
      </c>
      <c r="R83" s="103" t="s">
        <v>139</v>
      </c>
      <c r="S83" s="103" t="s">
        <v>140</v>
      </c>
      <c r="T83" s="104" t="s">
        <v>141</v>
      </c>
    </row>
    <row r="84" s="1" customFormat="1" ht="29.28" customHeight="1">
      <c r="B84" s="46"/>
      <c r="C84" s="108" t="s">
        <v>107</v>
      </c>
      <c r="D84" s="74"/>
      <c r="E84" s="74"/>
      <c r="F84" s="74"/>
      <c r="G84" s="74"/>
      <c r="H84" s="74"/>
      <c r="I84" s="191"/>
      <c r="J84" s="201">
        <f>BK84</f>
        <v>0</v>
      </c>
      <c r="K84" s="74"/>
      <c r="L84" s="72"/>
      <c r="M84" s="105"/>
      <c r="N84" s="106"/>
      <c r="O84" s="106"/>
      <c r="P84" s="202">
        <f>P85+P90</f>
        <v>0</v>
      </c>
      <c r="Q84" s="106"/>
      <c r="R84" s="202">
        <f>R85+R90</f>
        <v>0.45567999999999997</v>
      </c>
      <c r="S84" s="106"/>
      <c r="T84" s="203">
        <f>T85+T90</f>
        <v>0</v>
      </c>
      <c r="AT84" s="24" t="s">
        <v>73</v>
      </c>
      <c r="AU84" s="24" t="s">
        <v>108</v>
      </c>
      <c r="BK84" s="204">
        <f>BK85+BK90</f>
        <v>0</v>
      </c>
    </row>
    <row r="85" s="10" customFormat="1" ht="37.44" customHeight="1">
      <c r="B85" s="205"/>
      <c r="C85" s="206"/>
      <c r="D85" s="207" t="s">
        <v>73</v>
      </c>
      <c r="E85" s="208" t="s">
        <v>142</v>
      </c>
      <c r="F85" s="208" t="s">
        <v>143</v>
      </c>
      <c r="G85" s="206"/>
      <c r="H85" s="206"/>
      <c r="I85" s="209"/>
      <c r="J85" s="210">
        <f>BK85</f>
        <v>0</v>
      </c>
      <c r="K85" s="206"/>
      <c r="L85" s="211"/>
      <c r="M85" s="212"/>
      <c r="N85" s="213"/>
      <c r="O85" s="213"/>
      <c r="P85" s="214">
        <f>P86</f>
        <v>0</v>
      </c>
      <c r="Q85" s="213"/>
      <c r="R85" s="214">
        <f>R86</f>
        <v>0</v>
      </c>
      <c r="S85" s="213"/>
      <c r="T85" s="215">
        <f>T86</f>
        <v>0</v>
      </c>
      <c r="AR85" s="216" t="s">
        <v>82</v>
      </c>
      <c r="AT85" s="217" t="s">
        <v>73</v>
      </c>
      <c r="AU85" s="217" t="s">
        <v>74</v>
      </c>
      <c r="AY85" s="216" t="s">
        <v>144</v>
      </c>
      <c r="BK85" s="218">
        <f>BK86</f>
        <v>0</v>
      </c>
    </row>
    <row r="86" s="10" customFormat="1" ht="19.92" customHeight="1">
      <c r="B86" s="205"/>
      <c r="C86" s="206"/>
      <c r="D86" s="207" t="s">
        <v>73</v>
      </c>
      <c r="E86" s="219" t="s">
        <v>198</v>
      </c>
      <c r="F86" s="219" t="s">
        <v>818</v>
      </c>
      <c r="G86" s="206"/>
      <c r="H86" s="206"/>
      <c r="I86" s="209"/>
      <c r="J86" s="220">
        <f>BK86</f>
        <v>0</v>
      </c>
      <c r="K86" s="206"/>
      <c r="L86" s="211"/>
      <c r="M86" s="212"/>
      <c r="N86" s="213"/>
      <c r="O86" s="213"/>
      <c r="P86" s="214">
        <f>SUM(P87:P89)</f>
        <v>0</v>
      </c>
      <c r="Q86" s="213"/>
      <c r="R86" s="214">
        <f>SUM(R87:R89)</f>
        <v>0</v>
      </c>
      <c r="S86" s="213"/>
      <c r="T86" s="215">
        <f>SUM(T87:T89)</f>
        <v>0</v>
      </c>
      <c r="AR86" s="216" t="s">
        <v>82</v>
      </c>
      <c r="AT86" s="217" t="s">
        <v>73</v>
      </c>
      <c r="AU86" s="217" t="s">
        <v>82</v>
      </c>
      <c r="AY86" s="216" t="s">
        <v>144</v>
      </c>
      <c r="BK86" s="218">
        <f>SUM(BK87:BK89)</f>
        <v>0</v>
      </c>
    </row>
    <row r="87" s="1" customFormat="1" ht="51" customHeight="1">
      <c r="B87" s="46"/>
      <c r="C87" s="221" t="s">
        <v>82</v>
      </c>
      <c r="D87" s="221" t="s">
        <v>147</v>
      </c>
      <c r="E87" s="222" t="s">
        <v>819</v>
      </c>
      <c r="F87" s="223" t="s">
        <v>820</v>
      </c>
      <c r="G87" s="224" t="s">
        <v>808</v>
      </c>
      <c r="H87" s="225">
        <v>1</v>
      </c>
      <c r="I87" s="226"/>
      <c r="J87" s="227">
        <f>ROUND(I87*H87,2)</f>
        <v>0</v>
      </c>
      <c r="K87" s="223" t="s">
        <v>21</v>
      </c>
      <c r="L87" s="72"/>
      <c r="M87" s="228" t="s">
        <v>21</v>
      </c>
      <c r="N87" s="229" t="s">
        <v>46</v>
      </c>
      <c r="O87" s="47"/>
      <c r="P87" s="230">
        <f>O87*H87</f>
        <v>0</v>
      </c>
      <c r="Q87" s="230">
        <v>0</v>
      </c>
      <c r="R87" s="230">
        <f>Q87*H87</f>
        <v>0</v>
      </c>
      <c r="S87" s="230">
        <v>0</v>
      </c>
      <c r="T87" s="231">
        <f>S87*H87</f>
        <v>0</v>
      </c>
      <c r="AR87" s="24" t="s">
        <v>493</v>
      </c>
      <c r="AT87" s="24" t="s">
        <v>147</v>
      </c>
      <c r="AU87" s="24" t="s">
        <v>153</v>
      </c>
      <c r="AY87" s="24" t="s">
        <v>144</v>
      </c>
      <c r="BE87" s="232">
        <f>IF(N87="základní",J87,0)</f>
        <v>0</v>
      </c>
      <c r="BF87" s="232">
        <f>IF(N87="snížená",J87,0)</f>
        <v>0</v>
      </c>
      <c r="BG87" s="232">
        <f>IF(N87="zákl. přenesená",J87,0)</f>
        <v>0</v>
      </c>
      <c r="BH87" s="232">
        <f>IF(N87="sníž. přenesená",J87,0)</f>
        <v>0</v>
      </c>
      <c r="BI87" s="232">
        <f>IF(N87="nulová",J87,0)</f>
        <v>0</v>
      </c>
      <c r="BJ87" s="24" t="s">
        <v>153</v>
      </c>
      <c r="BK87" s="232">
        <f>ROUND(I87*H87,2)</f>
        <v>0</v>
      </c>
      <c r="BL87" s="24" t="s">
        <v>493</v>
      </c>
      <c r="BM87" s="24" t="s">
        <v>821</v>
      </c>
    </row>
    <row r="88" s="1" customFormat="1" ht="16.5" customHeight="1">
      <c r="B88" s="46"/>
      <c r="C88" s="221" t="s">
        <v>153</v>
      </c>
      <c r="D88" s="221" t="s">
        <v>147</v>
      </c>
      <c r="E88" s="222" t="s">
        <v>822</v>
      </c>
      <c r="F88" s="223" t="s">
        <v>823</v>
      </c>
      <c r="G88" s="224" t="s">
        <v>808</v>
      </c>
      <c r="H88" s="225">
        <v>1</v>
      </c>
      <c r="I88" s="226"/>
      <c r="J88" s="227">
        <f>ROUND(I88*H88,2)</f>
        <v>0</v>
      </c>
      <c r="K88" s="223" t="s">
        <v>21</v>
      </c>
      <c r="L88" s="72"/>
      <c r="M88" s="228" t="s">
        <v>21</v>
      </c>
      <c r="N88" s="229" t="s">
        <v>46</v>
      </c>
      <c r="O88" s="47"/>
      <c r="P88" s="230">
        <f>O88*H88</f>
        <v>0</v>
      </c>
      <c r="Q88" s="230">
        <v>0</v>
      </c>
      <c r="R88" s="230">
        <f>Q88*H88</f>
        <v>0</v>
      </c>
      <c r="S88" s="230">
        <v>0</v>
      </c>
      <c r="T88" s="231">
        <f>S88*H88</f>
        <v>0</v>
      </c>
      <c r="AR88" s="24" t="s">
        <v>239</v>
      </c>
      <c r="AT88" s="24" t="s">
        <v>147</v>
      </c>
      <c r="AU88" s="24" t="s">
        <v>153</v>
      </c>
      <c r="AY88" s="24" t="s">
        <v>144</v>
      </c>
      <c r="BE88" s="232">
        <f>IF(N88="základní",J88,0)</f>
        <v>0</v>
      </c>
      <c r="BF88" s="232">
        <f>IF(N88="snížená",J88,0)</f>
        <v>0</v>
      </c>
      <c r="BG88" s="232">
        <f>IF(N88="zákl. přenesená",J88,0)</f>
        <v>0</v>
      </c>
      <c r="BH88" s="232">
        <f>IF(N88="sníž. přenesená",J88,0)</f>
        <v>0</v>
      </c>
      <c r="BI88" s="232">
        <f>IF(N88="nulová",J88,0)</f>
        <v>0</v>
      </c>
      <c r="BJ88" s="24" t="s">
        <v>153</v>
      </c>
      <c r="BK88" s="232">
        <f>ROUND(I88*H88,2)</f>
        <v>0</v>
      </c>
      <c r="BL88" s="24" t="s">
        <v>239</v>
      </c>
      <c r="BM88" s="24" t="s">
        <v>824</v>
      </c>
    </row>
    <row r="89" s="1" customFormat="1" ht="16.5" customHeight="1">
      <c r="B89" s="46"/>
      <c r="C89" s="221" t="s">
        <v>145</v>
      </c>
      <c r="D89" s="221" t="s">
        <v>147</v>
      </c>
      <c r="E89" s="222" t="s">
        <v>825</v>
      </c>
      <c r="F89" s="223" t="s">
        <v>826</v>
      </c>
      <c r="G89" s="224" t="s">
        <v>808</v>
      </c>
      <c r="H89" s="225">
        <v>1</v>
      </c>
      <c r="I89" s="226"/>
      <c r="J89" s="227">
        <f>ROUND(I89*H89,2)</f>
        <v>0</v>
      </c>
      <c r="K89" s="223" t="s">
        <v>21</v>
      </c>
      <c r="L89" s="72"/>
      <c r="M89" s="228" t="s">
        <v>21</v>
      </c>
      <c r="N89" s="229" t="s">
        <v>46</v>
      </c>
      <c r="O89" s="47"/>
      <c r="P89" s="230">
        <f>O89*H89</f>
        <v>0</v>
      </c>
      <c r="Q89" s="230">
        <v>0</v>
      </c>
      <c r="R89" s="230">
        <f>Q89*H89</f>
        <v>0</v>
      </c>
      <c r="S89" s="230">
        <v>0</v>
      </c>
      <c r="T89" s="231">
        <f>S89*H89</f>
        <v>0</v>
      </c>
      <c r="AR89" s="24" t="s">
        <v>239</v>
      </c>
      <c r="AT89" s="24" t="s">
        <v>147</v>
      </c>
      <c r="AU89" s="24" t="s">
        <v>153</v>
      </c>
      <c r="AY89" s="24" t="s">
        <v>144</v>
      </c>
      <c r="BE89" s="232">
        <f>IF(N89="základní",J89,0)</f>
        <v>0</v>
      </c>
      <c r="BF89" s="232">
        <f>IF(N89="snížená",J89,0)</f>
        <v>0</v>
      </c>
      <c r="BG89" s="232">
        <f>IF(N89="zákl. přenesená",J89,0)</f>
        <v>0</v>
      </c>
      <c r="BH89" s="232">
        <f>IF(N89="sníž. přenesená",J89,0)</f>
        <v>0</v>
      </c>
      <c r="BI89" s="232">
        <f>IF(N89="nulová",J89,0)</f>
        <v>0</v>
      </c>
      <c r="BJ89" s="24" t="s">
        <v>153</v>
      </c>
      <c r="BK89" s="232">
        <f>ROUND(I89*H89,2)</f>
        <v>0</v>
      </c>
      <c r="BL89" s="24" t="s">
        <v>239</v>
      </c>
      <c r="BM89" s="24" t="s">
        <v>827</v>
      </c>
    </row>
    <row r="90" s="10" customFormat="1" ht="37.44" customHeight="1">
      <c r="B90" s="205"/>
      <c r="C90" s="206"/>
      <c r="D90" s="207" t="s">
        <v>73</v>
      </c>
      <c r="E90" s="208" t="s">
        <v>369</v>
      </c>
      <c r="F90" s="208" t="s">
        <v>370</v>
      </c>
      <c r="G90" s="206"/>
      <c r="H90" s="206"/>
      <c r="I90" s="209"/>
      <c r="J90" s="210">
        <f>BK90</f>
        <v>0</v>
      </c>
      <c r="K90" s="206"/>
      <c r="L90" s="211"/>
      <c r="M90" s="212"/>
      <c r="N90" s="213"/>
      <c r="O90" s="213"/>
      <c r="P90" s="214">
        <f>P91+P100+P109+P122+P136</f>
        <v>0</v>
      </c>
      <c r="Q90" s="213"/>
      <c r="R90" s="214">
        <f>R91+R100+R109+R122+R136</f>
        <v>0.45567999999999997</v>
      </c>
      <c r="S90" s="213"/>
      <c r="T90" s="215">
        <f>T91+T100+T109+T122+T136</f>
        <v>0</v>
      </c>
      <c r="AR90" s="216" t="s">
        <v>153</v>
      </c>
      <c r="AT90" s="217" t="s">
        <v>73</v>
      </c>
      <c r="AU90" s="217" t="s">
        <v>74</v>
      </c>
      <c r="AY90" s="216" t="s">
        <v>144</v>
      </c>
      <c r="BK90" s="218">
        <f>BK91+BK100+BK109+BK122+BK136</f>
        <v>0</v>
      </c>
    </row>
    <row r="91" s="10" customFormat="1" ht="19.92" customHeight="1">
      <c r="B91" s="205"/>
      <c r="C91" s="206"/>
      <c r="D91" s="207" t="s">
        <v>73</v>
      </c>
      <c r="E91" s="219" t="s">
        <v>828</v>
      </c>
      <c r="F91" s="219" t="s">
        <v>829</v>
      </c>
      <c r="G91" s="206"/>
      <c r="H91" s="206"/>
      <c r="I91" s="209"/>
      <c r="J91" s="220">
        <f>BK91</f>
        <v>0</v>
      </c>
      <c r="K91" s="206"/>
      <c r="L91" s="211"/>
      <c r="M91" s="212"/>
      <c r="N91" s="213"/>
      <c r="O91" s="213"/>
      <c r="P91" s="214">
        <f>SUM(P92:P99)</f>
        <v>0</v>
      </c>
      <c r="Q91" s="213"/>
      <c r="R91" s="214">
        <f>SUM(R92:R99)</f>
        <v>0.0033500000000000001</v>
      </c>
      <c r="S91" s="213"/>
      <c r="T91" s="215">
        <f>SUM(T92:T99)</f>
        <v>0</v>
      </c>
      <c r="AR91" s="216" t="s">
        <v>153</v>
      </c>
      <c r="AT91" s="217" t="s">
        <v>73</v>
      </c>
      <c r="AU91" s="217" t="s">
        <v>82</v>
      </c>
      <c r="AY91" s="216" t="s">
        <v>144</v>
      </c>
      <c r="BK91" s="218">
        <f>SUM(BK92:BK99)</f>
        <v>0</v>
      </c>
    </row>
    <row r="92" s="1" customFormat="1" ht="38.25" customHeight="1">
      <c r="B92" s="46"/>
      <c r="C92" s="221" t="s">
        <v>364</v>
      </c>
      <c r="D92" s="221" t="s">
        <v>147</v>
      </c>
      <c r="E92" s="222" t="s">
        <v>830</v>
      </c>
      <c r="F92" s="223" t="s">
        <v>831</v>
      </c>
      <c r="G92" s="224" t="s">
        <v>414</v>
      </c>
      <c r="H92" s="225">
        <v>59</v>
      </c>
      <c r="I92" s="226"/>
      <c r="J92" s="227">
        <f>ROUND(I92*H92,2)</f>
        <v>0</v>
      </c>
      <c r="K92" s="223" t="s">
        <v>151</v>
      </c>
      <c r="L92" s="72"/>
      <c r="M92" s="228" t="s">
        <v>21</v>
      </c>
      <c r="N92" s="229" t="s">
        <v>46</v>
      </c>
      <c r="O92" s="47"/>
      <c r="P92" s="230">
        <f>O92*H92</f>
        <v>0</v>
      </c>
      <c r="Q92" s="230">
        <v>0</v>
      </c>
      <c r="R92" s="230">
        <f>Q92*H92</f>
        <v>0</v>
      </c>
      <c r="S92" s="230">
        <v>0</v>
      </c>
      <c r="T92" s="231">
        <f>S92*H92</f>
        <v>0</v>
      </c>
      <c r="AR92" s="24" t="s">
        <v>239</v>
      </c>
      <c r="AT92" s="24" t="s">
        <v>147</v>
      </c>
      <c r="AU92" s="24" t="s">
        <v>153</v>
      </c>
      <c r="AY92" s="24" t="s">
        <v>144</v>
      </c>
      <c r="BE92" s="232">
        <f>IF(N92="základní",J92,0)</f>
        <v>0</v>
      </c>
      <c r="BF92" s="232">
        <f>IF(N92="snížená",J92,0)</f>
        <v>0</v>
      </c>
      <c r="BG92" s="232">
        <f>IF(N92="zákl. přenesená",J92,0)</f>
        <v>0</v>
      </c>
      <c r="BH92" s="232">
        <f>IF(N92="sníž. přenesená",J92,0)</f>
        <v>0</v>
      </c>
      <c r="BI92" s="232">
        <f>IF(N92="nulová",J92,0)</f>
        <v>0</v>
      </c>
      <c r="BJ92" s="24" t="s">
        <v>153</v>
      </c>
      <c r="BK92" s="232">
        <f>ROUND(I92*H92,2)</f>
        <v>0</v>
      </c>
      <c r="BL92" s="24" t="s">
        <v>239</v>
      </c>
      <c r="BM92" s="24" t="s">
        <v>832</v>
      </c>
    </row>
    <row r="93" s="1" customFormat="1">
      <c r="B93" s="46"/>
      <c r="C93" s="74"/>
      <c r="D93" s="235" t="s">
        <v>167</v>
      </c>
      <c r="E93" s="74"/>
      <c r="F93" s="256" t="s">
        <v>833</v>
      </c>
      <c r="G93" s="74"/>
      <c r="H93" s="74"/>
      <c r="I93" s="191"/>
      <c r="J93" s="74"/>
      <c r="K93" s="74"/>
      <c r="L93" s="72"/>
      <c r="M93" s="257"/>
      <c r="N93" s="47"/>
      <c r="O93" s="47"/>
      <c r="P93" s="47"/>
      <c r="Q93" s="47"/>
      <c r="R93" s="47"/>
      <c r="S93" s="47"/>
      <c r="T93" s="95"/>
      <c r="AT93" s="24" t="s">
        <v>167</v>
      </c>
      <c r="AU93" s="24" t="s">
        <v>153</v>
      </c>
    </row>
    <row r="94" s="1" customFormat="1" ht="16.5" customHeight="1">
      <c r="B94" s="46"/>
      <c r="C94" s="258" t="s">
        <v>177</v>
      </c>
      <c r="D94" s="258" t="s">
        <v>246</v>
      </c>
      <c r="E94" s="259" t="s">
        <v>834</v>
      </c>
      <c r="F94" s="260" t="s">
        <v>835</v>
      </c>
      <c r="G94" s="261" t="s">
        <v>414</v>
      </c>
      <c r="H94" s="262">
        <v>21</v>
      </c>
      <c r="I94" s="263"/>
      <c r="J94" s="264">
        <f>ROUND(I94*H94,2)</f>
        <v>0</v>
      </c>
      <c r="K94" s="260" t="s">
        <v>836</v>
      </c>
      <c r="L94" s="265"/>
      <c r="M94" s="266" t="s">
        <v>21</v>
      </c>
      <c r="N94" s="267" t="s">
        <v>46</v>
      </c>
      <c r="O94" s="47"/>
      <c r="P94" s="230">
        <f>O94*H94</f>
        <v>0</v>
      </c>
      <c r="Q94" s="230">
        <v>3.0000000000000001E-05</v>
      </c>
      <c r="R94" s="230">
        <f>Q94*H94</f>
        <v>0.00063000000000000003</v>
      </c>
      <c r="S94" s="230">
        <v>0</v>
      </c>
      <c r="T94" s="231">
        <f>S94*H94</f>
        <v>0</v>
      </c>
      <c r="AR94" s="24" t="s">
        <v>320</v>
      </c>
      <c r="AT94" s="24" t="s">
        <v>246</v>
      </c>
      <c r="AU94" s="24" t="s">
        <v>153</v>
      </c>
      <c r="AY94" s="24" t="s">
        <v>144</v>
      </c>
      <c r="BE94" s="232">
        <f>IF(N94="základní",J94,0)</f>
        <v>0</v>
      </c>
      <c r="BF94" s="232">
        <f>IF(N94="snížená",J94,0)</f>
        <v>0</v>
      </c>
      <c r="BG94" s="232">
        <f>IF(N94="zákl. přenesená",J94,0)</f>
        <v>0</v>
      </c>
      <c r="BH94" s="232">
        <f>IF(N94="sníž. přenesená",J94,0)</f>
        <v>0</v>
      </c>
      <c r="BI94" s="232">
        <f>IF(N94="nulová",J94,0)</f>
        <v>0</v>
      </c>
      <c r="BJ94" s="24" t="s">
        <v>153</v>
      </c>
      <c r="BK94" s="232">
        <f>ROUND(I94*H94,2)</f>
        <v>0</v>
      </c>
      <c r="BL94" s="24" t="s">
        <v>239</v>
      </c>
      <c r="BM94" s="24" t="s">
        <v>837</v>
      </c>
    </row>
    <row r="95" s="1" customFormat="1" ht="16.5" customHeight="1">
      <c r="B95" s="46"/>
      <c r="C95" s="258" t="s">
        <v>183</v>
      </c>
      <c r="D95" s="258" t="s">
        <v>246</v>
      </c>
      <c r="E95" s="259" t="s">
        <v>838</v>
      </c>
      <c r="F95" s="260" t="s">
        <v>839</v>
      </c>
      <c r="G95" s="261" t="s">
        <v>414</v>
      </c>
      <c r="H95" s="262">
        <v>5</v>
      </c>
      <c r="I95" s="263"/>
      <c r="J95" s="264">
        <f>ROUND(I95*H95,2)</f>
        <v>0</v>
      </c>
      <c r="K95" s="260" t="s">
        <v>840</v>
      </c>
      <c r="L95" s="265"/>
      <c r="M95" s="266" t="s">
        <v>21</v>
      </c>
      <c r="N95" s="267" t="s">
        <v>46</v>
      </c>
      <c r="O95" s="47"/>
      <c r="P95" s="230">
        <f>O95*H95</f>
        <v>0</v>
      </c>
      <c r="Q95" s="230">
        <v>4.0000000000000003E-05</v>
      </c>
      <c r="R95" s="230">
        <f>Q95*H95</f>
        <v>0.00020000000000000001</v>
      </c>
      <c r="S95" s="230">
        <v>0</v>
      </c>
      <c r="T95" s="231">
        <f>S95*H95</f>
        <v>0</v>
      </c>
      <c r="AR95" s="24" t="s">
        <v>320</v>
      </c>
      <c r="AT95" s="24" t="s">
        <v>246</v>
      </c>
      <c r="AU95" s="24" t="s">
        <v>153</v>
      </c>
      <c r="AY95" s="24" t="s">
        <v>144</v>
      </c>
      <c r="BE95" s="232">
        <f>IF(N95="základní",J95,0)</f>
        <v>0</v>
      </c>
      <c r="BF95" s="232">
        <f>IF(N95="snížená",J95,0)</f>
        <v>0</v>
      </c>
      <c r="BG95" s="232">
        <f>IF(N95="zákl. přenesená",J95,0)</f>
        <v>0</v>
      </c>
      <c r="BH95" s="232">
        <f>IF(N95="sníž. přenesená",J95,0)</f>
        <v>0</v>
      </c>
      <c r="BI95" s="232">
        <f>IF(N95="nulová",J95,0)</f>
        <v>0</v>
      </c>
      <c r="BJ95" s="24" t="s">
        <v>153</v>
      </c>
      <c r="BK95" s="232">
        <f>ROUND(I95*H95,2)</f>
        <v>0</v>
      </c>
      <c r="BL95" s="24" t="s">
        <v>239</v>
      </c>
      <c r="BM95" s="24" t="s">
        <v>841</v>
      </c>
    </row>
    <row r="96" s="1" customFormat="1" ht="16.5" customHeight="1">
      <c r="B96" s="46"/>
      <c r="C96" s="258" t="s">
        <v>373</v>
      </c>
      <c r="D96" s="258" t="s">
        <v>246</v>
      </c>
      <c r="E96" s="259" t="s">
        <v>842</v>
      </c>
      <c r="F96" s="260" t="s">
        <v>843</v>
      </c>
      <c r="G96" s="261" t="s">
        <v>414</v>
      </c>
      <c r="H96" s="262">
        <v>33</v>
      </c>
      <c r="I96" s="263"/>
      <c r="J96" s="264">
        <f>ROUND(I96*H96,2)</f>
        <v>0</v>
      </c>
      <c r="K96" s="260" t="s">
        <v>151</v>
      </c>
      <c r="L96" s="265"/>
      <c r="M96" s="266" t="s">
        <v>21</v>
      </c>
      <c r="N96" s="267" t="s">
        <v>46</v>
      </c>
      <c r="O96" s="47"/>
      <c r="P96" s="230">
        <f>O96*H96</f>
        <v>0</v>
      </c>
      <c r="Q96" s="230">
        <v>4.0000000000000003E-05</v>
      </c>
      <c r="R96" s="230">
        <f>Q96*H96</f>
        <v>0.0013200000000000002</v>
      </c>
      <c r="S96" s="230">
        <v>0</v>
      </c>
      <c r="T96" s="231">
        <f>S96*H96</f>
        <v>0</v>
      </c>
      <c r="AR96" s="24" t="s">
        <v>320</v>
      </c>
      <c r="AT96" s="24" t="s">
        <v>246</v>
      </c>
      <c r="AU96" s="24" t="s">
        <v>153</v>
      </c>
      <c r="AY96" s="24" t="s">
        <v>144</v>
      </c>
      <c r="BE96" s="232">
        <f>IF(N96="základní",J96,0)</f>
        <v>0</v>
      </c>
      <c r="BF96" s="232">
        <f>IF(N96="snížená",J96,0)</f>
        <v>0</v>
      </c>
      <c r="BG96" s="232">
        <f>IF(N96="zákl. přenesená",J96,0)</f>
        <v>0</v>
      </c>
      <c r="BH96" s="232">
        <f>IF(N96="sníž. přenesená",J96,0)</f>
        <v>0</v>
      </c>
      <c r="BI96" s="232">
        <f>IF(N96="nulová",J96,0)</f>
        <v>0</v>
      </c>
      <c r="BJ96" s="24" t="s">
        <v>153</v>
      </c>
      <c r="BK96" s="232">
        <f>ROUND(I96*H96,2)</f>
        <v>0</v>
      </c>
      <c r="BL96" s="24" t="s">
        <v>239</v>
      </c>
      <c r="BM96" s="24" t="s">
        <v>844</v>
      </c>
    </row>
    <row r="97" s="1" customFormat="1" ht="16.5" customHeight="1">
      <c r="B97" s="46"/>
      <c r="C97" s="258" t="s">
        <v>189</v>
      </c>
      <c r="D97" s="258" t="s">
        <v>246</v>
      </c>
      <c r="E97" s="259" t="s">
        <v>845</v>
      </c>
      <c r="F97" s="260" t="s">
        <v>846</v>
      </c>
      <c r="G97" s="261" t="s">
        <v>242</v>
      </c>
      <c r="H97" s="262">
        <v>3</v>
      </c>
      <c r="I97" s="263"/>
      <c r="J97" s="264">
        <f>ROUND(I97*H97,2)</f>
        <v>0</v>
      </c>
      <c r="K97" s="260" t="s">
        <v>836</v>
      </c>
      <c r="L97" s="265"/>
      <c r="M97" s="266" t="s">
        <v>21</v>
      </c>
      <c r="N97" s="267" t="s">
        <v>46</v>
      </c>
      <c r="O97" s="47"/>
      <c r="P97" s="230">
        <f>O97*H97</f>
        <v>0</v>
      </c>
      <c r="Q97" s="230">
        <v>0.00040000000000000002</v>
      </c>
      <c r="R97" s="230">
        <f>Q97*H97</f>
        <v>0.0012000000000000001</v>
      </c>
      <c r="S97" s="230">
        <v>0</v>
      </c>
      <c r="T97" s="231">
        <f>S97*H97</f>
        <v>0</v>
      </c>
      <c r="AR97" s="24" t="s">
        <v>320</v>
      </c>
      <c r="AT97" s="24" t="s">
        <v>246</v>
      </c>
      <c r="AU97" s="24" t="s">
        <v>153</v>
      </c>
      <c r="AY97" s="24" t="s">
        <v>144</v>
      </c>
      <c r="BE97" s="232">
        <f>IF(N97="základní",J97,0)</f>
        <v>0</v>
      </c>
      <c r="BF97" s="232">
        <f>IF(N97="snížená",J97,0)</f>
        <v>0</v>
      </c>
      <c r="BG97" s="232">
        <f>IF(N97="zákl. přenesená",J97,0)</f>
        <v>0</v>
      </c>
      <c r="BH97" s="232">
        <f>IF(N97="sníž. přenesená",J97,0)</f>
        <v>0</v>
      </c>
      <c r="BI97" s="232">
        <f>IF(N97="nulová",J97,0)</f>
        <v>0</v>
      </c>
      <c r="BJ97" s="24" t="s">
        <v>153</v>
      </c>
      <c r="BK97" s="232">
        <f>ROUND(I97*H97,2)</f>
        <v>0</v>
      </c>
      <c r="BL97" s="24" t="s">
        <v>239</v>
      </c>
      <c r="BM97" s="24" t="s">
        <v>847</v>
      </c>
    </row>
    <row r="98" s="1" customFormat="1" ht="38.25" customHeight="1">
      <c r="B98" s="46"/>
      <c r="C98" s="221" t="s">
        <v>194</v>
      </c>
      <c r="D98" s="221" t="s">
        <v>147</v>
      </c>
      <c r="E98" s="222" t="s">
        <v>848</v>
      </c>
      <c r="F98" s="223" t="s">
        <v>849</v>
      </c>
      <c r="G98" s="224" t="s">
        <v>425</v>
      </c>
      <c r="H98" s="268"/>
      <c r="I98" s="226"/>
      <c r="J98" s="227">
        <f>ROUND(I98*H98,2)</f>
        <v>0</v>
      </c>
      <c r="K98" s="223" t="s">
        <v>840</v>
      </c>
      <c r="L98" s="72"/>
      <c r="M98" s="228" t="s">
        <v>21</v>
      </c>
      <c r="N98" s="229" t="s">
        <v>46</v>
      </c>
      <c r="O98" s="47"/>
      <c r="P98" s="230">
        <f>O98*H98</f>
        <v>0</v>
      </c>
      <c r="Q98" s="230">
        <v>0</v>
      </c>
      <c r="R98" s="230">
        <f>Q98*H98</f>
        <v>0</v>
      </c>
      <c r="S98" s="230">
        <v>0</v>
      </c>
      <c r="T98" s="231">
        <f>S98*H98</f>
        <v>0</v>
      </c>
      <c r="AR98" s="24" t="s">
        <v>239</v>
      </c>
      <c r="AT98" s="24" t="s">
        <v>147</v>
      </c>
      <c r="AU98" s="24" t="s">
        <v>153</v>
      </c>
      <c r="AY98" s="24" t="s">
        <v>144</v>
      </c>
      <c r="BE98" s="232">
        <f>IF(N98="základní",J98,0)</f>
        <v>0</v>
      </c>
      <c r="BF98" s="232">
        <f>IF(N98="snížená",J98,0)</f>
        <v>0</v>
      </c>
      <c r="BG98" s="232">
        <f>IF(N98="zákl. přenesená",J98,0)</f>
        <v>0</v>
      </c>
      <c r="BH98" s="232">
        <f>IF(N98="sníž. přenesená",J98,0)</f>
        <v>0</v>
      </c>
      <c r="BI98" s="232">
        <f>IF(N98="nulová",J98,0)</f>
        <v>0</v>
      </c>
      <c r="BJ98" s="24" t="s">
        <v>153</v>
      </c>
      <c r="BK98" s="232">
        <f>ROUND(I98*H98,2)</f>
        <v>0</v>
      </c>
      <c r="BL98" s="24" t="s">
        <v>239</v>
      </c>
      <c r="BM98" s="24" t="s">
        <v>850</v>
      </c>
    </row>
    <row r="99" s="1" customFormat="1">
      <c r="B99" s="46"/>
      <c r="C99" s="74"/>
      <c r="D99" s="235" t="s">
        <v>167</v>
      </c>
      <c r="E99" s="74"/>
      <c r="F99" s="256" t="s">
        <v>851</v>
      </c>
      <c r="G99" s="74"/>
      <c r="H99" s="74"/>
      <c r="I99" s="191"/>
      <c r="J99" s="74"/>
      <c r="K99" s="74"/>
      <c r="L99" s="72"/>
      <c r="M99" s="257"/>
      <c r="N99" s="47"/>
      <c r="O99" s="47"/>
      <c r="P99" s="47"/>
      <c r="Q99" s="47"/>
      <c r="R99" s="47"/>
      <c r="S99" s="47"/>
      <c r="T99" s="95"/>
      <c r="AT99" s="24" t="s">
        <v>167</v>
      </c>
      <c r="AU99" s="24" t="s">
        <v>153</v>
      </c>
    </row>
    <row r="100" s="10" customFormat="1" ht="29.88" customHeight="1">
      <c r="B100" s="205"/>
      <c r="C100" s="206"/>
      <c r="D100" s="207" t="s">
        <v>73</v>
      </c>
      <c r="E100" s="219" t="s">
        <v>852</v>
      </c>
      <c r="F100" s="219" t="s">
        <v>853</v>
      </c>
      <c r="G100" s="206"/>
      <c r="H100" s="206"/>
      <c r="I100" s="209"/>
      <c r="J100" s="220">
        <f>BK100</f>
        <v>0</v>
      </c>
      <c r="K100" s="206"/>
      <c r="L100" s="211"/>
      <c r="M100" s="212"/>
      <c r="N100" s="213"/>
      <c r="O100" s="213"/>
      <c r="P100" s="214">
        <f>SUM(P101:P108)</f>
        <v>0</v>
      </c>
      <c r="Q100" s="213"/>
      <c r="R100" s="214">
        <f>SUM(R101:R108)</f>
        <v>0.045239999999999995</v>
      </c>
      <c r="S100" s="213"/>
      <c r="T100" s="215">
        <f>SUM(T101:T108)</f>
        <v>0</v>
      </c>
      <c r="AR100" s="216" t="s">
        <v>153</v>
      </c>
      <c r="AT100" s="217" t="s">
        <v>73</v>
      </c>
      <c r="AU100" s="217" t="s">
        <v>82</v>
      </c>
      <c r="AY100" s="216" t="s">
        <v>144</v>
      </c>
      <c r="BK100" s="218">
        <f>SUM(BK101:BK108)</f>
        <v>0</v>
      </c>
    </row>
    <row r="101" s="1" customFormat="1" ht="25.5" customHeight="1">
      <c r="B101" s="46"/>
      <c r="C101" s="221" t="s">
        <v>198</v>
      </c>
      <c r="D101" s="221" t="s">
        <v>147</v>
      </c>
      <c r="E101" s="222" t="s">
        <v>854</v>
      </c>
      <c r="F101" s="223" t="s">
        <v>855</v>
      </c>
      <c r="G101" s="224" t="s">
        <v>856</v>
      </c>
      <c r="H101" s="225">
        <v>1</v>
      </c>
      <c r="I101" s="226"/>
      <c r="J101" s="227">
        <f>ROUND(I101*H101,2)</f>
        <v>0</v>
      </c>
      <c r="K101" s="223" t="s">
        <v>840</v>
      </c>
      <c r="L101" s="72"/>
      <c r="M101" s="228" t="s">
        <v>21</v>
      </c>
      <c r="N101" s="229" t="s">
        <v>46</v>
      </c>
      <c r="O101" s="47"/>
      <c r="P101" s="230">
        <f>O101*H101</f>
        <v>0</v>
      </c>
      <c r="Q101" s="230">
        <v>0.0025500000000000002</v>
      </c>
      <c r="R101" s="230">
        <f>Q101*H101</f>
        <v>0.0025500000000000002</v>
      </c>
      <c r="S101" s="230">
        <v>0</v>
      </c>
      <c r="T101" s="231">
        <f>S101*H101</f>
        <v>0</v>
      </c>
      <c r="AR101" s="24" t="s">
        <v>239</v>
      </c>
      <c r="AT101" s="24" t="s">
        <v>147</v>
      </c>
      <c r="AU101" s="24" t="s">
        <v>153</v>
      </c>
      <c r="AY101" s="24" t="s">
        <v>144</v>
      </c>
      <c r="BE101" s="232">
        <f>IF(N101="základní",J101,0)</f>
        <v>0</v>
      </c>
      <c r="BF101" s="232">
        <f>IF(N101="snížená",J101,0)</f>
        <v>0</v>
      </c>
      <c r="BG101" s="232">
        <f>IF(N101="zákl. přenesená",J101,0)</f>
        <v>0</v>
      </c>
      <c r="BH101" s="232">
        <f>IF(N101="sníž. přenesená",J101,0)</f>
        <v>0</v>
      </c>
      <c r="BI101" s="232">
        <f>IF(N101="nulová",J101,0)</f>
        <v>0</v>
      </c>
      <c r="BJ101" s="24" t="s">
        <v>153</v>
      </c>
      <c r="BK101" s="232">
        <f>ROUND(I101*H101,2)</f>
        <v>0</v>
      </c>
      <c r="BL101" s="24" t="s">
        <v>239</v>
      </c>
      <c r="BM101" s="24" t="s">
        <v>857</v>
      </c>
    </row>
    <row r="102" s="1" customFormat="1" ht="25.5" customHeight="1">
      <c r="B102" s="46"/>
      <c r="C102" s="258" t="s">
        <v>203</v>
      </c>
      <c r="D102" s="258" t="s">
        <v>246</v>
      </c>
      <c r="E102" s="259" t="s">
        <v>858</v>
      </c>
      <c r="F102" s="260" t="s">
        <v>859</v>
      </c>
      <c r="G102" s="261" t="s">
        <v>808</v>
      </c>
      <c r="H102" s="262">
        <v>1</v>
      </c>
      <c r="I102" s="263"/>
      <c r="J102" s="264">
        <f>ROUND(I102*H102,2)</f>
        <v>0</v>
      </c>
      <c r="K102" s="260" t="s">
        <v>21</v>
      </c>
      <c r="L102" s="265"/>
      <c r="M102" s="266" t="s">
        <v>21</v>
      </c>
      <c r="N102" s="267" t="s">
        <v>46</v>
      </c>
      <c r="O102" s="47"/>
      <c r="P102" s="230">
        <f>O102*H102</f>
        <v>0</v>
      </c>
      <c r="Q102" s="230">
        <v>0.038199999999999998</v>
      </c>
      <c r="R102" s="230">
        <f>Q102*H102</f>
        <v>0.038199999999999998</v>
      </c>
      <c r="S102" s="230">
        <v>0</v>
      </c>
      <c r="T102" s="231">
        <f>S102*H102</f>
        <v>0</v>
      </c>
      <c r="AR102" s="24" t="s">
        <v>320</v>
      </c>
      <c r="AT102" s="24" t="s">
        <v>246</v>
      </c>
      <c r="AU102" s="24" t="s">
        <v>153</v>
      </c>
      <c r="AY102" s="24" t="s">
        <v>144</v>
      </c>
      <c r="BE102" s="232">
        <f>IF(N102="základní",J102,0)</f>
        <v>0</v>
      </c>
      <c r="BF102" s="232">
        <f>IF(N102="snížená",J102,0)</f>
        <v>0</v>
      </c>
      <c r="BG102" s="232">
        <f>IF(N102="zákl. přenesená",J102,0)</f>
        <v>0</v>
      </c>
      <c r="BH102" s="232">
        <f>IF(N102="sníž. přenesená",J102,0)</f>
        <v>0</v>
      </c>
      <c r="BI102" s="232">
        <f>IF(N102="nulová",J102,0)</f>
        <v>0</v>
      </c>
      <c r="BJ102" s="24" t="s">
        <v>153</v>
      </c>
      <c r="BK102" s="232">
        <f>ROUND(I102*H102,2)</f>
        <v>0</v>
      </c>
      <c r="BL102" s="24" t="s">
        <v>239</v>
      </c>
      <c r="BM102" s="24" t="s">
        <v>860</v>
      </c>
    </row>
    <row r="103" s="1" customFormat="1" ht="16.5" customHeight="1">
      <c r="B103" s="46"/>
      <c r="C103" s="221" t="s">
        <v>208</v>
      </c>
      <c r="D103" s="221" t="s">
        <v>147</v>
      </c>
      <c r="E103" s="222" t="s">
        <v>861</v>
      </c>
      <c r="F103" s="223" t="s">
        <v>862</v>
      </c>
      <c r="G103" s="224" t="s">
        <v>863</v>
      </c>
      <c r="H103" s="225">
        <v>1</v>
      </c>
      <c r="I103" s="226"/>
      <c r="J103" s="227">
        <f>ROUND(I103*H103,2)</f>
        <v>0</v>
      </c>
      <c r="K103" s="223" t="s">
        <v>21</v>
      </c>
      <c r="L103" s="72"/>
      <c r="M103" s="228" t="s">
        <v>21</v>
      </c>
      <c r="N103" s="229" t="s">
        <v>46</v>
      </c>
      <c r="O103" s="47"/>
      <c r="P103" s="230">
        <f>O103*H103</f>
        <v>0</v>
      </c>
      <c r="Q103" s="230">
        <v>0.00059000000000000003</v>
      </c>
      <c r="R103" s="230">
        <f>Q103*H103</f>
        <v>0.00059000000000000003</v>
      </c>
      <c r="S103" s="230">
        <v>0</v>
      </c>
      <c r="T103" s="231">
        <f>S103*H103</f>
        <v>0</v>
      </c>
      <c r="AR103" s="24" t="s">
        <v>239</v>
      </c>
      <c r="AT103" s="24" t="s">
        <v>147</v>
      </c>
      <c r="AU103" s="24" t="s">
        <v>153</v>
      </c>
      <c r="AY103" s="24" t="s">
        <v>144</v>
      </c>
      <c r="BE103" s="232">
        <f>IF(N103="základní",J103,0)</f>
        <v>0</v>
      </c>
      <c r="BF103" s="232">
        <f>IF(N103="snížená",J103,0)</f>
        <v>0</v>
      </c>
      <c r="BG103" s="232">
        <f>IF(N103="zákl. přenesená",J103,0)</f>
        <v>0</v>
      </c>
      <c r="BH103" s="232">
        <f>IF(N103="sníž. přenesená",J103,0)</f>
        <v>0</v>
      </c>
      <c r="BI103" s="232">
        <f>IF(N103="nulová",J103,0)</f>
        <v>0</v>
      </c>
      <c r="BJ103" s="24" t="s">
        <v>153</v>
      </c>
      <c r="BK103" s="232">
        <f>ROUND(I103*H103,2)</f>
        <v>0</v>
      </c>
      <c r="BL103" s="24" t="s">
        <v>239</v>
      </c>
      <c r="BM103" s="24" t="s">
        <v>864</v>
      </c>
    </row>
    <row r="104" s="1" customFormat="1" ht="25.5" customHeight="1">
      <c r="B104" s="46"/>
      <c r="C104" s="258" t="s">
        <v>219</v>
      </c>
      <c r="D104" s="258" t="s">
        <v>246</v>
      </c>
      <c r="E104" s="259" t="s">
        <v>865</v>
      </c>
      <c r="F104" s="260" t="s">
        <v>866</v>
      </c>
      <c r="G104" s="261" t="s">
        <v>808</v>
      </c>
      <c r="H104" s="262">
        <v>1</v>
      </c>
      <c r="I104" s="263"/>
      <c r="J104" s="264">
        <f>ROUND(I104*H104,2)</f>
        <v>0</v>
      </c>
      <c r="K104" s="260" t="s">
        <v>21</v>
      </c>
      <c r="L104" s="265"/>
      <c r="M104" s="266" t="s">
        <v>21</v>
      </c>
      <c r="N104" s="267" t="s">
        <v>46</v>
      </c>
      <c r="O104" s="47"/>
      <c r="P104" s="230">
        <f>O104*H104</f>
        <v>0</v>
      </c>
      <c r="Q104" s="230">
        <v>0.0030000000000000001</v>
      </c>
      <c r="R104" s="230">
        <f>Q104*H104</f>
        <v>0.0030000000000000001</v>
      </c>
      <c r="S104" s="230">
        <v>0</v>
      </c>
      <c r="T104" s="231">
        <f>S104*H104</f>
        <v>0</v>
      </c>
      <c r="AR104" s="24" t="s">
        <v>320</v>
      </c>
      <c r="AT104" s="24" t="s">
        <v>246</v>
      </c>
      <c r="AU104" s="24" t="s">
        <v>153</v>
      </c>
      <c r="AY104" s="24" t="s">
        <v>144</v>
      </c>
      <c r="BE104" s="232">
        <f>IF(N104="základní",J104,0)</f>
        <v>0</v>
      </c>
      <c r="BF104" s="232">
        <f>IF(N104="snížená",J104,0)</f>
        <v>0</v>
      </c>
      <c r="BG104" s="232">
        <f>IF(N104="zákl. přenesená",J104,0)</f>
        <v>0</v>
      </c>
      <c r="BH104" s="232">
        <f>IF(N104="sníž. přenesená",J104,0)</f>
        <v>0</v>
      </c>
      <c r="BI104" s="232">
        <f>IF(N104="nulová",J104,0)</f>
        <v>0</v>
      </c>
      <c r="BJ104" s="24" t="s">
        <v>153</v>
      </c>
      <c r="BK104" s="232">
        <f>ROUND(I104*H104,2)</f>
        <v>0</v>
      </c>
      <c r="BL104" s="24" t="s">
        <v>239</v>
      </c>
      <c r="BM104" s="24" t="s">
        <v>867</v>
      </c>
    </row>
    <row r="105" s="1" customFormat="1" ht="25.5" customHeight="1">
      <c r="B105" s="46"/>
      <c r="C105" s="221" t="s">
        <v>378</v>
      </c>
      <c r="D105" s="221" t="s">
        <v>147</v>
      </c>
      <c r="E105" s="222" t="s">
        <v>868</v>
      </c>
      <c r="F105" s="223" t="s">
        <v>869</v>
      </c>
      <c r="G105" s="224" t="s">
        <v>856</v>
      </c>
      <c r="H105" s="225">
        <v>1</v>
      </c>
      <c r="I105" s="226"/>
      <c r="J105" s="227">
        <f>ROUND(I105*H105,2)</f>
        <v>0</v>
      </c>
      <c r="K105" s="223" t="s">
        <v>151</v>
      </c>
      <c r="L105" s="72"/>
      <c r="M105" s="228" t="s">
        <v>21</v>
      </c>
      <c r="N105" s="229" t="s">
        <v>46</v>
      </c>
      <c r="O105" s="47"/>
      <c r="P105" s="230">
        <f>O105*H105</f>
        <v>0</v>
      </c>
      <c r="Q105" s="230">
        <v>0.00089999999999999998</v>
      </c>
      <c r="R105" s="230">
        <f>Q105*H105</f>
        <v>0.00089999999999999998</v>
      </c>
      <c r="S105" s="230">
        <v>0</v>
      </c>
      <c r="T105" s="231">
        <f>S105*H105</f>
        <v>0</v>
      </c>
      <c r="AR105" s="24" t="s">
        <v>239</v>
      </c>
      <c r="AT105" s="24" t="s">
        <v>147</v>
      </c>
      <c r="AU105" s="24" t="s">
        <v>153</v>
      </c>
      <c r="AY105" s="24" t="s">
        <v>144</v>
      </c>
      <c r="BE105" s="232">
        <f>IF(N105="základní",J105,0)</f>
        <v>0</v>
      </c>
      <c r="BF105" s="232">
        <f>IF(N105="snížená",J105,0)</f>
        <v>0</v>
      </c>
      <c r="BG105" s="232">
        <f>IF(N105="zákl. přenesená",J105,0)</f>
        <v>0</v>
      </c>
      <c r="BH105" s="232">
        <f>IF(N105="sníž. přenesená",J105,0)</f>
        <v>0</v>
      </c>
      <c r="BI105" s="232">
        <f>IF(N105="nulová",J105,0)</f>
        <v>0</v>
      </c>
      <c r="BJ105" s="24" t="s">
        <v>153</v>
      </c>
      <c r="BK105" s="232">
        <f>ROUND(I105*H105,2)</f>
        <v>0</v>
      </c>
      <c r="BL105" s="24" t="s">
        <v>239</v>
      </c>
      <c r="BM105" s="24" t="s">
        <v>870</v>
      </c>
    </row>
    <row r="106" s="1" customFormat="1">
      <c r="B106" s="46"/>
      <c r="C106" s="74"/>
      <c r="D106" s="235" t="s">
        <v>167</v>
      </c>
      <c r="E106" s="74"/>
      <c r="F106" s="256" t="s">
        <v>871</v>
      </c>
      <c r="G106" s="74"/>
      <c r="H106" s="74"/>
      <c r="I106" s="191"/>
      <c r="J106" s="74"/>
      <c r="K106" s="74"/>
      <c r="L106" s="72"/>
      <c r="M106" s="257"/>
      <c r="N106" s="47"/>
      <c r="O106" s="47"/>
      <c r="P106" s="47"/>
      <c r="Q106" s="47"/>
      <c r="R106" s="47"/>
      <c r="S106" s="47"/>
      <c r="T106" s="95"/>
      <c r="AT106" s="24" t="s">
        <v>167</v>
      </c>
      <c r="AU106" s="24" t="s">
        <v>153</v>
      </c>
    </row>
    <row r="107" s="1" customFormat="1" ht="25.5" customHeight="1">
      <c r="B107" s="46"/>
      <c r="C107" s="221" t="s">
        <v>224</v>
      </c>
      <c r="D107" s="221" t="s">
        <v>147</v>
      </c>
      <c r="E107" s="222" t="s">
        <v>872</v>
      </c>
      <c r="F107" s="223" t="s">
        <v>873</v>
      </c>
      <c r="G107" s="224" t="s">
        <v>425</v>
      </c>
      <c r="H107" s="268"/>
      <c r="I107" s="226"/>
      <c r="J107" s="227">
        <f>ROUND(I107*H107,2)</f>
        <v>0</v>
      </c>
      <c r="K107" s="223" t="s">
        <v>840</v>
      </c>
      <c r="L107" s="72"/>
      <c r="M107" s="228" t="s">
        <v>21</v>
      </c>
      <c r="N107" s="229" t="s">
        <v>46</v>
      </c>
      <c r="O107" s="47"/>
      <c r="P107" s="230">
        <f>O107*H107</f>
        <v>0</v>
      </c>
      <c r="Q107" s="230">
        <v>0</v>
      </c>
      <c r="R107" s="230">
        <f>Q107*H107</f>
        <v>0</v>
      </c>
      <c r="S107" s="230">
        <v>0</v>
      </c>
      <c r="T107" s="231">
        <f>S107*H107</f>
        <v>0</v>
      </c>
      <c r="AR107" s="24" t="s">
        <v>239</v>
      </c>
      <c r="AT107" s="24" t="s">
        <v>147</v>
      </c>
      <c r="AU107" s="24" t="s">
        <v>153</v>
      </c>
      <c r="AY107" s="24" t="s">
        <v>144</v>
      </c>
      <c r="BE107" s="232">
        <f>IF(N107="základní",J107,0)</f>
        <v>0</v>
      </c>
      <c r="BF107" s="232">
        <f>IF(N107="snížená",J107,0)</f>
        <v>0</v>
      </c>
      <c r="BG107" s="232">
        <f>IF(N107="zákl. přenesená",J107,0)</f>
        <v>0</v>
      </c>
      <c r="BH107" s="232">
        <f>IF(N107="sníž. přenesená",J107,0)</f>
        <v>0</v>
      </c>
      <c r="BI107" s="232">
        <f>IF(N107="nulová",J107,0)</f>
        <v>0</v>
      </c>
      <c r="BJ107" s="24" t="s">
        <v>153</v>
      </c>
      <c r="BK107" s="232">
        <f>ROUND(I107*H107,2)</f>
        <v>0</v>
      </c>
      <c r="BL107" s="24" t="s">
        <v>239</v>
      </c>
      <c r="BM107" s="24" t="s">
        <v>874</v>
      </c>
    </row>
    <row r="108" s="1" customFormat="1">
      <c r="B108" s="46"/>
      <c r="C108" s="74"/>
      <c r="D108" s="235" t="s">
        <v>167</v>
      </c>
      <c r="E108" s="74"/>
      <c r="F108" s="256" t="s">
        <v>875</v>
      </c>
      <c r="G108" s="74"/>
      <c r="H108" s="74"/>
      <c r="I108" s="191"/>
      <c r="J108" s="74"/>
      <c r="K108" s="74"/>
      <c r="L108" s="72"/>
      <c r="M108" s="257"/>
      <c r="N108" s="47"/>
      <c r="O108" s="47"/>
      <c r="P108" s="47"/>
      <c r="Q108" s="47"/>
      <c r="R108" s="47"/>
      <c r="S108" s="47"/>
      <c r="T108" s="95"/>
      <c r="AT108" s="24" t="s">
        <v>167</v>
      </c>
      <c r="AU108" s="24" t="s">
        <v>153</v>
      </c>
    </row>
    <row r="109" s="10" customFormat="1" ht="29.88" customHeight="1">
      <c r="B109" s="205"/>
      <c r="C109" s="206"/>
      <c r="D109" s="207" t="s">
        <v>73</v>
      </c>
      <c r="E109" s="219" t="s">
        <v>876</v>
      </c>
      <c r="F109" s="219" t="s">
        <v>877</v>
      </c>
      <c r="G109" s="206"/>
      <c r="H109" s="206"/>
      <c r="I109" s="209"/>
      <c r="J109" s="220">
        <f>BK109</f>
        <v>0</v>
      </c>
      <c r="K109" s="206"/>
      <c r="L109" s="211"/>
      <c r="M109" s="212"/>
      <c r="N109" s="213"/>
      <c r="O109" s="213"/>
      <c r="P109" s="214">
        <f>SUM(P110:P121)</f>
        <v>0</v>
      </c>
      <c r="Q109" s="213"/>
      <c r="R109" s="214">
        <f>SUM(R110:R121)</f>
        <v>0.15642</v>
      </c>
      <c r="S109" s="213"/>
      <c r="T109" s="215">
        <f>SUM(T110:T121)</f>
        <v>0</v>
      </c>
      <c r="AR109" s="216" t="s">
        <v>153</v>
      </c>
      <c r="AT109" s="217" t="s">
        <v>73</v>
      </c>
      <c r="AU109" s="217" t="s">
        <v>82</v>
      </c>
      <c r="AY109" s="216" t="s">
        <v>144</v>
      </c>
      <c r="BK109" s="218">
        <f>SUM(BK110:BK121)</f>
        <v>0</v>
      </c>
    </row>
    <row r="110" s="1" customFormat="1" ht="16.5" customHeight="1">
      <c r="B110" s="46"/>
      <c r="C110" s="221" t="s">
        <v>230</v>
      </c>
      <c r="D110" s="221" t="s">
        <v>147</v>
      </c>
      <c r="E110" s="222" t="s">
        <v>878</v>
      </c>
      <c r="F110" s="223" t="s">
        <v>879</v>
      </c>
      <c r="G110" s="224" t="s">
        <v>414</v>
      </c>
      <c r="H110" s="225">
        <v>21</v>
      </c>
      <c r="I110" s="226"/>
      <c r="J110" s="227">
        <f>ROUND(I110*H110,2)</f>
        <v>0</v>
      </c>
      <c r="K110" s="223" t="s">
        <v>840</v>
      </c>
      <c r="L110" s="72"/>
      <c r="M110" s="228" t="s">
        <v>21</v>
      </c>
      <c r="N110" s="229" t="s">
        <v>46</v>
      </c>
      <c r="O110" s="47"/>
      <c r="P110" s="230">
        <f>O110*H110</f>
        <v>0</v>
      </c>
      <c r="Q110" s="230">
        <v>0.00067000000000000002</v>
      </c>
      <c r="R110" s="230">
        <f>Q110*H110</f>
        <v>0.014070000000000001</v>
      </c>
      <c r="S110" s="230">
        <v>0</v>
      </c>
      <c r="T110" s="231">
        <f>S110*H110</f>
        <v>0</v>
      </c>
      <c r="AR110" s="24" t="s">
        <v>239</v>
      </c>
      <c r="AT110" s="24" t="s">
        <v>147</v>
      </c>
      <c r="AU110" s="24" t="s">
        <v>153</v>
      </c>
      <c r="AY110" s="24" t="s">
        <v>144</v>
      </c>
      <c r="BE110" s="232">
        <f>IF(N110="základní",J110,0)</f>
        <v>0</v>
      </c>
      <c r="BF110" s="232">
        <f>IF(N110="snížená",J110,0)</f>
        <v>0</v>
      </c>
      <c r="BG110" s="232">
        <f>IF(N110="zákl. přenesená",J110,0)</f>
        <v>0</v>
      </c>
      <c r="BH110" s="232">
        <f>IF(N110="sníž. přenesená",J110,0)</f>
        <v>0</v>
      </c>
      <c r="BI110" s="232">
        <f>IF(N110="nulová",J110,0)</f>
        <v>0</v>
      </c>
      <c r="BJ110" s="24" t="s">
        <v>153</v>
      </c>
      <c r="BK110" s="232">
        <f>ROUND(I110*H110,2)</f>
        <v>0</v>
      </c>
      <c r="BL110" s="24" t="s">
        <v>239</v>
      </c>
      <c r="BM110" s="24" t="s">
        <v>880</v>
      </c>
    </row>
    <row r="111" s="1" customFormat="1" ht="16.5" customHeight="1">
      <c r="B111" s="46"/>
      <c r="C111" s="221" t="s">
        <v>10</v>
      </c>
      <c r="D111" s="221" t="s">
        <v>147</v>
      </c>
      <c r="E111" s="222" t="s">
        <v>881</v>
      </c>
      <c r="F111" s="223" t="s">
        <v>882</v>
      </c>
      <c r="G111" s="224" t="s">
        <v>414</v>
      </c>
      <c r="H111" s="225">
        <v>5</v>
      </c>
      <c r="I111" s="226"/>
      <c r="J111" s="227">
        <f>ROUND(I111*H111,2)</f>
        <v>0</v>
      </c>
      <c r="K111" s="223" t="s">
        <v>840</v>
      </c>
      <c r="L111" s="72"/>
      <c r="M111" s="228" t="s">
        <v>21</v>
      </c>
      <c r="N111" s="229" t="s">
        <v>46</v>
      </c>
      <c r="O111" s="47"/>
      <c r="P111" s="230">
        <f>O111*H111</f>
        <v>0</v>
      </c>
      <c r="Q111" s="230">
        <v>0.00055999999999999995</v>
      </c>
      <c r="R111" s="230">
        <f>Q111*H111</f>
        <v>0.0027999999999999995</v>
      </c>
      <c r="S111" s="230">
        <v>0</v>
      </c>
      <c r="T111" s="231">
        <f>S111*H111</f>
        <v>0</v>
      </c>
      <c r="AR111" s="24" t="s">
        <v>239</v>
      </c>
      <c r="AT111" s="24" t="s">
        <v>147</v>
      </c>
      <c r="AU111" s="24" t="s">
        <v>153</v>
      </c>
      <c r="AY111" s="24" t="s">
        <v>144</v>
      </c>
      <c r="BE111" s="232">
        <f>IF(N111="základní",J111,0)</f>
        <v>0</v>
      </c>
      <c r="BF111" s="232">
        <f>IF(N111="snížená",J111,0)</f>
        <v>0</v>
      </c>
      <c r="BG111" s="232">
        <f>IF(N111="zákl. přenesená",J111,0)</f>
        <v>0</v>
      </c>
      <c r="BH111" s="232">
        <f>IF(N111="sníž. přenesená",J111,0)</f>
        <v>0</v>
      </c>
      <c r="BI111" s="232">
        <f>IF(N111="nulová",J111,0)</f>
        <v>0</v>
      </c>
      <c r="BJ111" s="24" t="s">
        <v>153</v>
      </c>
      <c r="BK111" s="232">
        <f>ROUND(I111*H111,2)</f>
        <v>0</v>
      </c>
      <c r="BL111" s="24" t="s">
        <v>239</v>
      </c>
      <c r="BM111" s="24" t="s">
        <v>883</v>
      </c>
    </row>
    <row r="112" s="1" customFormat="1" ht="25.5" customHeight="1">
      <c r="B112" s="46"/>
      <c r="C112" s="221" t="s">
        <v>383</v>
      </c>
      <c r="D112" s="221" t="s">
        <v>147</v>
      </c>
      <c r="E112" s="222" t="s">
        <v>884</v>
      </c>
      <c r="F112" s="223" t="s">
        <v>885</v>
      </c>
      <c r="G112" s="224" t="s">
        <v>414</v>
      </c>
      <c r="H112" s="225">
        <v>33</v>
      </c>
      <c r="I112" s="226"/>
      <c r="J112" s="227">
        <f>ROUND(I112*H112,2)</f>
        <v>0</v>
      </c>
      <c r="K112" s="223" t="s">
        <v>151</v>
      </c>
      <c r="L112" s="72"/>
      <c r="M112" s="228" t="s">
        <v>21</v>
      </c>
      <c r="N112" s="229" t="s">
        <v>46</v>
      </c>
      <c r="O112" s="47"/>
      <c r="P112" s="230">
        <f>O112*H112</f>
        <v>0</v>
      </c>
      <c r="Q112" s="230">
        <v>0.00068999999999999997</v>
      </c>
      <c r="R112" s="230">
        <f>Q112*H112</f>
        <v>0.022769999999999999</v>
      </c>
      <c r="S112" s="230">
        <v>0</v>
      </c>
      <c r="T112" s="231">
        <f>S112*H112</f>
        <v>0</v>
      </c>
      <c r="AR112" s="24" t="s">
        <v>239</v>
      </c>
      <c r="AT112" s="24" t="s">
        <v>147</v>
      </c>
      <c r="AU112" s="24" t="s">
        <v>153</v>
      </c>
      <c r="AY112" s="24" t="s">
        <v>144</v>
      </c>
      <c r="BE112" s="232">
        <f>IF(N112="základní",J112,0)</f>
        <v>0</v>
      </c>
      <c r="BF112" s="232">
        <f>IF(N112="snížená",J112,0)</f>
        <v>0</v>
      </c>
      <c r="BG112" s="232">
        <f>IF(N112="zákl. přenesená",J112,0)</f>
        <v>0</v>
      </c>
      <c r="BH112" s="232">
        <f>IF(N112="sníž. přenesená",J112,0)</f>
        <v>0</v>
      </c>
      <c r="BI112" s="232">
        <f>IF(N112="nulová",J112,0)</f>
        <v>0</v>
      </c>
      <c r="BJ112" s="24" t="s">
        <v>153</v>
      </c>
      <c r="BK112" s="232">
        <f>ROUND(I112*H112,2)</f>
        <v>0</v>
      </c>
      <c r="BL112" s="24" t="s">
        <v>239</v>
      </c>
      <c r="BM112" s="24" t="s">
        <v>886</v>
      </c>
    </row>
    <row r="113" s="1" customFormat="1" ht="16.5" customHeight="1">
      <c r="B113" s="46"/>
      <c r="C113" s="258" t="s">
        <v>239</v>
      </c>
      <c r="D113" s="258" t="s">
        <v>246</v>
      </c>
      <c r="E113" s="259" t="s">
        <v>887</v>
      </c>
      <c r="F113" s="260" t="s">
        <v>888</v>
      </c>
      <c r="G113" s="261" t="s">
        <v>889</v>
      </c>
      <c r="H113" s="262">
        <v>14</v>
      </c>
      <c r="I113" s="263"/>
      <c r="J113" s="264">
        <f>ROUND(I113*H113,2)</f>
        <v>0</v>
      </c>
      <c r="K113" s="260" t="s">
        <v>21</v>
      </c>
      <c r="L113" s="265"/>
      <c r="M113" s="266" t="s">
        <v>21</v>
      </c>
      <c r="N113" s="267" t="s">
        <v>46</v>
      </c>
      <c r="O113" s="47"/>
      <c r="P113" s="230">
        <f>O113*H113</f>
        <v>0</v>
      </c>
      <c r="Q113" s="230">
        <v>0.00010000000000000001</v>
      </c>
      <c r="R113" s="230">
        <f>Q113*H113</f>
        <v>0.0014</v>
      </c>
      <c r="S113" s="230">
        <v>0</v>
      </c>
      <c r="T113" s="231">
        <f>S113*H113</f>
        <v>0</v>
      </c>
      <c r="AR113" s="24" t="s">
        <v>320</v>
      </c>
      <c r="AT113" s="24" t="s">
        <v>246</v>
      </c>
      <c r="AU113" s="24" t="s">
        <v>153</v>
      </c>
      <c r="AY113" s="24" t="s">
        <v>144</v>
      </c>
      <c r="BE113" s="232">
        <f>IF(N113="základní",J113,0)</f>
        <v>0</v>
      </c>
      <c r="BF113" s="232">
        <f>IF(N113="snížená",J113,0)</f>
        <v>0</v>
      </c>
      <c r="BG113" s="232">
        <f>IF(N113="zákl. přenesená",J113,0)</f>
        <v>0</v>
      </c>
      <c r="BH113" s="232">
        <f>IF(N113="sníž. přenesená",J113,0)</f>
        <v>0</v>
      </c>
      <c r="BI113" s="232">
        <f>IF(N113="nulová",J113,0)</f>
        <v>0</v>
      </c>
      <c r="BJ113" s="24" t="s">
        <v>153</v>
      </c>
      <c r="BK113" s="232">
        <f>ROUND(I113*H113,2)</f>
        <v>0</v>
      </c>
      <c r="BL113" s="24" t="s">
        <v>239</v>
      </c>
      <c r="BM113" s="24" t="s">
        <v>890</v>
      </c>
    </row>
    <row r="114" s="1" customFormat="1" ht="16.5" customHeight="1">
      <c r="B114" s="46"/>
      <c r="C114" s="258" t="s">
        <v>245</v>
      </c>
      <c r="D114" s="258" t="s">
        <v>246</v>
      </c>
      <c r="E114" s="259" t="s">
        <v>891</v>
      </c>
      <c r="F114" s="260" t="s">
        <v>892</v>
      </c>
      <c r="G114" s="261" t="s">
        <v>889</v>
      </c>
      <c r="H114" s="262">
        <v>14</v>
      </c>
      <c r="I114" s="263"/>
      <c r="J114" s="264">
        <f>ROUND(I114*H114,2)</f>
        <v>0</v>
      </c>
      <c r="K114" s="260" t="s">
        <v>21</v>
      </c>
      <c r="L114" s="265"/>
      <c r="M114" s="266" t="s">
        <v>21</v>
      </c>
      <c r="N114" s="267" t="s">
        <v>46</v>
      </c>
      <c r="O114" s="47"/>
      <c r="P114" s="230">
        <f>O114*H114</f>
        <v>0</v>
      </c>
      <c r="Q114" s="230">
        <v>0.00010000000000000001</v>
      </c>
      <c r="R114" s="230">
        <f>Q114*H114</f>
        <v>0.0014</v>
      </c>
      <c r="S114" s="230">
        <v>0</v>
      </c>
      <c r="T114" s="231">
        <f>S114*H114</f>
        <v>0</v>
      </c>
      <c r="AR114" s="24" t="s">
        <v>320</v>
      </c>
      <c r="AT114" s="24" t="s">
        <v>246</v>
      </c>
      <c r="AU114" s="24" t="s">
        <v>153</v>
      </c>
      <c r="AY114" s="24" t="s">
        <v>144</v>
      </c>
      <c r="BE114" s="232">
        <f>IF(N114="základní",J114,0)</f>
        <v>0</v>
      </c>
      <c r="BF114" s="232">
        <f>IF(N114="snížená",J114,0)</f>
        <v>0</v>
      </c>
      <c r="BG114" s="232">
        <f>IF(N114="zákl. přenesená",J114,0)</f>
        <v>0</v>
      </c>
      <c r="BH114" s="232">
        <f>IF(N114="sníž. přenesená",J114,0)</f>
        <v>0</v>
      </c>
      <c r="BI114" s="232">
        <f>IF(N114="nulová",J114,0)</f>
        <v>0</v>
      </c>
      <c r="BJ114" s="24" t="s">
        <v>153</v>
      </c>
      <c r="BK114" s="232">
        <f>ROUND(I114*H114,2)</f>
        <v>0</v>
      </c>
      <c r="BL114" s="24" t="s">
        <v>239</v>
      </c>
      <c r="BM114" s="24" t="s">
        <v>893</v>
      </c>
    </row>
    <row r="115" s="1" customFormat="1" ht="16.5" customHeight="1">
      <c r="B115" s="46"/>
      <c r="C115" s="258" t="s">
        <v>250</v>
      </c>
      <c r="D115" s="258" t="s">
        <v>246</v>
      </c>
      <c r="E115" s="259" t="s">
        <v>894</v>
      </c>
      <c r="F115" s="260" t="s">
        <v>895</v>
      </c>
      <c r="G115" s="261" t="s">
        <v>808</v>
      </c>
      <c r="H115" s="262">
        <v>1</v>
      </c>
      <c r="I115" s="263"/>
      <c r="J115" s="264">
        <f>ROUND(I115*H115,2)</f>
        <v>0</v>
      </c>
      <c r="K115" s="260" t="s">
        <v>21</v>
      </c>
      <c r="L115" s="265"/>
      <c r="M115" s="266" t="s">
        <v>21</v>
      </c>
      <c r="N115" s="267" t="s">
        <v>46</v>
      </c>
      <c r="O115" s="47"/>
      <c r="P115" s="230">
        <f>O115*H115</f>
        <v>0</v>
      </c>
      <c r="Q115" s="230">
        <v>0.00025000000000000001</v>
      </c>
      <c r="R115" s="230">
        <f>Q115*H115</f>
        <v>0.00025000000000000001</v>
      </c>
      <c r="S115" s="230">
        <v>0</v>
      </c>
      <c r="T115" s="231">
        <f>S115*H115</f>
        <v>0</v>
      </c>
      <c r="AR115" s="24" t="s">
        <v>320</v>
      </c>
      <c r="AT115" s="24" t="s">
        <v>246</v>
      </c>
      <c r="AU115" s="24" t="s">
        <v>153</v>
      </c>
      <c r="AY115" s="24" t="s">
        <v>144</v>
      </c>
      <c r="BE115" s="232">
        <f>IF(N115="základní",J115,0)</f>
        <v>0</v>
      </c>
      <c r="BF115" s="232">
        <f>IF(N115="snížená",J115,0)</f>
        <v>0</v>
      </c>
      <c r="BG115" s="232">
        <f>IF(N115="zákl. přenesená",J115,0)</f>
        <v>0</v>
      </c>
      <c r="BH115" s="232">
        <f>IF(N115="sníž. přenesená",J115,0)</f>
        <v>0</v>
      </c>
      <c r="BI115" s="232">
        <f>IF(N115="nulová",J115,0)</f>
        <v>0</v>
      </c>
      <c r="BJ115" s="24" t="s">
        <v>153</v>
      </c>
      <c r="BK115" s="232">
        <f>ROUND(I115*H115,2)</f>
        <v>0</v>
      </c>
      <c r="BL115" s="24" t="s">
        <v>239</v>
      </c>
      <c r="BM115" s="24" t="s">
        <v>896</v>
      </c>
    </row>
    <row r="116" s="1" customFormat="1" ht="16.5" customHeight="1">
      <c r="B116" s="46"/>
      <c r="C116" s="258" t="s">
        <v>254</v>
      </c>
      <c r="D116" s="258" t="s">
        <v>246</v>
      </c>
      <c r="E116" s="259" t="s">
        <v>897</v>
      </c>
      <c r="F116" s="260" t="s">
        <v>898</v>
      </c>
      <c r="G116" s="261" t="s">
        <v>808</v>
      </c>
      <c r="H116" s="262">
        <v>1</v>
      </c>
      <c r="I116" s="263"/>
      <c r="J116" s="264">
        <f>ROUND(I116*H116,2)</f>
        <v>0</v>
      </c>
      <c r="K116" s="260" t="s">
        <v>21</v>
      </c>
      <c r="L116" s="265"/>
      <c r="M116" s="266" t="s">
        <v>21</v>
      </c>
      <c r="N116" s="267" t="s">
        <v>46</v>
      </c>
      <c r="O116" s="47"/>
      <c r="P116" s="230">
        <f>O116*H116</f>
        <v>0</v>
      </c>
      <c r="Q116" s="230">
        <v>0.00025000000000000001</v>
      </c>
      <c r="R116" s="230">
        <f>Q116*H116</f>
        <v>0.00025000000000000001</v>
      </c>
      <c r="S116" s="230">
        <v>0</v>
      </c>
      <c r="T116" s="231">
        <f>S116*H116</f>
        <v>0</v>
      </c>
      <c r="AR116" s="24" t="s">
        <v>320</v>
      </c>
      <c r="AT116" s="24" t="s">
        <v>246</v>
      </c>
      <c r="AU116" s="24" t="s">
        <v>153</v>
      </c>
      <c r="AY116" s="24" t="s">
        <v>144</v>
      </c>
      <c r="BE116" s="232">
        <f>IF(N116="základní",J116,0)</f>
        <v>0</v>
      </c>
      <c r="BF116" s="232">
        <f>IF(N116="snížená",J116,0)</f>
        <v>0</v>
      </c>
      <c r="BG116" s="232">
        <f>IF(N116="zákl. přenesená",J116,0)</f>
        <v>0</v>
      </c>
      <c r="BH116" s="232">
        <f>IF(N116="sníž. přenesená",J116,0)</f>
        <v>0</v>
      </c>
      <c r="BI116" s="232">
        <f>IF(N116="nulová",J116,0)</f>
        <v>0</v>
      </c>
      <c r="BJ116" s="24" t="s">
        <v>153</v>
      </c>
      <c r="BK116" s="232">
        <f>ROUND(I116*H116,2)</f>
        <v>0</v>
      </c>
      <c r="BL116" s="24" t="s">
        <v>239</v>
      </c>
      <c r="BM116" s="24" t="s">
        <v>899</v>
      </c>
    </row>
    <row r="117" s="1" customFormat="1" ht="25.5" customHeight="1">
      <c r="B117" s="46"/>
      <c r="C117" s="221" t="s">
        <v>258</v>
      </c>
      <c r="D117" s="221" t="s">
        <v>147</v>
      </c>
      <c r="E117" s="222" t="s">
        <v>900</v>
      </c>
      <c r="F117" s="223" t="s">
        <v>901</v>
      </c>
      <c r="G117" s="224" t="s">
        <v>242</v>
      </c>
      <c r="H117" s="225">
        <v>14</v>
      </c>
      <c r="I117" s="226"/>
      <c r="J117" s="227">
        <f>ROUND(I117*H117,2)</f>
        <v>0</v>
      </c>
      <c r="K117" s="223" t="s">
        <v>840</v>
      </c>
      <c r="L117" s="72"/>
      <c r="M117" s="228" t="s">
        <v>21</v>
      </c>
      <c r="N117" s="229" t="s">
        <v>46</v>
      </c>
      <c r="O117" s="47"/>
      <c r="P117" s="230">
        <f>O117*H117</f>
        <v>0</v>
      </c>
      <c r="Q117" s="230">
        <v>1.0000000000000001E-05</v>
      </c>
      <c r="R117" s="230">
        <f>Q117*H117</f>
        <v>0.00014000000000000002</v>
      </c>
      <c r="S117" s="230">
        <v>0</v>
      </c>
      <c r="T117" s="231">
        <f>S117*H117</f>
        <v>0</v>
      </c>
      <c r="AR117" s="24" t="s">
        <v>239</v>
      </c>
      <c r="AT117" s="24" t="s">
        <v>147</v>
      </c>
      <c r="AU117" s="24" t="s">
        <v>153</v>
      </c>
      <c r="AY117" s="24" t="s">
        <v>144</v>
      </c>
      <c r="BE117" s="232">
        <f>IF(N117="základní",J117,0)</f>
        <v>0</v>
      </c>
      <c r="BF117" s="232">
        <f>IF(N117="snížená",J117,0)</f>
        <v>0</v>
      </c>
      <c r="BG117" s="232">
        <f>IF(N117="zákl. přenesená",J117,0)</f>
        <v>0</v>
      </c>
      <c r="BH117" s="232">
        <f>IF(N117="sníž. přenesená",J117,0)</f>
        <v>0</v>
      </c>
      <c r="BI117" s="232">
        <f>IF(N117="nulová",J117,0)</f>
        <v>0</v>
      </c>
      <c r="BJ117" s="24" t="s">
        <v>153</v>
      </c>
      <c r="BK117" s="232">
        <f>ROUND(I117*H117,2)</f>
        <v>0</v>
      </c>
      <c r="BL117" s="24" t="s">
        <v>239</v>
      </c>
      <c r="BM117" s="24" t="s">
        <v>902</v>
      </c>
    </row>
    <row r="118" s="1" customFormat="1" ht="25.5" customHeight="1">
      <c r="B118" s="46"/>
      <c r="C118" s="221" t="s">
        <v>391</v>
      </c>
      <c r="D118" s="221" t="s">
        <v>147</v>
      </c>
      <c r="E118" s="222" t="s">
        <v>903</v>
      </c>
      <c r="F118" s="223" t="s">
        <v>904</v>
      </c>
      <c r="G118" s="224" t="s">
        <v>242</v>
      </c>
      <c r="H118" s="225">
        <v>2</v>
      </c>
      <c r="I118" s="226"/>
      <c r="J118" s="227">
        <f>ROUND(I118*H118,2)</f>
        <v>0</v>
      </c>
      <c r="K118" s="223" t="s">
        <v>151</v>
      </c>
      <c r="L118" s="72"/>
      <c r="M118" s="228" t="s">
        <v>21</v>
      </c>
      <c r="N118" s="229" t="s">
        <v>46</v>
      </c>
      <c r="O118" s="47"/>
      <c r="P118" s="230">
        <f>O118*H118</f>
        <v>0</v>
      </c>
      <c r="Q118" s="230">
        <v>3.0000000000000001E-05</v>
      </c>
      <c r="R118" s="230">
        <f>Q118*H118</f>
        <v>6.0000000000000002E-05</v>
      </c>
      <c r="S118" s="230">
        <v>0</v>
      </c>
      <c r="T118" s="231">
        <f>S118*H118</f>
        <v>0</v>
      </c>
      <c r="AR118" s="24" t="s">
        <v>239</v>
      </c>
      <c r="AT118" s="24" t="s">
        <v>147</v>
      </c>
      <c r="AU118" s="24" t="s">
        <v>153</v>
      </c>
      <c r="AY118" s="24" t="s">
        <v>144</v>
      </c>
      <c r="BE118" s="232">
        <f>IF(N118="základní",J118,0)</f>
        <v>0</v>
      </c>
      <c r="BF118" s="232">
        <f>IF(N118="snížená",J118,0)</f>
        <v>0</v>
      </c>
      <c r="BG118" s="232">
        <f>IF(N118="zákl. přenesená",J118,0)</f>
        <v>0</v>
      </c>
      <c r="BH118" s="232">
        <f>IF(N118="sníž. přenesená",J118,0)</f>
        <v>0</v>
      </c>
      <c r="BI118" s="232">
        <f>IF(N118="nulová",J118,0)</f>
        <v>0</v>
      </c>
      <c r="BJ118" s="24" t="s">
        <v>153</v>
      </c>
      <c r="BK118" s="232">
        <f>ROUND(I118*H118,2)</f>
        <v>0</v>
      </c>
      <c r="BL118" s="24" t="s">
        <v>239</v>
      </c>
      <c r="BM118" s="24" t="s">
        <v>905</v>
      </c>
    </row>
    <row r="119" s="1" customFormat="1" ht="16.5" customHeight="1">
      <c r="B119" s="46"/>
      <c r="C119" s="221" t="s">
        <v>9</v>
      </c>
      <c r="D119" s="221" t="s">
        <v>147</v>
      </c>
      <c r="E119" s="222" t="s">
        <v>906</v>
      </c>
      <c r="F119" s="223" t="s">
        <v>907</v>
      </c>
      <c r="G119" s="224" t="s">
        <v>414</v>
      </c>
      <c r="H119" s="225">
        <v>59</v>
      </c>
      <c r="I119" s="226"/>
      <c r="J119" s="227">
        <f>ROUND(I119*H119,2)</f>
        <v>0</v>
      </c>
      <c r="K119" s="223" t="s">
        <v>21</v>
      </c>
      <c r="L119" s="72"/>
      <c r="M119" s="228" t="s">
        <v>21</v>
      </c>
      <c r="N119" s="229" t="s">
        <v>46</v>
      </c>
      <c r="O119" s="47"/>
      <c r="P119" s="230">
        <f>O119*H119</f>
        <v>0</v>
      </c>
      <c r="Q119" s="230">
        <v>0.0019200000000000001</v>
      </c>
      <c r="R119" s="230">
        <f>Q119*H119</f>
        <v>0.11328000000000001</v>
      </c>
      <c r="S119" s="230">
        <v>0</v>
      </c>
      <c r="T119" s="231">
        <f>S119*H119</f>
        <v>0</v>
      </c>
      <c r="AR119" s="24" t="s">
        <v>239</v>
      </c>
      <c r="AT119" s="24" t="s">
        <v>147</v>
      </c>
      <c r="AU119" s="24" t="s">
        <v>153</v>
      </c>
      <c r="AY119" s="24" t="s">
        <v>144</v>
      </c>
      <c r="BE119" s="232">
        <f>IF(N119="základní",J119,0)</f>
        <v>0</v>
      </c>
      <c r="BF119" s="232">
        <f>IF(N119="snížená",J119,0)</f>
        <v>0</v>
      </c>
      <c r="BG119" s="232">
        <f>IF(N119="zákl. přenesená",J119,0)</f>
        <v>0</v>
      </c>
      <c r="BH119" s="232">
        <f>IF(N119="sníž. přenesená",J119,0)</f>
        <v>0</v>
      </c>
      <c r="BI119" s="232">
        <f>IF(N119="nulová",J119,0)</f>
        <v>0</v>
      </c>
      <c r="BJ119" s="24" t="s">
        <v>153</v>
      </c>
      <c r="BK119" s="232">
        <f>ROUND(I119*H119,2)</f>
        <v>0</v>
      </c>
      <c r="BL119" s="24" t="s">
        <v>239</v>
      </c>
      <c r="BM119" s="24" t="s">
        <v>908</v>
      </c>
    </row>
    <row r="120" s="1" customFormat="1" ht="38.25" customHeight="1">
      <c r="B120" s="46"/>
      <c r="C120" s="221" t="s">
        <v>267</v>
      </c>
      <c r="D120" s="221" t="s">
        <v>147</v>
      </c>
      <c r="E120" s="222" t="s">
        <v>909</v>
      </c>
      <c r="F120" s="223" t="s">
        <v>910</v>
      </c>
      <c r="G120" s="224" t="s">
        <v>425</v>
      </c>
      <c r="H120" s="268"/>
      <c r="I120" s="226"/>
      <c r="J120" s="227">
        <f>ROUND(I120*H120,2)</f>
        <v>0</v>
      </c>
      <c r="K120" s="223" t="s">
        <v>840</v>
      </c>
      <c r="L120" s="72"/>
      <c r="M120" s="228" t="s">
        <v>21</v>
      </c>
      <c r="N120" s="229" t="s">
        <v>46</v>
      </c>
      <c r="O120" s="47"/>
      <c r="P120" s="230">
        <f>O120*H120</f>
        <v>0</v>
      </c>
      <c r="Q120" s="230">
        <v>0</v>
      </c>
      <c r="R120" s="230">
        <f>Q120*H120</f>
        <v>0</v>
      </c>
      <c r="S120" s="230">
        <v>0</v>
      </c>
      <c r="T120" s="231">
        <f>S120*H120</f>
        <v>0</v>
      </c>
      <c r="AR120" s="24" t="s">
        <v>239</v>
      </c>
      <c r="AT120" s="24" t="s">
        <v>147</v>
      </c>
      <c r="AU120" s="24" t="s">
        <v>153</v>
      </c>
      <c r="AY120" s="24" t="s">
        <v>144</v>
      </c>
      <c r="BE120" s="232">
        <f>IF(N120="základní",J120,0)</f>
        <v>0</v>
      </c>
      <c r="BF120" s="232">
        <f>IF(N120="snížená",J120,0)</f>
        <v>0</v>
      </c>
      <c r="BG120" s="232">
        <f>IF(N120="zákl. přenesená",J120,0)</f>
        <v>0</v>
      </c>
      <c r="BH120" s="232">
        <f>IF(N120="sníž. přenesená",J120,0)</f>
        <v>0</v>
      </c>
      <c r="BI120" s="232">
        <f>IF(N120="nulová",J120,0)</f>
        <v>0</v>
      </c>
      <c r="BJ120" s="24" t="s">
        <v>153</v>
      </c>
      <c r="BK120" s="232">
        <f>ROUND(I120*H120,2)</f>
        <v>0</v>
      </c>
      <c r="BL120" s="24" t="s">
        <v>239</v>
      </c>
      <c r="BM120" s="24" t="s">
        <v>911</v>
      </c>
    </row>
    <row r="121" s="1" customFormat="1">
      <c r="B121" s="46"/>
      <c r="C121" s="74"/>
      <c r="D121" s="235" t="s">
        <v>167</v>
      </c>
      <c r="E121" s="74"/>
      <c r="F121" s="256" t="s">
        <v>851</v>
      </c>
      <c r="G121" s="74"/>
      <c r="H121" s="74"/>
      <c r="I121" s="191"/>
      <c r="J121" s="74"/>
      <c r="K121" s="74"/>
      <c r="L121" s="72"/>
      <c r="M121" s="257"/>
      <c r="N121" s="47"/>
      <c r="O121" s="47"/>
      <c r="P121" s="47"/>
      <c r="Q121" s="47"/>
      <c r="R121" s="47"/>
      <c r="S121" s="47"/>
      <c r="T121" s="95"/>
      <c r="AT121" s="24" t="s">
        <v>167</v>
      </c>
      <c r="AU121" s="24" t="s">
        <v>153</v>
      </c>
    </row>
    <row r="122" s="10" customFormat="1" ht="29.88" customHeight="1">
      <c r="B122" s="205"/>
      <c r="C122" s="206"/>
      <c r="D122" s="207" t="s">
        <v>73</v>
      </c>
      <c r="E122" s="219" t="s">
        <v>912</v>
      </c>
      <c r="F122" s="219" t="s">
        <v>913</v>
      </c>
      <c r="G122" s="206"/>
      <c r="H122" s="206"/>
      <c r="I122" s="209"/>
      <c r="J122" s="220">
        <f>BK122</f>
        <v>0</v>
      </c>
      <c r="K122" s="206"/>
      <c r="L122" s="211"/>
      <c r="M122" s="212"/>
      <c r="N122" s="213"/>
      <c r="O122" s="213"/>
      <c r="P122" s="214">
        <f>SUM(P123:P135)</f>
        <v>0</v>
      </c>
      <c r="Q122" s="213"/>
      <c r="R122" s="214">
        <f>SUM(R123:R135)</f>
        <v>0.0077599999999999995</v>
      </c>
      <c r="S122" s="213"/>
      <c r="T122" s="215">
        <f>SUM(T123:T135)</f>
        <v>0</v>
      </c>
      <c r="AR122" s="216" t="s">
        <v>153</v>
      </c>
      <c r="AT122" s="217" t="s">
        <v>73</v>
      </c>
      <c r="AU122" s="217" t="s">
        <v>82</v>
      </c>
      <c r="AY122" s="216" t="s">
        <v>144</v>
      </c>
      <c r="BK122" s="218">
        <f>SUM(BK123:BK135)</f>
        <v>0</v>
      </c>
    </row>
    <row r="123" s="1" customFormat="1" ht="16.5" customHeight="1">
      <c r="B123" s="46"/>
      <c r="C123" s="221" t="s">
        <v>272</v>
      </c>
      <c r="D123" s="221" t="s">
        <v>147</v>
      </c>
      <c r="E123" s="222" t="s">
        <v>914</v>
      </c>
      <c r="F123" s="223" t="s">
        <v>915</v>
      </c>
      <c r="G123" s="224" t="s">
        <v>242</v>
      </c>
      <c r="H123" s="225">
        <v>7</v>
      </c>
      <c r="I123" s="226"/>
      <c r="J123" s="227">
        <f>ROUND(I123*H123,2)</f>
        <v>0</v>
      </c>
      <c r="K123" s="223" t="s">
        <v>21</v>
      </c>
      <c r="L123" s="72"/>
      <c r="M123" s="228" t="s">
        <v>21</v>
      </c>
      <c r="N123" s="229" t="s">
        <v>46</v>
      </c>
      <c r="O123" s="47"/>
      <c r="P123" s="230">
        <f>O123*H123</f>
        <v>0</v>
      </c>
      <c r="Q123" s="230">
        <v>3.0000000000000001E-05</v>
      </c>
      <c r="R123" s="230">
        <f>Q123*H123</f>
        <v>0.00021000000000000001</v>
      </c>
      <c r="S123" s="230">
        <v>0</v>
      </c>
      <c r="T123" s="231">
        <f>S123*H123</f>
        <v>0</v>
      </c>
      <c r="AR123" s="24" t="s">
        <v>239</v>
      </c>
      <c r="AT123" s="24" t="s">
        <v>147</v>
      </c>
      <c r="AU123" s="24" t="s">
        <v>153</v>
      </c>
      <c r="AY123" s="24" t="s">
        <v>144</v>
      </c>
      <c r="BE123" s="232">
        <f>IF(N123="základní",J123,0)</f>
        <v>0</v>
      </c>
      <c r="BF123" s="232">
        <f>IF(N123="snížená",J123,0)</f>
        <v>0</v>
      </c>
      <c r="BG123" s="232">
        <f>IF(N123="zákl. přenesená",J123,0)</f>
        <v>0</v>
      </c>
      <c r="BH123" s="232">
        <f>IF(N123="sníž. přenesená",J123,0)</f>
        <v>0</v>
      </c>
      <c r="BI123" s="232">
        <f>IF(N123="nulová",J123,0)</f>
        <v>0</v>
      </c>
      <c r="BJ123" s="24" t="s">
        <v>153</v>
      </c>
      <c r="BK123" s="232">
        <f>ROUND(I123*H123,2)</f>
        <v>0</v>
      </c>
      <c r="BL123" s="24" t="s">
        <v>239</v>
      </c>
      <c r="BM123" s="24" t="s">
        <v>916</v>
      </c>
    </row>
    <row r="124" s="1" customFormat="1" ht="16.5" customHeight="1">
      <c r="B124" s="46"/>
      <c r="C124" s="221" t="s">
        <v>278</v>
      </c>
      <c r="D124" s="221" t="s">
        <v>147</v>
      </c>
      <c r="E124" s="222" t="s">
        <v>917</v>
      </c>
      <c r="F124" s="223" t="s">
        <v>918</v>
      </c>
      <c r="G124" s="224" t="s">
        <v>242</v>
      </c>
      <c r="H124" s="225">
        <v>2</v>
      </c>
      <c r="I124" s="226"/>
      <c r="J124" s="227">
        <f>ROUND(I124*H124,2)</f>
        <v>0</v>
      </c>
      <c r="K124" s="223" t="s">
        <v>21</v>
      </c>
      <c r="L124" s="72"/>
      <c r="M124" s="228" t="s">
        <v>21</v>
      </c>
      <c r="N124" s="229" t="s">
        <v>46</v>
      </c>
      <c r="O124" s="47"/>
      <c r="P124" s="230">
        <f>O124*H124</f>
        <v>0</v>
      </c>
      <c r="Q124" s="230">
        <v>3.0000000000000001E-05</v>
      </c>
      <c r="R124" s="230">
        <f>Q124*H124</f>
        <v>6.0000000000000002E-05</v>
      </c>
      <c r="S124" s="230">
        <v>0</v>
      </c>
      <c r="T124" s="231">
        <f>S124*H124</f>
        <v>0</v>
      </c>
      <c r="AR124" s="24" t="s">
        <v>239</v>
      </c>
      <c r="AT124" s="24" t="s">
        <v>147</v>
      </c>
      <c r="AU124" s="24" t="s">
        <v>153</v>
      </c>
      <c r="AY124" s="24" t="s">
        <v>144</v>
      </c>
      <c r="BE124" s="232">
        <f>IF(N124="základní",J124,0)</f>
        <v>0</v>
      </c>
      <c r="BF124" s="232">
        <f>IF(N124="snížená",J124,0)</f>
        <v>0</v>
      </c>
      <c r="BG124" s="232">
        <f>IF(N124="zákl. přenesená",J124,0)</f>
        <v>0</v>
      </c>
      <c r="BH124" s="232">
        <f>IF(N124="sníž. přenesená",J124,0)</f>
        <v>0</v>
      </c>
      <c r="BI124" s="232">
        <f>IF(N124="nulová",J124,0)</f>
        <v>0</v>
      </c>
      <c r="BJ124" s="24" t="s">
        <v>153</v>
      </c>
      <c r="BK124" s="232">
        <f>ROUND(I124*H124,2)</f>
        <v>0</v>
      </c>
      <c r="BL124" s="24" t="s">
        <v>239</v>
      </c>
      <c r="BM124" s="24" t="s">
        <v>919</v>
      </c>
    </row>
    <row r="125" s="1" customFormat="1" ht="25.5" customHeight="1">
      <c r="B125" s="46"/>
      <c r="C125" s="258" t="s">
        <v>284</v>
      </c>
      <c r="D125" s="258" t="s">
        <v>246</v>
      </c>
      <c r="E125" s="259" t="s">
        <v>920</v>
      </c>
      <c r="F125" s="260" t="s">
        <v>921</v>
      </c>
      <c r="G125" s="261" t="s">
        <v>889</v>
      </c>
      <c r="H125" s="262">
        <v>1</v>
      </c>
      <c r="I125" s="263"/>
      <c r="J125" s="264">
        <f>ROUND(I125*H125,2)</f>
        <v>0</v>
      </c>
      <c r="K125" s="260" t="s">
        <v>21</v>
      </c>
      <c r="L125" s="265"/>
      <c r="M125" s="266" t="s">
        <v>21</v>
      </c>
      <c r="N125" s="267" t="s">
        <v>46</v>
      </c>
      <c r="O125" s="47"/>
      <c r="P125" s="230">
        <f>O125*H125</f>
        <v>0</v>
      </c>
      <c r="Q125" s="230">
        <v>0.00050000000000000001</v>
      </c>
      <c r="R125" s="230">
        <f>Q125*H125</f>
        <v>0.00050000000000000001</v>
      </c>
      <c r="S125" s="230">
        <v>0</v>
      </c>
      <c r="T125" s="231">
        <f>S125*H125</f>
        <v>0</v>
      </c>
      <c r="AR125" s="24" t="s">
        <v>320</v>
      </c>
      <c r="AT125" s="24" t="s">
        <v>246</v>
      </c>
      <c r="AU125" s="24" t="s">
        <v>153</v>
      </c>
      <c r="AY125" s="24" t="s">
        <v>144</v>
      </c>
      <c r="BE125" s="232">
        <f>IF(N125="základní",J125,0)</f>
        <v>0</v>
      </c>
      <c r="BF125" s="232">
        <f>IF(N125="snížená",J125,0)</f>
        <v>0</v>
      </c>
      <c r="BG125" s="232">
        <f>IF(N125="zákl. přenesená",J125,0)</f>
        <v>0</v>
      </c>
      <c r="BH125" s="232">
        <f>IF(N125="sníž. přenesená",J125,0)</f>
        <v>0</v>
      </c>
      <c r="BI125" s="232">
        <f>IF(N125="nulová",J125,0)</f>
        <v>0</v>
      </c>
      <c r="BJ125" s="24" t="s">
        <v>153</v>
      </c>
      <c r="BK125" s="232">
        <f>ROUND(I125*H125,2)</f>
        <v>0</v>
      </c>
      <c r="BL125" s="24" t="s">
        <v>239</v>
      </c>
      <c r="BM125" s="24" t="s">
        <v>922</v>
      </c>
    </row>
    <row r="126" s="1" customFormat="1" ht="16.5" customHeight="1">
      <c r="B126" s="46"/>
      <c r="C126" s="258" t="s">
        <v>289</v>
      </c>
      <c r="D126" s="258" t="s">
        <v>246</v>
      </c>
      <c r="E126" s="259" t="s">
        <v>923</v>
      </c>
      <c r="F126" s="260" t="s">
        <v>924</v>
      </c>
      <c r="G126" s="261" t="s">
        <v>889</v>
      </c>
      <c r="H126" s="262">
        <v>1</v>
      </c>
      <c r="I126" s="263"/>
      <c r="J126" s="264">
        <f>ROUND(I126*H126,2)</f>
        <v>0</v>
      </c>
      <c r="K126" s="260" t="s">
        <v>21</v>
      </c>
      <c r="L126" s="265"/>
      <c r="M126" s="266" t="s">
        <v>21</v>
      </c>
      <c r="N126" s="267" t="s">
        <v>46</v>
      </c>
      <c r="O126" s="47"/>
      <c r="P126" s="230">
        <f>O126*H126</f>
        <v>0</v>
      </c>
      <c r="Q126" s="230">
        <v>5.0000000000000002E-05</v>
      </c>
      <c r="R126" s="230">
        <f>Q126*H126</f>
        <v>5.0000000000000002E-05</v>
      </c>
      <c r="S126" s="230">
        <v>0</v>
      </c>
      <c r="T126" s="231">
        <f>S126*H126</f>
        <v>0</v>
      </c>
      <c r="AR126" s="24" t="s">
        <v>320</v>
      </c>
      <c r="AT126" s="24" t="s">
        <v>246</v>
      </c>
      <c r="AU126" s="24" t="s">
        <v>153</v>
      </c>
      <c r="AY126" s="24" t="s">
        <v>144</v>
      </c>
      <c r="BE126" s="232">
        <f>IF(N126="základní",J126,0)</f>
        <v>0</v>
      </c>
      <c r="BF126" s="232">
        <f>IF(N126="snížená",J126,0)</f>
        <v>0</v>
      </c>
      <c r="BG126" s="232">
        <f>IF(N126="zákl. přenesená",J126,0)</f>
        <v>0</v>
      </c>
      <c r="BH126" s="232">
        <f>IF(N126="sníž. přenesená",J126,0)</f>
        <v>0</v>
      </c>
      <c r="BI126" s="232">
        <f>IF(N126="nulová",J126,0)</f>
        <v>0</v>
      </c>
      <c r="BJ126" s="24" t="s">
        <v>153</v>
      </c>
      <c r="BK126" s="232">
        <f>ROUND(I126*H126,2)</f>
        <v>0</v>
      </c>
      <c r="BL126" s="24" t="s">
        <v>239</v>
      </c>
      <c r="BM126" s="24" t="s">
        <v>925</v>
      </c>
    </row>
    <row r="127" s="1" customFormat="1" ht="25.5" customHeight="1">
      <c r="B127" s="46"/>
      <c r="C127" s="221" t="s">
        <v>295</v>
      </c>
      <c r="D127" s="221" t="s">
        <v>147</v>
      </c>
      <c r="E127" s="222" t="s">
        <v>926</v>
      </c>
      <c r="F127" s="223" t="s">
        <v>927</v>
      </c>
      <c r="G127" s="224" t="s">
        <v>242</v>
      </c>
      <c r="H127" s="225">
        <v>5</v>
      </c>
      <c r="I127" s="226"/>
      <c r="J127" s="227">
        <f>ROUND(I127*H127,2)</f>
        <v>0</v>
      </c>
      <c r="K127" s="223" t="s">
        <v>840</v>
      </c>
      <c r="L127" s="72"/>
      <c r="M127" s="228" t="s">
        <v>21</v>
      </c>
      <c r="N127" s="229" t="s">
        <v>46</v>
      </c>
      <c r="O127" s="47"/>
      <c r="P127" s="230">
        <f>O127*H127</f>
        <v>0</v>
      </c>
      <c r="Q127" s="230">
        <v>0.00014999999999999999</v>
      </c>
      <c r="R127" s="230">
        <f>Q127*H127</f>
        <v>0.00074999999999999991</v>
      </c>
      <c r="S127" s="230">
        <v>0</v>
      </c>
      <c r="T127" s="231">
        <f>S127*H127</f>
        <v>0</v>
      </c>
      <c r="AR127" s="24" t="s">
        <v>239</v>
      </c>
      <c r="AT127" s="24" t="s">
        <v>147</v>
      </c>
      <c r="AU127" s="24" t="s">
        <v>153</v>
      </c>
      <c r="AY127" s="24" t="s">
        <v>144</v>
      </c>
      <c r="BE127" s="232">
        <f>IF(N127="základní",J127,0)</f>
        <v>0</v>
      </c>
      <c r="BF127" s="232">
        <f>IF(N127="snížená",J127,0)</f>
        <v>0</v>
      </c>
      <c r="BG127" s="232">
        <f>IF(N127="zákl. přenesená",J127,0)</f>
        <v>0</v>
      </c>
      <c r="BH127" s="232">
        <f>IF(N127="sníž. přenesená",J127,0)</f>
        <v>0</v>
      </c>
      <c r="BI127" s="232">
        <f>IF(N127="nulová",J127,0)</f>
        <v>0</v>
      </c>
      <c r="BJ127" s="24" t="s">
        <v>153</v>
      </c>
      <c r="BK127" s="232">
        <f>ROUND(I127*H127,2)</f>
        <v>0</v>
      </c>
      <c r="BL127" s="24" t="s">
        <v>239</v>
      </c>
      <c r="BM127" s="24" t="s">
        <v>928</v>
      </c>
    </row>
    <row r="128" s="1" customFormat="1">
      <c r="B128" s="46"/>
      <c r="C128" s="74"/>
      <c r="D128" s="235" t="s">
        <v>167</v>
      </c>
      <c r="E128" s="74"/>
      <c r="F128" s="256" t="s">
        <v>929</v>
      </c>
      <c r="G128" s="74"/>
      <c r="H128" s="74"/>
      <c r="I128" s="191"/>
      <c r="J128" s="74"/>
      <c r="K128" s="74"/>
      <c r="L128" s="72"/>
      <c r="M128" s="257"/>
      <c r="N128" s="47"/>
      <c r="O128" s="47"/>
      <c r="P128" s="47"/>
      <c r="Q128" s="47"/>
      <c r="R128" s="47"/>
      <c r="S128" s="47"/>
      <c r="T128" s="95"/>
      <c r="AT128" s="24" t="s">
        <v>167</v>
      </c>
      <c r="AU128" s="24" t="s">
        <v>153</v>
      </c>
    </row>
    <row r="129" s="1" customFormat="1" ht="16.5" customHeight="1">
      <c r="B129" s="46"/>
      <c r="C129" s="221" t="s">
        <v>300</v>
      </c>
      <c r="D129" s="221" t="s">
        <v>147</v>
      </c>
      <c r="E129" s="222" t="s">
        <v>930</v>
      </c>
      <c r="F129" s="223" t="s">
        <v>931</v>
      </c>
      <c r="G129" s="224" t="s">
        <v>242</v>
      </c>
      <c r="H129" s="225">
        <v>1</v>
      </c>
      <c r="I129" s="226"/>
      <c r="J129" s="227">
        <f>ROUND(I129*H129,2)</f>
        <v>0</v>
      </c>
      <c r="K129" s="223" t="s">
        <v>21</v>
      </c>
      <c r="L129" s="72"/>
      <c r="M129" s="228" t="s">
        <v>21</v>
      </c>
      <c r="N129" s="229" t="s">
        <v>46</v>
      </c>
      <c r="O129" s="47"/>
      <c r="P129" s="230">
        <f>O129*H129</f>
        <v>0</v>
      </c>
      <c r="Q129" s="230">
        <v>0.00012</v>
      </c>
      <c r="R129" s="230">
        <f>Q129*H129</f>
        <v>0.00012</v>
      </c>
      <c r="S129" s="230">
        <v>0</v>
      </c>
      <c r="T129" s="231">
        <f>S129*H129</f>
        <v>0</v>
      </c>
      <c r="AR129" s="24" t="s">
        <v>239</v>
      </c>
      <c r="AT129" s="24" t="s">
        <v>147</v>
      </c>
      <c r="AU129" s="24" t="s">
        <v>153</v>
      </c>
      <c r="AY129" s="24" t="s">
        <v>144</v>
      </c>
      <c r="BE129" s="232">
        <f>IF(N129="základní",J129,0)</f>
        <v>0</v>
      </c>
      <c r="BF129" s="232">
        <f>IF(N129="snížená",J129,0)</f>
        <v>0</v>
      </c>
      <c r="BG129" s="232">
        <f>IF(N129="zákl. přenesená",J129,0)</f>
        <v>0</v>
      </c>
      <c r="BH129" s="232">
        <f>IF(N129="sníž. přenesená",J129,0)</f>
        <v>0</v>
      </c>
      <c r="BI129" s="232">
        <f>IF(N129="nulová",J129,0)</f>
        <v>0</v>
      </c>
      <c r="BJ129" s="24" t="s">
        <v>153</v>
      </c>
      <c r="BK129" s="232">
        <f>ROUND(I129*H129,2)</f>
        <v>0</v>
      </c>
      <c r="BL129" s="24" t="s">
        <v>239</v>
      </c>
      <c r="BM129" s="24" t="s">
        <v>932</v>
      </c>
    </row>
    <row r="130" s="1" customFormat="1" ht="25.5" customHeight="1">
      <c r="B130" s="46"/>
      <c r="C130" s="221" t="s">
        <v>305</v>
      </c>
      <c r="D130" s="221" t="s">
        <v>147</v>
      </c>
      <c r="E130" s="222" t="s">
        <v>933</v>
      </c>
      <c r="F130" s="223" t="s">
        <v>934</v>
      </c>
      <c r="G130" s="224" t="s">
        <v>242</v>
      </c>
      <c r="H130" s="225">
        <v>6</v>
      </c>
      <c r="I130" s="226"/>
      <c r="J130" s="227">
        <f>ROUND(I130*H130,2)</f>
        <v>0</v>
      </c>
      <c r="K130" s="223" t="s">
        <v>840</v>
      </c>
      <c r="L130" s="72"/>
      <c r="M130" s="228" t="s">
        <v>21</v>
      </c>
      <c r="N130" s="229" t="s">
        <v>46</v>
      </c>
      <c r="O130" s="47"/>
      <c r="P130" s="230">
        <f>O130*H130</f>
        <v>0</v>
      </c>
      <c r="Q130" s="230">
        <v>0.00076999999999999996</v>
      </c>
      <c r="R130" s="230">
        <f>Q130*H130</f>
        <v>0.00462</v>
      </c>
      <c r="S130" s="230">
        <v>0</v>
      </c>
      <c r="T130" s="231">
        <f>S130*H130</f>
        <v>0</v>
      </c>
      <c r="AR130" s="24" t="s">
        <v>239</v>
      </c>
      <c r="AT130" s="24" t="s">
        <v>147</v>
      </c>
      <c r="AU130" s="24" t="s">
        <v>153</v>
      </c>
      <c r="AY130" s="24" t="s">
        <v>144</v>
      </c>
      <c r="BE130" s="232">
        <f>IF(N130="základní",J130,0)</f>
        <v>0</v>
      </c>
      <c r="BF130" s="232">
        <f>IF(N130="snížená",J130,0)</f>
        <v>0</v>
      </c>
      <c r="BG130" s="232">
        <f>IF(N130="zákl. přenesená",J130,0)</f>
        <v>0</v>
      </c>
      <c r="BH130" s="232">
        <f>IF(N130="sníž. přenesená",J130,0)</f>
        <v>0</v>
      </c>
      <c r="BI130" s="232">
        <f>IF(N130="nulová",J130,0)</f>
        <v>0</v>
      </c>
      <c r="BJ130" s="24" t="s">
        <v>153</v>
      </c>
      <c r="BK130" s="232">
        <f>ROUND(I130*H130,2)</f>
        <v>0</v>
      </c>
      <c r="BL130" s="24" t="s">
        <v>239</v>
      </c>
      <c r="BM130" s="24" t="s">
        <v>935</v>
      </c>
    </row>
    <row r="131" s="1" customFormat="1" ht="16.5" customHeight="1">
      <c r="B131" s="46"/>
      <c r="C131" s="221" t="s">
        <v>310</v>
      </c>
      <c r="D131" s="221" t="s">
        <v>147</v>
      </c>
      <c r="E131" s="222" t="s">
        <v>936</v>
      </c>
      <c r="F131" s="223" t="s">
        <v>937</v>
      </c>
      <c r="G131" s="224" t="s">
        <v>242</v>
      </c>
      <c r="H131" s="225">
        <v>2</v>
      </c>
      <c r="I131" s="226"/>
      <c r="J131" s="227">
        <f>ROUND(I131*H131,2)</f>
        <v>0</v>
      </c>
      <c r="K131" s="223" t="s">
        <v>836</v>
      </c>
      <c r="L131" s="72"/>
      <c r="M131" s="228" t="s">
        <v>21</v>
      </c>
      <c r="N131" s="229" t="s">
        <v>46</v>
      </c>
      <c r="O131" s="47"/>
      <c r="P131" s="230">
        <f>O131*H131</f>
        <v>0</v>
      </c>
      <c r="Q131" s="230">
        <v>0.00022000000000000001</v>
      </c>
      <c r="R131" s="230">
        <f>Q131*H131</f>
        <v>0.00044000000000000002</v>
      </c>
      <c r="S131" s="230">
        <v>0</v>
      </c>
      <c r="T131" s="231">
        <f>S131*H131</f>
        <v>0</v>
      </c>
      <c r="AR131" s="24" t="s">
        <v>239</v>
      </c>
      <c r="AT131" s="24" t="s">
        <v>147</v>
      </c>
      <c r="AU131" s="24" t="s">
        <v>153</v>
      </c>
      <c r="AY131" s="24" t="s">
        <v>144</v>
      </c>
      <c r="BE131" s="232">
        <f>IF(N131="základní",J131,0)</f>
        <v>0</v>
      </c>
      <c r="BF131" s="232">
        <f>IF(N131="snížená",J131,0)</f>
        <v>0</v>
      </c>
      <c r="BG131" s="232">
        <f>IF(N131="zákl. přenesená",J131,0)</f>
        <v>0</v>
      </c>
      <c r="BH131" s="232">
        <f>IF(N131="sníž. přenesená",J131,0)</f>
        <v>0</v>
      </c>
      <c r="BI131" s="232">
        <f>IF(N131="nulová",J131,0)</f>
        <v>0</v>
      </c>
      <c r="BJ131" s="24" t="s">
        <v>153</v>
      </c>
      <c r="BK131" s="232">
        <f>ROUND(I131*H131,2)</f>
        <v>0</v>
      </c>
      <c r="BL131" s="24" t="s">
        <v>239</v>
      </c>
      <c r="BM131" s="24" t="s">
        <v>938</v>
      </c>
    </row>
    <row r="132" s="1" customFormat="1" ht="25.5" customHeight="1">
      <c r="B132" s="46"/>
      <c r="C132" s="221" t="s">
        <v>315</v>
      </c>
      <c r="D132" s="221" t="s">
        <v>147</v>
      </c>
      <c r="E132" s="222" t="s">
        <v>939</v>
      </c>
      <c r="F132" s="223" t="s">
        <v>940</v>
      </c>
      <c r="G132" s="224" t="s">
        <v>242</v>
      </c>
      <c r="H132" s="225">
        <v>1</v>
      </c>
      <c r="I132" s="226"/>
      <c r="J132" s="227">
        <f>ROUND(I132*H132,2)</f>
        <v>0</v>
      </c>
      <c r="K132" s="223" t="s">
        <v>840</v>
      </c>
      <c r="L132" s="72"/>
      <c r="M132" s="228" t="s">
        <v>21</v>
      </c>
      <c r="N132" s="229" t="s">
        <v>46</v>
      </c>
      <c r="O132" s="47"/>
      <c r="P132" s="230">
        <f>O132*H132</f>
        <v>0</v>
      </c>
      <c r="Q132" s="230">
        <v>0.00033</v>
      </c>
      <c r="R132" s="230">
        <f>Q132*H132</f>
        <v>0.00033</v>
      </c>
      <c r="S132" s="230">
        <v>0</v>
      </c>
      <c r="T132" s="231">
        <f>S132*H132</f>
        <v>0</v>
      </c>
      <c r="AR132" s="24" t="s">
        <v>239</v>
      </c>
      <c r="AT132" s="24" t="s">
        <v>147</v>
      </c>
      <c r="AU132" s="24" t="s">
        <v>153</v>
      </c>
      <c r="AY132" s="24" t="s">
        <v>144</v>
      </c>
      <c r="BE132" s="232">
        <f>IF(N132="základní",J132,0)</f>
        <v>0</v>
      </c>
      <c r="BF132" s="232">
        <f>IF(N132="snížená",J132,0)</f>
        <v>0</v>
      </c>
      <c r="BG132" s="232">
        <f>IF(N132="zákl. přenesená",J132,0)</f>
        <v>0</v>
      </c>
      <c r="BH132" s="232">
        <f>IF(N132="sníž. přenesená",J132,0)</f>
        <v>0</v>
      </c>
      <c r="BI132" s="232">
        <f>IF(N132="nulová",J132,0)</f>
        <v>0</v>
      </c>
      <c r="BJ132" s="24" t="s">
        <v>153</v>
      </c>
      <c r="BK132" s="232">
        <f>ROUND(I132*H132,2)</f>
        <v>0</v>
      </c>
      <c r="BL132" s="24" t="s">
        <v>239</v>
      </c>
      <c r="BM132" s="24" t="s">
        <v>941</v>
      </c>
    </row>
    <row r="133" s="1" customFormat="1" ht="25.5" customHeight="1">
      <c r="B133" s="46"/>
      <c r="C133" s="221" t="s">
        <v>320</v>
      </c>
      <c r="D133" s="221" t="s">
        <v>147</v>
      </c>
      <c r="E133" s="222" t="s">
        <v>942</v>
      </c>
      <c r="F133" s="223" t="s">
        <v>943</v>
      </c>
      <c r="G133" s="224" t="s">
        <v>242</v>
      </c>
      <c r="H133" s="225">
        <v>2</v>
      </c>
      <c r="I133" s="226"/>
      <c r="J133" s="227">
        <f>ROUND(I133*H133,2)</f>
        <v>0</v>
      </c>
      <c r="K133" s="223" t="s">
        <v>840</v>
      </c>
      <c r="L133" s="72"/>
      <c r="M133" s="228" t="s">
        <v>21</v>
      </c>
      <c r="N133" s="229" t="s">
        <v>46</v>
      </c>
      <c r="O133" s="47"/>
      <c r="P133" s="230">
        <f>O133*H133</f>
        <v>0</v>
      </c>
      <c r="Q133" s="230">
        <v>0.00034000000000000002</v>
      </c>
      <c r="R133" s="230">
        <f>Q133*H133</f>
        <v>0.00068000000000000005</v>
      </c>
      <c r="S133" s="230">
        <v>0</v>
      </c>
      <c r="T133" s="231">
        <f>S133*H133</f>
        <v>0</v>
      </c>
      <c r="AR133" s="24" t="s">
        <v>239</v>
      </c>
      <c r="AT133" s="24" t="s">
        <v>147</v>
      </c>
      <c r="AU133" s="24" t="s">
        <v>153</v>
      </c>
      <c r="AY133" s="24" t="s">
        <v>144</v>
      </c>
      <c r="BE133" s="232">
        <f>IF(N133="základní",J133,0)</f>
        <v>0</v>
      </c>
      <c r="BF133" s="232">
        <f>IF(N133="snížená",J133,0)</f>
        <v>0</v>
      </c>
      <c r="BG133" s="232">
        <f>IF(N133="zákl. přenesená",J133,0)</f>
        <v>0</v>
      </c>
      <c r="BH133" s="232">
        <f>IF(N133="sníž. přenesená",J133,0)</f>
        <v>0</v>
      </c>
      <c r="BI133" s="232">
        <f>IF(N133="nulová",J133,0)</f>
        <v>0</v>
      </c>
      <c r="BJ133" s="24" t="s">
        <v>153</v>
      </c>
      <c r="BK133" s="232">
        <f>ROUND(I133*H133,2)</f>
        <v>0</v>
      </c>
      <c r="BL133" s="24" t="s">
        <v>239</v>
      </c>
      <c r="BM133" s="24" t="s">
        <v>944</v>
      </c>
    </row>
    <row r="134" s="1" customFormat="1" ht="38.25" customHeight="1">
      <c r="B134" s="46"/>
      <c r="C134" s="221" t="s">
        <v>325</v>
      </c>
      <c r="D134" s="221" t="s">
        <v>147</v>
      </c>
      <c r="E134" s="222" t="s">
        <v>945</v>
      </c>
      <c r="F134" s="223" t="s">
        <v>946</v>
      </c>
      <c r="G134" s="224" t="s">
        <v>425</v>
      </c>
      <c r="H134" s="268"/>
      <c r="I134" s="226"/>
      <c r="J134" s="227">
        <f>ROUND(I134*H134,2)</f>
        <v>0</v>
      </c>
      <c r="K134" s="223" t="s">
        <v>840</v>
      </c>
      <c r="L134" s="72"/>
      <c r="M134" s="228" t="s">
        <v>21</v>
      </c>
      <c r="N134" s="229" t="s">
        <v>46</v>
      </c>
      <c r="O134" s="47"/>
      <c r="P134" s="230">
        <f>O134*H134</f>
        <v>0</v>
      </c>
      <c r="Q134" s="230">
        <v>0</v>
      </c>
      <c r="R134" s="230">
        <f>Q134*H134</f>
        <v>0</v>
      </c>
      <c r="S134" s="230">
        <v>0</v>
      </c>
      <c r="T134" s="231">
        <f>S134*H134</f>
        <v>0</v>
      </c>
      <c r="AR134" s="24" t="s">
        <v>239</v>
      </c>
      <c r="AT134" s="24" t="s">
        <v>147</v>
      </c>
      <c r="AU134" s="24" t="s">
        <v>153</v>
      </c>
      <c r="AY134" s="24" t="s">
        <v>144</v>
      </c>
      <c r="BE134" s="232">
        <f>IF(N134="základní",J134,0)</f>
        <v>0</v>
      </c>
      <c r="BF134" s="232">
        <f>IF(N134="snížená",J134,0)</f>
        <v>0</v>
      </c>
      <c r="BG134" s="232">
        <f>IF(N134="zákl. přenesená",J134,0)</f>
        <v>0</v>
      </c>
      <c r="BH134" s="232">
        <f>IF(N134="sníž. přenesená",J134,0)</f>
        <v>0</v>
      </c>
      <c r="BI134" s="232">
        <f>IF(N134="nulová",J134,0)</f>
        <v>0</v>
      </c>
      <c r="BJ134" s="24" t="s">
        <v>153</v>
      </c>
      <c r="BK134" s="232">
        <f>ROUND(I134*H134,2)</f>
        <v>0</v>
      </c>
      <c r="BL134" s="24" t="s">
        <v>239</v>
      </c>
      <c r="BM134" s="24" t="s">
        <v>947</v>
      </c>
    </row>
    <row r="135" s="1" customFormat="1">
      <c r="B135" s="46"/>
      <c r="C135" s="74"/>
      <c r="D135" s="235" t="s">
        <v>167</v>
      </c>
      <c r="E135" s="74"/>
      <c r="F135" s="256" t="s">
        <v>948</v>
      </c>
      <c r="G135" s="74"/>
      <c r="H135" s="74"/>
      <c r="I135" s="191"/>
      <c r="J135" s="74"/>
      <c r="K135" s="74"/>
      <c r="L135" s="72"/>
      <c r="M135" s="257"/>
      <c r="N135" s="47"/>
      <c r="O135" s="47"/>
      <c r="P135" s="47"/>
      <c r="Q135" s="47"/>
      <c r="R135" s="47"/>
      <c r="S135" s="47"/>
      <c r="T135" s="95"/>
      <c r="AT135" s="24" t="s">
        <v>167</v>
      </c>
      <c r="AU135" s="24" t="s">
        <v>153</v>
      </c>
    </row>
    <row r="136" s="10" customFormat="1" ht="29.88" customHeight="1">
      <c r="B136" s="205"/>
      <c r="C136" s="206"/>
      <c r="D136" s="207" t="s">
        <v>73</v>
      </c>
      <c r="E136" s="219" t="s">
        <v>949</v>
      </c>
      <c r="F136" s="219" t="s">
        <v>950</v>
      </c>
      <c r="G136" s="206"/>
      <c r="H136" s="206"/>
      <c r="I136" s="209"/>
      <c r="J136" s="220">
        <f>BK136</f>
        <v>0</v>
      </c>
      <c r="K136" s="206"/>
      <c r="L136" s="211"/>
      <c r="M136" s="212"/>
      <c r="N136" s="213"/>
      <c r="O136" s="213"/>
      <c r="P136" s="214">
        <f>SUM(P137:P147)</f>
        <v>0</v>
      </c>
      <c r="Q136" s="213"/>
      <c r="R136" s="214">
        <f>SUM(R137:R147)</f>
        <v>0.24290999999999999</v>
      </c>
      <c r="S136" s="213"/>
      <c r="T136" s="215">
        <f>SUM(T137:T147)</f>
        <v>0</v>
      </c>
      <c r="AR136" s="216" t="s">
        <v>153</v>
      </c>
      <c r="AT136" s="217" t="s">
        <v>73</v>
      </c>
      <c r="AU136" s="217" t="s">
        <v>82</v>
      </c>
      <c r="AY136" s="216" t="s">
        <v>144</v>
      </c>
      <c r="BK136" s="218">
        <f>SUM(BK137:BK147)</f>
        <v>0</v>
      </c>
    </row>
    <row r="137" s="1" customFormat="1" ht="16.5" customHeight="1">
      <c r="B137" s="46"/>
      <c r="C137" s="221" t="s">
        <v>334</v>
      </c>
      <c r="D137" s="221" t="s">
        <v>147</v>
      </c>
      <c r="E137" s="222" t="s">
        <v>951</v>
      </c>
      <c r="F137" s="223" t="s">
        <v>952</v>
      </c>
      <c r="G137" s="224" t="s">
        <v>242</v>
      </c>
      <c r="H137" s="225">
        <v>7</v>
      </c>
      <c r="I137" s="226"/>
      <c r="J137" s="227">
        <f>ROUND(I137*H137,2)</f>
        <v>0</v>
      </c>
      <c r="K137" s="223" t="s">
        <v>21</v>
      </c>
      <c r="L137" s="72"/>
      <c r="M137" s="228" t="s">
        <v>21</v>
      </c>
      <c r="N137" s="229" t="s">
        <v>46</v>
      </c>
      <c r="O137" s="47"/>
      <c r="P137" s="230">
        <f>O137*H137</f>
        <v>0</v>
      </c>
      <c r="Q137" s="230">
        <v>0</v>
      </c>
      <c r="R137" s="230">
        <f>Q137*H137</f>
        <v>0</v>
      </c>
      <c r="S137" s="230">
        <v>0</v>
      </c>
      <c r="T137" s="231">
        <f>S137*H137</f>
        <v>0</v>
      </c>
      <c r="AR137" s="24" t="s">
        <v>239</v>
      </c>
      <c r="AT137" s="24" t="s">
        <v>147</v>
      </c>
      <c r="AU137" s="24" t="s">
        <v>153</v>
      </c>
      <c r="AY137" s="24" t="s">
        <v>144</v>
      </c>
      <c r="BE137" s="232">
        <f>IF(N137="základní",J137,0)</f>
        <v>0</v>
      </c>
      <c r="BF137" s="232">
        <f>IF(N137="snížená",J137,0)</f>
        <v>0</v>
      </c>
      <c r="BG137" s="232">
        <f>IF(N137="zákl. přenesená",J137,0)</f>
        <v>0</v>
      </c>
      <c r="BH137" s="232">
        <f>IF(N137="sníž. přenesená",J137,0)</f>
        <v>0</v>
      </c>
      <c r="BI137" s="232">
        <f>IF(N137="nulová",J137,0)</f>
        <v>0</v>
      </c>
      <c r="BJ137" s="24" t="s">
        <v>153</v>
      </c>
      <c r="BK137" s="232">
        <f>ROUND(I137*H137,2)</f>
        <v>0</v>
      </c>
      <c r="BL137" s="24" t="s">
        <v>239</v>
      </c>
      <c r="BM137" s="24" t="s">
        <v>953</v>
      </c>
    </row>
    <row r="138" s="1" customFormat="1" ht="38.25" customHeight="1">
      <c r="B138" s="46"/>
      <c r="C138" s="221" t="s">
        <v>395</v>
      </c>
      <c r="D138" s="221" t="s">
        <v>147</v>
      </c>
      <c r="E138" s="222" t="s">
        <v>954</v>
      </c>
      <c r="F138" s="223" t="s">
        <v>955</v>
      </c>
      <c r="G138" s="224" t="s">
        <v>242</v>
      </c>
      <c r="H138" s="225">
        <v>1</v>
      </c>
      <c r="I138" s="226"/>
      <c r="J138" s="227">
        <f>ROUND(I138*H138,2)</f>
        <v>0</v>
      </c>
      <c r="K138" s="223" t="s">
        <v>151</v>
      </c>
      <c r="L138" s="72"/>
      <c r="M138" s="228" t="s">
        <v>21</v>
      </c>
      <c r="N138" s="229" t="s">
        <v>46</v>
      </c>
      <c r="O138" s="47"/>
      <c r="P138" s="230">
        <f>O138*H138</f>
        <v>0</v>
      </c>
      <c r="Q138" s="230">
        <v>0.01035</v>
      </c>
      <c r="R138" s="230">
        <f>Q138*H138</f>
        <v>0.01035</v>
      </c>
      <c r="S138" s="230">
        <v>0</v>
      </c>
      <c r="T138" s="231">
        <f>S138*H138</f>
        <v>0</v>
      </c>
      <c r="AR138" s="24" t="s">
        <v>239</v>
      </c>
      <c r="AT138" s="24" t="s">
        <v>147</v>
      </c>
      <c r="AU138" s="24" t="s">
        <v>153</v>
      </c>
      <c r="AY138" s="24" t="s">
        <v>144</v>
      </c>
      <c r="BE138" s="232">
        <f>IF(N138="základní",J138,0)</f>
        <v>0</v>
      </c>
      <c r="BF138" s="232">
        <f>IF(N138="snížená",J138,0)</f>
        <v>0</v>
      </c>
      <c r="BG138" s="232">
        <f>IF(N138="zákl. přenesená",J138,0)</f>
        <v>0</v>
      </c>
      <c r="BH138" s="232">
        <f>IF(N138="sníž. přenesená",J138,0)</f>
        <v>0</v>
      </c>
      <c r="BI138" s="232">
        <f>IF(N138="nulová",J138,0)</f>
        <v>0</v>
      </c>
      <c r="BJ138" s="24" t="s">
        <v>153</v>
      </c>
      <c r="BK138" s="232">
        <f>ROUND(I138*H138,2)</f>
        <v>0</v>
      </c>
      <c r="BL138" s="24" t="s">
        <v>239</v>
      </c>
      <c r="BM138" s="24" t="s">
        <v>956</v>
      </c>
    </row>
    <row r="139" s="1" customFormat="1" ht="38.25" customHeight="1">
      <c r="B139" s="46"/>
      <c r="C139" s="221" t="s">
        <v>401</v>
      </c>
      <c r="D139" s="221" t="s">
        <v>147</v>
      </c>
      <c r="E139" s="222" t="s">
        <v>957</v>
      </c>
      <c r="F139" s="223" t="s">
        <v>958</v>
      </c>
      <c r="G139" s="224" t="s">
        <v>242</v>
      </c>
      <c r="H139" s="225">
        <v>1</v>
      </c>
      <c r="I139" s="226"/>
      <c r="J139" s="227">
        <f>ROUND(I139*H139,2)</f>
        <v>0</v>
      </c>
      <c r="K139" s="223" t="s">
        <v>151</v>
      </c>
      <c r="L139" s="72"/>
      <c r="M139" s="228" t="s">
        <v>21</v>
      </c>
      <c r="N139" s="229" t="s">
        <v>46</v>
      </c>
      <c r="O139" s="47"/>
      <c r="P139" s="230">
        <f>O139*H139</f>
        <v>0</v>
      </c>
      <c r="Q139" s="230">
        <v>0.021760000000000002</v>
      </c>
      <c r="R139" s="230">
        <f>Q139*H139</f>
        <v>0.021760000000000002</v>
      </c>
      <c r="S139" s="230">
        <v>0</v>
      </c>
      <c r="T139" s="231">
        <f>S139*H139</f>
        <v>0</v>
      </c>
      <c r="AR139" s="24" t="s">
        <v>239</v>
      </c>
      <c r="AT139" s="24" t="s">
        <v>147</v>
      </c>
      <c r="AU139" s="24" t="s">
        <v>153</v>
      </c>
      <c r="AY139" s="24" t="s">
        <v>144</v>
      </c>
      <c r="BE139" s="232">
        <f>IF(N139="základní",J139,0)</f>
        <v>0</v>
      </c>
      <c r="BF139" s="232">
        <f>IF(N139="snížená",J139,0)</f>
        <v>0</v>
      </c>
      <c r="BG139" s="232">
        <f>IF(N139="zákl. přenesená",J139,0)</f>
        <v>0</v>
      </c>
      <c r="BH139" s="232">
        <f>IF(N139="sníž. přenesená",J139,0)</f>
        <v>0</v>
      </c>
      <c r="BI139" s="232">
        <f>IF(N139="nulová",J139,0)</f>
        <v>0</v>
      </c>
      <c r="BJ139" s="24" t="s">
        <v>153</v>
      </c>
      <c r="BK139" s="232">
        <f>ROUND(I139*H139,2)</f>
        <v>0</v>
      </c>
      <c r="BL139" s="24" t="s">
        <v>239</v>
      </c>
      <c r="BM139" s="24" t="s">
        <v>959</v>
      </c>
    </row>
    <row r="140" s="1" customFormat="1" ht="38.25" customHeight="1">
      <c r="B140" s="46"/>
      <c r="C140" s="221" t="s">
        <v>407</v>
      </c>
      <c r="D140" s="221" t="s">
        <v>147</v>
      </c>
      <c r="E140" s="222" t="s">
        <v>960</v>
      </c>
      <c r="F140" s="223" t="s">
        <v>961</v>
      </c>
      <c r="G140" s="224" t="s">
        <v>242</v>
      </c>
      <c r="H140" s="225">
        <v>2</v>
      </c>
      <c r="I140" s="226"/>
      <c r="J140" s="227">
        <f>ROUND(I140*H140,2)</f>
        <v>0</v>
      </c>
      <c r="K140" s="223" t="s">
        <v>151</v>
      </c>
      <c r="L140" s="72"/>
      <c r="M140" s="228" t="s">
        <v>21</v>
      </c>
      <c r="N140" s="229" t="s">
        <v>46</v>
      </c>
      <c r="O140" s="47"/>
      <c r="P140" s="230">
        <f>O140*H140</f>
        <v>0</v>
      </c>
      <c r="Q140" s="230">
        <v>0.041259999999999998</v>
      </c>
      <c r="R140" s="230">
        <f>Q140*H140</f>
        <v>0.082519999999999996</v>
      </c>
      <c r="S140" s="230">
        <v>0</v>
      </c>
      <c r="T140" s="231">
        <f>S140*H140</f>
        <v>0</v>
      </c>
      <c r="AR140" s="24" t="s">
        <v>239</v>
      </c>
      <c r="AT140" s="24" t="s">
        <v>147</v>
      </c>
      <c r="AU140" s="24" t="s">
        <v>153</v>
      </c>
      <c r="AY140" s="24" t="s">
        <v>144</v>
      </c>
      <c r="BE140" s="232">
        <f>IF(N140="základní",J140,0)</f>
        <v>0</v>
      </c>
      <c r="BF140" s="232">
        <f>IF(N140="snížená",J140,0)</f>
        <v>0</v>
      </c>
      <c r="BG140" s="232">
        <f>IF(N140="zákl. přenesená",J140,0)</f>
        <v>0</v>
      </c>
      <c r="BH140" s="232">
        <f>IF(N140="sníž. přenesená",J140,0)</f>
        <v>0</v>
      </c>
      <c r="BI140" s="232">
        <f>IF(N140="nulová",J140,0)</f>
        <v>0</v>
      </c>
      <c r="BJ140" s="24" t="s">
        <v>153</v>
      </c>
      <c r="BK140" s="232">
        <f>ROUND(I140*H140,2)</f>
        <v>0</v>
      </c>
      <c r="BL140" s="24" t="s">
        <v>239</v>
      </c>
      <c r="BM140" s="24" t="s">
        <v>962</v>
      </c>
    </row>
    <row r="141" s="1" customFormat="1" ht="38.25" customHeight="1">
      <c r="B141" s="46"/>
      <c r="C141" s="221" t="s">
        <v>411</v>
      </c>
      <c r="D141" s="221" t="s">
        <v>147</v>
      </c>
      <c r="E141" s="222" t="s">
        <v>963</v>
      </c>
      <c r="F141" s="223" t="s">
        <v>964</v>
      </c>
      <c r="G141" s="224" t="s">
        <v>242</v>
      </c>
      <c r="H141" s="225">
        <v>2</v>
      </c>
      <c r="I141" s="226"/>
      <c r="J141" s="227">
        <f>ROUND(I141*H141,2)</f>
        <v>0</v>
      </c>
      <c r="K141" s="223" t="s">
        <v>151</v>
      </c>
      <c r="L141" s="72"/>
      <c r="M141" s="228" t="s">
        <v>21</v>
      </c>
      <c r="N141" s="229" t="s">
        <v>46</v>
      </c>
      <c r="O141" s="47"/>
      <c r="P141" s="230">
        <f>O141*H141</f>
        <v>0</v>
      </c>
      <c r="Q141" s="230">
        <v>0.04684</v>
      </c>
      <c r="R141" s="230">
        <f>Q141*H141</f>
        <v>0.093679999999999999</v>
      </c>
      <c r="S141" s="230">
        <v>0</v>
      </c>
      <c r="T141" s="231">
        <f>S141*H141</f>
        <v>0</v>
      </c>
      <c r="AR141" s="24" t="s">
        <v>239</v>
      </c>
      <c r="AT141" s="24" t="s">
        <v>147</v>
      </c>
      <c r="AU141" s="24" t="s">
        <v>153</v>
      </c>
      <c r="AY141" s="24" t="s">
        <v>144</v>
      </c>
      <c r="BE141" s="232">
        <f>IF(N141="základní",J141,0)</f>
        <v>0</v>
      </c>
      <c r="BF141" s="232">
        <f>IF(N141="snížená",J141,0)</f>
        <v>0</v>
      </c>
      <c r="BG141" s="232">
        <f>IF(N141="zákl. přenesená",J141,0)</f>
        <v>0</v>
      </c>
      <c r="BH141" s="232">
        <f>IF(N141="sníž. přenesená",J141,0)</f>
        <v>0</v>
      </c>
      <c r="BI141" s="232">
        <f>IF(N141="nulová",J141,0)</f>
        <v>0</v>
      </c>
      <c r="BJ141" s="24" t="s">
        <v>153</v>
      </c>
      <c r="BK141" s="232">
        <f>ROUND(I141*H141,2)</f>
        <v>0</v>
      </c>
      <c r="BL141" s="24" t="s">
        <v>239</v>
      </c>
      <c r="BM141" s="24" t="s">
        <v>965</v>
      </c>
    </row>
    <row r="142" s="1" customFormat="1" ht="16.5" customHeight="1">
      <c r="B142" s="46"/>
      <c r="C142" s="221" t="s">
        <v>417</v>
      </c>
      <c r="D142" s="221" t="s">
        <v>147</v>
      </c>
      <c r="E142" s="222" t="s">
        <v>966</v>
      </c>
      <c r="F142" s="223" t="s">
        <v>967</v>
      </c>
      <c r="G142" s="224" t="s">
        <v>242</v>
      </c>
      <c r="H142" s="225">
        <v>1</v>
      </c>
      <c r="I142" s="226"/>
      <c r="J142" s="227">
        <f>ROUND(I142*H142,2)</f>
        <v>0</v>
      </c>
      <c r="K142" s="223" t="s">
        <v>151</v>
      </c>
      <c r="L142" s="72"/>
      <c r="M142" s="228" t="s">
        <v>21</v>
      </c>
      <c r="N142" s="229" t="s">
        <v>46</v>
      </c>
      <c r="O142" s="47"/>
      <c r="P142" s="230">
        <f>O142*H142</f>
        <v>0</v>
      </c>
      <c r="Q142" s="230">
        <v>0</v>
      </c>
      <c r="R142" s="230">
        <f>Q142*H142</f>
        <v>0</v>
      </c>
      <c r="S142" s="230">
        <v>0</v>
      </c>
      <c r="T142" s="231">
        <f>S142*H142</f>
        <v>0</v>
      </c>
      <c r="AR142" s="24" t="s">
        <v>239</v>
      </c>
      <c r="AT142" s="24" t="s">
        <v>147</v>
      </c>
      <c r="AU142" s="24" t="s">
        <v>153</v>
      </c>
      <c r="AY142" s="24" t="s">
        <v>144</v>
      </c>
      <c r="BE142" s="232">
        <f>IF(N142="základní",J142,0)</f>
        <v>0</v>
      </c>
      <c r="BF142" s="232">
        <f>IF(N142="snížená",J142,0)</f>
        <v>0</v>
      </c>
      <c r="BG142" s="232">
        <f>IF(N142="zákl. přenesená",J142,0)</f>
        <v>0</v>
      </c>
      <c r="BH142" s="232">
        <f>IF(N142="sníž. přenesená",J142,0)</f>
        <v>0</v>
      </c>
      <c r="BI142" s="232">
        <f>IF(N142="nulová",J142,0)</f>
        <v>0</v>
      </c>
      <c r="BJ142" s="24" t="s">
        <v>153</v>
      </c>
      <c r="BK142" s="232">
        <f>ROUND(I142*H142,2)</f>
        <v>0</v>
      </c>
      <c r="BL142" s="24" t="s">
        <v>239</v>
      </c>
      <c r="BM142" s="24" t="s">
        <v>968</v>
      </c>
    </row>
    <row r="143" s="1" customFormat="1">
      <c r="B143" s="46"/>
      <c r="C143" s="74"/>
      <c r="D143" s="235" t="s">
        <v>167</v>
      </c>
      <c r="E143" s="74"/>
      <c r="F143" s="256" t="s">
        <v>969</v>
      </c>
      <c r="G143" s="74"/>
      <c r="H143" s="74"/>
      <c r="I143" s="191"/>
      <c r="J143" s="74"/>
      <c r="K143" s="74"/>
      <c r="L143" s="72"/>
      <c r="M143" s="257"/>
      <c r="N143" s="47"/>
      <c r="O143" s="47"/>
      <c r="P143" s="47"/>
      <c r="Q143" s="47"/>
      <c r="R143" s="47"/>
      <c r="S143" s="47"/>
      <c r="T143" s="95"/>
      <c r="AT143" s="24" t="s">
        <v>167</v>
      </c>
      <c r="AU143" s="24" t="s">
        <v>153</v>
      </c>
    </row>
    <row r="144" s="1" customFormat="1" ht="16.5" customHeight="1">
      <c r="B144" s="46"/>
      <c r="C144" s="258" t="s">
        <v>348</v>
      </c>
      <c r="D144" s="258" t="s">
        <v>246</v>
      </c>
      <c r="E144" s="259" t="s">
        <v>970</v>
      </c>
      <c r="F144" s="260" t="s">
        <v>971</v>
      </c>
      <c r="G144" s="261" t="s">
        <v>889</v>
      </c>
      <c r="H144" s="262">
        <v>1</v>
      </c>
      <c r="I144" s="263"/>
      <c r="J144" s="264">
        <f>ROUND(I144*H144,2)</f>
        <v>0</v>
      </c>
      <c r="K144" s="260" t="s">
        <v>21</v>
      </c>
      <c r="L144" s="265"/>
      <c r="M144" s="266" t="s">
        <v>21</v>
      </c>
      <c r="N144" s="267" t="s">
        <v>46</v>
      </c>
      <c r="O144" s="47"/>
      <c r="P144" s="230">
        <f>O144*H144</f>
        <v>0</v>
      </c>
      <c r="Q144" s="230">
        <v>0.034599999999999999</v>
      </c>
      <c r="R144" s="230">
        <f>Q144*H144</f>
        <v>0.034599999999999999</v>
      </c>
      <c r="S144" s="230">
        <v>0</v>
      </c>
      <c r="T144" s="231">
        <f>S144*H144</f>
        <v>0</v>
      </c>
      <c r="AR144" s="24" t="s">
        <v>320</v>
      </c>
      <c r="AT144" s="24" t="s">
        <v>246</v>
      </c>
      <c r="AU144" s="24" t="s">
        <v>153</v>
      </c>
      <c r="AY144" s="24" t="s">
        <v>144</v>
      </c>
      <c r="BE144" s="232">
        <f>IF(N144="základní",J144,0)</f>
        <v>0</v>
      </c>
      <c r="BF144" s="232">
        <f>IF(N144="snížená",J144,0)</f>
        <v>0</v>
      </c>
      <c r="BG144" s="232">
        <f>IF(N144="zákl. přenesená",J144,0)</f>
        <v>0</v>
      </c>
      <c r="BH144" s="232">
        <f>IF(N144="sníž. přenesená",J144,0)</f>
        <v>0</v>
      </c>
      <c r="BI144" s="232">
        <f>IF(N144="nulová",J144,0)</f>
        <v>0</v>
      </c>
      <c r="BJ144" s="24" t="s">
        <v>153</v>
      </c>
      <c r="BK144" s="232">
        <f>ROUND(I144*H144,2)</f>
        <v>0</v>
      </c>
      <c r="BL144" s="24" t="s">
        <v>239</v>
      </c>
      <c r="BM144" s="24" t="s">
        <v>972</v>
      </c>
    </row>
    <row r="145" s="1" customFormat="1" ht="16.5" customHeight="1">
      <c r="B145" s="46"/>
      <c r="C145" s="221" t="s">
        <v>353</v>
      </c>
      <c r="D145" s="221" t="s">
        <v>147</v>
      </c>
      <c r="E145" s="222" t="s">
        <v>973</v>
      </c>
      <c r="F145" s="223" t="s">
        <v>974</v>
      </c>
      <c r="G145" s="224" t="s">
        <v>242</v>
      </c>
      <c r="H145" s="225">
        <v>7</v>
      </c>
      <c r="I145" s="226"/>
      <c r="J145" s="227">
        <f>ROUND(I145*H145,2)</f>
        <v>0</v>
      </c>
      <c r="K145" s="223" t="s">
        <v>21</v>
      </c>
      <c r="L145" s="72"/>
      <c r="M145" s="228" t="s">
        <v>21</v>
      </c>
      <c r="N145" s="229" t="s">
        <v>46</v>
      </c>
      <c r="O145" s="47"/>
      <c r="P145" s="230">
        <f>O145*H145</f>
        <v>0</v>
      </c>
      <c r="Q145" s="230">
        <v>0</v>
      </c>
      <c r="R145" s="230">
        <f>Q145*H145</f>
        <v>0</v>
      </c>
      <c r="S145" s="230">
        <v>0</v>
      </c>
      <c r="T145" s="231">
        <f>S145*H145</f>
        <v>0</v>
      </c>
      <c r="AR145" s="24" t="s">
        <v>239</v>
      </c>
      <c r="AT145" s="24" t="s">
        <v>147</v>
      </c>
      <c r="AU145" s="24" t="s">
        <v>153</v>
      </c>
      <c r="AY145" s="24" t="s">
        <v>144</v>
      </c>
      <c r="BE145" s="232">
        <f>IF(N145="základní",J145,0)</f>
        <v>0</v>
      </c>
      <c r="BF145" s="232">
        <f>IF(N145="snížená",J145,0)</f>
        <v>0</v>
      </c>
      <c r="BG145" s="232">
        <f>IF(N145="zákl. přenesená",J145,0)</f>
        <v>0</v>
      </c>
      <c r="BH145" s="232">
        <f>IF(N145="sníž. přenesená",J145,0)</f>
        <v>0</v>
      </c>
      <c r="BI145" s="232">
        <f>IF(N145="nulová",J145,0)</f>
        <v>0</v>
      </c>
      <c r="BJ145" s="24" t="s">
        <v>153</v>
      </c>
      <c r="BK145" s="232">
        <f>ROUND(I145*H145,2)</f>
        <v>0</v>
      </c>
      <c r="BL145" s="24" t="s">
        <v>239</v>
      </c>
      <c r="BM145" s="24" t="s">
        <v>975</v>
      </c>
    </row>
    <row r="146" s="1" customFormat="1" ht="38.25" customHeight="1">
      <c r="B146" s="46"/>
      <c r="C146" s="221" t="s">
        <v>358</v>
      </c>
      <c r="D146" s="221" t="s">
        <v>147</v>
      </c>
      <c r="E146" s="222" t="s">
        <v>976</v>
      </c>
      <c r="F146" s="223" t="s">
        <v>977</v>
      </c>
      <c r="G146" s="224" t="s">
        <v>425</v>
      </c>
      <c r="H146" s="268"/>
      <c r="I146" s="226"/>
      <c r="J146" s="227">
        <f>ROUND(I146*H146,2)</f>
        <v>0</v>
      </c>
      <c r="K146" s="223" t="s">
        <v>840</v>
      </c>
      <c r="L146" s="72"/>
      <c r="M146" s="228" t="s">
        <v>21</v>
      </c>
      <c r="N146" s="229" t="s">
        <v>46</v>
      </c>
      <c r="O146" s="47"/>
      <c r="P146" s="230">
        <f>O146*H146</f>
        <v>0</v>
      </c>
      <c r="Q146" s="230">
        <v>0</v>
      </c>
      <c r="R146" s="230">
        <f>Q146*H146</f>
        <v>0</v>
      </c>
      <c r="S146" s="230">
        <v>0</v>
      </c>
      <c r="T146" s="231">
        <f>S146*H146</f>
        <v>0</v>
      </c>
      <c r="AR146" s="24" t="s">
        <v>239</v>
      </c>
      <c r="AT146" s="24" t="s">
        <v>147</v>
      </c>
      <c r="AU146" s="24" t="s">
        <v>153</v>
      </c>
      <c r="AY146" s="24" t="s">
        <v>144</v>
      </c>
      <c r="BE146" s="232">
        <f>IF(N146="základní",J146,0)</f>
        <v>0</v>
      </c>
      <c r="BF146" s="232">
        <f>IF(N146="snížená",J146,0)</f>
        <v>0</v>
      </c>
      <c r="BG146" s="232">
        <f>IF(N146="zákl. přenesená",J146,0)</f>
        <v>0</v>
      </c>
      <c r="BH146" s="232">
        <f>IF(N146="sníž. přenesená",J146,0)</f>
        <v>0</v>
      </c>
      <c r="BI146" s="232">
        <f>IF(N146="nulová",J146,0)</f>
        <v>0</v>
      </c>
      <c r="BJ146" s="24" t="s">
        <v>153</v>
      </c>
      <c r="BK146" s="232">
        <f>ROUND(I146*H146,2)</f>
        <v>0</v>
      </c>
      <c r="BL146" s="24" t="s">
        <v>239</v>
      </c>
      <c r="BM146" s="24" t="s">
        <v>978</v>
      </c>
    </row>
    <row r="147" s="1" customFormat="1">
      <c r="B147" s="46"/>
      <c r="C147" s="74"/>
      <c r="D147" s="235" t="s">
        <v>167</v>
      </c>
      <c r="E147" s="74"/>
      <c r="F147" s="256" t="s">
        <v>683</v>
      </c>
      <c r="G147" s="74"/>
      <c r="H147" s="74"/>
      <c r="I147" s="191"/>
      <c r="J147" s="74"/>
      <c r="K147" s="74"/>
      <c r="L147" s="72"/>
      <c r="M147" s="294"/>
      <c r="N147" s="291"/>
      <c r="O147" s="291"/>
      <c r="P147" s="291"/>
      <c r="Q147" s="291"/>
      <c r="R147" s="291"/>
      <c r="S147" s="291"/>
      <c r="T147" s="295"/>
      <c r="AT147" s="24" t="s">
        <v>167</v>
      </c>
      <c r="AU147" s="24" t="s">
        <v>153</v>
      </c>
    </row>
    <row r="148" s="1" customFormat="1" ht="6.96" customHeight="1">
      <c r="B148" s="67"/>
      <c r="C148" s="68"/>
      <c r="D148" s="68"/>
      <c r="E148" s="68"/>
      <c r="F148" s="68"/>
      <c r="G148" s="68"/>
      <c r="H148" s="68"/>
      <c r="I148" s="166"/>
      <c r="J148" s="68"/>
      <c r="K148" s="68"/>
      <c r="L148" s="72"/>
    </row>
  </sheetData>
  <sheetProtection sheet="1" autoFilter="0" formatColumns="0" formatRows="0" objects="1" scenarios="1" spinCount="100000" saltValue="izc4MaKL/qwYjpzzKOxV5/vHix2vjFyDAUXKFZnq5MLUFjO3BxWnA9DvUVVzg701fG5DDyrH5/gNvmLQlfrOGw==" hashValue="bHH0RFJyzqM/RXmf5HAuG8IogVFM9SfspSgRrlvcxqKf9wJLcKPZe55Hc8x2hIagUFqOH669nmWrYpJNBhJNfg==" algorithmName="SHA-512" password="CC35"/>
  <autoFilter ref="C83:K147"/>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96</v>
      </c>
      <c r="G1" s="139" t="s">
        <v>97</v>
      </c>
      <c r="H1" s="139"/>
      <c r="I1" s="140"/>
      <c r="J1" s="139" t="s">
        <v>98</v>
      </c>
      <c r="K1" s="138" t="s">
        <v>99</v>
      </c>
      <c r="L1" s="139" t="s">
        <v>100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89</v>
      </c>
    </row>
    <row r="3" ht="6.96" customHeight="1">
      <c r="B3" s="25"/>
      <c r="C3" s="26"/>
      <c r="D3" s="26"/>
      <c r="E3" s="26"/>
      <c r="F3" s="26"/>
      <c r="G3" s="26"/>
      <c r="H3" s="26"/>
      <c r="I3" s="141"/>
      <c r="J3" s="26"/>
      <c r="K3" s="27"/>
      <c r="AT3" s="24" t="s">
        <v>82</v>
      </c>
    </row>
    <row r="4" ht="36.96" customHeight="1">
      <c r="B4" s="28"/>
      <c r="C4" s="29"/>
      <c r="D4" s="30" t="s">
        <v>101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Byt č.1 - Šultysova 167 KH</v>
      </c>
      <c r="F7" s="40"/>
      <c r="G7" s="40"/>
      <c r="H7" s="40"/>
      <c r="I7" s="142"/>
      <c r="J7" s="29"/>
      <c r="K7" s="31"/>
    </row>
    <row r="8" s="1" customFormat="1">
      <c r="B8" s="46"/>
      <c r="C8" s="47"/>
      <c r="D8" s="40" t="s">
        <v>102</v>
      </c>
      <c r="E8" s="47"/>
      <c r="F8" s="47"/>
      <c r="G8" s="47"/>
      <c r="H8" s="47"/>
      <c r="I8" s="144"/>
      <c r="J8" s="47"/>
      <c r="K8" s="51"/>
    </row>
    <row r="9" s="1" customFormat="1" ht="36.96" customHeight="1">
      <c r="B9" s="46"/>
      <c r="C9" s="47"/>
      <c r="D9" s="47"/>
      <c r="E9" s="145" t="s">
        <v>979</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21</v>
      </c>
      <c r="G11" s="47"/>
      <c r="H11" s="47"/>
      <c r="I11" s="146" t="s">
        <v>22</v>
      </c>
      <c r="J11" s="35" t="s">
        <v>21</v>
      </c>
      <c r="K11" s="51"/>
    </row>
    <row r="12" s="1" customFormat="1" ht="14.4" customHeight="1">
      <c r="B12" s="46"/>
      <c r="C12" s="47"/>
      <c r="D12" s="40" t="s">
        <v>23</v>
      </c>
      <c r="E12" s="47"/>
      <c r="F12" s="35" t="s">
        <v>24</v>
      </c>
      <c r="G12" s="47"/>
      <c r="H12" s="47"/>
      <c r="I12" s="146" t="s">
        <v>25</v>
      </c>
      <c r="J12" s="147" t="str">
        <f>'Rekapitulace stavby'!AN8</f>
        <v>16. 3. 2018</v>
      </c>
      <c r="K12" s="51"/>
    </row>
    <row r="13" s="1" customFormat="1" ht="10.8" customHeight="1">
      <c r="B13" s="46"/>
      <c r="C13" s="47"/>
      <c r="D13" s="47"/>
      <c r="E13" s="47"/>
      <c r="F13" s="47"/>
      <c r="G13" s="47"/>
      <c r="H13" s="47"/>
      <c r="I13" s="144"/>
      <c r="J13" s="47"/>
      <c r="K13" s="51"/>
    </row>
    <row r="14" s="1" customFormat="1" ht="14.4" customHeight="1">
      <c r="B14" s="46"/>
      <c r="C14" s="47"/>
      <c r="D14" s="40" t="s">
        <v>27</v>
      </c>
      <c r="E14" s="47"/>
      <c r="F14" s="47"/>
      <c r="G14" s="47"/>
      <c r="H14" s="47"/>
      <c r="I14" s="146" t="s">
        <v>28</v>
      </c>
      <c r="J14" s="35" t="s">
        <v>21</v>
      </c>
      <c r="K14" s="51"/>
    </row>
    <row r="15" s="1" customFormat="1" ht="18" customHeight="1">
      <c r="B15" s="46"/>
      <c r="C15" s="47"/>
      <c r="D15" s="47"/>
      <c r="E15" s="35" t="s">
        <v>30</v>
      </c>
      <c r="F15" s="47"/>
      <c r="G15" s="47"/>
      <c r="H15" s="47"/>
      <c r="I15" s="146" t="s">
        <v>31</v>
      </c>
      <c r="J15" s="35" t="s">
        <v>21</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31</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28</v>
      </c>
      <c r="J20" s="35" t="str">
        <f>IF('Rekapitulace stavby'!AN16="","",'Rekapitulace stavby'!AN16)</f>
        <v/>
      </c>
      <c r="K20" s="51"/>
    </row>
    <row r="21" s="1" customFormat="1" ht="18" customHeight="1">
      <c r="B21" s="46"/>
      <c r="C21" s="47"/>
      <c r="D21" s="47"/>
      <c r="E21" s="35" t="str">
        <f>IF('Rekapitulace stavby'!E17="","",'Rekapitulace stavby'!E17)</f>
        <v>Kutnohorská stavební projekce,ing.Martin Hádek</v>
      </c>
      <c r="F21" s="47"/>
      <c r="G21" s="47"/>
      <c r="H21" s="47"/>
      <c r="I21" s="146" t="s">
        <v>31</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21</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ROUND(J83,2)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ROUND(SUM(BE83:BE175), 2)</f>
        <v>0</v>
      </c>
      <c r="G30" s="47"/>
      <c r="H30" s="47"/>
      <c r="I30" s="158">
        <v>0.20999999999999999</v>
      </c>
      <c r="J30" s="157">
        <f>ROUND(ROUND((SUM(BE83:BE175)), 2)*I30, 2)</f>
        <v>0</v>
      </c>
      <c r="K30" s="51"/>
    </row>
    <row r="31" s="1" customFormat="1" ht="14.4" customHeight="1">
      <c r="B31" s="46"/>
      <c r="C31" s="47"/>
      <c r="D31" s="47"/>
      <c r="E31" s="55" t="s">
        <v>46</v>
      </c>
      <c r="F31" s="157">
        <f>ROUND(SUM(BF83:BF175), 2)</f>
        <v>0</v>
      </c>
      <c r="G31" s="47"/>
      <c r="H31" s="47"/>
      <c r="I31" s="158">
        <v>0.14999999999999999</v>
      </c>
      <c r="J31" s="157">
        <f>ROUND(ROUND((SUM(BF83:BF175)), 2)*I31, 2)</f>
        <v>0</v>
      </c>
      <c r="K31" s="51"/>
    </row>
    <row r="32" hidden="1" s="1" customFormat="1" ht="14.4" customHeight="1">
      <c r="B32" s="46"/>
      <c r="C32" s="47"/>
      <c r="D32" s="47"/>
      <c r="E32" s="55" t="s">
        <v>47</v>
      </c>
      <c r="F32" s="157">
        <f>ROUND(SUM(BG83:BG175), 2)</f>
        <v>0</v>
      </c>
      <c r="G32" s="47"/>
      <c r="H32" s="47"/>
      <c r="I32" s="158">
        <v>0.20999999999999999</v>
      </c>
      <c r="J32" s="157">
        <v>0</v>
      </c>
      <c r="K32" s="51"/>
    </row>
    <row r="33" hidden="1" s="1" customFormat="1" ht="14.4" customHeight="1">
      <c r="B33" s="46"/>
      <c r="C33" s="47"/>
      <c r="D33" s="47"/>
      <c r="E33" s="55" t="s">
        <v>48</v>
      </c>
      <c r="F33" s="157">
        <f>ROUND(SUM(BH83:BH175), 2)</f>
        <v>0</v>
      </c>
      <c r="G33" s="47"/>
      <c r="H33" s="47"/>
      <c r="I33" s="158">
        <v>0.14999999999999999</v>
      </c>
      <c r="J33" s="157">
        <v>0</v>
      </c>
      <c r="K33" s="51"/>
    </row>
    <row r="34" hidden="1" s="1" customFormat="1" ht="14.4" customHeight="1">
      <c r="B34" s="46"/>
      <c r="C34" s="47"/>
      <c r="D34" s="47"/>
      <c r="E34" s="55" t="s">
        <v>49</v>
      </c>
      <c r="F34" s="157">
        <f>ROUND(SUM(BI83:BI175),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104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Byt č.1 - Šultysova 167 KH</v>
      </c>
      <c r="F45" s="40"/>
      <c r="G45" s="40"/>
      <c r="H45" s="40"/>
      <c r="I45" s="144"/>
      <c r="J45" s="47"/>
      <c r="K45" s="51"/>
    </row>
    <row r="46" s="1" customFormat="1" ht="14.4" customHeight="1">
      <c r="B46" s="46"/>
      <c r="C46" s="40" t="s">
        <v>102</v>
      </c>
      <c r="D46" s="47"/>
      <c r="E46" s="47"/>
      <c r="F46" s="47"/>
      <c r="G46" s="47"/>
      <c r="H46" s="47"/>
      <c r="I46" s="144"/>
      <c r="J46" s="47"/>
      <c r="K46" s="51"/>
    </row>
    <row r="47" s="1" customFormat="1" ht="17.25" customHeight="1">
      <c r="B47" s="46"/>
      <c r="C47" s="47"/>
      <c r="D47" s="47"/>
      <c r="E47" s="145" t="str">
        <f>E9</f>
        <v>17707ZT - Zdravotní technika</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23</v>
      </c>
      <c r="D49" s="47"/>
      <c r="E49" s="47"/>
      <c r="F49" s="35" t="str">
        <f>F12</f>
        <v>Šultysova 167, Kutná Hora - Vnitřní Město</v>
      </c>
      <c r="G49" s="47"/>
      <c r="H49" s="47"/>
      <c r="I49" s="146" t="s">
        <v>25</v>
      </c>
      <c r="J49" s="147" t="str">
        <f>IF(J12="","",J12)</f>
        <v>16. 3. 2018</v>
      </c>
      <c r="K49" s="51"/>
    </row>
    <row r="50" s="1" customFormat="1" ht="6.96" customHeight="1">
      <c r="B50" s="46"/>
      <c r="C50" s="47"/>
      <c r="D50" s="47"/>
      <c r="E50" s="47"/>
      <c r="F50" s="47"/>
      <c r="G50" s="47"/>
      <c r="H50" s="47"/>
      <c r="I50" s="144"/>
      <c r="J50" s="47"/>
      <c r="K50" s="51"/>
    </row>
    <row r="51" s="1" customFormat="1">
      <c r="B51" s="46"/>
      <c r="C51" s="40" t="s">
        <v>27</v>
      </c>
      <c r="D51" s="47"/>
      <c r="E51" s="47"/>
      <c r="F51" s="35" t="str">
        <f>E15</f>
        <v>Město Kutná Hora</v>
      </c>
      <c r="G51" s="47"/>
      <c r="H51" s="47"/>
      <c r="I51" s="146" t="s">
        <v>35</v>
      </c>
      <c r="J51" s="44" t="str">
        <f>E21</f>
        <v>Kutnohorská stavební projekce,ing.Martin Hádek</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105</v>
      </c>
      <c r="D54" s="159"/>
      <c r="E54" s="159"/>
      <c r="F54" s="159"/>
      <c r="G54" s="159"/>
      <c r="H54" s="159"/>
      <c r="I54" s="173"/>
      <c r="J54" s="174" t="s">
        <v>106</v>
      </c>
      <c r="K54" s="175"/>
    </row>
    <row r="55" s="1" customFormat="1" ht="10.32" customHeight="1">
      <c r="B55" s="46"/>
      <c r="C55" s="47"/>
      <c r="D55" s="47"/>
      <c r="E55" s="47"/>
      <c r="F55" s="47"/>
      <c r="G55" s="47"/>
      <c r="H55" s="47"/>
      <c r="I55" s="144"/>
      <c r="J55" s="47"/>
      <c r="K55" s="51"/>
    </row>
    <row r="56" s="1" customFormat="1" ht="29.28" customHeight="1">
      <c r="B56" s="46"/>
      <c r="C56" s="176" t="s">
        <v>107</v>
      </c>
      <c r="D56" s="47"/>
      <c r="E56" s="47"/>
      <c r="F56" s="47"/>
      <c r="G56" s="47"/>
      <c r="H56" s="47"/>
      <c r="I56" s="144"/>
      <c r="J56" s="155">
        <f>J83</f>
        <v>0</v>
      </c>
      <c r="K56" s="51"/>
      <c r="AU56" s="24" t="s">
        <v>108</v>
      </c>
    </row>
    <row r="57" s="7" customFormat="1" ht="24.96" customHeight="1">
      <c r="B57" s="177"/>
      <c r="C57" s="178"/>
      <c r="D57" s="179" t="s">
        <v>109</v>
      </c>
      <c r="E57" s="180"/>
      <c r="F57" s="180"/>
      <c r="G57" s="180"/>
      <c r="H57" s="180"/>
      <c r="I57" s="181"/>
      <c r="J57" s="182">
        <f>J84</f>
        <v>0</v>
      </c>
      <c r="K57" s="183"/>
    </row>
    <row r="58" s="8" customFormat="1" ht="19.92" customHeight="1">
      <c r="B58" s="184"/>
      <c r="C58" s="185"/>
      <c r="D58" s="186" t="s">
        <v>812</v>
      </c>
      <c r="E58" s="187"/>
      <c r="F58" s="187"/>
      <c r="G58" s="187"/>
      <c r="H58" s="187"/>
      <c r="I58" s="188"/>
      <c r="J58" s="189">
        <f>J85</f>
        <v>0</v>
      </c>
      <c r="K58" s="190"/>
    </row>
    <row r="59" s="7" customFormat="1" ht="24.96" customHeight="1">
      <c r="B59" s="177"/>
      <c r="C59" s="178"/>
      <c r="D59" s="179" t="s">
        <v>115</v>
      </c>
      <c r="E59" s="180"/>
      <c r="F59" s="180"/>
      <c r="G59" s="180"/>
      <c r="H59" s="180"/>
      <c r="I59" s="181"/>
      <c r="J59" s="182">
        <f>J87</f>
        <v>0</v>
      </c>
      <c r="K59" s="183"/>
    </row>
    <row r="60" s="8" customFormat="1" ht="19.92" customHeight="1">
      <c r="B60" s="184"/>
      <c r="C60" s="185"/>
      <c r="D60" s="186" t="s">
        <v>980</v>
      </c>
      <c r="E60" s="187"/>
      <c r="F60" s="187"/>
      <c r="G60" s="187"/>
      <c r="H60" s="187"/>
      <c r="I60" s="188"/>
      <c r="J60" s="189">
        <f>J88</f>
        <v>0</v>
      </c>
      <c r="K60" s="190"/>
    </row>
    <row r="61" s="8" customFormat="1" ht="19.92" customHeight="1">
      <c r="B61" s="184"/>
      <c r="C61" s="185"/>
      <c r="D61" s="186" t="s">
        <v>981</v>
      </c>
      <c r="E61" s="187"/>
      <c r="F61" s="187"/>
      <c r="G61" s="187"/>
      <c r="H61" s="187"/>
      <c r="I61" s="188"/>
      <c r="J61" s="189">
        <f>J109</f>
        <v>0</v>
      </c>
      <c r="K61" s="190"/>
    </row>
    <row r="62" s="8" customFormat="1" ht="19.92" customHeight="1">
      <c r="B62" s="184"/>
      <c r="C62" s="185"/>
      <c r="D62" s="186" t="s">
        <v>982</v>
      </c>
      <c r="E62" s="187"/>
      <c r="F62" s="187"/>
      <c r="G62" s="187"/>
      <c r="H62" s="187"/>
      <c r="I62" s="188"/>
      <c r="J62" s="189">
        <f>J135</f>
        <v>0</v>
      </c>
      <c r="K62" s="190"/>
    </row>
    <row r="63" s="8" customFormat="1" ht="19.92" customHeight="1">
      <c r="B63" s="184"/>
      <c r="C63" s="185"/>
      <c r="D63" s="186" t="s">
        <v>983</v>
      </c>
      <c r="E63" s="187"/>
      <c r="F63" s="187"/>
      <c r="G63" s="187"/>
      <c r="H63" s="187"/>
      <c r="I63" s="188"/>
      <c r="J63" s="189">
        <f>J171</f>
        <v>0</v>
      </c>
      <c r="K63" s="190"/>
    </row>
    <row r="64" s="1" customFormat="1" ht="21.84" customHeight="1">
      <c r="B64" s="46"/>
      <c r="C64" s="47"/>
      <c r="D64" s="47"/>
      <c r="E64" s="47"/>
      <c r="F64" s="47"/>
      <c r="G64" s="47"/>
      <c r="H64" s="47"/>
      <c r="I64" s="144"/>
      <c r="J64" s="47"/>
      <c r="K64" s="51"/>
    </row>
    <row r="65" s="1" customFormat="1" ht="6.96" customHeight="1">
      <c r="B65" s="67"/>
      <c r="C65" s="68"/>
      <c r="D65" s="68"/>
      <c r="E65" s="68"/>
      <c r="F65" s="68"/>
      <c r="G65" s="68"/>
      <c r="H65" s="68"/>
      <c r="I65" s="166"/>
      <c r="J65" s="68"/>
      <c r="K65" s="69"/>
    </row>
    <row r="69" s="1" customFormat="1" ht="6.96" customHeight="1">
      <c r="B69" s="70"/>
      <c r="C69" s="71"/>
      <c r="D69" s="71"/>
      <c r="E69" s="71"/>
      <c r="F69" s="71"/>
      <c r="G69" s="71"/>
      <c r="H69" s="71"/>
      <c r="I69" s="169"/>
      <c r="J69" s="71"/>
      <c r="K69" s="71"/>
      <c r="L69" s="72"/>
    </row>
    <row r="70" s="1" customFormat="1" ht="36.96" customHeight="1">
      <c r="B70" s="46"/>
      <c r="C70" s="73" t="s">
        <v>128</v>
      </c>
      <c r="D70" s="74"/>
      <c r="E70" s="74"/>
      <c r="F70" s="74"/>
      <c r="G70" s="74"/>
      <c r="H70" s="74"/>
      <c r="I70" s="191"/>
      <c r="J70" s="74"/>
      <c r="K70" s="74"/>
      <c r="L70" s="72"/>
    </row>
    <row r="71" s="1" customFormat="1" ht="6.96" customHeight="1">
      <c r="B71" s="46"/>
      <c r="C71" s="74"/>
      <c r="D71" s="74"/>
      <c r="E71" s="74"/>
      <c r="F71" s="74"/>
      <c r="G71" s="74"/>
      <c r="H71" s="74"/>
      <c r="I71" s="191"/>
      <c r="J71" s="74"/>
      <c r="K71" s="74"/>
      <c r="L71" s="72"/>
    </row>
    <row r="72" s="1" customFormat="1" ht="14.4" customHeight="1">
      <c r="B72" s="46"/>
      <c r="C72" s="76" t="s">
        <v>18</v>
      </c>
      <c r="D72" s="74"/>
      <c r="E72" s="74"/>
      <c r="F72" s="74"/>
      <c r="G72" s="74"/>
      <c r="H72" s="74"/>
      <c r="I72" s="191"/>
      <c r="J72" s="74"/>
      <c r="K72" s="74"/>
      <c r="L72" s="72"/>
    </row>
    <row r="73" s="1" customFormat="1" ht="16.5" customHeight="1">
      <c r="B73" s="46"/>
      <c r="C73" s="74"/>
      <c r="D73" s="74"/>
      <c r="E73" s="192" t="str">
        <f>E7</f>
        <v>Byt č.1 - Šultysova 167 KH</v>
      </c>
      <c r="F73" s="76"/>
      <c r="G73" s="76"/>
      <c r="H73" s="76"/>
      <c r="I73" s="191"/>
      <c r="J73" s="74"/>
      <c r="K73" s="74"/>
      <c r="L73" s="72"/>
    </row>
    <row r="74" s="1" customFormat="1" ht="14.4" customHeight="1">
      <c r="B74" s="46"/>
      <c r="C74" s="76" t="s">
        <v>102</v>
      </c>
      <c r="D74" s="74"/>
      <c r="E74" s="74"/>
      <c r="F74" s="74"/>
      <c r="G74" s="74"/>
      <c r="H74" s="74"/>
      <c r="I74" s="191"/>
      <c r="J74" s="74"/>
      <c r="K74" s="74"/>
      <c r="L74" s="72"/>
    </row>
    <row r="75" s="1" customFormat="1" ht="17.25" customHeight="1">
      <c r="B75" s="46"/>
      <c r="C75" s="74"/>
      <c r="D75" s="74"/>
      <c r="E75" s="82" t="str">
        <f>E9</f>
        <v>17707ZT - Zdravotní technika</v>
      </c>
      <c r="F75" s="74"/>
      <c r="G75" s="74"/>
      <c r="H75" s="74"/>
      <c r="I75" s="191"/>
      <c r="J75" s="74"/>
      <c r="K75" s="74"/>
      <c r="L75" s="72"/>
    </row>
    <row r="76" s="1" customFormat="1" ht="6.96" customHeight="1">
      <c r="B76" s="46"/>
      <c r="C76" s="74"/>
      <c r="D76" s="74"/>
      <c r="E76" s="74"/>
      <c r="F76" s="74"/>
      <c r="G76" s="74"/>
      <c r="H76" s="74"/>
      <c r="I76" s="191"/>
      <c r="J76" s="74"/>
      <c r="K76" s="74"/>
      <c r="L76" s="72"/>
    </row>
    <row r="77" s="1" customFormat="1" ht="18" customHeight="1">
      <c r="B77" s="46"/>
      <c r="C77" s="76" t="s">
        <v>23</v>
      </c>
      <c r="D77" s="74"/>
      <c r="E77" s="74"/>
      <c r="F77" s="193" t="str">
        <f>F12</f>
        <v>Šultysova 167, Kutná Hora - Vnitřní Město</v>
      </c>
      <c r="G77" s="74"/>
      <c r="H77" s="74"/>
      <c r="I77" s="194" t="s">
        <v>25</v>
      </c>
      <c r="J77" s="85" t="str">
        <f>IF(J12="","",J12)</f>
        <v>16. 3. 2018</v>
      </c>
      <c r="K77" s="74"/>
      <c r="L77" s="72"/>
    </row>
    <row r="78" s="1" customFormat="1" ht="6.96" customHeight="1">
      <c r="B78" s="46"/>
      <c r="C78" s="74"/>
      <c r="D78" s="74"/>
      <c r="E78" s="74"/>
      <c r="F78" s="74"/>
      <c r="G78" s="74"/>
      <c r="H78" s="74"/>
      <c r="I78" s="191"/>
      <c r="J78" s="74"/>
      <c r="K78" s="74"/>
      <c r="L78" s="72"/>
    </row>
    <row r="79" s="1" customFormat="1">
      <c r="B79" s="46"/>
      <c r="C79" s="76" t="s">
        <v>27</v>
      </c>
      <c r="D79" s="74"/>
      <c r="E79" s="74"/>
      <c r="F79" s="193" t="str">
        <f>E15</f>
        <v>Město Kutná Hora</v>
      </c>
      <c r="G79" s="74"/>
      <c r="H79" s="74"/>
      <c r="I79" s="194" t="s">
        <v>35</v>
      </c>
      <c r="J79" s="193" t="str">
        <f>E21</f>
        <v>Kutnohorská stavební projekce,ing.Martin Hádek</v>
      </c>
      <c r="K79" s="74"/>
      <c r="L79" s="72"/>
    </row>
    <row r="80" s="1" customFormat="1" ht="14.4" customHeight="1">
      <c r="B80" s="46"/>
      <c r="C80" s="76" t="s">
        <v>33</v>
      </c>
      <c r="D80" s="74"/>
      <c r="E80" s="74"/>
      <c r="F80" s="193" t="str">
        <f>IF(E18="","",E18)</f>
        <v/>
      </c>
      <c r="G80" s="74"/>
      <c r="H80" s="74"/>
      <c r="I80" s="191"/>
      <c r="J80" s="74"/>
      <c r="K80" s="74"/>
      <c r="L80" s="72"/>
    </row>
    <row r="81" s="1" customFormat="1" ht="10.32" customHeight="1">
      <c r="B81" s="46"/>
      <c r="C81" s="74"/>
      <c r="D81" s="74"/>
      <c r="E81" s="74"/>
      <c r="F81" s="74"/>
      <c r="G81" s="74"/>
      <c r="H81" s="74"/>
      <c r="I81" s="191"/>
      <c r="J81" s="74"/>
      <c r="K81" s="74"/>
      <c r="L81" s="72"/>
    </row>
    <row r="82" s="9" customFormat="1" ht="29.28" customHeight="1">
      <c r="B82" s="195"/>
      <c r="C82" s="196" t="s">
        <v>129</v>
      </c>
      <c r="D82" s="197" t="s">
        <v>59</v>
      </c>
      <c r="E82" s="197" t="s">
        <v>55</v>
      </c>
      <c r="F82" s="197" t="s">
        <v>130</v>
      </c>
      <c r="G82" s="197" t="s">
        <v>131</v>
      </c>
      <c r="H82" s="197" t="s">
        <v>132</v>
      </c>
      <c r="I82" s="198" t="s">
        <v>133</v>
      </c>
      <c r="J82" s="197" t="s">
        <v>106</v>
      </c>
      <c r="K82" s="199" t="s">
        <v>134</v>
      </c>
      <c r="L82" s="200"/>
      <c r="M82" s="102" t="s">
        <v>135</v>
      </c>
      <c r="N82" s="103" t="s">
        <v>44</v>
      </c>
      <c r="O82" s="103" t="s">
        <v>136</v>
      </c>
      <c r="P82" s="103" t="s">
        <v>137</v>
      </c>
      <c r="Q82" s="103" t="s">
        <v>138</v>
      </c>
      <c r="R82" s="103" t="s">
        <v>139</v>
      </c>
      <c r="S82" s="103" t="s">
        <v>140</v>
      </c>
      <c r="T82" s="104" t="s">
        <v>141</v>
      </c>
    </row>
    <row r="83" s="1" customFormat="1" ht="29.28" customHeight="1">
      <c r="B83" s="46"/>
      <c r="C83" s="108" t="s">
        <v>107</v>
      </c>
      <c r="D83" s="74"/>
      <c r="E83" s="74"/>
      <c r="F83" s="74"/>
      <c r="G83" s="74"/>
      <c r="H83" s="74"/>
      <c r="I83" s="191"/>
      <c r="J83" s="201">
        <f>BK83</f>
        <v>0</v>
      </c>
      <c r="K83" s="74"/>
      <c r="L83" s="72"/>
      <c r="M83" s="105"/>
      <c r="N83" s="106"/>
      <c r="O83" s="106"/>
      <c r="P83" s="202">
        <f>P84+P87</f>
        <v>0</v>
      </c>
      <c r="Q83" s="106"/>
      <c r="R83" s="202">
        <f>R84+R87</f>
        <v>0.30752217479999999</v>
      </c>
      <c r="S83" s="106"/>
      <c r="T83" s="203">
        <f>T84+T87</f>
        <v>0.33004</v>
      </c>
      <c r="AT83" s="24" t="s">
        <v>73</v>
      </c>
      <c r="AU83" s="24" t="s">
        <v>108</v>
      </c>
      <c r="BK83" s="204">
        <f>BK84+BK87</f>
        <v>0</v>
      </c>
    </row>
    <row r="84" s="10" customFormat="1" ht="37.44" customHeight="1">
      <c r="B84" s="205"/>
      <c r="C84" s="206"/>
      <c r="D84" s="207" t="s">
        <v>73</v>
      </c>
      <c r="E84" s="208" t="s">
        <v>142</v>
      </c>
      <c r="F84" s="208" t="s">
        <v>143</v>
      </c>
      <c r="G84" s="206"/>
      <c r="H84" s="206"/>
      <c r="I84" s="209"/>
      <c r="J84" s="210">
        <f>BK84</f>
        <v>0</v>
      </c>
      <c r="K84" s="206"/>
      <c r="L84" s="211"/>
      <c r="M84" s="212"/>
      <c r="N84" s="213"/>
      <c r="O84" s="213"/>
      <c r="P84" s="214">
        <f>P85</f>
        <v>0</v>
      </c>
      <c r="Q84" s="213"/>
      <c r="R84" s="214">
        <f>R85</f>
        <v>0</v>
      </c>
      <c r="S84" s="213"/>
      <c r="T84" s="215">
        <f>T85</f>
        <v>0</v>
      </c>
      <c r="AR84" s="216" t="s">
        <v>82</v>
      </c>
      <c r="AT84" s="217" t="s">
        <v>73</v>
      </c>
      <c r="AU84" s="217" t="s">
        <v>74</v>
      </c>
      <c r="AY84" s="216" t="s">
        <v>144</v>
      </c>
      <c r="BK84" s="218">
        <f>BK85</f>
        <v>0</v>
      </c>
    </row>
    <row r="85" s="10" customFormat="1" ht="19.92" customHeight="1">
      <c r="B85" s="205"/>
      <c r="C85" s="206"/>
      <c r="D85" s="207" t="s">
        <v>73</v>
      </c>
      <c r="E85" s="219" t="s">
        <v>198</v>
      </c>
      <c r="F85" s="219" t="s">
        <v>818</v>
      </c>
      <c r="G85" s="206"/>
      <c r="H85" s="206"/>
      <c r="I85" s="209"/>
      <c r="J85" s="220">
        <f>BK85</f>
        <v>0</v>
      </c>
      <c r="K85" s="206"/>
      <c r="L85" s="211"/>
      <c r="M85" s="212"/>
      <c r="N85" s="213"/>
      <c r="O85" s="213"/>
      <c r="P85" s="214">
        <f>P86</f>
        <v>0</v>
      </c>
      <c r="Q85" s="213"/>
      <c r="R85" s="214">
        <f>R86</f>
        <v>0</v>
      </c>
      <c r="S85" s="213"/>
      <c r="T85" s="215">
        <f>T86</f>
        <v>0</v>
      </c>
      <c r="AR85" s="216" t="s">
        <v>82</v>
      </c>
      <c r="AT85" s="217" t="s">
        <v>73</v>
      </c>
      <c r="AU85" s="217" t="s">
        <v>82</v>
      </c>
      <c r="AY85" s="216" t="s">
        <v>144</v>
      </c>
      <c r="BK85" s="218">
        <f>BK86</f>
        <v>0</v>
      </c>
    </row>
    <row r="86" s="1" customFormat="1" ht="38.25" customHeight="1">
      <c r="B86" s="46"/>
      <c r="C86" s="221" t="s">
        <v>82</v>
      </c>
      <c r="D86" s="221" t="s">
        <v>147</v>
      </c>
      <c r="E86" s="222" t="s">
        <v>984</v>
      </c>
      <c r="F86" s="223" t="s">
        <v>985</v>
      </c>
      <c r="G86" s="224" t="s">
        <v>808</v>
      </c>
      <c r="H86" s="225">
        <v>1</v>
      </c>
      <c r="I86" s="226"/>
      <c r="J86" s="227">
        <f>ROUND(I86*H86,2)</f>
        <v>0</v>
      </c>
      <c r="K86" s="223" t="s">
        <v>21</v>
      </c>
      <c r="L86" s="72"/>
      <c r="M86" s="228" t="s">
        <v>21</v>
      </c>
      <c r="N86" s="229" t="s">
        <v>46</v>
      </c>
      <c r="O86" s="47"/>
      <c r="P86" s="230">
        <f>O86*H86</f>
        <v>0</v>
      </c>
      <c r="Q86" s="230">
        <v>0</v>
      </c>
      <c r="R86" s="230">
        <f>Q86*H86</f>
        <v>0</v>
      </c>
      <c r="S86" s="230">
        <v>0</v>
      </c>
      <c r="T86" s="231">
        <f>S86*H86</f>
        <v>0</v>
      </c>
      <c r="AR86" s="24" t="s">
        <v>152</v>
      </c>
      <c r="AT86" s="24" t="s">
        <v>147</v>
      </c>
      <c r="AU86" s="24" t="s">
        <v>153</v>
      </c>
      <c r="AY86" s="24" t="s">
        <v>144</v>
      </c>
      <c r="BE86" s="232">
        <f>IF(N86="základní",J86,0)</f>
        <v>0</v>
      </c>
      <c r="BF86" s="232">
        <f>IF(N86="snížená",J86,0)</f>
        <v>0</v>
      </c>
      <c r="BG86" s="232">
        <f>IF(N86="zákl. přenesená",J86,0)</f>
        <v>0</v>
      </c>
      <c r="BH86" s="232">
        <f>IF(N86="sníž. přenesená",J86,0)</f>
        <v>0</v>
      </c>
      <c r="BI86" s="232">
        <f>IF(N86="nulová",J86,0)</f>
        <v>0</v>
      </c>
      <c r="BJ86" s="24" t="s">
        <v>153</v>
      </c>
      <c r="BK86" s="232">
        <f>ROUND(I86*H86,2)</f>
        <v>0</v>
      </c>
      <c r="BL86" s="24" t="s">
        <v>152</v>
      </c>
      <c r="BM86" s="24" t="s">
        <v>986</v>
      </c>
    </row>
    <row r="87" s="10" customFormat="1" ht="37.44" customHeight="1">
      <c r="B87" s="205"/>
      <c r="C87" s="206"/>
      <c r="D87" s="207" t="s">
        <v>73</v>
      </c>
      <c r="E87" s="208" t="s">
        <v>369</v>
      </c>
      <c r="F87" s="208" t="s">
        <v>370</v>
      </c>
      <c r="G87" s="206"/>
      <c r="H87" s="206"/>
      <c r="I87" s="209"/>
      <c r="J87" s="210">
        <f>BK87</f>
        <v>0</v>
      </c>
      <c r="K87" s="206"/>
      <c r="L87" s="211"/>
      <c r="M87" s="212"/>
      <c r="N87" s="213"/>
      <c r="O87" s="213"/>
      <c r="P87" s="214">
        <f>P88+P109+P135+P171</f>
        <v>0</v>
      </c>
      <c r="Q87" s="213"/>
      <c r="R87" s="214">
        <f>R88+R109+R135+R171</f>
        <v>0.30752217479999999</v>
      </c>
      <c r="S87" s="213"/>
      <c r="T87" s="215">
        <f>T88+T109+T135+T171</f>
        <v>0.33004</v>
      </c>
      <c r="AR87" s="216" t="s">
        <v>153</v>
      </c>
      <c r="AT87" s="217" t="s">
        <v>73</v>
      </c>
      <c r="AU87" s="217" t="s">
        <v>74</v>
      </c>
      <c r="AY87" s="216" t="s">
        <v>144</v>
      </c>
      <c r="BK87" s="218">
        <f>BK88+BK109+BK135+BK171</f>
        <v>0</v>
      </c>
    </row>
    <row r="88" s="10" customFormat="1" ht="19.92" customHeight="1">
      <c r="B88" s="205"/>
      <c r="C88" s="206"/>
      <c r="D88" s="207" t="s">
        <v>73</v>
      </c>
      <c r="E88" s="219" t="s">
        <v>987</v>
      </c>
      <c r="F88" s="219" t="s">
        <v>988</v>
      </c>
      <c r="G88" s="206"/>
      <c r="H88" s="206"/>
      <c r="I88" s="209"/>
      <c r="J88" s="220">
        <f>BK88</f>
        <v>0</v>
      </c>
      <c r="K88" s="206"/>
      <c r="L88" s="211"/>
      <c r="M88" s="212"/>
      <c r="N88" s="213"/>
      <c r="O88" s="213"/>
      <c r="P88" s="214">
        <f>SUM(P89:P108)</f>
        <v>0</v>
      </c>
      <c r="Q88" s="213"/>
      <c r="R88" s="214">
        <f>SUM(R89:R108)</f>
        <v>0.019355000000000001</v>
      </c>
      <c r="S88" s="213"/>
      <c r="T88" s="215">
        <f>SUM(T89:T108)</f>
        <v>0.024959999999999996</v>
      </c>
      <c r="AR88" s="216" t="s">
        <v>153</v>
      </c>
      <c r="AT88" s="217" t="s">
        <v>73</v>
      </c>
      <c r="AU88" s="217" t="s">
        <v>82</v>
      </c>
      <c r="AY88" s="216" t="s">
        <v>144</v>
      </c>
      <c r="BK88" s="218">
        <f>SUM(BK89:BK108)</f>
        <v>0</v>
      </c>
    </row>
    <row r="89" s="1" customFormat="1" ht="16.5" customHeight="1">
      <c r="B89" s="46"/>
      <c r="C89" s="221" t="s">
        <v>153</v>
      </c>
      <c r="D89" s="221" t="s">
        <v>147</v>
      </c>
      <c r="E89" s="222" t="s">
        <v>989</v>
      </c>
      <c r="F89" s="223" t="s">
        <v>990</v>
      </c>
      <c r="G89" s="224" t="s">
        <v>242</v>
      </c>
      <c r="H89" s="225">
        <v>2</v>
      </c>
      <c r="I89" s="226"/>
      <c r="J89" s="227">
        <f>ROUND(I89*H89,2)</f>
        <v>0</v>
      </c>
      <c r="K89" s="223" t="s">
        <v>840</v>
      </c>
      <c r="L89" s="72"/>
      <c r="M89" s="228" t="s">
        <v>21</v>
      </c>
      <c r="N89" s="229" t="s">
        <v>46</v>
      </c>
      <c r="O89" s="47"/>
      <c r="P89" s="230">
        <f>O89*H89</f>
        <v>0</v>
      </c>
      <c r="Q89" s="230">
        <v>0</v>
      </c>
      <c r="R89" s="230">
        <f>Q89*H89</f>
        <v>0</v>
      </c>
      <c r="S89" s="230">
        <v>0</v>
      </c>
      <c r="T89" s="231">
        <f>S89*H89</f>
        <v>0</v>
      </c>
      <c r="AR89" s="24" t="s">
        <v>239</v>
      </c>
      <c r="AT89" s="24" t="s">
        <v>147</v>
      </c>
      <c r="AU89" s="24" t="s">
        <v>153</v>
      </c>
      <c r="AY89" s="24" t="s">
        <v>144</v>
      </c>
      <c r="BE89" s="232">
        <f>IF(N89="základní",J89,0)</f>
        <v>0</v>
      </c>
      <c r="BF89" s="232">
        <f>IF(N89="snížená",J89,0)</f>
        <v>0</v>
      </c>
      <c r="BG89" s="232">
        <f>IF(N89="zákl. přenesená",J89,0)</f>
        <v>0</v>
      </c>
      <c r="BH89" s="232">
        <f>IF(N89="sníž. přenesená",J89,0)</f>
        <v>0</v>
      </c>
      <c r="BI89" s="232">
        <f>IF(N89="nulová",J89,0)</f>
        <v>0</v>
      </c>
      <c r="BJ89" s="24" t="s">
        <v>153</v>
      </c>
      <c r="BK89" s="232">
        <f>ROUND(I89*H89,2)</f>
        <v>0</v>
      </c>
      <c r="BL89" s="24" t="s">
        <v>239</v>
      </c>
      <c r="BM89" s="24" t="s">
        <v>991</v>
      </c>
    </row>
    <row r="90" s="1" customFormat="1" ht="25.5" customHeight="1">
      <c r="B90" s="46"/>
      <c r="C90" s="221" t="s">
        <v>145</v>
      </c>
      <c r="D90" s="221" t="s">
        <v>147</v>
      </c>
      <c r="E90" s="222" t="s">
        <v>992</v>
      </c>
      <c r="F90" s="223" t="s">
        <v>993</v>
      </c>
      <c r="G90" s="224" t="s">
        <v>414</v>
      </c>
      <c r="H90" s="225">
        <v>10</v>
      </c>
      <c r="I90" s="226"/>
      <c r="J90" s="227">
        <f>ROUND(I90*H90,2)</f>
        <v>0</v>
      </c>
      <c r="K90" s="223" t="s">
        <v>840</v>
      </c>
      <c r="L90" s="72"/>
      <c r="M90" s="228" t="s">
        <v>21</v>
      </c>
      <c r="N90" s="229" t="s">
        <v>46</v>
      </c>
      <c r="O90" s="47"/>
      <c r="P90" s="230">
        <f>O90*H90</f>
        <v>0</v>
      </c>
      <c r="Q90" s="230">
        <v>0</v>
      </c>
      <c r="R90" s="230">
        <f>Q90*H90</f>
        <v>0</v>
      </c>
      <c r="S90" s="230">
        <v>0.0020999999999999999</v>
      </c>
      <c r="T90" s="231">
        <f>S90*H90</f>
        <v>0.020999999999999998</v>
      </c>
      <c r="AR90" s="24" t="s">
        <v>239</v>
      </c>
      <c r="AT90" s="24" t="s">
        <v>147</v>
      </c>
      <c r="AU90" s="24" t="s">
        <v>153</v>
      </c>
      <c r="AY90" s="24" t="s">
        <v>144</v>
      </c>
      <c r="BE90" s="232">
        <f>IF(N90="základní",J90,0)</f>
        <v>0</v>
      </c>
      <c r="BF90" s="232">
        <f>IF(N90="snížená",J90,0)</f>
        <v>0</v>
      </c>
      <c r="BG90" s="232">
        <f>IF(N90="zákl. přenesená",J90,0)</f>
        <v>0</v>
      </c>
      <c r="BH90" s="232">
        <f>IF(N90="sníž. přenesená",J90,0)</f>
        <v>0</v>
      </c>
      <c r="BI90" s="232">
        <f>IF(N90="nulová",J90,0)</f>
        <v>0</v>
      </c>
      <c r="BJ90" s="24" t="s">
        <v>153</v>
      </c>
      <c r="BK90" s="232">
        <f>ROUND(I90*H90,2)</f>
        <v>0</v>
      </c>
      <c r="BL90" s="24" t="s">
        <v>239</v>
      </c>
      <c r="BM90" s="24" t="s">
        <v>994</v>
      </c>
    </row>
    <row r="91" s="1" customFormat="1">
      <c r="B91" s="46"/>
      <c r="C91" s="74"/>
      <c r="D91" s="235" t="s">
        <v>167</v>
      </c>
      <c r="E91" s="74"/>
      <c r="F91" s="256" t="s">
        <v>995</v>
      </c>
      <c r="G91" s="74"/>
      <c r="H91" s="74"/>
      <c r="I91" s="191"/>
      <c r="J91" s="74"/>
      <c r="K91" s="74"/>
      <c r="L91" s="72"/>
      <c r="M91" s="257"/>
      <c r="N91" s="47"/>
      <c r="O91" s="47"/>
      <c r="P91" s="47"/>
      <c r="Q91" s="47"/>
      <c r="R91" s="47"/>
      <c r="S91" s="47"/>
      <c r="T91" s="95"/>
      <c r="AT91" s="24" t="s">
        <v>167</v>
      </c>
      <c r="AU91" s="24" t="s">
        <v>153</v>
      </c>
    </row>
    <row r="92" s="1" customFormat="1" ht="25.5" customHeight="1">
      <c r="B92" s="46"/>
      <c r="C92" s="221" t="s">
        <v>512</v>
      </c>
      <c r="D92" s="221" t="s">
        <v>147</v>
      </c>
      <c r="E92" s="222" t="s">
        <v>996</v>
      </c>
      <c r="F92" s="223" t="s">
        <v>997</v>
      </c>
      <c r="G92" s="224" t="s">
        <v>414</v>
      </c>
      <c r="H92" s="225">
        <v>2</v>
      </c>
      <c r="I92" s="226"/>
      <c r="J92" s="227">
        <f>ROUND(I92*H92,2)</f>
        <v>0</v>
      </c>
      <c r="K92" s="223" t="s">
        <v>151</v>
      </c>
      <c r="L92" s="72"/>
      <c r="M92" s="228" t="s">
        <v>21</v>
      </c>
      <c r="N92" s="229" t="s">
        <v>46</v>
      </c>
      <c r="O92" s="47"/>
      <c r="P92" s="230">
        <f>O92*H92</f>
        <v>0</v>
      </c>
      <c r="Q92" s="230">
        <v>0</v>
      </c>
      <c r="R92" s="230">
        <f>Q92*H92</f>
        <v>0</v>
      </c>
      <c r="S92" s="230">
        <v>0.00198</v>
      </c>
      <c r="T92" s="231">
        <f>S92*H92</f>
        <v>0.00396</v>
      </c>
      <c r="AR92" s="24" t="s">
        <v>239</v>
      </c>
      <c r="AT92" s="24" t="s">
        <v>147</v>
      </c>
      <c r="AU92" s="24" t="s">
        <v>153</v>
      </c>
      <c r="AY92" s="24" t="s">
        <v>144</v>
      </c>
      <c r="BE92" s="232">
        <f>IF(N92="základní",J92,0)</f>
        <v>0</v>
      </c>
      <c r="BF92" s="232">
        <f>IF(N92="snížená",J92,0)</f>
        <v>0</v>
      </c>
      <c r="BG92" s="232">
        <f>IF(N92="zákl. přenesená",J92,0)</f>
        <v>0</v>
      </c>
      <c r="BH92" s="232">
        <f>IF(N92="sníž. přenesená",J92,0)</f>
        <v>0</v>
      </c>
      <c r="BI92" s="232">
        <f>IF(N92="nulová",J92,0)</f>
        <v>0</v>
      </c>
      <c r="BJ92" s="24" t="s">
        <v>153</v>
      </c>
      <c r="BK92" s="232">
        <f>ROUND(I92*H92,2)</f>
        <v>0</v>
      </c>
      <c r="BL92" s="24" t="s">
        <v>239</v>
      </c>
      <c r="BM92" s="24" t="s">
        <v>998</v>
      </c>
    </row>
    <row r="93" s="1" customFormat="1">
      <c r="B93" s="46"/>
      <c r="C93" s="74"/>
      <c r="D93" s="235" t="s">
        <v>167</v>
      </c>
      <c r="E93" s="74"/>
      <c r="F93" s="256" t="s">
        <v>995</v>
      </c>
      <c r="G93" s="74"/>
      <c r="H93" s="74"/>
      <c r="I93" s="191"/>
      <c r="J93" s="74"/>
      <c r="K93" s="74"/>
      <c r="L93" s="72"/>
      <c r="M93" s="257"/>
      <c r="N93" s="47"/>
      <c r="O93" s="47"/>
      <c r="P93" s="47"/>
      <c r="Q93" s="47"/>
      <c r="R93" s="47"/>
      <c r="S93" s="47"/>
      <c r="T93" s="95"/>
      <c r="AT93" s="24" t="s">
        <v>167</v>
      </c>
      <c r="AU93" s="24" t="s">
        <v>153</v>
      </c>
    </row>
    <row r="94" s="1" customFormat="1" ht="16.5" customHeight="1">
      <c r="B94" s="46"/>
      <c r="C94" s="221" t="s">
        <v>501</v>
      </c>
      <c r="D94" s="221" t="s">
        <v>147</v>
      </c>
      <c r="E94" s="222" t="s">
        <v>999</v>
      </c>
      <c r="F94" s="223" t="s">
        <v>1000</v>
      </c>
      <c r="G94" s="224" t="s">
        <v>242</v>
      </c>
      <c r="H94" s="225">
        <v>1</v>
      </c>
      <c r="I94" s="226"/>
      <c r="J94" s="227">
        <f>ROUND(I94*H94,2)</f>
        <v>0</v>
      </c>
      <c r="K94" s="223" t="s">
        <v>151</v>
      </c>
      <c r="L94" s="72"/>
      <c r="M94" s="228" t="s">
        <v>21</v>
      </c>
      <c r="N94" s="229" t="s">
        <v>46</v>
      </c>
      <c r="O94" s="47"/>
      <c r="P94" s="230">
        <f>O94*H94</f>
        <v>0</v>
      </c>
      <c r="Q94" s="230">
        <v>0.0018</v>
      </c>
      <c r="R94" s="230">
        <f>Q94*H94</f>
        <v>0.0018</v>
      </c>
      <c r="S94" s="230">
        <v>0</v>
      </c>
      <c r="T94" s="231">
        <f>S94*H94</f>
        <v>0</v>
      </c>
      <c r="AR94" s="24" t="s">
        <v>239</v>
      </c>
      <c r="AT94" s="24" t="s">
        <v>147</v>
      </c>
      <c r="AU94" s="24" t="s">
        <v>153</v>
      </c>
      <c r="AY94" s="24" t="s">
        <v>144</v>
      </c>
      <c r="BE94" s="232">
        <f>IF(N94="základní",J94,0)</f>
        <v>0</v>
      </c>
      <c r="BF94" s="232">
        <f>IF(N94="snížená",J94,0)</f>
        <v>0</v>
      </c>
      <c r="BG94" s="232">
        <f>IF(N94="zákl. přenesená",J94,0)</f>
        <v>0</v>
      </c>
      <c r="BH94" s="232">
        <f>IF(N94="sníž. přenesená",J94,0)</f>
        <v>0</v>
      </c>
      <c r="BI94" s="232">
        <f>IF(N94="nulová",J94,0)</f>
        <v>0</v>
      </c>
      <c r="BJ94" s="24" t="s">
        <v>153</v>
      </c>
      <c r="BK94" s="232">
        <f>ROUND(I94*H94,2)</f>
        <v>0</v>
      </c>
      <c r="BL94" s="24" t="s">
        <v>239</v>
      </c>
      <c r="BM94" s="24" t="s">
        <v>1001</v>
      </c>
    </row>
    <row r="95" s="1" customFormat="1" ht="16.5" customHeight="1">
      <c r="B95" s="46"/>
      <c r="C95" s="221" t="s">
        <v>508</v>
      </c>
      <c r="D95" s="221" t="s">
        <v>147</v>
      </c>
      <c r="E95" s="222" t="s">
        <v>1002</v>
      </c>
      <c r="F95" s="223" t="s">
        <v>1003</v>
      </c>
      <c r="G95" s="224" t="s">
        <v>242</v>
      </c>
      <c r="H95" s="225">
        <v>2</v>
      </c>
      <c r="I95" s="226"/>
      <c r="J95" s="227">
        <f>ROUND(I95*H95,2)</f>
        <v>0</v>
      </c>
      <c r="K95" s="223" t="s">
        <v>151</v>
      </c>
      <c r="L95" s="72"/>
      <c r="M95" s="228" t="s">
        <v>21</v>
      </c>
      <c r="N95" s="229" t="s">
        <v>46</v>
      </c>
      <c r="O95" s="47"/>
      <c r="P95" s="230">
        <f>O95*H95</f>
        <v>0</v>
      </c>
      <c r="Q95" s="230">
        <v>0.0010100000000000001</v>
      </c>
      <c r="R95" s="230">
        <f>Q95*H95</f>
        <v>0.0020200000000000001</v>
      </c>
      <c r="S95" s="230">
        <v>0</v>
      </c>
      <c r="T95" s="231">
        <f>S95*H95</f>
        <v>0</v>
      </c>
      <c r="AR95" s="24" t="s">
        <v>239</v>
      </c>
      <c r="AT95" s="24" t="s">
        <v>147</v>
      </c>
      <c r="AU95" s="24" t="s">
        <v>153</v>
      </c>
      <c r="AY95" s="24" t="s">
        <v>144</v>
      </c>
      <c r="BE95" s="232">
        <f>IF(N95="základní",J95,0)</f>
        <v>0</v>
      </c>
      <c r="BF95" s="232">
        <f>IF(N95="snížená",J95,0)</f>
        <v>0</v>
      </c>
      <c r="BG95" s="232">
        <f>IF(N95="zákl. přenesená",J95,0)</f>
        <v>0</v>
      </c>
      <c r="BH95" s="232">
        <f>IF(N95="sníž. přenesená",J95,0)</f>
        <v>0</v>
      </c>
      <c r="BI95" s="232">
        <f>IF(N95="nulová",J95,0)</f>
        <v>0</v>
      </c>
      <c r="BJ95" s="24" t="s">
        <v>153</v>
      </c>
      <c r="BK95" s="232">
        <f>ROUND(I95*H95,2)</f>
        <v>0</v>
      </c>
      <c r="BL95" s="24" t="s">
        <v>239</v>
      </c>
      <c r="BM95" s="24" t="s">
        <v>1004</v>
      </c>
    </row>
    <row r="96" s="1" customFormat="1" ht="16.5" customHeight="1">
      <c r="B96" s="46"/>
      <c r="C96" s="221" t="s">
        <v>177</v>
      </c>
      <c r="D96" s="221" t="s">
        <v>147</v>
      </c>
      <c r="E96" s="222" t="s">
        <v>1005</v>
      </c>
      <c r="F96" s="223" t="s">
        <v>1006</v>
      </c>
      <c r="G96" s="224" t="s">
        <v>414</v>
      </c>
      <c r="H96" s="225">
        <v>4</v>
      </c>
      <c r="I96" s="226"/>
      <c r="J96" s="227">
        <f>ROUND(I96*H96,2)</f>
        <v>0</v>
      </c>
      <c r="K96" s="223" t="s">
        <v>840</v>
      </c>
      <c r="L96" s="72"/>
      <c r="M96" s="228" t="s">
        <v>21</v>
      </c>
      <c r="N96" s="229" t="s">
        <v>46</v>
      </c>
      <c r="O96" s="47"/>
      <c r="P96" s="230">
        <f>O96*H96</f>
        <v>0</v>
      </c>
      <c r="Q96" s="230">
        <v>0.00055999999999999995</v>
      </c>
      <c r="R96" s="230">
        <f>Q96*H96</f>
        <v>0.0022399999999999998</v>
      </c>
      <c r="S96" s="230">
        <v>0</v>
      </c>
      <c r="T96" s="231">
        <f>S96*H96</f>
        <v>0</v>
      </c>
      <c r="AR96" s="24" t="s">
        <v>239</v>
      </c>
      <c r="AT96" s="24" t="s">
        <v>147</v>
      </c>
      <c r="AU96" s="24" t="s">
        <v>153</v>
      </c>
      <c r="AY96" s="24" t="s">
        <v>144</v>
      </c>
      <c r="BE96" s="232">
        <f>IF(N96="základní",J96,0)</f>
        <v>0</v>
      </c>
      <c r="BF96" s="232">
        <f>IF(N96="snížená",J96,0)</f>
        <v>0</v>
      </c>
      <c r="BG96" s="232">
        <f>IF(N96="zákl. přenesená",J96,0)</f>
        <v>0</v>
      </c>
      <c r="BH96" s="232">
        <f>IF(N96="sníž. přenesená",J96,0)</f>
        <v>0</v>
      </c>
      <c r="BI96" s="232">
        <f>IF(N96="nulová",J96,0)</f>
        <v>0</v>
      </c>
      <c r="BJ96" s="24" t="s">
        <v>153</v>
      </c>
      <c r="BK96" s="232">
        <f>ROUND(I96*H96,2)</f>
        <v>0</v>
      </c>
      <c r="BL96" s="24" t="s">
        <v>239</v>
      </c>
      <c r="BM96" s="24" t="s">
        <v>1007</v>
      </c>
    </row>
    <row r="97" s="1" customFormat="1">
      <c r="B97" s="46"/>
      <c r="C97" s="74"/>
      <c r="D97" s="235" t="s">
        <v>167</v>
      </c>
      <c r="E97" s="74"/>
      <c r="F97" s="256" t="s">
        <v>1008</v>
      </c>
      <c r="G97" s="74"/>
      <c r="H97" s="74"/>
      <c r="I97" s="191"/>
      <c r="J97" s="74"/>
      <c r="K97" s="74"/>
      <c r="L97" s="72"/>
      <c r="M97" s="257"/>
      <c r="N97" s="47"/>
      <c r="O97" s="47"/>
      <c r="P97" s="47"/>
      <c r="Q97" s="47"/>
      <c r="R97" s="47"/>
      <c r="S97" s="47"/>
      <c r="T97" s="95"/>
      <c r="AT97" s="24" t="s">
        <v>167</v>
      </c>
      <c r="AU97" s="24" t="s">
        <v>153</v>
      </c>
    </row>
    <row r="98" s="1" customFormat="1" ht="16.5" customHeight="1">
      <c r="B98" s="46"/>
      <c r="C98" s="221" t="s">
        <v>183</v>
      </c>
      <c r="D98" s="221" t="s">
        <v>147</v>
      </c>
      <c r="E98" s="222" t="s">
        <v>1009</v>
      </c>
      <c r="F98" s="223" t="s">
        <v>1010</v>
      </c>
      <c r="G98" s="224" t="s">
        <v>414</v>
      </c>
      <c r="H98" s="225">
        <v>1.5</v>
      </c>
      <c r="I98" s="226"/>
      <c r="J98" s="227">
        <f>ROUND(I98*H98,2)</f>
        <v>0</v>
      </c>
      <c r="K98" s="223" t="s">
        <v>836</v>
      </c>
      <c r="L98" s="72"/>
      <c r="M98" s="228" t="s">
        <v>21</v>
      </c>
      <c r="N98" s="229" t="s">
        <v>46</v>
      </c>
      <c r="O98" s="47"/>
      <c r="P98" s="230">
        <f>O98*H98</f>
        <v>0</v>
      </c>
      <c r="Q98" s="230">
        <v>0.00109</v>
      </c>
      <c r="R98" s="230">
        <f>Q98*H98</f>
        <v>0.0016350000000000002</v>
      </c>
      <c r="S98" s="230">
        <v>0</v>
      </c>
      <c r="T98" s="231">
        <f>S98*H98</f>
        <v>0</v>
      </c>
      <c r="AR98" s="24" t="s">
        <v>239</v>
      </c>
      <c r="AT98" s="24" t="s">
        <v>147</v>
      </c>
      <c r="AU98" s="24" t="s">
        <v>153</v>
      </c>
      <c r="AY98" s="24" t="s">
        <v>144</v>
      </c>
      <c r="BE98" s="232">
        <f>IF(N98="základní",J98,0)</f>
        <v>0</v>
      </c>
      <c r="BF98" s="232">
        <f>IF(N98="snížená",J98,0)</f>
        <v>0</v>
      </c>
      <c r="BG98" s="232">
        <f>IF(N98="zákl. přenesená",J98,0)</f>
        <v>0</v>
      </c>
      <c r="BH98" s="232">
        <f>IF(N98="sníž. přenesená",J98,0)</f>
        <v>0</v>
      </c>
      <c r="BI98" s="232">
        <f>IF(N98="nulová",J98,0)</f>
        <v>0</v>
      </c>
      <c r="BJ98" s="24" t="s">
        <v>153</v>
      </c>
      <c r="BK98" s="232">
        <f>ROUND(I98*H98,2)</f>
        <v>0</v>
      </c>
      <c r="BL98" s="24" t="s">
        <v>239</v>
      </c>
      <c r="BM98" s="24" t="s">
        <v>1011</v>
      </c>
    </row>
    <row r="99" s="1" customFormat="1" ht="16.5" customHeight="1">
      <c r="B99" s="46"/>
      <c r="C99" s="221" t="s">
        <v>516</v>
      </c>
      <c r="D99" s="221" t="s">
        <v>147</v>
      </c>
      <c r="E99" s="222" t="s">
        <v>1012</v>
      </c>
      <c r="F99" s="223" t="s">
        <v>1013</v>
      </c>
      <c r="G99" s="224" t="s">
        <v>414</v>
      </c>
      <c r="H99" s="225">
        <v>1</v>
      </c>
      <c r="I99" s="226"/>
      <c r="J99" s="227">
        <f>ROUND(I99*H99,2)</f>
        <v>0</v>
      </c>
      <c r="K99" s="223" t="s">
        <v>836</v>
      </c>
      <c r="L99" s="72"/>
      <c r="M99" s="228" t="s">
        <v>21</v>
      </c>
      <c r="N99" s="229" t="s">
        <v>46</v>
      </c>
      <c r="O99" s="47"/>
      <c r="P99" s="230">
        <f>O99*H99</f>
        <v>0</v>
      </c>
      <c r="Q99" s="230">
        <v>0.0011999999999999999</v>
      </c>
      <c r="R99" s="230">
        <f>Q99*H99</f>
        <v>0.0011999999999999999</v>
      </c>
      <c r="S99" s="230">
        <v>0</v>
      </c>
      <c r="T99" s="231">
        <f>S99*H99</f>
        <v>0</v>
      </c>
      <c r="AR99" s="24" t="s">
        <v>239</v>
      </c>
      <c r="AT99" s="24" t="s">
        <v>147</v>
      </c>
      <c r="AU99" s="24" t="s">
        <v>153</v>
      </c>
      <c r="AY99" s="24" t="s">
        <v>144</v>
      </c>
      <c r="BE99" s="232">
        <f>IF(N99="základní",J99,0)</f>
        <v>0</v>
      </c>
      <c r="BF99" s="232">
        <f>IF(N99="snížená",J99,0)</f>
        <v>0</v>
      </c>
      <c r="BG99" s="232">
        <f>IF(N99="zákl. přenesená",J99,0)</f>
        <v>0</v>
      </c>
      <c r="BH99" s="232">
        <f>IF(N99="sníž. přenesená",J99,0)</f>
        <v>0</v>
      </c>
      <c r="BI99" s="232">
        <f>IF(N99="nulová",J99,0)</f>
        <v>0</v>
      </c>
      <c r="BJ99" s="24" t="s">
        <v>153</v>
      </c>
      <c r="BK99" s="232">
        <f>ROUND(I99*H99,2)</f>
        <v>0</v>
      </c>
      <c r="BL99" s="24" t="s">
        <v>239</v>
      </c>
      <c r="BM99" s="24" t="s">
        <v>1014</v>
      </c>
    </row>
    <row r="100" s="1" customFormat="1" ht="16.5" customHeight="1">
      <c r="B100" s="46"/>
      <c r="C100" s="221" t="s">
        <v>194</v>
      </c>
      <c r="D100" s="221" t="s">
        <v>147</v>
      </c>
      <c r="E100" s="222" t="s">
        <v>1015</v>
      </c>
      <c r="F100" s="223" t="s">
        <v>1016</v>
      </c>
      <c r="G100" s="224" t="s">
        <v>414</v>
      </c>
      <c r="H100" s="225">
        <v>3</v>
      </c>
      <c r="I100" s="226"/>
      <c r="J100" s="227">
        <f>ROUND(I100*H100,2)</f>
        <v>0</v>
      </c>
      <c r="K100" s="223" t="s">
        <v>21</v>
      </c>
      <c r="L100" s="72"/>
      <c r="M100" s="228" t="s">
        <v>21</v>
      </c>
      <c r="N100" s="229" t="s">
        <v>46</v>
      </c>
      <c r="O100" s="47"/>
      <c r="P100" s="230">
        <f>O100*H100</f>
        <v>0</v>
      </c>
      <c r="Q100" s="230">
        <v>0.00081999999999999998</v>
      </c>
      <c r="R100" s="230">
        <f>Q100*H100</f>
        <v>0.0024599999999999999</v>
      </c>
      <c r="S100" s="230">
        <v>0</v>
      </c>
      <c r="T100" s="231">
        <f>S100*H100</f>
        <v>0</v>
      </c>
      <c r="AR100" s="24" t="s">
        <v>239</v>
      </c>
      <c r="AT100" s="24" t="s">
        <v>147</v>
      </c>
      <c r="AU100" s="24" t="s">
        <v>153</v>
      </c>
      <c r="AY100" s="24" t="s">
        <v>144</v>
      </c>
      <c r="BE100" s="232">
        <f>IF(N100="základní",J100,0)</f>
        <v>0</v>
      </c>
      <c r="BF100" s="232">
        <f>IF(N100="snížená",J100,0)</f>
        <v>0</v>
      </c>
      <c r="BG100" s="232">
        <f>IF(N100="zákl. přenesená",J100,0)</f>
        <v>0</v>
      </c>
      <c r="BH100" s="232">
        <f>IF(N100="sníž. přenesená",J100,0)</f>
        <v>0</v>
      </c>
      <c r="BI100" s="232">
        <f>IF(N100="nulová",J100,0)</f>
        <v>0</v>
      </c>
      <c r="BJ100" s="24" t="s">
        <v>153</v>
      </c>
      <c r="BK100" s="232">
        <f>ROUND(I100*H100,2)</f>
        <v>0</v>
      </c>
      <c r="BL100" s="24" t="s">
        <v>239</v>
      </c>
      <c r="BM100" s="24" t="s">
        <v>1017</v>
      </c>
    </row>
    <row r="101" s="1" customFormat="1" ht="16.5" customHeight="1">
      <c r="B101" s="46"/>
      <c r="C101" s="221" t="s">
        <v>198</v>
      </c>
      <c r="D101" s="221" t="s">
        <v>147</v>
      </c>
      <c r="E101" s="222" t="s">
        <v>1018</v>
      </c>
      <c r="F101" s="223" t="s">
        <v>1019</v>
      </c>
      <c r="G101" s="224" t="s">
        <v>414</v>
      </c>
      <c r="H101" s="225">
        <v>8</v>
      </c>
      <c r="I101" s="226"/>
      <c r="J101" s="227">
        <f>ROUND(I101*H101,2)</f>
        <v>0</v>
      </c>
      <c r="K101" s="223" t="s">
        <v>21</v>
      </c>
      <c r="L101" s="72"/>
      <c r="M101" s="228" t="s">
        <v>21</v>
      </c>
      <c r="N101" s="229" t="s">
        <v>46</v>
      </c>
      <c r="O101" s="47"/>
      <c r="P101" s="230">
        <f>O101*H101</f>
        <v>0</v>
      </c>
      <c r="Q101" s="230">
        <v>0.001</v>
      </c>
      <c r="R101" s="230">
        <f>Q101*H101</f>
        <v>0.0080000000000000002</v>
      </c>
      <c r="S101" s="230">
        <v>0</v>
      </c>
      <c r="T101" s="231">
        <f>S101*H101</f>
        <v>0</v>
      </c>
      <c r="AR101" s="24" t="s">
        <v>239</v>
      </c>
      <c r="AT101" s="24" t="s">
        <v>147</v>
      </c>
      <c r="AU101" s="24" t="s">
        <v>153</v>
      </c>
      <c r="AY101" s="24" t="s">
        <v>144</v>
      </c>
      <c r="BE101" s="232">
        <f>IF(N101="základní",J101,0)</f>
        <v>0</v>
      </c>
      <c r="BF101" s="232">
        <f>IF(N101="snížená",J101,0)</f>
        <v>0</v>
      </c>
      <c r="BG101" s="232">
        <f>IF(N101="zákl. přenesená",J101,0)</f>
        <v>0</v>
      </c>
      <c r="BH101" s="232">
        <f>IF(N101="sníž. přenesená",J101,0)</f>
        <v>0</v>
      </c>
      <c r="BI101" s="232">
        <f>IF(N101="nulová",J101,0)</f>
        <v>0</v>
      </c>
      <c r="BJ101" s="24" t="s">
        <v>153</v>
      </c>
      <c r="BK101" s="232">
        <f>ROUND(I101*H101,2)</f>
        <v>0</v>
      </c>
      <c r="BL101" s="24" t="s">
        <v>239</v>
      </c>
      <c r="BM101" s="24" t="s">
        <v>1020</v>
      </c>
    </row>
    <row r="102" s="1" customFormat="1" ht="16.5" customHeight="1">
      <c r="B102" s="46"/>
      <c r="C102" s="221" t="s">
        <v>203</v>
      </c>
      <c r="D102" s="221" t="s">
        <v>147</v>
      </c>
      <c r="E102" s="222" t="s">
        <v>1021</v>
      </c>
      <c r="F102" s="223" t="s">
        <v>1022</v>
      </c>
      <c r="G102" s="224" t="s">
        <v>242</v>
      </c>
      <c r="H102" s="225">
        <v>3</v>
      </c>
      <c r="I102" s="226"/>
      <c r="J102" s="227">
        <f>ROUND(I102*H102,2)</f>
        <v>0</v>
      </c>
      <c r="K102" s="223" t="s">
        <v>21</v>
      </c>
      <c r="L102" s="72"/>
      <c r="M102" s="228" t="s">
        <v>21</v>
      </c>
      <c r="N102" s="229" t="s">
        <v>46</v>
      </c>
      <c r="O102" s="47"/>
      <c r="P102" s="230">
        <f>O102*H102</f>
        <v>0</v>
      </c>
      <c r="Q102" s="230">
        <v>0</v>
      </c>
      <c r="R102" s="230">
        <f>Q102*H102</f>
        <v>0</v>
      </c>
      <c r="S102" s="230">
        <v>0</v>
      </c>
      <c r="T102" s="231">
        <f>S102*H102</f>
        <v>0</v>
      </c>
      <c r="AR102" s="24" t="s">
        <v>239</v>
      </c>
      <c r="AT102" s="24" t="s">
        <v>147</v>
      </c>
      <c r="AU102" s="24" t="s">
        <v>153</v>
      </c>
      <c r="AY102" s="24" t="s">
        <v>144</v>
      </c>
      <c r="BE102" s="232">
        <f>IF(N102="základní",J102,0)</f>
        <v>0</v>
      </c>
      <c r="BF102" s="232">
        <f>IF(N102="snížená",J102,0)</f>
        <v>0</v>
      </c>
      <c r="BG102" s="232">
        <f>IF(N102="zákl. přenesená",J102,0)</f>
        <v>0</v>
      </c>
      <c r="BH102" s="232">
        <f>IF(N102="sníž. přenesená",J102,0)</f>
        <v>0</v>
      </c>
      <c r="BI102" s="232">
        <f>IF(N102="nulová",J102,0)</f>
        <v>0</v>
      </c>
      <c r="BJ102" s="24" t="s">
        <v>153</v>
      </c>
      <c r="BK102" s="232">
        <f>ROUND(I102*H102,2)</f>
        <v>0</v>
      </c>
      <c r="BL102" s="24" t="s">
        <v>239</v>
      </c>
      <c r="BM102" s="24" t="s">
        <v>1023</v>
      </c>
    </row>
    <row r="103" s="1" customFormat="1" ht="16.5" customHeight="1">
      <c r="B103" s="46"/>
      <c r="C103" s="221" t="s">
        <v>208</v>
      </c>
      <c r="D103" s="221" t="s">
        <v>147</v>
      </c>
      <c r="E103" s="222" t="s">
        <v>1024</v>
      </c>
      <c r="F103" s="223" t="s">
        <v>1025</v>
      </c>
      <c r="G103" s="224" t="s">
        <v>242</v>
      </c>
      <c r="H103" s="225">
        <v>3</v>
      </c>
      <c r="I103" s="226"/>
      <c r="J103" s="227">
        <f>ROUND(I103*H103,2)</f>
        <v>0</v>
      </c>
      <c r="K103" s="223" t="s">
        <v>21</v>
      </c>
      <c r="L103" s="72"/>
      <c r="M103" s="228" t="s">
        <v>21</v>
      </c>
      <c r="N103" s="229" t="s">
        <v>46</v>
      </c>
      <c r="O103" s="47"/>
      <c r="P103" s="230">
        <f>O103*H103</f>
        <v>0</v>
      </c>
      <c r="Q103" s="230">
        <v>0</v>
      </c>
      <c r="R103" s="230">
        <f>Q103*H103</f>
        <v>0</v>
      </c>
      <c r="S103" s="230">
        <v>0</v>
      </c>
      <c r="T103" s="231">
        <f>S103*H103</f>
        <v>0</v>
      </c>
      <c r="AR103" s="24" t="s">
        <v>239</v>
      </c>
      <c r="AT103" s="24" t="s">
        <v>147</v>
      </c>
      <c r="AU103" s="24" t="s">
        <v>153</v>
      </c>
      <c r="AY103" s="24" t="s">
        <v>144</v>
      </c>
      <c r="BE103" s="232">
        <f>IF(N103="základní",J103,0)</f>
        <v>0</v>
      </c>
      <c r="BF103" s="232">
        <f>IF(N103="snížená",J103,0)</f>
        <v>0</v>
      </c>
      <c r="BG103" s="232">
        <f>IF(N103="zákl. přenesená",J103,0)</f>
        <v>0</v>
      </c>
      <c r="BH103" s="232">
        <f>IF(N103="sníž. přenesená",J103,0)</f>
        <v>0</v>
      </c>
      <c r="BI103" s="232">
        <f>IF(N103="nulová",J103,0)</f>
        <v>0</v>
      </c>
      <c r="BJ103" s="24" t="s">
        <v>153</v>
      </c>
      <c r="BK103" s="232">
        <f>ROUND(I103*H103,2)</f>
        <v>0</v>
      </c>
      <c r="BL103" s="24" t="s">
        <v>239</v>
      </c>
      <c r="BM103" s="24" t="s">
        <v>1026</v>
      </c>
    </row>
    <row r="104" s="1" customFormat="1" ht="16.5" customHeight="1">
      <c r="B104" s="46"/>
      <c r="C104" s="221" t="s">
        <v>219</v>
      </c>
      <c r="D104" s="221" t="s">
        <v>147</v>
      </c>
      <c r="E104" s="222" t="s">
        <v>1027</v>
      </c>
      <c r="F104" s="223" t="s">
        <v>1028</v>
      </c>
      <c r="G104" s="224" t="s">
        <v>242</v>
      </c>
      <c r="H104" s="225">
        <v>1</v>
      </c>
      <c r="I104" s="226"/>
      <c r="J104" s="227">
        <f>ROUND(I104*H104,2)</f>
        <v>0</v>
      </c>
      <c r="K104" s="223" t="s">
        <v>21</v>
      </c>
      <c r="L104" s="72"/>
      <c r="M104" s="228" t="s">
        <v>21</v>
      </c>
      <c r="N104" s="229" t="s">
        <v>46</v>
      </c>
      <c r="O104" s="47"/>
      <c r="P104" s="230">
        <f>O104*H104</f>
        <v>0</v>
      </c>
      <c r="Q104" s="230">
        <v>0</v>
      </c>
      <c r="R104" s="230">
        <f>Q104*H104</f>
        <v>0</v>
      </c>
      <c r="S104" s="230">
        <v>0</v>
      </c>
      <c r="T104" s="231">
        <f>S104*H104</f>
        <v>0</v>
      </c>
      <c r="AR104" s="24" t="s">
        <v>239</v>
      </c>
      <c r="AT104" s="24" t="s">
        <v>147</v>
      </c>
      <c r="AU104" s="24" t="s">
        <v>153</v>
      </c>
      <c r="AY104" s="24" t="s">
        <v>144</v>
      </c>
      <c r="BE104" s="232">
        <f>IF(N104="základní",J104,0)</f>
        <v>0</v>
      </c>
      <c r="BF104" s="232">
        <f>IF(N104="snížená",J104,0)</f>
        <v>0</v>
      </c>
      <c r="BG104" s="232">
        <f>IF(N104="zákl. přenesená",J104,0)</f>
        <v>0</v>
      </c>
      <c r="BH104" s="232">
        <f>IF(N104="sníž. přenesená",J104,0)</f>
        <v>0</v>
      </c>
      <c r="BI104" s="232">
        <f>IF(N104="nulová",J104,0)</f>
        <v>0</v>
      </c>
      <c r="BJ104" s="24" t="s">
        <v>153</v>
      </c>
      <c r="BK104" s="232">
        <f>ROUND(I104*H104,2)</f>
        <v>0</v>
      </c>
      <c r="BL104" s="24" t="s">
        <v>239</v>
      </c>
      <c r="BM104" s="24" t="s">
        <v>1029</v>
      </c>
    </row>
    <row r="105" s="1" customFormat="1" ht="16.5" customHeight="1">
      <c r="B105" s="46"/>
      <c r="C105" s="221" t="s">
        <v>230</v>
      </c>
      <c r="D105" s="221" t="s">
        <v>147</v>
      </c>
      <c r="E105" s="222" t="s">
        <v>1030</v>
      </c>
      <c r="F105" s="223" t="s">
        <v>1031</v>
      </c>
      <c r="G105" s="224" t="s">
        <v>414</v>
      </c>
      <c r="H105" s="225">
        <v>17.5</v>
      </c>
      <c r="I105" s="226"/>
      <c r="J105" s="227">
        <f>ROUND(I105*H105,2)</f>
        <v>0</v>
      </c>
      <c r="K105" s="223" t="s">
        <v>21</v>
      </c>
      <c r="L105" s="72"/>
      <c r="M105" s="228" t="s">
        <v>21</v>
      </c>
      <c r="N105" s="229" t="s">
        <v>46</v>
      </c>
      <c r="O105" s="47"/>
      <c r="P105" s="230">
        <f>O105*H105</f>
        <v>0</v>
      </c>
      <c r="Q105" s="230">
        <v>0</v>
      </c>
      <c r="R105" s="230">
        <f>Q105*H105</f>
        <v>0</v>
      </c>
      <c r="S105" s="230">
        <v>0</v>
      </c>
      <c r="T105" s="231">
        <f>S105*H105</f>
        <v>0</v>
      </c>
      <c r="AR105" s="24" t="s">
        <v>239</v>
      </c>
      <c r="AT105" s="24" t="s">
        <v>147</v>
      </c>
      <c r="AU105" s="24" t="s">
        <v>153</v>
      </c>
      <c r="AY105" s="24" t="s">
        <v>144</v>
      </c>
      <c r="BE105" s="232">
        <f>IF(N105="základní",J105,0)</f>
        <v>0</v>
      </c>
      <c r="BF105" s="232">
        <f>IF(N105="snížená",J105,0)</f>
        <v>0</v>
      </c>
      <c r="BG105" s="232">
        <f>IF(N105="zákl. přenesená",J105,0)</f>
        <v>0</v>
      </c>
      <c r="BH105" s="232">
        <f>IF(N105="sníž. přenesená",J105,0)</f>
        <v>0</v>
      </c>
      <c r="BI105" s="232">
        <f>IF(N105="nulová",J105,0)</f>
        <v>0</v>
      </c>
      <c r="BJ105" s="24" t="s">
        <v>153</v>
      </c>
      <c r="BK105" s="232">
        <f>ROUND(I105*H105,2)</f>
        <v>0</v>
      </c>
      <c r="BL105" s="24" t="s">
        <v>239</v>
      </c>
      <c r="BM105" s="24" t="s">
        <v>1032</v>
      </c>
    </row>
    <row r="106" s="1" customFormat="1" ht="25.5" customHeight="1">
      <c r="B106" s="46"/>
      <c r="C106" s="221" t="s">
        <v>10</v>
      </c>
      <c r="D106" s="221" t="s">
        <v>147</v>
      </c>
      <c r="E106" s="222" t="s">
        <v>1033</v>
      </c>
      <c r="F106" s="223" t="s">
        <v>1034</v>
      </c>
      <c r="G106" s="224" t="s">
        <v>172</v>
      </c>
      <c r="H106" s="225">
        <v>0.025000000000000001</v>
      </c>
      <c r="I106" s="226"/>
      <c r="J106" s="227">
        <f>ROUND(I106*H106,2)</f>
        <v>0</v>
      </c>
      <c r="K106" s="223" t="s">
        <v>840</v>
      </c>
      <c r="L106" s="72"/>
      <c r="M106" s="228" t="s">
        <v>21</v>
      </c>
      <c r="N106" s="229" t="s">
        <v>46</v>
      </c>
      <c r="O106" s="47"/>
      <c r="P106" s="230">
        <f>O106*H106</f>
        <v>0</v>
      </c>
      <c r="Q106" s="230">
        <v>0</v>
      </c>
      <c r="R106" s="230">
        <f>Q106*H106</f>
        <v>0</v>
      </c>
      <c r="S106" s="230">
        <v>0</v>
      </c>
      <c r="T106" s="231">
        <f>S106*H106</f>
        <v>0</v>
      </c>
      <c r="AR106" s="24" t="s">
        <v>239</v>
      </c>
      <c r="AT106" s="24" t="s">
        <v>147</v>
      </c>
      <c r="AU106" s="24" t="s">
        <v>153</v>
      </c>
      <c r="AY106" s="24" t="s">
        <v>144</v>
      </c>
      <c r="BE106" s="232">
        <f>IF(N106="základní",J106,0)</f>
        <v>0</v>
      </c>
      <c r="BF106" s="232">
        <f>IF(N106="snížená",J106,0)</f>
        <v>0</v>
      </c>
      <c r="BG106" s="232">
        <f>IF(N106="zákl. přenesená",J106,0)</f>
        <v>0</v>
      </c>
      <c r="BH106" s="232">
        <f>IF(N106="sníž. přenesená",J106,0)</f>
        <v>0</v>
      </c>
      <c r="BI106" s="232">
        <f>IF(N106="nulová",J106,0)</f>
        <v>0</v>
      </c>
      <c r="BJ106" s="24" t="s">
        <v>153</v>
      </c>
      <c r="BK106" s="232">
        <f>ROUND(I106*H106,2)</f>
        <v>0</v>
      </c>
      <c r="BL106" s="24" t="s">
        <v>239</v>
      </c>
      <c r="BM106" s="24" t="s">
        <v>1035</v>
      </c>
    </row>
    <row r="107" s="1" customFormat="1" ht="38.25" customHeight="1">
      <c r="B107" s="46"/>
      <c r="C107" s="221" t="s">
        <v>239</v>
      </c>
      <c r="D107" s="221" t="s">
        <v>147</v>
      </c>
      <c r="E107" s="222" t="s">
        <v>1036</v>
      </c>
      <c r="F107" s="223" t="s">
        <v>1037</v>
      </c>
      <c r="G107" s="224" t="s">
        <v>425</v>
      </c>
      <c r="H107" s="268"/>
      <c r="I107" s="226"/>
      <c r="J107" s="227">
        <f>ROUND(I107*H107,2)</f>
        <v>0</v>
      </c>
      <c r="K107" s="223" t="s">
        <v>840</v>
      </c>
      <c r="L107" s="72"/>
      <c r="M107" s="228" t="s">
        <v>21</v>
      </c>
      <c r="N107" s="229" t="s">
        <v>46</v>
      </c>
      <c r="O107" s="47"/>
      <c r="P107" s="230">
        <f>O107*H107</f>
        <v>0</v>
      </c>
      <c r="Q107" s="230">
        <v>0</v>
      </c>
      <c r="R107" s="230">
        <f>Q107*H107</f>
        <v>0</v>
      </c>
      <c r="S107" s="230">
        <v>0</v>
      </c>
      <c r="T107" s="231">
        <f>S107*H107</f>
        <v>0</v>
      </c>
      <c r="AR107" s="24" t="s">
        <v>239</v>
      </c>
      <c r="AT107" s="24" t="s">
        <v>147</v>
      </c>
      <c r="AU107" s="24" t="s">
        <v>153</v>
      </c>
      <c r="AY107" s="24" t="s">
        <v>144</v>
      </c>
      <c r="BE107" s="232">
        <f>IF(N107="základní",J107,0)</f>
        <v>0</v>
      </c>
      <c r="BF107" s="232">
        <f>IF(N107="snížená",J107,0)</f>
        <v>0</v>
      </c>
      <c r="BG107" s="232">
        <f>IF(N107="zákl. přenesená",J107,0)</f>
        <v>0</v>
      </c>
      <c r="BH107" s="232">
        <f>IF(N107="sníž. přenesená",J107,0)</f>
        <v>0</v>
      </c>
      <c r="BI107" s="232">
        <f>IF(N107="nulová",J107,0)</f>
        <v>0</v>
      </c>
      <c r="BJ107" s="24" t="s">
        <v>153</v>
      </c>
      <c r="BK107" s="232">
        <f>ROUND(I107*H107,2)</f>
        <v>0</v>
      </c>
      <c r="BL107" s="24" t="s">
        <v>239</v>
      </c>
      <c r="BM107" s="24" t="s">
        <v>1038</v>
      </c>
    </row>
    <row r="108" s="1" customFormat="1">
      <c r="B108" s="46"/>
      <c r="C108" s="74"/>
      <c r="D108" s="235" t="s">
        <v>167</v>
      </c>
      <c r="E108" s="74"/>
      <c r="F108" s="256" t="s">
        <v>875</v>
      </c>
      <c r="G108" s="74"/>
      <c r="H108" s="74"/>
      <c r="I108" s="191"/>
      <c r="J108" s="74"/>
      <c r="K108" s="74"/>
      <c r="L108" s="72"/>
      <c r="M108" s="257"/>
      <c r="N108" s="47"/>
      <c r="O108" s="47"/>
      <c r="P108" s="47"/>
      <c r="Q108" s="47"/>
      <c r="R108" s="47"/>
      <c r="S108" s="47"/>
      <c r="T108" s="95"/>
      <c r="AT108" s="24" t="s">
        <v>167</v>
      </c>
      <c r="AU108" s="24" t="s">
        <v>153</v>
      </c>
    </row>
    <row r="109" s="10" customFormat="1" ht="29.88" customHeight="1">
      <c r="B109" s="205"/>
      <c r="C109" s="206"/>
      <c r="D109" s="207" t="s">
        <v>73</v>
      </c>
      <c r="E109" s="219" t="s">
        <v>1039</v>
      </c>
      <c r="F109" s="219" t="s">
        <v>1040</v>
      </c>
      <c r="G109" s="206"/>
      <c r="H109" s="206"/>
      <c r="I109" s="209"/>
      <c r="J109" s="220">
        <f>BK109</f>
        <v>0</v>
      </c>
      <c r="K109" s="206"/>
      <c r="L109" s="211"/>
      <c r="M109" s="212"/>
      <c r="N109" s="213"/>
      <c r="O109" s="213"/>
      <c r="P109" s="214">
        <f>SUM(P110:P134)</f>
        <v>0</v>
      </c>
      <c r="Q109" s="213"/>
      <c r="R109" s="214">
        <f>SUM(R110:R134)</f>
        <v>0.16307412479999994</v>
      </c>
      <c r="S109" s="213"/>
      <c r="T109" s="215">
        <f>SUM(T110:T134)</f>
        <v>0.013809999999999999</v>
      </c>
      <c r="AR109" s="216" t="s">
        <v>153</v>
      </c>
      <c r="AT109" s="217" t="s">
        <v>73</v>
      </c>
      <c r="AU109" s="217" t="s">
        <v>82</v>
      </c>
      <c r="AY109" s="216" t="s">
        <v>144</v>
      </c>
      <c r="BK109" s="218">
        <f>SUM(BK110:BK134)</f>
        <v>0</v>
      </c>
    </row>
    <row r="110" s="1" customFormat="1" ht="25.5" customHeight="1">
      <c r="B110" s="46"/>
      <c r="C110" s="221" t="s">
        <v>254</v>
      </c>
      <c r="D110" s="221" t="s">
        <v>147</v>
      </c>
      <c r="E110" s="222" t="s">
        <v>1041</v>
      </c>
      <c r="F110" s="223" t="s">
        <v>1042</v>
      </c>
      <c r="G110" s="224" t="s">
        <v>414</v>
      </c>
      <c r="H110" s="225">
        <v>1.5</v>
      </c>
      <c r="I110" s="226"/>
      <c r="J110" s="227">
        <f>ROUND(I110*H110,2)</f>
        <v>0</v>
      </c>
      <c r="K110" s="223" t="s">
        <v>21</v>
      </c>
      <c r="L110" s="72"/>
      <c r="M110" s="228" t="s">
        <v>21</v>
      </c>
      <c r="N110" s="229" t="s">
        <v>46</v>
      </c>
      <c r="O110" s="47"/>
      <c r="P110" s="230">
        <f>O110*H110</f>
        <v>0</v>
      </c>
      <c r="Q110" s="230">
        <v>0.00036999999999999999</v>
      </c>
      <c r="R110" s="230">
        <f>Q110*H110</f>
        <v>0.00055499999999999994</v>
      </c>
      <c r="S110" s="230">
        <v>0</v>
      </c>
      <c r="T110" s="231">
        <f>S110*H110</f>
        <v>0</v>
      </c>
      <c r="AR110" s="24" t="s">
        <v>239</v>
      </c>
      <c r="AT110" s="24" t="s">
        <v>147</v>
      </c>
      <c r="AU110" s="24" t="s">
        <v>153</v>
      </c>
      <c r="AY110" s="24" t="s">
        <v>144</v>
      </c>
      <c r="BE110" s="232">
        <f>IF(N110="základní",J110,0)</f>
        <v>0</v>
      </c>
      <c r="BF110" s="232">
        <f>IF(N110="snížená",J110,0)</f>
        <v>0</v>
      </c>
      <c r="BG110" s="232">
        <f>IF(N110="zákl. přenesená",J110,0)</f>
        <v>0</v>
      </c>
      <c r="BH110" s="232">
        <f>IF(N110="sníž. přenesená",J110,0)</f>
        <v>0</v>
      </c>
      <c r="BI110" s="232">
        <f>IF(N110="nulová",J110,0)</f>
        <v>0</v>
      </c>
      <c r="BJ110" s="24" t="s">
        <v>153</v>
      </c>
      <c r="BK110" s="232">
        <f>ROUND(I110*H110,2)</f>
        <v>0</v>
      </c>
      <c r="BL110" s="24" t="s">
        <v>239</v>
      </c>
      <c r="BM110" s="24" t="s">
        <v>1043</v>
      </c>
    </row>
    <row r="111" s="1" customFormat="1" ht="16.5" customHeight="1">
      <c r="B111" s="46"/>
      <c r="C111" s="221" t="s">
        <v>258</v>
      </c>
      <c r="D111" s="221" t="s">
        <v>147</v>
      </c>
      <c r="E111" s="222" t="s">
        <v>1044</v>
      </c>
      <c r="F111" s="223" t="s">
        <v>1045</v>
      </c>
      <c r="G111" s="224" t="s">
        <v>414</v>
      </c>
      <c r="H111" s="225">
        <v>25</v>
      </c>
      <c r="I111" s="226"/>
      <c r="J111" s="227">
        <f>ROUND(I111*H111,2)</f>
        <v>0</v>
      </c>
      <c r="K111" s="223" t="s">
        <v>840</v>
      </c>
      <c r="L111" s="72"/>
      <c r="M111" s="228" t="s">
        <v>21</v>
      </c>
      <c r="N111" s="229" t="s">
        <v>46</v>
      </c>
      <c r="O111" s="47"/>
      <c r="P111" s="230">
        <f>O111*H111</f>
        <v>0</v>
      </c>
      <c r="Q111" s="230">
        <v>0</v>
      </c>
      <c r="R111" s="230">
        <f>Q111*H111</f>
        <v>0</v>
      </c>
      <c r="S111" s="230">
        <v>0.00027999999999999998</v>
      </c>
      <c r="T111" s="231">
        <f>S111*H111</f>
        <v>0.0069999999999999993</v>
      </c>
      <c r="AR111" s="24" t="s">
        <v>239</v>
      </c>
      <c r="AT111" s="24" t="s">
        <v>147</v>
      </c>
      <c r="AU111" s="24" t="s">
        <v>153</v>
      </c>
      <c r="AY111" s="24" t="s">
        <v>144</v>
      </c>
      <c r="BE111" s="232">
        <f>IF(N111="základní",J111,0)</f>
        <v>0</v>
      </c>
      <c r="BF111" s="232">
        <f>IF(N111="snížená",J111,0)</f>
        <v>0</v>
      </c>
      <c r="BG111" s="232">
        <f>IF(N111="zákl. přenesená",J111,0)</f>
        <v>0</v>
      </c>
      <c r="BH111" s="232">
        <f>IF(N111="sníž. přenesená",J111,0)</f>
        <v>0</v>
      </c>
      <c r="BI111" s="232">
        <f>IF(N111="nulová",J111,0)</f>
        <v>0</v>
      </c>
      <c r="BJ111" s="24" t="s">
        <v>153</v>
      </c>
      <c r="BK111" s="232">
        <f>ROUND(I111*H111,2)</f>
        <v>0</v>
      </c>
      <c r="BL111" s="24" t="s">
        <v>239</v>
      </c>
      <c r="BM111" s="24" t="s">
        <v>1046</v>
      </c>
    </row>
    <row r="112" s="1" customFormat="1" ht="25.5" customHeight="1">
      <c r="B112" s="46"/>
      <c r="C112" s="221" t="s">
        <v>9</v>
      </c>
      <c r="D112" s="221" t="s">
        <v>147</v>
      </c>
      <c r="E112" s="222" t="s">
        <v>1047</v>
      </c>
      <c r="F112" s="223" t="s">
        <v>1048</v>
      </c>
      <c r="G112" s="224" t="s">
        <v>242</v>
      </c>
      <c r="H112" s="225">
        <v>10</v>
      </c>
      <c r="I112" s="226"/>
      <c r="J112" s="227">
        <f>ROUND(I112*H112,2)</f>
        <v>0</v>
      </c>
      <c r="K112" s="223" t="s">
        <v>840</v>
      </c>
      <c r="L112" s="72"/>
      <c r="M112" s="228" t="s">
        <v>21</v>
      </c>
      <c r="N112" s="229" t="s">
        <v>46</v>
      </c>
      <c r="O112" s="47"/>
      <c r="P112" s="230">
        <f>O112*H112</f>
        <v>0</v>
      </c>
      <c r="Q112" s="230">
        <v>0</v>
      </c>
      <c r="R112" s="230">
        <f>Q112*H112</f>
        <v>0</v>
      </c>
      <c r="S112" s="230">
        <v>0</v>
      </c>
      <c r="T112" s="231">
        <f>S112*H112</f>
        <v>0</v>
      </c>
      <c r="AR112" s="24" t="s">
        <v>239</v>
      </c>
      <c r="AT112" s="24" t="s">
        <v>147</v>
      </c>
      <c r="AU112" s="24" t="s">
        <v>153</v>
      </c>
      <c r="AY112" s="24" t="s">
        <v>144</v>
      </c>
      <c r="BE112" s="232">
        <f>IF(N112="základní",J112,0)</f>
        <v>0</v>
      </c>
      <c r="BF112" s="232">
        <f>IF(N112="snížená",J112,0)</f>
        <v>0</v>
      </c>
      <c r="BG112" s="232">
        <f>IF(N112="zákl. přenesená",J112,0)</f>
        <v>0</v>
      </c>
      <c r="BH112" s="232">
        <f>IF(N112="sníž. přenesená",J112,0)</f>
        <v>0</v>
      </c>
      <c r="BI112" s="232">
        <f>IF(N112="nulová",J112,0)</f>
        <v>0</v>
      </c>
      <c r="BJ112" s="24" t="s">
        <v>153</v>
      </c>
      <c r="BK112" s="232">
        <f>ROUND(I112*H112,2)</f>
        <v>0</v>
      </c>
      <c r="BL112" s="24" t="s">
        <v>239</v>
      </c>
      <c r="BM112" s="24" t="s">
        <v>1049</v>
      </c>
    </row>
    <row r="113" s="1" customFormat="1" ht="25.5" customHeight="1">
      <c r="B113" s="46"/>
      <c r="C113" s="221" t="s">
        <v>267</v>
      </c>
      <c r="D113" s="221" t="s">
        <v>147</v>
      </c>
      <c r="E113" s="222" t="s">
        <v>1050</v>
      </c>
      <c r="F113" s="223" t="s">
        <v>1051</v>
      </c>
      <c r="G113" s="224" t="s">
        <v>242</v>
      </c>
      <c r="H113" s="225">
        <v>1</v>
      </c>
      <c r="I113" s="226"/>
      <c r="J113" s="227">
        <f>ROUND(I113*H113,2)</f>
        <v>0</v>
      </c>
      <c r="K113" s="223" t="s">
        <v>840</v>
      </c>
      <c r="L113" s="72"/>
      <c r="M113" s="228" t="s">
        <v>21</v>
      </c>
      <c r="N113" s="229" t="s">
        <v>46</v>
      </c>
      <c r="O113" s="47"/>
      <c r="P113" s="230">
        <f>O113*H113</f>
        <v>0</v>
      </c>
      <c r="Q113" s="230">
        <v>4.0000000000000003E-05</v>
      </c>
      <c r="R113" s="230">
        <f>Q113*H113</f>
        <v>4.0000000000000003E-05</v>
      </c>
      <c r="S113" s="230">
        <v>0</v>
      </c>
      <c r="T113" s="231">
        <f>S113*H113</f>
        <v>0</v>
      </c>
      <c r="AR113" s="24" t="s">
        <v>239</v>
      </c>
      <c r="AT113" s="24" t="s">
        <v>147</v>
      </c>
      <c r="AU113" s="24" t="s">
        <v>153</v>
      </c>
      <c r="AY113" s="24" t="s">
        <v>144</v>
      </c>
      <c r="BE113" s="232">
        <f>IF(N113="základní",J113,0)</f>
        <v>0</v>
      </c>
      <c r="BF113" s="232">
        <f>IF(N113="snížená",J113,0)</f>
        <v>0</v>
      </c>
      <c r="BG113" s="232">
        <f>IF(N113="zákl. přenesená",J113,0)</f>
        <v>0</v>
      </c>
      <c r="BH113" s="232">
        <f>IF(N113="sníž. přenesená",J113,0)</f>
        <v>0</v>
      </c>
      <c r="BI113" s="232">
        <f>IF(N113="nulová",J113,0)</f>
        <v>0</v>
      </c>
      <c r="BJ113" s="24" t="s">
        <v>153</v>
      </c>
      <c r="BK113" s="232">
        <f>ROUND(I113*H113,2)</f>
        <v>0</v>
      </c>
      <c r="BL113" s="24" t="s">
        <v>239</v>
      </c>
      <c r="BM113" s="24" t="s">
        <v>1052</v>
      </c>
    </row>
    <row r="114" s="1" customFormat="1">
      <c r="B114" s="46"/>
      <c r="C114" s="74"/>
      <c r="D114" s="235" t="s">
        <v>167</v>
      </c>
      <c r="E114" s="74"/>
      <c r="F114" s="256" t="s">
        <v>1053</v>
      </c>
      <c r="G114" s="74"/>
      <c r="H114" s="74"/>
      <c r="I114" s="191"/>
      <c r="J114" s="74"/>
      <c r="K114" s="74"/>
      <c r="L114" s="72"/>
      <c r="M114" s="257"/>
      <c r="N114" s="47"/>
      <c r="O114" s="47"/>
      <c r="P114" s="47"/>
      <c r="Q114" s="47"/>
      <c r="R114" s="47"/>
      <c r="S114" s="47"/>
      <c r="T114" s="95"/>
      <c r="AT114" s="24" t="s">
        <v>167</v>
      </c>
      <c r="AU114" s="24" t="s">
        <v>153</v>
      </c>
    </row>
    <row r="115" s="1" customFormat="1" ht="16.5" customHeight="1">
      <c r="B115" s="46"/>
      <c r="C115" s="221" t="s">
        <v>278</v>
      </c>
      <c r="D115" s="221" t="s">
        <v>147</v>
      </c>
      <c r="E115" s="222" t="s">
        <v>1054</v>
      </c>
      <c r="F115" s="223" t="s">
        <v>1055</v>
      </c>
      <c r="G115" s="224" t="s">
        <v>414</v>
      </c>
      <c r="H115" s="225">
        <v>23</v>
      </c>
      <c r="I115" s="226"/>
      <c r="J115" s="227">
        <f>ROUND(I115*H115,2)</f>
        <v>0</v>
      </c>
      <c r="K115" s="223" t="s">
        <v>21</v>
      </c>
      <c r="L115" s="72"/>
      <c r="M115" s="228" t="s">
        <v>21</v>
      </c>
      <c r="N115" s="229" t="s">
        <v>46</v>
      </c>
      <c r="O115" s="47"/>
      <c r="P115" s="230">
        <f>O115*H115</f>
        <v>0</v>
      </c>
      <c r="Q115" s="230">
        <v>0.00396</v>
      </c>
      <c r="R115" s="230">
        <f>Q115*H115</f>
        <v>0.091079999999999994</v>
      </c>
      <c r="S115" s="230">
        <v>0</v>
      </c>
      <c r="T115" s="231">
        <f>S115*H115</f>
        <v>0</v>
      </c>
      <c r="AR115" s="24" t="s">
        <v>239</v>
      </c>
      <c r="AT115" s="24" t="s">
        <v>147</v>
      </c>
      <c r="AU115" s="24" t="s">
        <v>153</v>
      </c>
      <c r="AY115" s="24" t="s">
        <v>144</v>
      </c>
      <c r="BE115" s="232">
        <f>IF(N115="základní",J115,0)</f>
        <v>0</v>
      </c>
      <c r="BF115" s="232">
        <f>IF(N115="snížená",J115,0)</f>
        <v>0</v>
      </c>
      <c r="BG115" s="232">
        <f>IF(N115="zákl. přenesená",J115,0)</f>
        <v>0</v>
      </c>
      <c r="BH115" s="232">
        <f>IF(N115="sníž. přenesená",J115,0)</f>
        <v>0</v>
      </c>
      <c r="BI115" s="232">
        <f>IF(N115="nulová",J115,0)</f>
        <v>0</v>
      </c>
      <c r="BJ115" s="24" t="s">
        <v>153</v>
      </c>
      <c r="BK115" s="232">
        <f>ROUND(I115*H115,2)</f>
        <v>0</v>
      </c>
      <c r="BL115" s="24" t="s">
        <v>239</v>
      </c>
      <c r="BM115" s="24" t="s">
        <v>1056</v>
      </c>
    </row>
    <row r="116" s="1" customFormat="1" ht="16.5" customHeight="1">
      <c r="B116" s="46"/>
      <c r="C116" s="221" t="s">
        <v>284</v>
      </c>
      <c r="D116" s="221" t="s">
        <v>147</v>
      </c>
      <c r="E116" s="222" t="s">
        <v>1057</v>
      </c>
      <c r="F116" s="223" t="s">
        <v>1058</v>
      </c>
      <c r="G116" s="224" t="s">
        <v>414</v>
      </c>
      <c r="H116" s="225">
        <v>5</v>
      </c>
      <c r="I116" s="226"/>
      <c r="J116" s="227">
        <f>ROUND(I116*H116,2)</f>
        <v>0</v>
      </c>
      <c r="K116" s="223" t="s">
        <v>21</v>
      </c>
      <c r="L116" s="72"/>
      <c r="M116" s="228" t="s">
        <v>21</v>
      </c>
      <c r="N116" s="229" t="s">
        <v>46</v>
      </c>
      <c r="O116" s="47"/>
      <c r="P116" s="230">
        <f>O116*H116</f>
        <v>0</v>
      </c>
      <c r="Q116" s="230">
        <v>0.012840000000000001</v>
      </c>
      <c r="R116" s="230">
        <f>Q116*H116</f>
        <v>0.064200000000000007</v>
      </c>
      <c r="S116" s="230">
        <v>0</v>
      </c>
      <c r="T116" s="231">
        <f>S116*H116</f>
        <v>0</v>
      </c>
      <c r="AR116" s="24" t="s">
        <v>239</v>
      </c>
      <c r="AT116" s="24" t="s">
        <v>147</v>
      </c>
      <c r="AU116" s="24" t="s">
        <v>153</v>
      </c>
      <c r="AY116" s="24" t="s">
        <v>144</v>
      </c>
      <c r="BE116" s="232">
        <f>IF(N116="základní",J116,0)</f>
        <v>0</v>
      </c>
      <c r="BF116" s="232">
        <f>IF(N116="snížená",J116,0)</f>
        <v>0</v>
      </c>
      <c r="BG116" s="232">
        <f>IF(N116="zákl. přenesená",J116,0)</f>
        <v>0</v>
      </c>
      <c r="BH116" s="232">
        <f>IF(N116="sníž. přenesená",J116,0)</f>
        <v>0</v>
      </c>
      <c r="BI116" s="232">
        <f>IF(N116="nulová",J116,0)</f>
        <v>0</v>
      </c>
      <c r="BJ116" s="24" t="s">
        <v>153</v>
      </c>
      <c r="BK116" s="232">
        <f>ROUND(I116*H116,2)</f>
        <v>0</v>
      </c>
      <c r="BL116" s="24" t="s">
        <v>239</v>
      </c>
      <c r="BM116" s="24" t="s">
        <v>1059</v>
      </c>
    </row>
    <row r="117" s="1" customFormat="1" ht="38.25" customHeight="1">
      <c r="B117" s="46"/>
      <c r="C117" s="221" t="s">
        <v>289</v>
      </c>
      <c r="D117" s="221" t="s">
        <v>147</v>
      </c>
      <c r="E117" s="222" t="s">
        <v>1060</v>
      </c>
      <c r="F117" s="223" t="s">
        <v>1061</v>
      </c>
      <c r="G117" s="224" t="s">
        <v>414</v>
      </c>
      <c r="H117" s="225">
        <v>11</v>
      </c>
      <c r="I117" s="226"/>
      <c r="J117" s="227">
        <f>ROUND(I117*H117,2)</f>
        <v>0</v>
      </c>
      <c r="K117" s="223" t="s">
        <v>840</v>
      </c>
      <c r="L117" s="72"/>
      <c r="M117" s="228" t="s">
        <v>21</v>
      </c>
      <c r="N117" s="229" t="s">
        <v>46</v>
      </c>
      <c r="O117" s="47"/>
      <c r="P117" s="230">
        <f>O117*H117</f>
        <v>0</v>
      </c>
      <c r="Q117" s="230">
        <v>3.0000000000000001E-05</v>
      </c>
      <c r="R117" s="230">
        <f>Q117*H117</f>
        <v>0.00033</v>
      </c>
      <c r="S117" s="230">
        <v>0</v>
      </c>
      <c r="T117" s="231">
        <f>S117*H117</f>
        <v>0</v>
      </c>
      <c r="AR117" s="24" t="s">
        <v>239</v>
      </c>
      <c r="AT117" s="24" t="s">
        <v>147</v>
      </c>
      <c r="AU117" s="24" t="s">
        <v>153</v>
      </c>
      <c r="AY117" s="24" t="s">
        <v>144</v>
      </c>
      <c r="BE117" s="232">
        <f>IF(N117="základní",J117,0)</f>
        <v>0</v>
      </c>
      <c r="BF117" s="232">
        <f>IF(N117="snížená",J117,0)</f>
        <v>0</v>
      </c>
      <c r="BG117" s="232">
        <f>IF(N117="zákl. přenesená",J117,0)</f>
        <v>0</v>
      </c>
      <c r="BH117" s="232">
        <f>IF(N117="sníž. přenesená",J117,0)</f>
        <v>0</v>
      </c>
      <c r="BI117" s="232">
        <f>IF(N117="nulová",J117,0)</f>
        <v>0</v>
      </c>
      <c r="BJ117" s="24" t="s">
        <v>153</v>
      </c>
      <c r="BK117" s="232">
        <f>ROUND(I117*H117,2)</f>
        <v>0</v>
      </c>
      <c r="BL117" s="24" t="s">
        <v>239</v>
      </c>
      <c r="BM117" s="24" t="s">
        <v>1062</v>
      </c>
    </row>
    <row r="118" s="1" customFormat="1">
      <c r="B118" s="46"/>
      <c r="C118" s="74"/>
      <c r="D118" s="235" t="s">
        <v>167</v>
      </c>
      <c r="E118" s="74"/>
      <c r="F118" s="256" t="s">
        <v>1063</v>
      </c>
      <c r="G118" s="74"/>
      <c r="H118" s="74"/>
      <c r="I118" s="191"/>
      <c r="J118" s="74"/>
      <c r="K118" s="74"/>
      <c r="L118" s="72"/>
      <c r="M118" s="257"/>
      <c r="N118" s="47"/>
      <c r="O118" s="47"/>
      <c r="P118" s="47"/>
      <c r="Q118" s="47"/>
      <c r="R118" s="47"/>
      <c r="S118" s="47"/>
      <c r="T118" s="95"/>
      <c r="AT118" s="24" t="s">
        <v>167</v>
      </c>
      <c r="AU118" s="24" t="s">
        <v>153</v>
      </c>
    </row>
    <row r="119" s="1" customFormat="1" ht="38.25" customHeight="1">
      <c r="B119" s="46"/>
      <c r="C119" s="221" t="s">
        <v>295</v>
      </c>
      <c r="D119" s="221" t="s">
        <v>147</v>
      </c>
      <c r="E119" s="222" t="s">
        <v>1064</v>
      </c>
      <c r="F119" s="223" t="s">
        <v>1065</v>
      </c>
      <c r="G119" s="224" t="s">
        <v>414</v>
      </c>
      <c r="H119" s="225">
        <v>5</v>
      </c>
      <c r="I119" s="226"/>
      <c r="J119" s="227">
        <f>ROUND(I119*H119,2)</f>
        <v>0</v>
      </c>
      <c r="K119" s="223" t="s">
        <v>840</v>
      </c>
      <c r="L119" s="72"/>
      <c r="M119" s="228" t="s">
        <v>21</v>
      </c>
      <c r="N119" s="229" t="s">
        <v>46</v>
      </c>
      <c r="O119" s="47"/>
      <c r="P119" s="230">
        <f>O119*H119</f>
        <v>0</v>
      </c>
      <c r="Q119" s="230">
        <v>4.0000000000000003E-05</v>
      </c>
      <c r="R119" s="230">
        <f>Q119*H119</f>
        <v>0.00020000000000000001</v>
      </c>
      <c r="S119" s="230">
        <v>0</v>
      </c>
      <c r="T119" s="231">
        <f>S119*H119</f>
        <v>0</v>
      </c>
      <c r="AR119" s="24" t="s">
        <v>239</v>
      </c>
      <c r="AT119" s="24" t="s">
        <v>147</v>
      </c>
      <c r="AU119" s="24" t="s">
        <v>153</v>
      </c>
      <c r="AY119" s="24" t="s">
        <v>144</v>
      </c>
      <c r="BE119" s="232">
        <f>IF(N119="základní",J119,0)</f>
        <v>0</v>
      </c>
      <c r="BF119" s="232">
        <f>IF(N119="snížená",J119,0)</f>
        <v>0</v>
      </c>
      <c r="BG119" s="232">
        <f>IF(N119="zákl. přenesená",J119,0)</f>
        <v>0</v>
      </c>
      <c r="BH119" s="232">
        <f>IF(N119="sníž. přenesená",J119,0)</f>
        <v>0</v>
      </c>
      <c r="BI119" s="232">
        <f>IF(N119="nulová",J119,0)</f>
        <v>0</v>
      </c>
      <c r="BJ119" s="24" t="s">
        <v>153</v>
      </c>
      <c r="BK119" s="232">
        <f>ROUND(I119*H119,2)</f>
        <v>0</v>
      </c>
      <c r="BL119" s="24" t="s">
        <v>239</v>
      </c>
      <c r="BM119" s="24" t="s">
        <v>1066</v>
      </c>
    </row>
    <row r="120" s="1" customFormat="1">
      <c r="B120" s="46"/>
      <c r="C120" s="74"/>
      <c r="D120" s="235" t="s">
        <v>167</v>
      </c>
      <c r="E120" s="74"/>
      <c r="F120" s="256" t="s">
        <v>1063</v>
      </c>
      <c r="G120" s="74"/>
      <c r="H120" s="74"/>
      <c r="I120" s="191"/>
      <c r="J120" s="74"/>
      <c r="K120" s="74"/>
      <c r="L120" s="72"/>
      <c r="M120" s="257"/>
      <c r="N120" s="47"/>
      <c r="O120" s="47"/>
      <c r="P120" s="47"/>
      <c r="Q120" s="47"/>
      <c r="R120" s="47"/>
      <c r="S120" s="47"/>
      <c r="T120" s="95"/>
      <c r="AT120" s="24" t="s">
        <v>167</v>
      </c>
      <c r="AU120" s="24" t="s">
        <v>153</v>
      </c>
    </row>
    <row r="121" s="1" customFormat="1" ht="38.25" customHeight="1">
      <c r="B121" s="46"/>
      <c r="C121" s="221" t="s">
        <v>300</v>
      </c>
      <c r="D121" s="221" t="s">
        <v>147</v>
      </c>
      <c r="E121" s="222" t="s">
        <v>1067</v>
      </c>
      <c r="F121" s="223" t="s">
        <v>1068</v>
      </c>
      <c r="G121" s="224" t="s">
        <v>414</v>
      </c>
      <c r="H121" s="225">
        <v>12</v>
      </c>
      <c r="I121" s="226"/>
      <c r="J121" s="227">
        <f>ROUND(I121*H121,2)</f>
        <v>0</v>
      </c>
      <c r="K121" s="223" t="s">
        <v>840</v>
      </c>
      <c r="L121" s="72"/>
      <c r="M121" s="228" t="s">
        <v>21</v>
      </c>
      <c r="N121" s="229" t="s">
        <v>46</v>
      </c>
      <c r="O121" s="47"/>
      <c r="P121" s="230">
        <f>O121*H121</f>
        <v>0</v>
      </c>
      <c r="Q121" s="230">
        <v>5.0000000000000002E-05</v>
      </c>
      <c r="R121" s="230">
        <f>Q121*H121</f>
        <v>0.00060000000000000006</v>
      </c>
      <c r="S121" s="230">
        <v>0</v>
      </c>
      <c r="T121" s="231">
        <f>S121*H121</f>
        <v>0</v>
      </c>
      <c r="AR121" s="24" t="s">
        <v>239</v>
      </c>
      <c r="AT121" s="24" t="s">
        <v>147</v>
      </c>
      <c r="AU121" s="24" t="s">
        <v>153</v>
      </c>
      <c r="AY121" s="24" t="s">
        <v>144</v>
      </c>
      <c r="BE121" s="232">
        <f>IF(N121="základní",J121,0)</f>
        <v>0</v>
      </c>
      <c r="BF121" s="232">
        <f>IF(N121="snížená",J121,0)</f>
        <v>0</v>
      </c>
      <c r="BG121" s="232">
        <f>IF(N121="zákl. přenesená",J121,0)</f>
        <v>0</v>
      </c>
      <c r="BH121" s="232">
        <f>IF(N121="sníž. přenesená",J121,0)</f>
        <v>0</v>
      </c>
      <c r="BI121" s="232">
        <f>IF(N121="nulová",J121,0)</f>
        <v>0</v>
      </c>
      <c r="BJ121" s="24" t="s">
        <v>153</v>
      </c>
      <c r="BK121" s="232">
        <f>ROUND(I121*H121,2)</f>
        <v>0</v>
      </c>
      <c r="BL121" s="24" t="s">
        <v>239</v>
      </c>
      <c r="BM121" s="24" t="s">
        <v>1069</v>
      </c>
    </row>
    <row r="122" s="1" customFormat="1">
      <c r="B122" s="46"/>
      <c r="C122" s="74"/>
      <c r="D122" s="235" t="s">
        <v>167</v>
      </c>
      <c r="E122" s="74"/>
      <c r="F122" s="256" t="s">
        <v>1063</v>
      </c>
      <c r="G122" s="74"/>
      <c r="H122" s="74"/>
      <c r="I122" s="191"/>
      <c r="J122" s="74"/>
      <c r="K122" s="74"/>
      <c r="L122" s="72"/>
      <c r="M122" s="257"/>
      <c r="N122" s="47"/>
      <c r="O122" s="47"/>
      <c r="P122" s="47"/>
      <c r="Q122" s="47"/>
      <c r="R122" s="47"/>
      <c r="S122" s="47"/>
      <c r="T122" s="95"/>
      <c r="AT122" s="24" t="s">
        <v>167</v>
      </c>
      <c r="AU122" s="24" t="s">
        <v>153</v>
      </c>
    </row>
    <row r="123" s="1" customFormat="1" ht="16.5" customHeight="1">
      <c r="B123" s="46"/>
      <c r="C123" s="221" t="s">
        <v>520</v>
      </c>
      <c r="D123" s="221" t="s">
        <v>147</v>
      </c>
      <c r="E123" s="222" t="s">
        <v>1070</v>
      </c>
      <c r="F123" s="223" t="s">
        <v>1071</v>
      </c>
      <c r="G123" s="224" t="s">
        <v>414</v>
      </c>
      <c r="H123" s="225">
        <v>25</v>
      </c>
      <c r="I123" s="226"/>
      <c r="J123" s="227">
        <f>ROUND(I123*H123,2)</f>
        <v>0</v>
      </c>
      <c r="K123" s="223" t="s">
        <v>151</v>
      </c>
      <c r="L123" s="72"/>
      <c r="M123" s="228" t="s">
        <v>21</v>
      </c>
      <c r="N123" s="229" t="s">
        <v>46</v>
      </c>
      <c r="O123" s="47"/>
      <c r="P123" s="230">
        <f>O123*H123</f>
        <v>0</v>
      </c>
      <c r="Q123" s="230">
        <v>0</v>
      </c>
      <c r="R123" s="230">
        <f>Q123*H123</f>
        <v>0</v>
      </c>
      <c r="S123" s="230">
        <v>0.00023000000000000001</v>
      </c>
      <c r="T123" s="231">
        <f>S123*H123</f>
        <v>0.0057499999999999999</v>
      </c>
      <c r="AR123" s="24" t="s">
        <v>239</v>
      </c>
      <c r="AT123" s="24" t="s">
        <v>147</v>
      </c>
      <c r="AU123" s="24" t="s">
        <v>153</v>
      </c>
      <c r="AY123" s="24" t="s">
        <v>144</v>
      </c>
      <c r="BE123" s="232">
        <f>IF(N123="základní",J123,0)</f>
        <v>0</v>
      </c>
      <c r="BF123" s="232">
        <f>IF(N123="snížená",J123,0)</f>
        <v>0</v>
      </c>
      <c r="BG123" s="232">
        <f>IF(N123="zákl. přenesená",J123,0)</f>
        <v>0</v>
      </c>
      <c r="BH123" s="232">
        <f>IF(N123="sníž. přenesená",J123,0)</f>
        <v>0</v>
      </c>
      <c r="BI123" s="232">
        <f>IF(N123="nulová",J123,0)</f>
        <v>0</v>
      </c>
      <c r="BJ123" s="24" t="s">
        <v>153</v>
      </c>
      <c r="BK123" s="232">
        <f>ROUND(I123*H123,2)</f>
        <v>0</v>
      </c>
      <c r="BL123" s="24" t="s">
        <v>239</v>
      </c>
      <c r="BM123" s="24" t="s">
        <v>1072</v>
      </c>
    </row>
    <row r="124" s="1" customFormat="1">
      <c r="B124" s="46"/>
      <c r="C124" s="74"/>
      <c r="D124" s="235" t="s">
        <v>167</v>
      </c>
      <c r="E124" s="74"/>
      <c r="F124" s="256" t="s">
        <v>1073</v>
      </c>
      <c r="G124" s="74"/>
      <c r="H124" s="74"/>
      <c r="I124" s="191"/>
      <c r="J124" s="74"/>
      <c r="K124" s="74"/>
      <c r="L124" s="72"/>
      <c r="M124" s="257"/>
      <c r="N124" s="47"/>
      <c r="O124" s="47"/>
      <c r="P124" s="47"/>
      <c r="Q124" s="47"/>
      <c r="R124" s="47"/>
      <c r="S124" s="47"/>
      <c r="T124" s="95"/>
      <c r="AT124" s="24" t="s">
        <v>167</v>
      </c>
      <c r="AU124" s="24" t="s">
        <v>153</v>
      </c>
    </row>
    <row r="125" s="1" customFormat="1" ht="16.5" customHeight="1">
      <c r="B125" s="46"/>
      <c r="C125" s="221" t="s">
        <v>305</v>
      </c>
      <c r="D125" s="221" t="s">
        <v>147</v>
      </c>
      <c r="E125" s="222" t="s">
        <v>1074</v>
      </c>
      <c r="F125" s="223" t="s">
        <v>1075</v>
      </c>
      <c r="G125" s="224" t="s">
        <v>242</v>
      </c>
      <c r="H125" s="225">
        <v>13</v>
      </c>
      <c r="I125" s="226"/>
      <c r="J125" s="227">
        <f>ROUND(I125*H125,2)</f>
        <v>0</v>
      </c>
      <c r="K125" s="223" t="s">
        <v>836</v>
      </c>
      <c r="L125" s="72"/>
      <c r="M125" s="228" t="s">
        <v>21</v>
      </c>
      <c r="N125" s="229" t="s">
        <v>46</v>
      </c>
      <c r="O125" s="47"/>
      <c r="P125" s="230">
        <f>O125*H125</f>
        <v>0</v>
      </c>
      <c r="Q125" s="230">
        <v>0</v>
      </c>
      <c r="R125" s="230">
        <f>Q125*H125</f>
        <v>0</v>
      </c>
      <c r="S125" s="230">
        <v>0</v>
      </c>
      <c r="T125" s="231">
        <f>S125*H125</f>
        <v>0</v>
      </c>
      <c r="AR125" s="24" t="s">
        <v>239</v>
      </c>
      <c r="AT125" s="24" t="s">
        <v>147</v>
      </c>
      <c r="AU125" s="24" t="s">
        <v>153</v>
      </c>
      <c r="AY125" s="24" t="s">
        <v>144</v>
      </c>
      <c r="BE125" s="232">
        <f>IF(N125="základní",J125,0)</f>
        <v>0</v>
      </c>
      <c r="BF125" s="232">
        <f>IF(N125="snížená",J125,0)</f>
        <v>0</v>
      </c>
      <c r="BG125" s="232">
        <f>IF(N125="zákl. přenesená",J125,0)</f>
        <v>0</v>
      </c>
      <c r="BH125" s="232">
        <f>IF(N125="sníž. přenesená",J125,0)</f>
        <v>0</v>
      </c>
      <c r="BI125" s="232">
        <f>IF(N125="nulová",J125,0)</f>
        <v>0</v>
      </c>
      <c r="BJ125" s="24" t="s">
        <v>153</v>
      </c>
      <c r="BK125" s="232">
        <f>ROUND(I125*H125,2)</f>
        <v>0</v>
      </c>
      <c r="BL125" s="24" t="s">
        <v>239</v>
      </c>
      <c r="BM125" s="24" t="s">
        <v>1076</v>
      </c>
    </row>
    <row r="126" s="1" customFormat="1" ht="25.5" customHeight="1">
      <c r="B126" s="46"/>
      <c r="C126" s="221" t="s">
        <v>310</v>
      </c>
      <c r="D126" s="221" t="s">
        <v>147</v>
      </c>
      <c r="E126" s="222" t="s">
        <v>1077</v>
      </c>
      <c r="F126" s="223" t="s">
        <v>1078</v>
      </c>
      <c r="G126" s="224" t="s">
        <v>242</v>
      </c>
      <c r="H126" s="225">
        <v>2</v>
      </c>
      <c r="I126" s="226"/>
      <c r="J126" s="227">
        <f>ROUND(I126*H126,2)</f>
        <v>0</v>
      </c>
      <c r="K126" s="223" t="s">
        <v>840</v>
      </c>
      <c r="L126" s="72"/>
      <c r="M126" s="228" t="s">
        <v>21</v>
      </c>
      <c r="N126" s="229" t="s">
        <v>46</v>
      </c>
      <c r="O126" s="47"/>
      <c r="P126" s="230">
        <f>O126*H126</f>
        <v>0</v>
      </c>
      <c r="Q126" s="230">
        <v>0</v>
      </c>
      <c r="R126" s="230">
        <f>Q126*H126</f>
        <v>0</v>
      </c>
      <c r="S126" s="230">
        <v>0</v>
      </c>
      <c r="T126" s="231">
        <f>S126*H126</f>
        <v>0</v>
      </c>
      <c r="AR126" s="24" t="s">
        <v>239</v>
      </c>
      <c r="AT126" s="24" t="s">
        <v>147</v>
      </c>
      <c r="AU126" s="24" t="s">
        <v>153</v>
      </c>
      <c r="AY126" s="24" t="s">
        <v>144</v>
      </c>
      <c r="BE126" s="232">
        <f>IF(N126="základní",J126,0)</f>
        <v>0</v>
      </c>
      <c r="BF126" s="232">
        <f>IF(N126="snížená",J126,0)</f>
        <v>0</v>
      </c>
      <c r="BG126" s="232">
        <f>IF(N126="zákl. přenesená",J126,0)</f>
        <v>0</v>
      </c>
      <c r="BH126" s="232">
        <f>IF(N126="sníž. přenesená",J126,0)</f>
        <v>0</v>
      </c>
      <c r="BI126" s="232">
        <f>IF(N126="nulová",J126,0)</f>
        <v>0</v>
      </c>
      <c r="BJ126" s="24" t="s">
        <v>153</v>
      </c>
      <c r="BK126" s="232">
        <f>ROUND(I126*H126,2)</f>
        <v>0</v>
      </c>
      <c r="BL126" s="24" t="s">
        <v>239</v>
      </c>
      <c r="BM126" s="24" t="s">
        <v>1079</v>
      </c>
    </row>
    <row r="127" s="1" customFormat="1">
      <c r="B127" s="46"/>
      <c r="C127" s="74"/>
      <c r="D127" s="235" t="s">
        <v>167</v>
      </c>
      <c r="E127" s="74"/>
      <c r="F127" s="256" t="s">
        <v>1080</v>
      </c>
      <c r="G127" s="74"/>
      <c r="H127" s="74"/>
      <c r="I127" s="191"/>
      <c r="J127" s="74"/>
      <c r="K127" s="74"/>
      <c r="L127" s="72"/>
      <c r="M127" s="257"/>
      <c r="N127" s="47"/>
      <c r="O127" s="47"/>
      <c r="P127" s="47"/>
      <c r="Q127" s="47"/>
      <c r="R127" s="47"/>
      <c r="S127" s="47"/>
      <c r="T127" s="95"/>
      <c r="AT127" s="24" t="s">
        <v>167</v>
      </c>
      <c r="AU127" s="24" t="s">
        <v>153</v>
      </c>
    </row>
    <row r="128" s="1" customFormat="1" ht="16.5" customHeight="1">
      <c r="B128" s="46"/>
      <c r="C128" s="221" t="s">
        <v>315</v>
      </c>
      <c r="D128" s="221" t="s">
        <v>147</v>
      </c>
      <c r="E128" s="222" t="s">
        <v>1081</v>
      </c>
      <c r="F128" s="223" t="s">
        <v>1082</v>
      </c>
      <c r="G128" s="224" t="s">
        <v>242</v>
      </c>
      <c r="H128" s="225">
        <v>2</v>
      </c>
      <c r="I128" s="226"/>
      <c r="J128" s="227">
        <f>ROUND(I128*H128,2)</f>
        <v>0</v>
      </c>
      <c r="K128" s="223" t="s">
        <v>840</v>
      </c>
      <c r="L128" s="72"/>
      <c r="M128" s="228" t="s">
        <v>21</v>
      </c>
      <c r="N128" s="229" t="s">
        <v>46</v>
      </c>
      <c r="O128" s="47"/>
      <c r="P128" s="230">
        <f>O128*H128</f>
        <v>0</v>
      </c>
      <c r="Q128" s="230">
        <v>0</v>
      </c>
      <c r="R128" s="230">
        <f>Q128*H128</f>
        <v>0</v>
      </c>
      <c r="S128" s="230">
        <v>0.00052999999999999998</v>
      </c>
      <c r="T128" s="231">
        <f>S128*H128</f>
        <v>0.00106</v>
      </c>
      <c r="AR128" s="24" t="s">
        <v>239</v>
      </c>
      <c r="AT128" s="24" t="s">
        <v>147</v>
      </c>
      <c r="AU128" s="24" t="s">
        <v>153</v>
      </c>
      <c r="AY128" s="24" t="s">
        <v>144</v>
      </c>
      <c r="BE128" s="232">
        <f>IF(N128="základní",J128,0)</f>
        <v>0</v>
      </c>
      <c r="BF128" s="232">
        <f>IF(N128="snížená",J128,0)</f>
        <v>0</v>
      </c>
      <c r="BG128" s="232">
        <f>IF(N128="zákl. přenesená",J128,0)</f>
        <v>0</v>
      </c>
      <c r="BH128" s="232">
        <f>IF(N128="sníž. přenesená",J128,0)</f>
        <v>0</v>
      </c>
      <c r="BI128" s="232">
        <f>IF(N128="nulová",J128,0)</f>
        <v>0</v>
      </c>
      <c r="BJ128" s="24" t="s">
        <v>153</v>
      </c>
      <c r="BK128" s="232">
        <f>ROUND(I128*H128,2)</f>
        <v>0</v>
      </c>
      <c r="BL128" s="24" t="s">
        <v>239</v>
      </c>
      <c r="BM128" s="24" t="s">
        <v>1083</v>
      </c>
    </row>
    <row r="129" s="1" customFormat="1" ht="25.5" customHeight="1">
      <c r="B129" s="46"/>
      <c r="C129" s="221" t="s">
        <v>320</v>
      </c>
      <c r="D129" s="221" t="s">
        <v>147</v>
      </c>
      <c r="E129" s="222" t="s">
        <v>1084</v>
      </c>
      <c r="F129" s="223" t="s">
        <v>1085</v>
      </c>
      <c r="G129" s="224" t="s">
        <v>242</v>
      </c>
      <c r="H129" s="225">
        <v>1</v>
      </c>
      <c r="I129" s="226"/>
      <c r="J129" s="227">
        <f>ROUND(I129*H129,2)</f>
        <v>0</v>
      </c>
      <c r="K129" s="223" t="s">
        <v>840</v>
      </c>
      <c r="L129" s="72"/>
      <c r="M129" s="228" t="s">
        <v>21</v>
      </c>
      <c r="N129" s="229" t="s">
        <v>46</v>
      </c>
      <c r="O129" s="47"/>
      <c r="P129" s="230">
        <f>O129*H129</f>
        <v>0</v>
      </c>
      <c r="Q129" s="230">
        <v>0.00021000000000000001</v>
      </c>
      <c r="R129" s="230">
        <f>Q129*H129</f>
        <v>0.00021000000000000001</v>
      </c>
      <c r="S129" s="230">
        <v>0</v>
      </c>
      <c r="T129" s="231">
        <f>S129*H129</f>
        <v>0</v>
      </c>
      <c r="AR129" s="24" t="s">
        <v>239</v>
      </c>
      <c r="AT129" s="24" t="s">
        <v>147</v>
      </c>
      <c r="AU129" s="24" t="s">
        <v>153</v>
      </c>
      <c r="AY129" s="24" t="s">
        <v>144</v>
      </c>
      <c r="BE129" s="232">
        <f>IF(N129="základní",J129,0)</f>
        <v>0</v>
      </c>
      <c r="BF129" s="232">
        <f>IF(N129="snížená",J129,0)</f>
        <v>0</v>
      </c>
      <c r="BG129" s="232">
        <f>IF(N129="zákl. přenesená",J129,0)</f>
        <v>0</v>
      </c>
      <c r="BH129" s="232">
        <f>IF(N129="sníž. přenesená",J129,0)</f>
        <v>0</v>
      </c>
      <c r="BI129" s="232">
        <f>IF(N129="nulová",J129,0)</f>
        <v>0</v>
      </c>
      <c r="BJ129" s="24" t="s">
        <v>153</v>
      </c>
      <c r="BK129" s="232">
        <f>ROUND(I129*H129,2)</f>
        <v>0</v>
      </c>
      <c r="BL129" s="24" t="s">
        <v>239</v>
      </c>
      <c r="BM129" s="24" t="s">
        <v>1086</v>
      </c>
    </row>
    <row r="130" s="1" customFormat="1" ht="16.5" customHeight="1">
      <c r="B130" s="46"/>
      <c r="C130" s="221" t="s">
        <v>343</v>
      </c>
      <c r="D130" s="221" t="s">
        <v>147</v>
      </c>
      <c r="E130" s="222" t="s">
        <v>1087</v>
      </c>
      <c r="F130" s="223" t="s">
        <v>1088</v>
      </c>
      <c r="G130" s="224" t="s">
        <v>414</v>
      </c>
      <c r="H130" s="225">
        <v>29.5</v>
      </c>
      <c r="I130" s="226"/>
      <c r="J130" s="227">
        <f>ROUND(I130*H130,2)</f>
        <v>0</v>
      </c>
      <c r="K130" s="223" t="s">
        <v>21</v>
      </c>
      <c r="L130" s="72"/>
      <c r="M130" s="228" t="s">
        <v>21</v>
      </c>
      <c r="N130" s="229" t="s">
        <v>46</v>
      </c>
      <c r="O130" s="47"/>
      <c r="P130" s="230">
        <f>O130*H130</f>
        <v>0</v>
      </c>
      <c r="Q130" s="230">
        <v>0.00018861440000000001</v>
      </c>
      <c r="R130" s="230">
        <f>Q130*H130</f>
        <v>0.0055641248000000004</v>
      </c>
      <c r="S130" s="230">
        <v>0</v>
      </c>
      <c r="T130" s="231">
        <f>S130*H130</f>
        <v>0</v>
      </c>
      <c r="AR130" s="24" t="s">
        <v>239</v>
      </c>
      <c r="AT130" s="24" t="s">
        <v>147</v>
      </c>
      <c r="AU130" s="24" t="s">
        <v>153</v>
      </c>
      <c r="AY130" s="24" t="s">
        <v>144</v>
      </c>
      <c r="BE130" s="232">
        <f>IF(N130="základní",J130,0)</f>
        <v>0</v>
      </c>
      <c r="BF130" s="232">
        <f>IF(N130="snížená",J130,0)</f>
        <v>0</v>
      </c>
      <c r="BG130" s="232">
        <f>IF(N130="zákl. přenesená",J130,0)</f>
        <v>0</v>
      </c>
      <c r="BH130" s="232">
        <f>IF(N130="sníž. přenesená",J130,0)</f>
        <v>0</v>
      </c>
      <c r="BI130" s="232">
        <f>IF(N130="nulová",J130,0)</f>
        <v>0</v>
      </c>
      <c r="BJ130" s="24" t="s">
        <v>153</v>
      </c>
      <c r="BK130" s="232">
        <f>ROUND(I130*H130,2)</f>
        <v>0</v>
      </c>
      <c r="BL130" s="24" t="s">
        <v>239</v>
      </c>
      <c r="BM130" s="24" t="s">
        <v>1089</v>
      </c>
    </row>
    <row r="131" s="1" customFormat="1" ht="16.5" customHeight="1">
      <c r="B131" s="46"/>
      <c r="C131" s="221" t="s">
        <v>348</v>
      </c>
      <c r="D131" s="221" t="s">
        <v>147</v>
      </c>
      <c r="E131" s="222" t="s">
        <v>1090</v>
      </c>
      <c r="F131" s="223" t="s">
        <v>1091</v>
      </c>
      <c r="G131" s="224" t="s">
        <v>414</v>
      </c>
      <c r="H131" s="225">
        <v>29.5</v>
      </c>
      <c r="I131" s="226"/>
      <c r="J131" s="227">
        <f>ROUND(I131*H131,2)</f>
        <v>0</v>
      </c>
      <c r="K131" s="223" t="s">
        <v>21</v>
      </c>
      <c r="L131" s="72"/>
      <c r="M131" s="228" t="s">
        <v>21</v>
      </c>
      <c r="N131" s="229" t="s">
        <v>46</v>
      </c>
      <c r="O131" s="47"/>
      <c r="P131" s="230">
        <f>O131*H131</f>
        <v>0</v>
      </c>
      <c r="Q131" s="230">
        <v>1.0000000000000001E-05</v>
      </c>
      <c r="R131" s="230">
        <f>Q131*H131</f>
        <v>0.00029500000000000001</v>
      </c>
      <c r="S131" s="230">
        <v>0</v>
      </c>
      <c r="T131" s="231">
        <f>S131*H131</f>
        <v>0</v>
      </c>
      <c r="AR131" s="24" t="s">
        <v>239</v>
      </c>
      <c r="AT131" s="24" t="s">
        <v>147</v>
      </c>
      <c r="AU131" s="24" t="s">
        <v>153</v>
      </c>
      <c r="AY131" s="24" t="s">
        <v>144</v>
      </c>
      <c r="BE131" s="232">
        <f>IF(N131="základní",J131,0)</f>
        <v>0</v>
      </c>
      <c r="BF131" s="232">
        <f>IF(N131="snížená",J131,0)</f>
        <v>0</v>
      </c>
      <c r="BG131" s="232">
        <f>IF(N131="zákl. přenesená",J131,0)</f>
        <v>0</v>
      </c>
      <c r="BH131" s="232">
        <f>IF(N131="sníž. přenesená",J131,0)</f>
        <v>0</v>
      </c>
      <c r="BI131" s="232">
        <f>IF(N131="nulová",J131,0)</f>
        <v>0</v>
      </c>
      <c r="BJ131" s="24" t="s">
        <v>153</v>
      </c>
      <c r="BK131" s="232">
        <f>ROUND(I131*H131,2)</f>
        <v>0</v>
      </c>
      <c r="BL131" s="24" t="s">
        <v>239</v>
      </c>
      <c r="BM131" s="24" t="s">
        <v>1092</v>
      </c>
    </row>
    <row r="132" s="1" customFormat="1" ht="25.5" customHeight="1">
      <c r="B132" s="46"/>
      <c r="C132" s="221" t="s">
        <v>353</v>
      </c>
      <c r="D132" s="221" t="s">
        <v>147</v>
      </c>
      <c r="E132" s="222" t="s">
        <v>1093</v>
      </c>
      <c r="F132" s="223" t="s">
        <v>1094</v>
      </c>
      <c r="G132" s="224" t="s">
        <v>172</v>
      </c>
      <c r="H132" s="225">
        <v>0.014</v>
      </c>
      <c r="I132" s="226"/>
      <c r="J132" s="227">
        <f>ROUND(I132*H132,2)</f>
        <v>0</v>
      </c>
      <c r="K132" s="223" t="s">
        <v>840</v>
      </c>
      <c r="L132" s="72"/>
      <c r="M132" s="228" t="s">
        <v>21</v>
      </c>
      <c r="N132" s="229" t="s">
        <v>46</v>
      </c>
      <c r="O132" s="47"/>
      <c r="P132" s="230">
        <f>O132*H132</f>
        <v>0</v>
      </c>
      <c r="Q132" s="230">
        <v>0</v>
      </c>
      <c r="R132" s="230">
        <f>Q132*H132</f>
        <v>0</v>
      </c>
      <c r="S132" s="230">
        <v>0</v>
      </c>
      <c r="T132" s="231">
        <f>S132*H132</f>
        <v>0</v>
      </c>
      <c r="AR132" s="24" t="s">
        <v>239</v>
      </c>
      <c r="AT132" s="24" t="s">
        <v>147</v>
      </c>
      <c r="AU132" s="24" t="s">
        <v>153</v>
      </c>
      <c r="AY132" s="24" t="s">
        <v>144</v>
      </c>
      <c r="BE132" s="232">
        <f>IF(N132="základní",J132,0)</f>
        <v>0</v>
      </c>
      <c r="BF132" s="232">
        <f>IF(N132="snížená",J132,0)</f>
        <v>0</v>
      </c>
      <c r="BG132" s="232">
        <f>IF(N132="zákl. přenesená",J132,0)</f>
        <v>0</v>
      </c>
      <c r="BH132" s="232">
        <f>IF(N132="sníž. přenesená",J132,0)</f>
        <v>0</v>
      </c>
      <c r="BI132" s="232">
        <f>IF(N132="nulová",J132,0)</f>
        <v>0</v>
      </c>
      <c r="BJ132" s="24" t="s">
        <v>153</v>
      </c>
      <c r="BK132" s="232">
        <f>ROUND(I132*H132,2)</f>
        <v>0</v>
      </c>
      <c r="BL132" s="24" t="s">
        <v>239</v>
      </c>
      <c r="BM132" s="24" t="s">
        <v>1095</v>
      </c>
    </row>
    <row r="133" s="1" customFormat="1" ht="38.25" customHeight="1">
      <c r="B133" s="46"/>
      <c r="C133" s="221" t="s">
        <v>358</v>
      </c>
      <c r="D133" s="221" t="s">
        <v>147</v>
      </c>
      <c r="E133" s="222" t="s">
        <v>1096</v>
      </c>
      <c r="F133" s="223" t="s">
        <v>1097</v>
      </c>
      <c r="G133" s="224" t="s">
        <v>425</v>
      </c>
      <c r="H133" s="268"/>
      <c r="I133" s="226"/>
      <c r="J133" s="227">
        <f>ROUND(I133*H133,2)</f>
        <v>0</v>
      </c>
      <c r="K133" s="223" t="s">
        <v>840</v>
      </c>
      <c r="L133" s="72"/>
      <c r="M133" s="228" t="s">
        <v>21</v>
      </c>
      <c r="N133" s="229" t="s">
        <v>46</v>
      </c>
      <c r="O133" s="47"/>
      <c r="P133" s="230">
        <f>O133*H133</f>
        <v>0</v>
      </c>
      <c r="Q133" s="230">
        <v>0</v>
      </c>
      <c r="R133" s="230">
        <f>Q133*H133</f>
        <v>0</v>
      </c>
      <c r="S133" s="230">
        <v>0</v>
      </c>
      <c r="T133" s="231">
        <f>S133*H133</f>
        <v>0</v>
      </c>
      <c r="AR133" s="24" t="s">
        <v>239</v>
      </c>
      <c r="AT133" s="24" t="s">
        <v>147</v>
      </c>
      <c r="AU133" s="24" t="s">
        <v>153</v>
      </c>
      <c r="AY133" s="24" t="s">
        <v>144</v>
      </c>
      <c r="BE133" s="232">
        <f>IF(N133="základní",J133,0)</f>
        <v>0</v>
      </c>
      <c r="BF133" s="232">
        <f>IF(N133="snížená",J133,0)</f>
        <v>0</v>
      </c>
      <c r="BG133" s="232">
        <f>IF(N133="zákl. přenesená",J133,0)</f>
        <v>0</v>
      </c>
      <c r="BH133" s="232">
        <f>IF(N133="sníž. přenesená",J133,0)</f>
        <v>0</v>
      </c>
      <c r="BI133" s="232">
        <f>IF(N133="nulová",J133,0)</f>
        <v>0</v>
      </c>
      <c r="BJ133" s="24" t="s">
        <v>153</v>
      </c>
      <c r="BK133" s="232">
        <f>ROUND(I133*H133,2)</f>
        <v>0</v>
      </c>
      <c r="BL133" s="24" t="s">
        <v>239</v>
      </c>
      <c r="BM133" s="24" t="s">
        <v>1098</v>
      </c>
    </row>
    <row r="134" s="1" customFormat="1">
      <c r="B134" s="46"/>
      <c r="C134" s="74"/>
      <c r="D134" s="235" t="s">
        <v>167</v>
      </c>
      <c r="E134" s="74"/>
      <c r="F134" s="256" t="s">
        <v>1099</v>
      </c>
      <c r="G134" s="74"/>
      <c r="H134" s="74"/>
      <c r="I134" s="191"/>
      <c r="J134" s="74"/>
      <c r="K134" s="74"/>
      <c r="L134" s="72"/>
      <c r="M134" s="257"/>
      <c r="N134" s="47"/>
      <c r="O134" s="47"/>
      <c r="P134" s="47"/>
      <c r="Q134" s="47"/>
      <c r="R134" s="47"/>
      <c r="S134" s="47"/>
      <c r="T134" s="95"/>
      <c r="AT134" s="24" t="s">
        <v>167</v>
      </c>
      <c r="AU134" s="24" t="s">
        <v>153</v>
      </c>
    </row>
    <row r="135" s="10" customFormat="1" ht="29.88" customHeight="1">
      <c r="B135" s="205"/>
      <c r="C135" s="206"/>
      <c r="D135" s="207" t="s">
        <v>73</v>
      </c>
      <c r="E135" s="219" t="s">
        <v>1100</v>
      </c>
      <c r="F135" s="219" t="s">
        <v>1101</v>
      </c>
      <c r="G135" s="206"/>
      <c r="H135" s="206"/>
      <c r="I135" s="209"/>
      <c r="J135" s="220">
        <f>BK135</f>
        <v>0</v>
      </c>
      <c r="K135" s="206"/>
      <c r="L135" s="211"/>
      <c r="M135" s="212"/>
      <c r="N135" s="213"/>
      <c r="O135" s="213"/>
      <c r="P135" s="214">
        <f>SUM(P136:P170)</f>
        <v>0</v>
      </c>
      <c r="Q135" s="213"/>
      <c r="R135" s="214">
        <f>SUM(R136:R170)</f>
        <v>0.10644305000000003</v>
      </c>
      <c r="S135" s="213"/>
      <c r="T135" s="215">
        <f>SUM(T136:T170)</f>
        <v>0.29127000000000003</v>
      </c>
      <c r="AR135" s="216" t="s">
        <v>153</v>
      </c>
      <c r="AT135" s="217" t="s">
        <v>73</v>
      </c>
      <c r="AU135" s="217" t="s">
        <v>82</v>
      </c>
      <c r="AY135" s="216" t="s">
        <v>144</v>
      </c>
      <c r="BK135" s="218">
        <f>SUM(BK136:BK170)</f>
        <v>0</v>
      </c>
    </row>
    <row r="136" s="1" customFormat="1" ht="16.5" customHeight="1">
      <c r="B136" s="46"/>
      <c r="C136" s="221" t="s">
        <v>537</v>
      </c>
      <c r="D136" s="221" t="s">
        <v>147</v>
      </c>
      <c r="E136" s="222" t="s">
        <v>1102</v>
      </c>
      <c r="F136" s="223" t="s">
        <v>1103</v>
      </c>
      <c r="G136" s="224" t="s">
        <v>856</v>
      </c>
      <c r="H136" s="225">
        <v>1</v>
      </c>
      <c r="I136" s="226"/>
      <c r="J136" s="227">
        <f>ROUND(I136*H136,2)</f>
        <v>0</v>
      </c>
      <c r="K136" s="223" t="s">
        <v>151</v>
      </c>
      <c r="L136" s="72"/>
      <c r="M136" s="228" t="s">
        <v>21</v>
      </c>
      <c r="N136" s="229" t="s">
        <v>46</v>
      </c>
      <c r="O136" s="47"/>
      <c r="P136" s="230">
        <f>O136*H136</f>
        <v>0</v>
      </c>
      <c r="Q136" s="230">
        <v>0</v>
      </c>
      <c r="R136" s="230">
        <f>Q136*H136</f>
        <v>0</v>
      </c>
      <c r="S136" s="230">
        <v>0.034200000000000001</v>
      </c>
      <c r="T136" s="231">
        <f>S136*H136</f>
        <v>0.034200000000000001</v>
      </c>
      <c r="AR136" s="24" t="s">
        <v>239</v>
      </c>
      <c r="AT136" s="24" t="s">
        <v>147</v>
      </c>
      <c r="AU136" s="24" t="s">
        <v>153</v>
      </c>
      <c r="AY136" s="24" t="s">
        <v>144</v>
      </c>
      <c r="BE136" s="232">
        <f>IF(N136="základní",J136,0)</f>
        <v>0</v>
      </c>
      <c r="BF136" s="232">
        <f>IF(N136="snížená",J136,0)</f>
        <v>0</v>
      </c>
      <c r="BG136" s="232">
        <f>IF(N136="zákl. přenesená",J136,0)</f>
        <v>0</v>
      </c>
      <c r="BH136" s="232">
        <f>IF(N136="sníž. přenesená",J136,0)</f>
        <v>0</v>
      </c>
      <c r="BI136" s="232">
        <f>IF(N136="nulová",J136,0)</f>
        <v>0</v>
      </c>
      <c r="BJ136" s="24" t="s">
        <v>153</v>
      </c>
      <c r="BK136" s="232">
        <f>ROUND(I136*H136,2)</f>
        <v>0</v>
      </c>
      <c r="BL136" s="24" t="s">
        <v>239</v>
      </c>
      <c r="BM136" s="24" t="s">
        <v>1104</v>
      </c>
    </row>
    <row r="137" s="1" customFormat="1" ht="25.5" customHeight="1">
      <c r="B137" s="46"/>
      <c r="C137" s="221" t="s">
        <v>525</v>
      </c>
      <c r="D137" s="221" t="s">
        <v>147</v>
      </c>
      <c r="E137" s="222" t="s">
        <v>1105</v>
      </c>
      <c r="F137" s="223" t="s">
        <v>1106</v>
      </c>
      <c r="G137" s="224" t="s">
        <v>856</v>
      </c>
      <c r="H137" s="225">
        <v>1</v>
      </c>
      <c r="I137" s="226"/>
      <c r="J137" s="227">
        <f>ROUND(I137*H137,2)</f>
        <v>0</v>
      </c>
      <c r="K137" s="223" t="s">
        <v>151</v>
      </c>
      <c r="L137" s="72"/>
      <c r="M137" s="228" t="s">
        <v>21</v>
      </c>
      <c r="N137" s="229" t="s">
        <v>46</v>
      </c>
      <c r="O137" s="47"/>
      <c r="P137" s="230">
        <f>O137*H137</f>
        <v>0</v>
      </c>
      <c r="Q137" s="230">
        <v>0.016920000000000001</v>
      </c>
      <c r="R137" s="230">
        <f>Q137*H137</f>
        <v>0.016920000000000001</v>
      </c>
      <c r="S137" s="230">
        <v>0</v>
      </c>
      <c r="T137" s="231">
        <f>S137*H137</f>
        <v>0</v>
      </c>
      <c r="AR137" s="24" t="s">
        <v>239</v>
      </c>
      <c r="AT137" s="24" t="s">
        <v>147</v>
      </c>
      <c r="AU137" s="24" t="s">
        <v>153</v>
      </c>
      <c r="AY137" s="24" t="s">
        <v>144</v>
      </c>
      <c r="BE137" s="232">
        <f>IF(N137="základní",J137,0)</f>
        <v>0</v>
      </c>
      <c r="BF137" s="232">
        <f>IF(N137="snížená",J137,0)</f>
        <v>0</v>
      </c>
      <c r="BG137" s="232">
        <f>IF(N137="zákl. přenesená",J137,0)</f>
        <v>0</v>
      </c>
      <c r="BH137" s="232">
        <f>IF(N137="sníž. přenesená",J137,0)</f>
        <v>0</v>
      </c>
      <c r="BI137" s="232">
        <f>IF(N137="nulová",J137,0)</f>
        <v>0</v>
      </c>
      <c r="BJ137" s="24" t="s">
        <v>153</v>
      </c>
      <c r="BK137" s="232">
        <f>ROUND(I137*H137,2)</f>
        <v>0</v>
      </c>
      <c r="BL137" s="24" t="s">
        <v>239</v>
      </c>
      <c r="BM137" s="24" t="s">
        <v>1107</v>
      </c>
    </row>
    <row r="138" s="1" customFormat="1">
      <c r="B138" s="46"/>
      <c r="C138" s="74"/>
      <c r="D138" s="235" t="s">
        <v>167</v>
      </c>
      <c r="E138" s="74"/>
      <c r="F138" s="256" t="s">
        <v>1108</v>
      </c>
      <c r="G138" s="74"/>
      <c r="H138" s="74"/>
      <c r="I138" s="191"/>
      <c r="J138" s="74"/>
      <c r="K138" s="74"/>
      <c r="L138" s="72"/>
      <c r="M138" s="257"/>
      <c r="N138" s="47"/>
      <c r="O138" s="47"/>
      <c r="P138" s="47"/>
      <c r="Q138" s="47"/>
      <c r="R138" s="47"/>
      <c r="S138" s="47"/>
      <c r="T138" s="95"/>
      <c r="AT138" s="24" t="s">
        <v>167</v>
      </c>
      <c r="AU138" s="24" t="s">
        <v>153</v>
      </c>
    </row>
    <row r="139" s="1" customFormat="1" ht="16.5" customHeight="1">
      <c r="B139" s="46"/>
      <c r="C139" s="258" t="s">
        <v>529</v>
      </c>
      <c r="D139" s="258" t="s">
        <v>246</v>
      </c>
      <c r="E139" s="259" t="s">
        <v>1109</v>
      </c>
      <c r="F139" s="260" t="s">
        <v>1110</v>
      </c>
      <c r="G139" s="261" t="s">
        <v>242</v>
      </c>
      <c r="H139" s="262">
        <v>1</v>
      </c>
      <c r="I139" s="263"/>
      <c r="J139" s="264">
        <f>ROUND(I139*H139,2)</f>
        <v>0</v>
      </c>
      <c r="K139" s="260" t="s">
        <v>151</v>
      </c>
      <c r="L139" s="265"/>
      <c r="M139" s="266" t="s">
        <v>21</v>
      </c>
      <c r="N139" s="267" t="s">
        <v>46</v>
      </c>
      <c r="O139" s="47"/>
      <c r="P139" s="230">
        <f>O139*H139</f>
        <v>0</v>
      </c>
      <c r="Q139" s="230">
        <v>0.0012800000000000001</v>
      </c>
      <c r="R139" s="230">
        <f>Q139*H139</f>
        <v>0.0012800000000000001</v>
      </c>
      <c r="S139" s="230">
        <v>0</v>
      </c>
      <c r="T139" s="231">
        <f>S139*H139</f>
        <v>0</v>
      </c>
      <c r="AR139" s="24" t="s">
        <v>320</v>
      </c>
      <c r="AT139" s="24" t="s">
        <v>246</v>
      </c>
      <c r="AU139" s="24" t="s">
        <v>153</v>
      </c>
      <c r="AY139" s="24" t="s">
        <v>144</v>
      </c>
      <c r="BE139" s="232">
        <f>IF(N139="základní",J139,0)</f>
        <v>0</v>
      </c>
      <c r="BF139" s="232">
        <f>IF(N139="snížená",J139,0)</f>
        <v>0</v>
      </c>
      <c r="BG139" s="232">
        <f>IF(N139="zákl. přenesená",J139,0)</f>
        <v>0</v>
      </c>
      <c r="BH139" s="232">
        <f>IF(N139="sníž. přenesená",J139,0)</f>
        <v>0</v>
      </c>
      <c r="BI139" s="232">
        <f>IF(N139="nulová",J139,0)</f>
        <v>0</v>
      </c>
      <c r="BJ139" s="24" t="s">
        <v>153</v>
      </c>
      <c r="BK139" s="232">
        <f>ROUND(I139*H139,2)</f>
        <v>0</v>
      </c>
      <c r="BL139" s="24" t="s">
        <v>239</v>
      </c>
      <c r="BM139" s="24" t="s">
        <v>1111</v>
      </c>
    </row>
    <row r="140" s="1" customFormat="1" ht="16.5" customHeight="1">
      <c r="B140" s="46"/>
      <c r="C140" s="221" t="s">
        <v>541</v>
      </c>
      <c r="D140" s="221" t="s">
        <v>147</v>
      </c>
      <c r="E140" s="222" t="s">
        <v>1112</v>
      </c>
      <c r="F140" s="223" t="s">
        <v>1113</v>
      </c>
      <c r="G140" s="224" t="s">
        <v>856</v>
      </c>
      <c r="H140" s="225">
        <v>2</v>
      </c>
      <c r="I140" s="226"/>
      <c r="J140" s="227">
        <f>ROUND(I140*H140,2)</f>
        <v>0</v>
      </c>
      <c r="K140" s="223" t="s">
        <v>151</v>
      </c>
      <c r="L140" s="72"/>
      <c r="M140" s="228" t="s">
        <v>21</v>
      </c>
      <c r="N140" s="229" t="s">
        <v>46</v>
      </c>
      <c r="O140" s="47"/>
      <c r="P140" s="230">
        <f>O140*H140</f>
        <v>0</v>
      </c>
      <c r="Q140" s="230">
        <v>0</v>
      </c>
      <c r="R140" s="230">
        <f>Q140*H140</f>
        <v>0</v>
      </c>
      <c r="S140" s="230">
        <v>0.019460000000000002</v>
      </c>
      <c r="T140" s="231">
        <f>S140*H140</f>
        <v>0.038920000000000003</v>
      </c>
      <c r="AR140" s="24" t="s">
        <v>239</v>
      </c>
      <c r="AT140" s="24" t="s">
        <v>147</v>
      </c>
      <c r="AU140" s="24" t="s">
        <v>153</v>
      </c>
      <c r="AY140" s="24" t="s">
        <v>144</v>
      </c>
      <c r="BE140" s="232">
        <f>IF(N140="základní",J140,0)</f>
        <v>0</v>
      </c>
      <c r="BF140" s="232">
        <f>IF(N140="snížená",J140,0)</f>
        <v>0</v>
      </c>
      <c r="BG140" s="232">
        <f>IF(N140="zákl. přenesená",J140,0)</f>
        <v>0</v>
      </c>
      <c r="BH140" s="232">
        <f>IF(N140="sníž. přenesená",J140,0)</f>
        <v>0</v>
      </c>
      <c r="BI140" s="232">
        <f>IF(N140="nulová",J140,0)</f>
        <v>0</v>
      </c>
      <c r="BJ140" s="24" t="s">
        <v>153</v>
      </c>
      <c r="BK140" s="232">
        <f>ROUND(I140*H140,2)</f>
        <v>0</v>
      </c>
      <c r="BL140" s="24" t="s">
        <v>239</v>
      </c>
      <c r="BM140" s="24" t="s">
        <v>1114</v>
      </c>
    </row>
    <row r="141" s="1" customFormat="1" ht="25.5" customHeight="1">
      <c r="B141" s="46"/>
      <c r="C141" s="221" t="s">
        <v>378</v>
      </c>
      <c r="D141" s="221" t="s">
        <v>147</v>
      </c>
      <c r="E141" s="222" t="s">
        <v>1115</v>
      </c>
      <c r="F141" s="223" t="s">
        <v>1116</v>
      </c>
      <c r="G141" s="224" t="s">
        <v>856</v>
      </c>
      <c r="H141" s="225">
        <v>2</v>
      </c>
      <c r="I141" s="226"/>
      <c r="J141" s="227">
        <f>ROUND(I141*H141,2)</f>
        <v>0</v>
      </c>
      <c r="K141" s="223" t="s">
        <v>840</v>
      </c>
      <c r="L141" s="72"/>
      <c r="M141" s="228" t="s">
        <v>21</v>
      </c>
      <c r="N141" s="229" t="s">
        <v>46</v>
      </c>
      <c r="O141" s="47"/>
      <c r="P141" s="230">
        <f>O141*H141</f>
        <v>0</v>
      </c>
      <c r="Q141" s="230">
        <v>0.026190000000000001</v>
      </c>
      <c r="R141" s="230">
        <f>Q141*H141</f>
        <v>0.052380000000000003</v>
      </c>
      <c r="S141" s="230">
        <v>0</v>
      </c>
      <c r="T141" s="231">
        <f>S141*H141</f>
        <v>0</v>
      </c>
      <c r="AR141" s="24" t="s">
        <v>239</v>
      </c>
      <c r="AT141" s="24" t="s">
        <v>147</v>
      </c>
      <c r="AU141" s="24" t="s">
        <v>153</v>
      </c>
      <c r="AY141" s="24" t="s">
        <v>144</v>
      </c>
      <c r="BE141" s="232">
        <f>IF(N141="základní",J141,0)</f>
        <v>0</v>
      </c>
      <c r="BF141" s="232">
        <f>IF(N141="snížená",J141,0)</f>
        <v>0</v>
      </c>
      <c r="BG141" s="232">
        <f>IF(N141="zákl. přenesená",J141,0)</f>
        <v>0</v>
      </c>
      <c r="BH141" s="232">
        <f>IF(N141="sníž. přenesená",J141,0)</f>
        <v>0</v>
      </c>
      <c r="BI141" s="232">
        <f>IF(N141="nulová",J141,0)</f>
        <v>0</v>
      </c>
      <c r="BJ141" s="24" t="s">
        <v>153</v>
      </c>
      <c r="BK141" s="232">
        <f>ROUND(I141*H141,2)</f>
        <v>0</v>
      </c>
      <c r="BL141" s="24" t="s">
        <v>239</v>
      </c>
      <c r="BM141" s="24" t="s">
        <v>1117</v>
      </c>
    </row>
    <row r="142" s="1" customFormat="1">
      <c r="B142" s="46"/>
      <c r="C142" s="74"/>
      <c r="D142" s="235" t="s">
        <v>167</v>
      </c>
      <c r="E142" s="74"/>
      <c r="F142" s="256" t="s">
        <v>1118</v>
      </c>
      <c r="G142" s="74"/>
      <c r="H142" s="74"/>
      <c r="I142" s="191"/>
      <c r="J142" s="74"/>
      <c r="K142" s="74"/>
      <c r="L142" s="72"/>
      <c r="M142" s="257"/>
      <c r="N142" s="47"/>
      <c r="O142" s="47"/>
      <c r="P142" s="47"/>
      <c r="Q142" s="47"/>
      <c r="R142" s="47"/>
      <c r="S142" s="47"/>
      <c r="T142" s="95"/>
      <c r="AT142" s="24" t="s">
        <v>167</v>
      </c>
      <c r="AU142" s="24" t="s">
        <v>153</v>
      </c>
    </row>
    <row r="143" s="1" customFormat="1" ht="16.5" customHeight="1">
      <c r="B143" s="46"/>
      <c r="C143" s="221" t="s">
        <v>391</v>
      </c>
      <c r="D143" s="221" t="s">
        <v>147</v>
      </c>
      <c r="E143" s="222" t="s">
        <v>1119</v>
      </c>
      <c r="F143" s="223" t="s">
        <v>1120</v>
      </c>
      <c r="G143" s="224" t="s">
        <v>856</v>
      </c>
      <c r="H143" s="225">
        <v>1</v>
      </c>
      <c r="I143" s="226"/>
      <c r="J143" s="227">
        <f>ROUND(I143*H143,2)</f>
        <v>0</v>
      </c>
      <c r="K143" s="223" t="s">
        <v>840</v>
      </c>
      <c r="L143" s="72"/>
      <c r="M143" s="228" t="s">
        <v>21</v>
      </c>
      <c r="N143" s="229" t="s">
        <v>46</v>
      </c>
      <c r="O143" s="47"/>
      <c r="P143" s="230">
        <f>O143*H143</f>
        <v>0</v>
      </c>
      <c r="Q143" s="230">
        <v>0</v>
      </c>
      <c r="R143" s="230">
        <f>Q143*H143</f>
        <v>0</v>
      </c>
      <c r="S143" s="230">
        <v>0.032899999999999999</v>
      </c>
      <c r="T143" s="231">
        <f>S143*H143</f>
        <v>0.032899999999999999</v>
      </c>
      <c r="AR143" s="24" t="s">
        <v>239</v>
      </c>
      <c r="AT143" s="24" t="s">
        <v>147</v>
      </c>
      <c r="AU143" s="24" t="s">
        <v>153</v>
      </c>
      <c r="AY143" s="24" t="s">
        <v>144</v>
      </c>
      <c r="BE143" s="232">
        <f>IF(N143="základní",J143,0)</f>
        <v>0</v>
      </c>
      <c r="BF143" s="232">
        <f>IF(N143="snížená",J143,0)</f>
        <v>0</v>
      </c>
      <c r="BG143" s="232">
        <f>IF(N143="zákl. přenesená",J143,0)</f>
        <v>0</v>
      </c>
      <c r="BH143" s="232">
        <f>IF(N143="sníž. přenesená",J143,0)</f>
        <v>0</v>
      </c>
      <c r="BI143" s="232">
        <f>IF(N143="nulová",J143,0)</f>
        <v>0</v>
      </c>
      <c r="BJ143" s="24" t="s">
        <v>153</v>
      </c>
      <c r="BK143" s="232">
        <f>ROUND(I143*H143,2)</f>
        <v>0</v>
      </c>
      <c r="BL143" s="24" t="s">
        <v>239</v>
      </c>
      <c r="BM143" s="24" t="s">
        <v>1121</v>
      </c>
    </row>
    <row r="144" s="1" customFormat="1" ht="25.5" customHeight="1">
      <c r="B144" s="46"/>
      <c r="C144" s="221" t="s">
        <v>395</v>
      </c>
      <c r="D144" s="221" t="s">
        <v>147</v>
      </c>
      <c r="E144" s="222" t="s">
        <v>1122</v>
      </c>
      <c r="F144" s="223" t="s">
        <v>1123</v>
      </c>
      <c r="G144" s="224" t="s">
        <v>856</v>
      </c>
      <c r="H144" s="225">
        <v>1</v>
      </c>
      <c r="I144" s="226"/>
      <c r="J144" s="227">
        <f>ROUND(I144*H144,2)</f>
        <v>0</v>
      </c>
      <c r="K144" s="223" t="s">
        <v>840</v>
      </c>
      <c r="L144" s="72"/>
      <c r="M144" s="228" t="s">
        <v>21</v>
      </c>
      <c r="N144" s="229" t="s">
        <v>46</v>
      </c>
      <c r="O144" s="47"/>
      <c r="P144" s="230">
        <f>O144*H144</f>
        <v>0</v>
      </c>
      <c r="Q144" s="230">
        <v>0.019990000000000001</v>
      </c>
      <c r="R144" s="230">
        <f>Q144*H144</f>
        <v>0.019990000000000001</v>
      </c>
      <c r="S144" s="230">
        <v>0</v>
      </c>
      <c r="T144" s="231">
        <f>S144*H144</f>
        <v>0</v>
      </c>
      <c r="AR144" s="24" t="s">
        <v>239</v>
      </c>
      <c r="AT144" s="24" t="s">
        <v>147</v>
      </c>
      <c r="AU144" s="24" t="s">
        <v>153</v>
      </c>
      <c r="AY144" s="24" t="s">
        <v>144</v>
      </c>
      <c r="BE144" s="232">
        <f>IF(N144="základní",J144,0)</f>
        <v>0</v>
      </c>
      <c r="BF144" s="232">
        <f>IF(N144="snížená",J144,0)</f>
        <v>0</v>
      </c>
      <c r="BG144" s="232">
        <f>IF(N144="zákl. přenesená",J144,0)</f>
        <v>0</v>
      </c>
      <c r="BH144" s="232">
        <f>IF(N144="sníž. přenesená",J144,0)</f>
        <v>0</v>
      </c>
      <c r="BI144" s="232">
        <f>IF(N144="nulová",J144,0)</f>
        <v>0</v>
      </c>
      <c r="BJ144" s="24" t="s">
        <v>153</v>
      </c>
      <c r="BK144" s="232">
        <f>ROUND(I144*H144,2)</f>
        <v>0</v>
      </c>
      <c r="BL144" s="24" t="s">
        <v>239</v>
      </c>
      <c r="BM144" s="24" t="s">
        <v>1124</v>
      </c>
    </row>
    <row r="145" s="1" customFormat="1">
      <c r="B145" s="46"/>
      <c r="C145" s="74"/>
      <c r="D145" s="235" t="s">
        <v>167</v>
      </c>
      <c r="E145" s="74"/>
      <c r="F145" s="256" t="s">
        <v>1125</v>
      </c>
      <c r="G145" s="74"/>
      <c r="H145" s="74"/>
      <c r="I145" s="191"/>
      <c r="J145" s="74"/>
      <c r="K145" s="74"/>
      <c r="L145" s="72"/>
      <c r="M145" s="257"/>
      <c r="N145" s="47"/>
      <c r="O145" s="47"/>
      <c r="P145" s="47"/>
      <c r="Q145" s="47"/>
      <c r="R145" s="47"/>
      <c r="S145" s="47"/>
      <c r="T145" s="95"/>
      <c r="AT145" s="24" t="s">
        <v>167</v>
      </c>
      <c r="AU145" s="24" t="s">
        <v>153</v>
      </c>
    </row>
    <row r="146" s="1" customFormat="1" ht="16.5" customHeight="1">
      <c r="B146" s="46"/>
      <c r="C146" s="221" t="s">
        <v>545</v>
      </c>
      <c r="D146" s="221" t="s">
        <v>147</v>
      </c>
      <c r="E146" s="222" t="s">
        <v>1126</v>
      </c>
      <c r="F146" s="223" t="s">
        <v>1127</v>
      </c>
      <c r="G146" s="224" t="s">
        <v>856</v>
      </c>
      <c r="H146" s="225">
        <v>1</v>
      </c>
      <c r="I146" s="226"/>
      <c r="J146" s="227">
        <f>ROUND(I146*H146,2)</f>
        <v>0</v>
      </c>
      <c r="K146" s="223" t="s">
        <v>151</v>
      </c>
      <c r="L146" s="72"/>
      <c r="M146" s="228" t="s">
        <v>21</v>
      </c>
      <c r="N146" s="229" t="s">
        <v>46</v>
      </c>
      <c r="O146" s="47"/>
      <c r="P146" s="230">
        <f>O146*H146</f>
        <v>0</v>
      </c>
      <c r="Q146" s="230">
        <v>0</v>
      </c>
      <c r="R146" s="230">
        <f>Q146*H146</f>
        <v>0</v>
      </c>
      <c r="S146" s="230">
        <v>0.017600000000000001</v>
      </c>
      <c r="T146" s="231">
        <f>S146*H146</f>
        <v>0.017600000000000001</v>
      </c>
      <c r="AR146" s="24" t="s">
        <v>239</v>
      </c>
      <c r="AT146" s="24" t="s">
        <v>147</v>
      </c>
      <c r="AU146" s="24" t="s">
        <v>153</v>
      </c>
      <c r="AY146" s="24" t="s">
        <v>144</v>
      </c>
      <c r="BE146" s="232">
        <f>IF(N146="základní",J146,0)</f>
        <v>0</v>
      </c>
      <c r="BF146" s="232">
        <f>IF(N146="snížená",J146,0)</f>
        <v>0</v>
      </c>
      <c r="BG146" s="232">
        <f>IF(N146="zákl. přenesená",J146,0)</f>
        <v>0</v>
      </c>
      <c r="BH146" s="232">
        <f>IF(N146="sníž. přenesená",J146,0)</f>
        <v>0</v>
      </c>
      <c r="BI146" s="232">
        <f>IF(N146="nulová",J146,0)</f>
        <v>0</v>
      </c>
      <c r="BJ146" s="24" t="s">
        <v>153</v>
      </c>
      <c r="BK146" s="232">
        <f>ROUND(I146*H146,2)</f>
        <v>0</v>
      </c>
      <c r="BL146" s="24" t="s">
        <v>239</v>
      </c>
      <c r="BM146" s="24" t="s">
        <v>1128</v>
      </c>
    </row>
    <row r="147" s="1" customFormat="1" ht="16.5" customHeight="1">
      <c r="B147" s="46"/>
      <c r="C147" s="221" t="s">
        <v>533</v>
      </c>
      <c r="D147" s="221" t="s">
        <v>147</v>
      </c>
      <c r="E147" s="222" t="s">
        <v>1129</v>
      </c>
      <c r="F147" s="223" t="s">
        <v>1130</v>
      </c>
      <c r="G147" s="224" t="s">
        <v>856</v>
      </c>
      <c r="H147" s="225">
        <v>1</v>
      </c>
      <c r="I147" s="226"/>
      <c r="J147" s="227">
        <f>ROUND(I147*H147,2)</f>
        <v>0</v>
      </c>
      <c r="K147" s="223" t="s">
        <v>151</v>
      </c>
      <c r="L147" s="72"/>
      <c r="M147" s="228" t="s">
        <v>21</v>
      </c>
      <c r="N147" s="229" t="s">
        <v>46</v>
      </c>
      <c r="O147" s="47"/>
      <c r="P147" s="230">
        <f>O147*H147</f>
        <v>0</v>
      </c>
      <c r="Q147" s="230">
        <v>0.00044000000000000002</v>
      </c>
      <c r="R147" s="230">
        <f>Q147*H147</f>
        <v>0.00044000000000000002</v>
      </c>
      <c r="S147" s="230">
        <v>0</v>
      </c>
      <c r="T147" s="231">
        <f>S147*H147</f>
        <v>0</v>
      </c>
      <c r="AR147" s="24" t="s">
        <v>239</v>
      </c>
      <c r="AT147" s="24" t="s">
        <v>147</v>
      </c>
      <c r="AU147" s="24" t="s">
        <v>153</v>
      </c>
      <c r="AY147" s="24" t="s">
        <v>144</v>
      </c>
      <c r="BE147" s="232">
        <f>IF(N147="základní",J147,0)</f>
        <v>0</v>
      </c>
      <c r="BF147" s="232">
        <f>IF(N147="snížená",J147,0)</f>
        <v>0</v>
      </c>
      <c r="BG147" s="232">
        <f>IF(N147="zákl. přenesená",J147,0)</f>
        <v>0</v>
      </c>
      <c r="BH147" s="232">
        <f>IF(N147="sníž. přenesená",J147,0)</f>
        <v>0</v>
      </c>
      <c r="BI147" s="232">
        <f>IF(N147="nulová",J147,0)</f>
        <v>0</v>
      </c>
      <c r="BJ147" s="24" t="s">
        <v>153</v>
      </c>
      <c r="BK147" s="232">
        <f>ROUND(I147*H147,2)</f>
        <v>0</v>
      </c>
      <c r="BL147" s="24" t="s">
        <v>239</v>
      </c>
      <c r="BM147" s="24" t="s">
        <v>1131</v>
      </c>
    </row>
    <row r="148" s="1" customFormat="1">
      <c r="B148" s="46"/>
      <c r="C148" s="74"/>
      <c r="D148" s="235" t="s">
        <v>167</v>
      </c>
      <c r="E148" s="74"/>
      <c r="F148" s="256" t="s">
        <v>1132</v>
      </c>
      <c r="G148" s="74"/>
      <c r="H148" s="74"/>
      <c r="I148" s="191"/>
      <c r="J148" s="74"/>
      <c r="K148" s="74"/>
      <c r="L148" s="72"/>
      <c r="M148" s="257"/>
      <c r="N148" s="47"/>
      <c r="O148" s="47"/>
      <c r="P148" s="47"/>
      <c r="Q148" s="47"/>
      <c r="R148" s="47"/>
      <c r="S148" s="47"/>
      <c r="T148" s="95"/>
      <c r="AT148" s="24" t="s">
        <v>167</v>
      </c>
      <c r="AU148" s="24" t="s">
        <v>153</v>
      </c>
    </row>
    <row r="149" s="1" customFormat="1" ht="25.5" customHeight="1">
      <c r="B149" s="46"/>
      <c r="C149" s="221" t="s">
        <v>549</v>
      </c>
      <c r="D149" s="221" t="s">
        <v>147</v>
      </c>
      <c r="E149" s="222" t="s">
        <v>1133</v>
      </c>
      <c r="F149" s="223" t="s">
        <v>1134</v>
      </c>
      <c r="G149" s="224" t="s">
        <v>856</v>
      </c>
      <c r="H149" s="225">
        <v>1</v>
      </c>
      <c r="I149" s="226"/>
      <c r="J149" s="227">
        <f>ROUND(I149*H149,2)</f>
        <v>0</v>
      </c>
      <c r="K149" s="223" t="s">
        <v>151</v>
      </c>
      <c r="L149" s="72"/>
      <c r="M149" s="228" t="s">
        <v>21</v>
      </c>
      <c r="N149" s="229" t="s">
        <v>46</v>
      </c>
      <c r="O149" s="47"/>
      <c r="P149" s="230">
        <f>O149*H149</f>
        <v>0</v>
      </c>
      <c r="Q149" s="230">
        <v>0</v>
      </c>
      <c r="R149" s="230">
        <f>Q149*H149</f>
        <v>0</v>
      </c>
      <c r="S149" s="230">
        <v>0.155</v>
      </c>
      <c r="T149" s="231">
        <f>S149*H149</f>
        <v>0.155</v>
      </c>
      <c r="AR149" s="24" t="s">
        <v>239</v>
      </c>
      <c r="AT149" s="24" t="s">
        <v>147</v>
      </c>
      <c r="AU149" s="24" t="s">
        <v>153</v>
      </c>
      <c r="AY149" s="24" t="s">
        <v>144</v>
      </c>
      <c r="BE149" s="232">
        <f>IF(N149="základní",J149,0)</f>
        <v>0</v>
      </c>
      <c r="BF149" s="232">
        <f>IF(N149="snížená",J149,0)</f>
        <v>0</v>
      </c>
      <c r="BG149" s="232">
        <f>IF(N149="zákl. přenesená",J149,0)</f>
        <v>0</v>
      </c>
      <c r="BH149" s="232">
        <f>IF(N149="sníž. přenesená",J149,0)</f>
        <v>0</v>
      </c>
      <c r="BI149" s="232">
        <f>IF(N149="nulová",J149,0)</f>
        <v>0</v>
      </c>
      <c r="BJ149" s="24" t="s">
        <v>153</v>
      </c>
      <c r="BK149" s="232">
        <f>ROUND(I149*H149,2)</f>
        <v>0</v>
      </c>
      <c r="BL149" s="24" t="s">
        <v>239</v>
      </c>
      <c r="BM149" s="24" t="s">
        <v>1135</v>
      </c>
    </row>
    <row r="150" s="1" customFormat="1" ht="25.5" customHeight="1">
      <c r="B150" s="46"/>
      <c r="C150" s="221" t="s">
        <v>407</v>
      </c>
      <c r="D150" s="221" t="s">
        <v>147</v>
      </c>
      <c r="E150" s="222" t="s">
        <v>1136</v>
      </c>
      <c r="F150" s="223" t="s">
        <v>1137</v>
      </c>
      <c r="G150" s="224" t="s">
        <v>172</v>
      </c>
      <c r="H150" s="225">
        <v>0.29199999999999998</v>
      </c>
      <c r="I150" s="226"/>
      <c r="J150" s="227">
        <f>ROUND(I150*H150,2)</f>
        <v>0</v>
      </c>
      <c r="K150" s="223" t="s">
        <v>840</v>
      </c>
      <c r="L150" s="72"/>
      <c r="M150" s="228" t="s">
        <v>21</v>
      </c>
      <c r="N150" s="229" t="s">
        <v>46</v>
      </c>
      <c r="O150" s="47"/>
      <c r="P150" s="230">
        <f>O150*H150</f>
        <v>0</v>
      </c>
      <c r="Q150" s="230">
        <v>0</v>
      </c>
      <c r="R150" s="230">
        <f>Q150*H150</f>
        <v>0</v>
      </c>
      <c r="S150" s="230">
        <v>0</v>
      </c>
      <c r="T150" s="231">
        <f>S150*H150</f>
        <v>0</v>
      </c>
      <c r="AR150" s="24" t="s">
        <v>239</v>
      </c>
      <c r="AT150" s="24" t="s">
        <v>147</v>
      </c>
      <c r="AU150" s="24" t="s">
        <v>153</v>
      </c>
      <c r="AY150" s="24" t="s">
        <v>144</v>
      </c>
      <c r="BE150" s="232">
        <f>IF(N150="základní",J150,0)</f>
        <v>0</v>
      </c>
      <c r="BF150" s="232">
        <f>IF(N150="snížená",J150,0)</f>
        <v>0</v>
      </c>
      <c r="BG150" s="232">
        <f>IF(N150="zákl. přenesená",J150,0)</f>
        <v>0</v>
      </c>
      <c r="BH150" s="232">
        <f>IF(N150="sníž. přenesená",J150,0)</f>
        <v>0</v>
      </c>
      <c r="BI150" s="232">
        <f>IF(N150="nulová",J150,0)</f>
        <v>0</v>
      </c>
      <c r="BJ150" s="24" t="s">
        <v>153</v>
      </c>
      <c r="BK150" s="232">
        <f>ROUND(I150*H150,2)</f>
        <v>0</v>
      </c>
      <c r="BL150" s="24" t="s">
        <v>239</v>
      </c>
      <c r="BM150" s="24" t="s">
        <v>1138</v>
      </c>
    </row>
    <row r="151" s="1" customFormat="1" ht="16.5" customHeight="1">
      <c r="B151" s="46"/>
      <c r="C151" s="221" t="s">
        <v>411</v>
      </c>
      <c r="D151" s="221" t="s">
        <v>147</v>
      </c>
      <c r="E151" s="222" t="s">
        <v>1139</v>
      </c>
      <c r="F151" s="223" t="s">
        <v>1140</v>
      </c>
      <c r="G151" s="224" t="s">
        <v>242</v>
      </c>
      <c r="H151" s="225">
        <v>9</v>
      </c>
      <c r="I151" s="226"/>
      <c r="J151" s="227">
        <f>ROUND(I151*H151,2)</f>
        <v>0</v>
      </c>
      <c r="K151" s="223" t="s">
        <v>840</v>
      </c>
      <c r="L151" s="72"/>
      <c r="M151" s="228" t="s">
        <v>21</v>
      </c>
      <c r="N151" s="229" t="s">
        <v>46</v>
      </c>
      <c r="O151" s="47"/>
      <c r="P151" s="230">
        <f>O151*H151</f>
        <v>0</v>
      </c>
      <c r="Q151" s="230">
        <v>0</v>
      </c>
      <c r="R151" s="230">
        <f>Q151*H151</f>
        <v>0</v>
      </c>
      <c r="S151" s="230">
        <v>0.00048999999999999998</v>
      </c>
      <c r="T151" s="231">
        <f>S151*H151</f>
        <v>0.0044099999999999999</v>
      </c>
      <c r="AR151" s="24" t="s">
        <v>239</v>
      </c>
      <c r="AT151" s="24" t="s">
        <v>147</v>
      </c>
      <c r="AU151" s="24" t="s">
        <v>153</v>
      </c>
      <c r="AY151" s="24" t="s">
        <v>144</v>
      </c>
      <c r="BE151" s="232">
        <f>IF(N151="základní",J151,0)</f>
        <v>0</v>
      </c>
      <c r="BF151" s="232">
        <f>IF(N151="snížená",J151,0)</f>
        <v>0</v>
      </c>
      <c r="BG151" s="232">
        <f>IF(N151="zákl. přenesená",J151,0)</f>
        <v>0</v>
      </c>
      <c r="BH151" s="232">
        <f>IF(N151="sníž. přenesená",J151,0)</f>
        <v>0</v>
      </c>
      <c r="BI151" s="232">
        <f>IF(N151="nulová",J151,0)</f>
        <v>0</v>
      </c>
      <c r="BJ151" s="24" t="s">
        <v>153</v>
      </c>
      <c r="BK151" s="232">
        <f>ROUND(I151*H151,2)</f>
        <v>0</v>
      </c>
      <c r="BL151" s="24" t="s">
        <v>239</v>
      </c>
      <c r="BM151" s="24" t="s">
        <v>1141</v>
      </c>
    </row>
    <row r="152" s="1" customFormat="1" ht="16.5" customHeight="1">
      <c r="B152" s="46"/>
      <c r="C152" s="221" t="s">
        <v>417</v>
      </c>
      <c r="D152" s="221" t="s">
        <v>147</v>
      </c>
      <c r="E152" s="222" t="s">
        <v>1142</v>
      </c>
      <c r="F152" s="223" t="s">
        <v>1143</v>
      </c>
      <c r="G152" s="224" t="s">
        <v>856</v>
      </c>
      <c r="H152" s="225">
        <v>2</v>
      </c>
      <c r="I152" s="226"/>
      <c r="J152" s="227">
        <f>ROUND(I152*H152,2)</f>
        <v>0</v>
      </c>
      <c r="K152" s="223" t="s">
        <v>21</v>
      </c>
      <c r="L152" s="72"/>
      <c r="M152" s="228" t="s">
        <v>21</v>
      </c>
      <c r="N152" s="229" t="s">
        <v>46</v>
      </c>
      <c r="O152" s="47"/>
      <c r="P152" s="230">
        <f>O152*H152</f>
        <v>0</v>
      </c>
      <c r="Q152" s="230">
        <v>9.0000000000000006E-05</v>
      </c>
      <c r="R152" s="230">
        <f>Q152*H152</f>
        <v>0.00018000000000000001</v>
      </c>
      <c r="S152" s="230">
        <v>0</v>
      </c>
      <c r="T152" s="231">
        <f>S152*H152</f>
        <v>0</v>
      </c>
      <c r="AR152" s="24" t="s">
        <v>239</v>
      </c>
      <c r="AT152" s="24" t="s">
        <v>147</v>
      </c>
      <c r="AU152" s="24" t="s">
        <v>153</v>
      </c>
      <c r="AY152" s="24" t="s">
        <v>144</v>
      </c>
      <c r="BE152" s="232">
        <f>IF(N152="základní",J152,0)</f>
        <v>0</v>
      </c>
      <c r="BF152" s="232">
        <f>IF(N152="snížená",J152,0)</f>
        <v>0</v>
      </c>
      <c r="BG152" s="232">
        <f>IF(N152="zákl. přenesená",J152,0)</f>
        <v>0</v>
      </c>
      <c r="BH152" s="232">
        <f>IF(N152="sníž. přenesená",J152,0)</f>
        <v>0</v>
      </c>
      <c r="BI152" s="232">
        <f>IF(N152="nulová",J152,0)</f>
        <v>0</v>
      </c>
      <c r="BJ152" s="24" t="s">
        <v>153</v>
      </c>
      <c r="BK152" s="232">
        <f>ROUND(I152*H152,2)</f>
        <v>0</v>
      </c>
      <c r="BL152" s="24" t="s">
        <v>239</v>
      </c>
      <c r="BM152" s="24" t="s">
        <v>1144</v>
      </c>
    </row>
    <row r="153" s="1" customFormat="1" ht="16.5" customHeight="1">
      <c r="B153" s="46"/>
      <c r="C153" s="258" t="s">
        <v>422</v>
      </c>
      <c r="D153" s="258" t="s">
        <v>246</v>
      </c>
      <c r="E153" s="259" t="s">
        <v>1145</v>
      </c>
      <c r="F153" s="260" t="s">
        <v>1146</v>
      </c>
      <c r="G153" s="261" t="s">
        <v>242</v>
      </c>
      <c r="H153" s="262">
        <v>2</v>
      </c>
      <c r="I153" s="263"/>
      <c r="J153" s="264">
        <f>ROUND(I153*H153,2)</f>
        <v>0</v>
      </c>
      <c r="K153" s="260" t="s">
        <v>21</v>
      </c>
      <c r="L153" s="265"/>
      <c r="M153" s="266" t="s">
        <v>21</v>
      </c>
      <c r="N153" s="267" t="s">
        <v>46</v>
      </c>
      <c r="O153" s="47"/>
      <c r="P153" s="230">
        <f>O153*H153</f>
        <v>0</v>
      </c>
      <c r="Q153" s="230">
        <v>0.001</v>
      </c>
      <c r="R153" s="230">
        <f>Q153*H153</f>
        <v>0.002</v>
      </c>
      <c r="S153" s="230">
        <v>0</v>
      </c>
      <c r="T153" s="231">
        <f>S153*H153</f>
        <v>0</v>
      </c>
      <c r="AR153" s="24" t="s">
        <v>320</v>
      </c>
      <c r="AT153" s="24" t="s">
        <v>246</v>
      </c>
      <c r="AU153" s="24" t="s">
        <v>153</v>
      </c>
      <c r="AY153" s="24" t="s">
        <v>144</v>
      </c>
      <c r="BE153" s="232">
        <f>IF(N153="základní",J153,0)</f>
        <v>0</v>
      </c>
      <c r="BF153" s="232">
        <f>IF(N153="snížená",J153,0)</f>
        <v>0</v>
      </c>
      <c r="BG153" s="232">
        <f>IF(N153="zákl. přenesená",J153,0)</f>
        <v>0</v>
      </c>
      <c r="BH153" s="232">
        <f>IF(N153="sníž. přenesená",J153,0)</f>
        <v>0</v>
      </c>
      <c r="BI153" s="232">
        <f>IF(N153="nulová",J153,0)</f>
        <v>0</v>
      </c>
      <c r="BJ153" s="24" t="s">
        <v>153</v>
      </c>
      <c r="BK153" s="232">
        <f>ROUND(I153*H153,2)</f>
        <v>0</v>
      </c>
      <c r="BL153" s="24" t="s">
        <v>239</v>
      </c>
      <c r="BM153" s="24" t="s">
        <v>1147</v>
      </c>
    </row>
    <row r="154" s="1" customFormat="1" ht="16.5" customHeight="1">
      <c r="B154" s="46"/>
      <c r="C154" s="221" t="s">
        <v>429</v>
      </c>
      <c r="D154" s="221" t="s">
        <v>147</v>
      </c>
      <c r="E154" s="222" t="s">
        <v>1148</v>
      </c>
      <c r="F154" s="223" t="s">
        <v>1149</v>
      </c>
      <c r="G154" s="224" t="s">
        <v>856</v>
      </c>
      <c r="H154" s="225">
        <v>7</v>
      </c>
      <c r="I154" s="226"/>
      <c r="J154" s="227">
        <f>ROUND(I154*H154,2)</f>
        <v>0</v>
      </c>
      <c r="K154" s="223" t="s">
        <v>836</v>
      </c>
      <c r="L154" s="72"/>
      <c r="M154" s="228" t="s">
        <v>21</v>
      </c>
      <c r="N154" s="229" t="s">
        <v>46</v>
      </c>
      <c r="O154" s="47"/>
      <c r="P154" s="230">
        <f>O154*H154</f>
        <v>0</v>
      </c>
      <c r="Q154" s="230">
        <v>9.0000000000000006E-05</v>
      </c>
      <c r="R154" s="230">
        <f>Q154*H154</f>
        <v>0.00063000000000000003</v>
      </c>
      <c r="S154" s="230">
        <v>0</v>
      </c>
      <c r="T154" s="231">
        <f>S154*H154</f>
        <v>0</v>
      </c>
      <c r="AR154" s="24" t="s">
        <v>239</v>
      </c>
      <c r="AT154" s="24" t="s">
        <v>147</v>
      </c>
      <c r="AU154" s="24" t="s">
        <v>153</v>
      </c>
      <c r="AY154" s="24" t="s">
        <v>144</v>
      </c>
      <c r="BE154" s="232">
        <f>IF(N154="základní",J154,0)</f>
        <v>0</v>
      </c>
      <c r="BF154" s="232">
        <f>IF(N154="snížená",J154,0)</f>
        <v>0</v>
      </c>
      <c r="BG154" s="232">
        <f>IF(N154="zákl. přenesená",J154,0)</f>
        <v>0</v>
      </c>
      <c r="BH154" s="232">
        <f>IF(N154="sníž. přenesená",J154,0)</f>
        <v>0</v>
      </c>
      <c r="BI154" s="232">
        <f>IF(N154="nulová",J154,0)</f>
        <v>0</v>
      </c>
      <c r="BJ154" s="24" t="s">
        <v>153</v>
      </c>
      <c r="BK154" s="232">
        <f>ROUND(I154*H154,2)</f>
        <v>0</v>
      </c>
      <c r="BL154" s="24" t="s">
        <v>239</v>
      </c>
      <c r="BM154" s="24" t="s">
        <v>1150</v>
      </c>
    </row>
    <row r="155" s="1" customFormat="1" ht="16.5" customHeight="1">
      <c r="B155" s="46"/>
      <c r="C155" s="258" t="s">
        <v>433</v>
      </c>
      <c r="D155" s="258" t="s">
        <v>246</v>
      </c>
      <c r="E155" s="259" t="s">
        <v>1151</v>
      </c>
      <c r="F155" s="260" t="s">
        <v>1152</v>
      </c>
      <c r="G155" s="261" t="s">
        <v>242</v>
      </c>
      <c r="H155" s="262">
        <v>6</v>
      </c>
      <c r="I155" s="263"/>
      <c r="J155" s="264">
        <f>ROUND(I155*H155,2)</f>
        <v>0</v>
      </c>
      <c r="K155" s="260" t="s">
        <v>21</v>
      </c>
      <c r="L155" s="265"/>
      <c r="M155" s="266" t="s">
        <v>21</v>
      </c>
      <c r="N155" s="267" t="s">
        <v>46</v>
      </c>
      <c r="O155" s="47"/>
      <c r="P155" s="230">
        <f>O155*H155</f>
        <v>0</v>
      </c>
      <c r="Q155" s="230">
        <v>0.00021000000000000001</v>
      </c>
      <c r="R155" s="230">
        <f>Q155*H155</f>
        <v>0.0012600000000000001</v>
      </c>
      <c r="S155" s="230">
        <v>0</v>
      </c>
      <c r="T155" s="231">
        <f>S155*H155</f>
        <v>0</v>
      </c>
      <c r="AR155" s="24" t="s">
        <v>320</v>
      </c>
      <c r="AT155" s="24" t="s">
        <v>246</v>
      </c>
      <c r="AU155" s="24" t="s">
        <v>153</v>
      </c>
      <c r="AY155" s="24" t="s">
        <v>144</v>
      </c>
      <c r="BE155" s="232">
        <f>IF(N155="základní",J155,0)</f>
        <v>0</v>
      </c>
      <c r="BF155" s="232">
        <f>IF(N155="snížená",J155,0)</f>
        <v>0</v>
      </c>
      <c r="BG155" s="232">
        <f>IF(N155="zákl. přenesená",J155,0)</f>
        <v>0</v>
      </c>
      <c r="BH155" s="232">
        <f>IF(N155="sníž. přenesená",J155,0)</f>
        <v>0</v>
      </c>
      <c r="BI155" s="232">
        <f>IF(N155="nulová",J155,0)</f>
        <v>0</v>
      </c>
      <c r="BJ155" s="24" t="s">
        <v>153</v>
      </c>
      <c r="BK155" s="232">
        <f>ROUND(I155*H155,2)</f>
        <v>0</v>
      </c>
      <c r="BL155" s="24" t="s">
        <v>239</v>
      </c>
      <c r="BM155" s="24" t="s">
        <v>1153</v>
      </c>
    </row>
    <row r="156" s="1" customFormat="1" ht="16.5" customHeight="1">
      <c r="B156" s="46"/>
      <c r="C156" s="221" t="s">
        <v>437</v>
      </c>
      <c r="D156" s="221" t="s">
        <v>147</v>
      </c>
      <c r="E156" s="222" t="s">
        <v>1154</v>
      </c>
      <c r="F156" s="223" t="s">
        <v>1155</v>
      </c>
      <c r="G156" s="224" t="s">
        <v>856</v>
      </c>
      <c r="H156" s="225">
        <v>2</v>
      </c>
      <c r="I156" s="226"/>
      <c r="J156" s="227">
        <f>ROUND(I156*H156,2)</f>
        <v>0</v>
      </c>
      <c r="K156" s="223" t="s">
        <v>840</v>
      </c>
      <c r="L156" s="72"/>
      <c r="M156" s="228" t="s">
        <v>21</v>
      </c>
      <c r="N156" s="229" t="s">
        <v>46</v>
      </c>
      <c r="O156" s="47"/>
      <c r="P156" s="230">
        <f>O156*H156</f>
        <v>0</v>
      </c>
      <c r="Q156" s="230">
        <v>0</v>
      </c>
      <c r="R156" s="230">
        <f>Q156*H156</f>
        <v>0</v>
      </c>
      <c r="S156" s="230">
        <v>0.00156</v>
      </c>
      <c r="T156" s="231">
        <f>S156*H156</f>
        <v>0.0031199999999999999</v>
      </c>
      <c r="AR156" s="24" t="s">
        <v>239</v>
      </c>
      <c r="AT156" s="24" t="s">
        <v>147</v>
      </c>
      <c r="AU156" s="24" t="s">
        <v>153</v>
      </c>
      <c r="AY156" s="24" t="s">
        <v>144</v>
      </c>
      <c r="BE156" s="232">
        <f>IF(N156="základní",J156,0)</f>
        <v>0</v>
      </c>
      <c r="BF156" s="232">
        <f>IF(N156="snížená",J156,0)</f>
        <v>0</v>
      </c>
      <c r="BG156" s="232">
        <f>IF(N156="zákl. přenesená",J156,0)</f>
        <v>0</v>
      </c>
      <c r="BH156" s="232">
        <f>IF(N156="sníž. přenesená",J156,0)</f>
        <v>0</v>
      </c>
      <c r="BI156" s="232">
        <f>IF(N156="nulová",J156,0)</f>
        <v>0</v>
      </c>
      <c r="BJ156" s="24" t="s">
        <v>153</v>
      </c>
      <c r="BK156" s="232">
        <f>ROUND(I156*H156,2)</f>
        <v>0</v>
      </c>
      <c r="BL156" s="24" t="s">
        <v>239</v>
      </c>
      <c r="BM156" s="24" t="s">
        <v>1156</v>
      </c>
    </row>
    <row r="157" s="1" customFormat="1" ht="16.5" customHeight="1">
      <c r="B157" s="46"/>
      <c r="C157" s="221" t="s">
        <v>554</v>
      </c>
      <c r="D157" s="221" t="s">
        <v>147</v>
      </c>
      <c r="E157" s="222" t="s">
        <v>1157</v>
      </c>
      <c r="F157" s="223" t="s">
        <v>1158</v>
      </c>
      <c r="G157" s="224" t="s">
        <v>856</v>
      </c>
      <c r="H157" s="225">
        <v>2</v>
      </c>
      <c r="I157" s="226"/>
      <c r="J157" s="227">
        <f>ROUND(I157*H157,2)</f>
        <v>0</v>
      </c>
      <c r="K157" s="223" t="s">
        <v>151</v>
      </c>
      <c r="L157" s="72"/>
      <c r="M157" s="228" t="s">
        <v>21</v>
      </c>
      <c r="N157" s="229" t="s">
        <v>46</v>
      </c>
      <c r="O157" s="47"/>
      <c r="P157" s="230">
        <f>O157*H157</f>
        <v>0</v>
      </c>
      <c r="Q157" s="230">
        <v>0</v>
      </c>
      <c r="R157" s="230">
        <f>Q157*H157</f>
        <v>0</v>
      </c>
      <c r="S157" s="230">
        <v>0.00085999999999999998</v>
      </c>
      <c r="T157" s="231">
        <f>S157*H157</f>
        <v>0.00172</v>
      </c>
      <c r="AR157" s="24" t="s">
        <v>239</v>
      </c>
      <c r="AT157" s="24" t="s">
        <v>147</v>
      </c>
      <c r="AU157" s="24" t="s">
        <v>153</v>
      </c>
      <c r="AY157" s="24" t="s">
        <v>144</v>
      </c>
      <c r="BE157" s="232">
        <f>IF(N157="základní",J157,0)</f>
        <v>0</v>
      </c>
      <c r="BF157" s="232">
        <f>IF(N157="snížená",J157,0)</f>
        <v>0</v>
      </c>
      <c r="BG157" s="232">
        <f>IF(N157="zákl. přenesená",J157,0)</f>
        <v>0</v>
      </c>
      <c r="BH157" s="232">
        <f>IF(N157="sníž. přenesená",J157,0)</f>
        <v>0</v>
      </c>
      <c r="BI157" s="232">
        <f>IF(N157="nulová",J157,0)</f>
        <v>0</v>
      </c>
      <c r="BJ157" s="24" t="s">
        <v>153</v>
      </c>
      <c r="BK157" s="232">
        <f>ROUND(I157*H157,2)</f>
        <v>0</v>
      </c>
      <c r="BL157" s="24" t="s">
        <v>239</v>
      </c>
      <c r="BM157" s="24" t="s">
        <v>1159</v>
      </c>
    </row>
    <row r="158" s="1" customFormat="1" ht="16.5" customHeight="1">
      <c r="B158" s="46"/>
      <c r="C158" s="221" t="s">
        <v>441</v>
      </c>
      <c r="D158" s="221" t="s">
        <v>147</v>
      </c>
      <c r="E158" s="222" t="s">
        <v>1160</v>
      </c>
      <c r="F158" s="223" t="s">
        <v>1161</v>
      </c>
      <c r="G158" s="224" t="s">
        <v>856</v>
      </c>
      <c r="H158" s="225">
        <v>1</v>
      </c>
      <c r="I158" s="226"/>
      <c r="J158" s="227">
        <f>ROUND(I158*H158,2)</f>
        <v>0</v>
      </c>
      <c r="K158" s="223" t="s">
        <v>836</v>
      </c>
      <c r="L158" s="72"/>
      <c r="M158" s="228" t="s">
        <v>21</v>
      </c>
      <c r="N158" s="229" t="s">
        <v>46</v>
      </c>
      <c r="O158" s="47"/>
      <c r="P158" s="230">
        <f>O158*H158</f>
        <v>0</v>
      </c>
      <c r="Q158" s="230">
        <v>0.0018</v>
      </c>
      <c r="R158" s="230">
        <f>Q158*H158</f>
        <v>0.0018</v>
      </c>
      <c r="S158" s="230">
        <v>0</v>
      </c>
      <c r="T158" s="231">
        <f>S158*H158</f>
        <v>0</v>
      </c>
      <c r="AR158" s="24" t="s">
        <v>239</v>
      </c>
      <c r="AT158" s="24" t="s">
        <v>147</v>
      </c>
      <c r="AU158" s="24" t="s">
        <v>153</v>
      </c>
      <c r="AY158" s="24" t="s">
        <v>144</v>
      </c>
      <c r="BE158" s="232">
        <f>IF(N158="základní",J158,0)</f>
        <v>0</v>
      </c>
      <c r="BF158" s="232">
        <f>IF(N158="snížená",J158,0)</f>
        <v>0</v>
      </c>
      <c r="BG158" s="232">
        <f>IF(N158="zákl. přenesená",J158,0)</f>
        <v>0</v>
      </c>
      <c r="BH158" s="232">
        <f>IF(N158="sníž. přenesená",J158,0)</f>
        <v>0</v>
      </c>
      <c r="BI158" s="232">
        <f>IF(N158="nulová",J158,0)</f>
        <v>0</v>
      </c>
      <c r="BJ158" s="24" t="s">
        <v>153</v>
      </c>
      <c r="BK158" s="232">
        <f>ROUND(I158*H158,2)</f>
        <v>0</v>
      </c>
      <c r="BL158" s="24" t="s">
        <v>239</v>
      </c>
      <c r="BM158" s="24" t="s">
        <v>1162</v>
      </c>
    </row>
    <row r="159" s="1" customFormat="1" ht="16.5" customHeight="1">
      <c r="B159" s="46"/>
      <c r="C159" s="221" t="s">
        <v>444</v>
      </c>
      <c r="D159" s="221" t="s">
        <v>147</v>
      </c>
      <c r="E159" s="222" t="s">
        <v>1163</v>
      </c>
      <c r="F159" s="223" t="s">
        <v>1164</v>
      </c>
      <c r="G159" s="224" t="s">
        <v>856</v>
      </c>
      <c r="H159" s="225">
        <v>2</v>
      </c>
      <c r="I159" s="226"/>
      <c r="J159" s="227">
        <f>ROUND(I159*H159,2)</f>
        <v>0</v>
      </c>
      <c r="K159" s="223" t="s">
        <v>836</v>
      </c>
      <c r="L159" s="72"/>
      <c r="M159" s="228" t="s">
        <v>21</v>
      </c>
      <c r="N159" s="229" t="s">
        <v>46</v>
      </c>
      <c r="O159" s="47"/>
      <c r="P159" s="230">
        <f>O159*H159</f>
        <v>0</v>
      </c>
      <c r="Q159" s="230">
        <v>0.0018</v>
      </c>
      <c r="R159" s="230">
        <f>Q159*H159</f>
        <v>0.0035999999999999999</v>
      </c>
      <c r="S159" s="230">
        <v>0</v>
      </c>
      <c r="T159" s="231">
        <f>S159*H159</f>
        <v>0</v>
      </c>
      <c r="AR159" s="24" t="s">
        <v>239</v>
      </c>
      <c r="AT159" s="24" t="s">
        <v>147</v>
      </c>
      <c r="AU159" s="24" t="s">
        <v>153</v>
      </c>
      <c r="AY159" s="24" t="s">
        <v>144</v>
      </c>
      <c r="BE159" s="232">
        <f>IF(N159="základní",J159,0)</f>
        <v>0</v>
      </c>
      <c r="BF159" s="232">
        <f>IF(N159="snížená",J159,0)</f>
        <v>0</v>
      </c>
      <c r="BG159" s="232">
        <f>IF(N159="zákl. přenesená",J159,0)</f>
        <v>0</v>
      </c>
      <c r="BH159" s="232">
        <f>IF(N159="sníž. přenesená",J159,0)</f>
        <v>0</v>
      </c>
      <c r="BI159" s="232">
        <f>IF(N159="nulová",J159,0)</f>
        <v>0</v>
      </c>
      <c r="BJ159" s="24" t="s">
        <v>153</v>
      </c>
      <c r="BK159" s="232">
        <f>ROUND(I159*H159,2)</f>
        <v>0</v>
      </c>
      <c r="BL159" s="24" t="s">
        <v>239</v>
      </c>
      <c r="BM159" s="24" t="s">
        <v>1165</v>
      </c>
    </row>
    <row r="160" s="1" customFormat="1" ht="16.5" customHeight="1">
      <c r="B160" s="46"/>
      <c r="C160" s="221" t="s">
        <v>449</v>
      </c>
      <c r="D160" s="221" t="s">
        <v>147</v>
      </c>
      <c r="E160" s="222" t="s">
        <v>1166</v>
      </c>
      <c r="F160" s="223" t="s">
        <v>1167</v>
      </c>
      <c r="G160" s="224" t="s">
        <v>856</v>
      </c>
      <c r="H160" s="225">
        <v>1</v>
      </c>
      <c r="I160" s="226"/>
      <c r="J160" s="227">
        <f>ROUND(I160*H160,2)</f>
        <v>0</v>
      </c>
      <c r="K160" s="223" t="s">
        <v>840</v>
      </c>
      <c r="L160" s="72"/>
      <c r="M160" s="228" t="s">
        <v>21</v>
      </c>
      <c r="N160" s="229" t="s">
        <v>46</v>
      </c>
      <c r="O160" s="47"/>
      <c r="P160" s="230">
        <f>O160*H160</f>
        <v>0</v>
      </c>
      <c r="Q160" s="230">
        <v>0.0019599999999999999</v>
      </c>
      <c r="R160" s="230">
        <f>Q160*H160</f>
        <v>0.0019599999999999999</v>
      </c>
      <c r="S160" s="230">
        <v>0</v>
      </c>
      <c r="T160" s="231">
        <f>S160*H160</f>
        <v>0</v>
      </c>
      <c r="AR160" s="24" t="s">
        <v>239</v>
      </c>
      <c r="AT160" s="24" t="s">
        <v>147</v>
      </c>
      <c r="AU160" s="24" t="s">
        <v>153</v>
      </c>
      <c r="AY160" s="24" t="s">
        <v>144</v>
      </c>
      <c r="BE160" s="232">
        <f>IF(N160="základní",J160,0)</f>
        <v>0</v>
      </c>
      <c r="BF160" s="232">
        <f>IF(N160="snížená",J160,0)</f>
        <v>0</v>
      </c>
      <c r="BG160" s="232">
        <f>IF(N160="zákl. přenesená",J160,0)</f>
        <v>0</v>
      </c>
      <c r="BH160" s="232">
        <f>IF(N160="sníž. přenesená",J160,0)</f>
        <v>0</v>
      </c>
      <c r="BI160" s="232">
        <f>IF(N160="nulová",J160,0)</f>
        <v>0</v>
      </c>
      <c r="BJ160" s="24" t="s">
        <v>153</v>
      </c>
      <c r="BK160" s="232">
        <f>ROUND(I160*H160,2)</f>
        <v>0</v>
      </c>
      <c r="BL160" s="24" t="s">
        <v>239</v>
      </c>
      <c r="BM160" s="24" t="s">
        <v>1168</v>
      </c>
    </row>
    <row r="161" s="1" customFormat="1" ht="16.5" customHeight="1">
      <c r="B161" s="46"/>
      <c r="C161" s="221" t="s">
        <v>453</v>
      </c>
      <c r="D161" s="221" t="s">
        <v>147</v>
      </c>
      <c r="E161" s="222" t="s">
        <v>1169</v>
      </c>
      <c r="F161" s="223" t="s">
        <v>1170</v>
      </c>
      <c r="G161" s="224" t="s">
        <v>242</v>
      </c>
      <c r="H161" s="225">
        <v>4</v>
      </c>
      <c r="I161" s="226"/>
      <c r="J161" s="227">
        <f>ROUND(I161*H161,2)</f>
        <v>0</v>
      </c>
      <c r="K161" s="223" t="s">
        <v>840</v>
      </c>
      <c r="L161" s="72"/>
      <c r="M161" s="228" t="s">
        <v>21</v>
      </c>
      <c r="N161" s="229" t="s">
        <v>46</v>
      </c>
      <c r="O161" s="47"/>
      <c r="P161" s="230">
        <f>O161*H161</f>
        <v>0</v>
      </c>
      <c r="Q161" s="230">
        <v>0</v>
      </c>
      <c r="R161" s="230">
        <f>Q161*H161</f>
        <v>0</v>
      </c>
      <c r="S161" s="230">
        <v>0.00084999999999999995</v>
      </c>
      <c r="T161" s="231">
        <f>S161*H161</f>
        <v>0.0033999999999999998</v>
      </c>
      <c r="AR161" s="24" t="s">
        <v>239</v>
      </c>
      <c r="AT161" s="24" t="s">
        <v>147</v>
      </c>
      <c r="AU161" s="24" t="s">
        <v>153</v>
      </c>
      <c r="AY161" s="24" t="s">
        <v>144</v>
      </c>
      <c r="BE161" s="232">
        <f>IF(N161="základní",J161,0)</f>
        <v>0</v>
      </c>
      <c r="BF161" s="232">
        <f>IF(N161="snížená",J161,0)</f>
        <v>0</v>
      </c>
      <c r="BG161" s="232">
        <f>IF(N161="zákl. přenesená",J161,0)</f>
        <v>0</v>
      </c>
      <c r="BH161" s="232">
        <f>IF(N161="sníž. přenesená",J161,0)</f>
        <v>0</v>
      </c>
      <c r="BI161" s="232">
        <f>IF(N161="nulová",J161,0)</f>
        <v>0</v>
      </c>
      <c r="BJ161" s="24" t="s">
        <v>153</v>
      </c>
      <c r="BK161" s="232">
        <f>ROUND(I161*H161,2)</f>
        <v>0</v>
      </c>
      <c r="BL161" s="24" t="s">
        <v>239</v>
      </c>
      <c r="BM161" s="24" t="s">
        <v>1171</v>
      </c>
    </row>
    <row r="162" s="1" customFormat="1" ht="16.5" customHeight="1">
      <c r="B162" s="46"/>
      <c r="C162" s="221" t="s">
        <v>460</v>
      </c>
      <c r="D162" s="221" t="s">
        <v>147</v>
      </c>
      <c r="E162" s="222" t="s">
        <v>1172</v>
      </c>
      <c r="F162" s="223" t="s">
        <v>1173</v>
      </c>
      <c r="G162" s="224" t="s">
        <v>242</v>
      </c>
      <c r="H162" s="225">
        <v>2</v>
      </c>
      <c r="I162" s="226"/>
      <c r="J162" s="227">
        <f>ROUND(I162*H162,2)</f>
        <v>0</v>
      </c>
      <c r="K162" s="223" t="s">
        <v>836</v>
      </c>
      <c r="L162" s="72"/>
      <c r="M162" s="228" t="s">
        <v>21</v>
      </c>
      <c r="N162" s="229" t="s">
        <v>46</v>
      </c>
      <c r="O162" s="47"/>
      <c r="P162" s="230">
        <f>O162*H162</f>
        <v>0</v>
      </c>
      <c r="Q162" s="230">
        <v>0.00023000000000000001</v>
      </c>
      <c r="R162" s="230">
        <f>Q162*H162</f>
        <v>0.00046000000000000001</v>
      </c>
      <c r="S162" s="230">
        <v>0</v>
      </c>
      <c r="T162" s="231">
        <f>S162*H162</f>
        <v>0</v>
      </c>
      <c r="AR162" s="24" t="s">
        <v>239</v>
      </c>
      <c r="AT162" s="24" t="s">
        <v>147</v>
      </c>
      <c r="AU162" s="24" t="s">
        <v>153</v>
      </c>
      <c r="AY162" s="24" t="s">
        <v>144</v>
      </c>
      <c r="BE162" s="232">
        <f>IF(N162="základní",J162,0)</f>
        <v>0</v>
      </c>
      <c r="BF162" s="232">
        <f>IF(N162="snížená",J162,0)</f>
        <v>0</v>
      </c>
      <c r="BG162" s="232">
        <f>IF(N162="zákl. přenesená",J162,0)</f>
        <v>0</v>
      </c>
      <c r="BH162" s="232">
        <f>IF(N162="sníž. přenesená",J162,0)</f>
        <v>0</v>
      </c>
      <c r="BI162" s="232">
        <f>IF(N162="nulová",J162,0)</f>
        <v>0</v>
      </c>
      <c r="BJ162" s="24" t="s">
        <v>153</v>
      </c>
      <c r="BK162" s="232">
        <f>ROUND(I162*H162,2)</f>
        <v>0</v>
      </c>
      <c r="BL162" s="24" t="s">
        <v>239</v>
      </c>
      <c r="BM162" s="24" t="s">
        <v>1174</v>
      </c>
    </row>
    <row r="163" s="1" customFormat="1" ht="25.5" customHeight="1">
      <c r="B163" s="46"/>
      <c r="C163" s="221" t="s">
        <v>466</v>
      </c>
      <c r="D163" s="221" t="s">
        <v>147</v>
      </c>
      <c r="E163" s="222" t="s">
        <v>1175</v>
      </c>
      <c r="F163" s="223" t="s">
        <v>1176</v>
      </c>
      <c r="G163" s="224" t="s">
        <v>242</v>
      </c>
      <c r="H163" s="225">
        <v>1</v>
      </c>
      <c r="I163" s="226"/>
      <c r="J163" s="227">
        <f>ROUND(I163*H163,2)</f>
        <v>0</v>
      </c>
      <c r="K163" s="223" t="s">
        <v>836</v>
      </c>
      <c r="L163" s="72"/>
      <c r="M163" s="228" t="s">
        <v>21</v>
      </c>
      <c r="N163" s="229" t="s">
        <v>46</v>
      </c>
      <c r="O163" s="47"/>
      <c r="P163" s="230">
        <f>O163*H163</f>
        <v>0</v>
      </c>
      <c r="Q163" s="230">
        <v>0.00046999999999999999</v>
      </c>
      <c r="R163" s="230">
        <f>Q163*H163</f>
        <v>0.00046999999999999999</v>
      </c>
      <c r="S163" s="230">
        <v>0</v>
      </c>
      <c r="T163" s="231">
        <f>S163*H163</f>
        <v>0</v>
      </c>
      <c r="AR163" s="24" t="s">
        <v>239</v>
      </c>
      <c r="AT163" s="24" t="s">
        <v>147</v>
      </c>
      <c r="AU163" s="24" t="s">
        <v>153</v>
      </c>
      <c r="AY163" s="24" t="s">
        <v>144</v>
      </c>
      <c r="BE163" s="232">
        <f>IF(N163="základní",J163,0)</f>
        <v>0</v>
      </c>
      <c r="BF163" s="232">
        <f>IF(N163="snížená",J163,0)</f>
        <v>0</v>
      </c>
      <c r="BG163" s="232">
        <f>IF(N163="zákl. přenesená",J163,0)</f>
        <v>0</v>
      </c>
      <c r="BH163" s="232">
        <f>IF(N163="sníž. přenesená",J163,0)</f>
        <v>0</v>
      </c>
      <c r="BI163" s="232">
        <f>IF(N163="nulová",J163,0)</f>
        <v>0</v>
      </c>
      <c r="BJ163" s="24" t="s">
        <v>153</v>
      </c>
      <c r="BK163" s="232">
        <f>ROUND(I163*H163,2)</f>
        <v>0</v>
      </c>
      <c r="BL163" s="24" t="s">
        <v>239</v>
      </c>
      <c r="BM163" s="24" t="s">
        <v>1177</v>
      </c>
    </row>
    <row r="164" s="1" customFormat="1" ht="16.5" customHeight="1">
      <c r="B164" s="46"/>
      <c r="C164" s="221" t="s">
        <v>471</v>
      </c>
      <c r="D164" s="221" t="s">
        <v>147</v>
      </c>
      <c r="E164" s="222" t="s">
        <v>1178</v>
      </c>
      <c r="F164" s="223" t="s">
        <v>1179</v>
      </c>
      <c r="G164" s="224" t="s">
        <v>242</v>
      </c>
      <c r="H164" s="225">
        <v>1</v>
      </c>
      <c r="I164" s="226"/>
      <c r="J164" s="227">
        <f>ROUND(I164*H164,2)</f>
        <v>0</v>
      </c>
      <c r="K164" s="223" t="s">
        <v>836</v>
      </c>
      <c r="L164" s="72"/>
      <c r="M164" s="228" t="s">
        <v>21</v>
      </c>
      <c r="N164" s="229" t="s">
        <v>46</v>
      </c>
      <c r="O164" s="47"/>
      <c r="P164" s="230">
        <f>O164*H164</f>
        <v>0</v>
      </c>
      <c r="Q164" s="230">
        <v>0.0010100000000000001</v>
      </c>
      <c r="R164" s="230">
        <f>Q164*H164</f>
        <v>0.0010100000000000001</v>
      </c>
      <c r="S164" s="230">
        <v>0</v>
      </c>
      <c r="T164" s="231">
        <f>S164*H164</f>
        <v>0</v>
      </c>
      <c r="AR164" s="24" t="s">
        <v>239</v>
      </c>
      <c r="AT164" s="24" t="s">
        <v>147</v>
      </c>
      <c r="AU164" s="24" t="s">
        <v>153</v>
      </c>
      <c r="AY164" s="24" t="s">
        <v>144</v>
      </c>
      <c r="BE164" s="232">
        <f>IF(N164="základní",J164,0)</f>
        <v>0</v>
      </c>
      <c r="BF164" s="232">
        <f>IF(N164="snížená",J164,0)</f>
        <v>0</v>
      </c>
      <c r="BG164" s="232">
        <f>IF(N164="zákl. přenesená",J164,0)</f>
        <v>0</v>
      </c>
      <c r="BH164" s="232">
        <f>IF(N164="sníž. přenesená",J164,0)</f>
        <v>0</v>
      </c>
      <c r="BI164" s="232">
        <f>IF(N164="nulová",J164,0)</f>
        <v>0</v>
      </c>
      <c r="BJ164" s="24" t="s">
        <v>153</v>
      </c>
      <c r="BK164" s="232">
        <f>ROUND(I164*H164,2)</f>
        <v>0</v>
      </c>
      <c r="BL164" s="24" t="s">
        <v>239</v>
      </c>
      <c r="BM164" s="24" t="s">
        <v>1180</v>
      </c>
    </row>
    <row r="165" s="1" customFormat="1" ht="16.5" customHeight="1">
      <c r="B165" s="46"/>
      <c r="C165" s="221" t="s">
        <v>477</v>
      </c>
      <c r="D165" s="221" t="s">
        <v>147</v>
      </c>
      <c r="E165" s="222" t="s">
        <v>1181</v>
      </c>
      <c r="F165" s="223" t="s">
        <v>1182</v>
      </c>
      <c r="G165" s="224" t="s">
        <v>242</v>
      </c>
      <c r="H165" s="225">
        <v>2</v>
      </c>
      <c r="I165" s="226"/>
      <c r="J165" s="227">
        <f>ROUND(I165*H165,2)</f>
        <v>0</v>
      </c>
      <c r="K165" s="223" t="s">
        <v>21</v>
      </c>
      <c r="L165" s="72"/>
      <c r="M165" s="228" t="s">
        <v>21</v>
      </c>
      <c r="N165" s="229" t="s">
        <v>46</v>
      </c>
      <c r="O165" s="47"/>
      <c r="P165" s="230">
        <f>O165*H165</f>
        <v>0</v>
      </c>
      <c r="Q165" s="230">
        <v>0.00020652499999999999</v>
      </c>
      <c r="R165" s="230">
        <f>Q165*H165</f>
        <v>0.00041304999999999998</v>
      </c>
      <c r="S165" s="230">
        <v>0</v>
      </c>
      <c r="T165" s="231">
        <f>S165*H165</f>
        <v>0</v>
      </c>
      <c r="AR165" s="24" t="s">
        <v>239</v>
      </c>
      <c r="AT165" s="24" t="s">
        <v>147</v>
      </c>
      <c r="AU165" s="24" t="s">
        <v>153</v>
      </c>
      <c r="AY165" s="24" t="s">
        <v>144</v>
      </c>
      <c r="BE165" s="232">
        <f>IF(N165="základní",J165,0)</f>
        <v>0</v>
      </c>
      <c r="BF165" s="232">
        <f>IF(N165="snížená",J165,0)</f>
        <v>0</v>
      </c>
      <c r="BG165" s="232">
        <f>IF(N165="zákl. přenesená",J165,0)</f>
        <v>0</v>
      </c>
      <c r="BH165" s="232">
        <f>IF(N165="sníž. přenesená",J165,0)</f>
        <v>0</v>
      </c>
      <c r="BI165" s="232">
        <f>IF(N165="nulová",J165,0)</f>
        <v>0</v>
      </c>
      <c r="BJ165" s="24" t="s">
        <v>153</v>
      </c>
      <c r="BK165" s="232">
        <f>ROUND(I165*H165,2)</f>
        <v>0</v>
      </c>
      <c r="BL165" s="24" t="s">
        <v>239</v>
      </c>
      <c r="BM165" s="24" t="s">
        <v>1183</v>
      </c>
    </row>
    <row r="166" s="1" customFormat="1" ht="25.5" customHeight="1">
      <c r="B166" s="46"/>
      <c r="C166" s="258" t="s">
        <v>483</v>
      </c>
      <c r="D166" s="258" t="s">
        <v>246</v>
      </c>
      <c r="E166" s="259" t="s">
        <v>1184</v>
      </c>
      <c r="F166" s="260" t="s">
        <v>1185</v>
      </c>
      <c r="G166" s="261" t="s">
        <v>889</v>
      </c>
      <c r="H166" s="262">
        <v>1</v>
      </c>
      <c r="I166" s="263"/>
      <c r="J166" s="264">
        <f>ROUND(I166*H166,2)</f>
        <v>0</v>
      </c>
      <c r="K166" s="260" t="s">
        <v>21</v>
      </c>
      <c r="L166" s="265"/>
      <c r="M166" s="266" t="s">
        <v>21</v>
      </c>
      <c r="N166" s="267" t="s">
        <v>46</v>
      </c>
      <c r="O166" s="47"/>
      <c r="P166" s="230">
        <f>O166*H166</f>
        <v>0</v>
      </c>
      <c r="Q166" s="230">
        <v>0.00038000000000000002</v>
      </c>
      <c r="R166" s="230">
        <f>Q166*H166</f>
        <v>0.00038000000000000002</v>
      </c>
      <c r="S166" s="230">
        <v>0</v>
      </c>
      <c r="T166" s="231">
        <f>S166*H166</f>
        <v>0</v>
      </c>
      <c r="AR166" s="24" t="s">
        <v>320</v>
      </c>
      <c r="AT166" s="24" t="s">
        <v>246</v>
      </c>
      <c r="AU166" s="24" t="s">
        <v>153</v>
      </c>
      <c r="AY166" s="24" t="s">
        <v>144</v>
      </c>
      <c r="BE166" s="232">
        <f>IF(N166="základní",J166,0)</f>
        <v>0</v>
      </c>
      <c r="BF166" s="232">
        <f>IF(N166="snížená",J166,0)</f>
        <v>0</v>
      </c>
      <c r="BG166" s="232">
        <f>IF(N166="zákl. přenesená",J166,0)</f>
        <v>0</v>
      </c>
      <c r="BH166" s="232">
        <f>IF(N166="sníž. přenesená",J166,0)</f>
        <v>0</v>
      </c>
      <c r="BI166" s="232">
        <f>IF(N166="nulová",J166,0)</f>
        <v>0</v>
      </c>
      <c r="BJ166" s="24" t="s">
        <v>153</v>
      </c>
      <c r="BK166" s="232">
        <f>ROUND(I166*H166,2)</f>
        <v>0</v>
      </c>
      <c r="BL166" s="24" t="s">
        <v>239</v>
      </c>
      <c r="BM166" s="24" t="s">
        <v>1186</v>
      </c>
    </row>
    <row r="167" s="1" customFormat="1" ht="16.5" customHeight="1">
      <c r="B167" s="46"/>
      <c r="C167" s="258" t="s">
        <v>488</v>
      </c>
      <c r="D167" s="258" t="s">
        <v>246</v>
      </c>
      <c r="E167" s="259" t="s">
        <v>1187</v>
      </c>
      <c r="F167" s="260" t="s">
        <v>1188</v>
      </c>
      <c r="G167" s="261" t="s">
        <v>889</v>
      </c>
      <c r="H167" s="262">
        <v>1</v>
      </c>
      <c r="I167" s="263"/>
      <c r="J167" s="264">
        <f>ROUND(I167*H167,2)</f>
        <v>0</v>
      </c>
      <c r="K167" s="260" t="s">
        <v>21</v>
      </c>
      <c r="L167" s="265"/>
      <c r="M167" s="266" t="s">
        <v>21</v>
      </c>
      <c r="N167" s="267" t="s">
        <v>46</v>
      </c>
      <c r="O167" s="47"/>
      <c r="P167" s="230">
        <f>O167*H167</f>
        <v>0</v>
      </c>
      <c r="Q167" s="230">
        <v>0.00096000000000000002</v>
      </c>
      <c r="R167" s="230">
        <f>Q167*H167</f>
        <v>0.00096000000000000002</v>
      </c>
      <c r="S167" s="230">
        <v>0</v>
      </c>
      <c r="T167" s="231">
        <f>S167*H167</f>
        <v>0</v>
      </c>
      <c r="AR167" s="24" t="s">
        <v>320</v>
      </c>
      <c r="AT167" s="24" t="s">
        <v>246</v>
      </c>
      <c r="AU167" s="24" t="s">
        <v>153</v>
      </c>
      <c r="AY167" s="24" t="s">
        <v>144</v>
      </c>
      <c r="BE167" s="232">
        <f>IF(N167="základní",J167,0)</f>
        <v>0</v>
      </c>
      <c r="BF167" s="232">
        <f>IF(N167="snížená",J167,0)</f>
        <v>0</v>
      </c>
      <c r="BG167" s="232">
        <f>IF(N167="zákl. přenesená",J167,0)</f>
        <v>0</v>
      </c>
      <c r="BH167" s="232">
        <f>IF(N167="sníž. přenesená",J167,0)</f>
        <v>0</v>
      </c>
      <c r="BI167" s="232">
        <f>IF(N167="nulová",J167,0)</f>
        <v>0</v>
      </c>
      <c r="BJ167" s="24" t="s">
        <v>153</v>
      </c>
      <c r="BK167" s="232">
        <f>ROUND(I167*H167,2)</f>
        <v>0</v>
      </c>
      <c r="BL167" s="24" t="s">
        <v>239</v>
      </c>
      <c r="BM167" s="24" t="s">
        <v>1189</v>
      </c>
    </row>
    <row r="168" s="1" customFormat="1" ht="16.5" customHeight="1">
      <c r="B168" s="46"/>
      <c r="C168" s="221" t="s">
        <v>558</v>
      </c>
      <c r="D168" s="221" t="s">
        <v>147</v>
      </c>
      <c r="E168" s="222" t="s">
        <v>1190</v>
      </c>
      <c r="F168" s="223" t="s">
        <v>1191</v>
      </c>
      <c r="G168" s="224" t="s">
        <v>242</v>
      </c>
      <c r="H168" s="225">
        <v>1</v>
      </c>
      <c r="I168" s="226"/>
      <c r="J168" s="227">
        <f>ROUND(I168*H168,2)</f>
        <v>0</v>
      </c>
      <c r="K168" s="223" t="s">
        <v>840</v>
      </c>
      <c r="L168" s="72"/>
      <c r="M168" s="228" t="s">
        <v>21</v>
      </c>
      <c r="N168" s="229" t="s">
        <v>46</v>
      </c>
      <c r="O168" s="47"/>
      <c r="P168" s="230">
        <f>O168*H168</f>
        <v>0</v>
      </c>
      <c r="Q168" s="230">
        <v>0.00031</v>
      </c>
      <c r="R168" s="230">
        <f>Q168*H168</f>
        <v>0.00031</v>
      </c>
      <c r="S168" s="230">
        <v>0</v>
      </c>
      <c r="T168" s="231">
        <f>S168*H168</f>
        <v>0</v>
      </c>
      <c r="AR168" s="24" t="s">
        <v>239</v>
      </c>
      <c r="AT168" s="24" t="s">
        <v>147</v>
      </c>
      <c r="AU168" s="24" t="s">
        <v>153</v>
      </c>
      <c r="AY168" s="24" t="s">
        <v>144</v>
      </c>
      <c r="BE168" s="232">
        <f>IF(N168="základní",J168,0)</f>
        <v>0</v>
      </c>
      <c r="BF168" s="232">
        <f>IF(N168="snížená",J168,0)</f>
        <v>0</v>
      </c>
      <c r="BG168" s="232">
        <f>IF(N168="zákl. přenesená",J168,0)</f>
        <v>0</v>
      </c>
      <c r="BH168" s="232">
        <f>IF(N168="sníž. přenesená",J168,0)</f>
        <v>0</v>
      </c>
      <c r="BI168" s="232">
        <f>IF(N168="nulová",J168,0)</f>
        <v>0</v>
      </c>
      <c r="BJ168" s="24" t="s">
        <v>153</v>
      </c>
      <c r="BK168" s="232">
        <f>ROUND(I168*H168,2)</f>
        <v>0</v>
      </c>
      <c r="BL168" s="24" t="s">
        <v>239</v>
      </c>
      <c r="BM168" s="24" t="s">
        <v>1192</v>
      </c>
    </row>
    <row r="169" s="1" customFormat="1" ht="38.25" customHeight="1">
      <c r="B169" s="46"/>
      <c r="C169" s="221" t="s">
        <v>497</v>
      </c>
      <c r="D169" s="221" t="s">
        <v>147</v>
      </c>
      <c r="E169" s="222" t="s">
        <v>1193</v>
      </c>
      <c r="F169" s="223" t="s">
        <v>1194</v>
      </c>
      <c r="G169" s="224" t="s">
        <v>425</v>
      </c>
      <c r="H169" s="268"/>
      <c r="I169" s="226"/>
      <c r="J169" s="227">
        <f>ROUND(I169*H169,2)</f>
        <v>0</v>
      </c>
      <c r="K169" s="223" t="s">
        <v>840</v>
      </c>
      <c r="L169" s="72"/>
      <c r="M169" s="228" t="s">
        <v>21</v>
      </c>
      <c r="N169" s="229" t="s">
        <v>46</v>
      </c>
      <c r="O169" s="47"/>
      <c r="P169" s="230">
        <f>O169*H169</f>
        <v>0</v>
      </c>
      <c r="Q169" s="230">
        <v>0</v>
      </c>
      <c r="R169" s="230">
        <f>Q169*H169</f>
        <v>0</v>
      </c>
      <c r="S169" s="230">
        <v>0</v>
      </c>
      <c r="T169" s="231">
        <f>S169*H169</f>
        <v>0</v>
      </c>
      <c r="AR169" s="24" t="s">
        <v>239</v>
      </c>
      <c r="AT169" s="24" t="s">
        <v>147</v>
      </c>
      <c r="AU169" s="24" t="s">
        <v>153</v>
      </c>
      <c r="AY169" s="24" t="s">
        <v>144</v>
      </c>
      <c r="BE169" s="232">
        <f>IF(N169="základní",J169,0)</f>
        <v>0</v>
      </c>
      <c r="BF169" s="232">
        <f>IF(N169="snížená",J169,0)</f>
        <v>0</v>
      </c>
      <c r="BG169" s="232">
        <f>IF(N169="zákl. přenesená",J169,0)</f>
        <v>0</v>
      </c>
      <c r="BH169" s="232">
        <f>IF(N169="sníž. přenesená",J169,0)</f>
        <v>0</v>
      </c>
      <c r="BI169" s="232">
        <f>IF(N169="nulová",J169,0)</f>
        <v>0</v>
      </c>
      <c r="BJ169" s="24" t="s">
        <v>153</v>
      </c>
      <c r="BK169" s="232">
        <f>ROUND(I169*H169,2)</f>
        <v>0</v>
      </c>
      <c r="BL169" s="24" t="s">
        <v>239</v>
      </c>
      <c r="BM169" s="24" t="s">
        <v>1195</v>
      </c>
    </row>
    <row r="170" s="1" customFormat="1">
      <c r="B170" s="46"/>
      <c r="C170" s="74"/>
      <c r="D170" s="235" t="s">
        <v>167</v>
      </c>
      <c r="E170" s="74"/>
      <c r="F170" s="256" t="s">
        <v>683</v>
      </c>
      <c r="G170" s="74"/>
      <c r="H170" s="74"/>
      <c r="I170" s="191"/>
      <c r="J170" s="74"/>
      <c r="K170" s="74"/>
      <c r="L170" s="72"/>
      <c r="M170" s="257"/>
      <c r="N170" s="47"/>
      <c r="O170" s="47"/>
      <c r="P170" s="47"/>
      <c r="Q170" s="47"/>
      <c r="R170" s="47"/>
      <c r="S170" s="47"/>
      <c r="T170" s="95"/>
      <c r="AT170" s="24" t="s">
        <v>167</v>
      </c>
      <c r="AU170" s="24" t="s">
        <v>153</v>
      </c>
    </row>
    <row r="171" s="10" customFormat="1" ht="29.88" customHeight="1">
      <c r="B171" s="205"/>
      <c r="C171" s="206"/>
      <c r="D171" s="207" t="s">
        <v>73</v>
      </c>
      <c r="E171" s="219" t="s">
        <v>1196</v>
      </c>
      <c r="F171" s="219" t="s">
        <v>1197</v>
      </c>
      <c r="G171" s="206"/>
      <c r="H171" s="206"/>
      <c r="I171" s="209"/>
      <c r="J171" s="220">
        <f>BK171</f>
        <v>0</v>
      </c>
      <c r="K171" s="206"/>
      <c r="L171" s="211"/>
      <c r="M171" s="212"/>
      <c r="N171" s="213"/>
      <c r="O171" s="213"/>
      <c r="P171" s="214">
        <f>SUM(P172:P175)</f>
        <v>0</v>
      </c>
      <c r="Q171" s="213"/>
      <c r="R171" s="214">
        <f>SUM(R172:R175)</f>
        <v>0.01865</v>
      </c>
      <c r="S171" s="213"/>
      <c r="T171" s="215">
        <f>SUM(T172:T175)</f>
        <v>0</v>
      </c>
      <c r="AR171" s="216" t="s">
        <v>153</v>
      </c>
      <c r="AT171" s="217" t="s">
        <v>73</v>
      </c>
      <c r="AU171" s="217" t="s">
        <v>82</v>
      </c>
      <c r="AY171" s="216" t="s">
        <v>144</v>
      </c>
      <c r="BK171" s="218">
        <f>SUM(BK172:BK175)</f>
        <v>0</v>
      </c>
    </row>
    <row r="172" s="1" customFormat="1" ht="25.5" customHeight="1">
      <c r="B172" s="46"/>
      <c r="C172" s="221" t="s">
        <v>563</v>
      </c>
      <c r="D172" s="221" t="s">
        <v>147</v>
      </c>
      <c r="E172" s="222" t="s">
        <v>1198</v>
      </c>
      <c r="F172" s="223" t="s">
        <v>1199</v>
      </c>
      <c r="G172" s="224" t="s">
        <v>856</v>
      </c>
      <c r="H172" s="225">
        <v>1</v>
      </c>
      <c r="I172" s="226"/>
      <c r="J172" s="227">
        <f>ROUND(I172*H172,2)</f>
        <v>0</v>
      </c>
      <c r="K172" s="223" t="s">
        <v>151</v>
      </c>
      <c r="L172" s="72"/>
      <c r="M172" s="228" t="s">
        <v>21</v>
      </c>
      <c r="N172" s="229" t="s">
        <v>46</v>
      </c>
      <c r="O172" s="47"/>
      <c r="P172" s="230">
        <f>O172*H172</f>
        <v>0</v>
      </c>
      <c r="Q172" s="230">
        <v>0.01865</v>
      </c>
      <c r="R172" s="230">
        <f>Q172*H172</f>
        <v>0.01865</v>
      </c>
      <c r="S172" s="230">
        <v>0</v>
      </c>
      <c r="T172" s="231">
        <f>S172*H172</f>
        <v>0</v>
      </c>
      <c r="AR172" s="24" t="s">
        <v>239</v>
      </c>
      <c r="AT172" s="24" t="s">
        <v>147</v>
      </c>
      <c r="AU172" s="24" t="s">
        <v>153</v>
      </c>
      <c r="AY172" s="24" t="s">
        <v>144</v>
      </c>
      <c r="BE172" s="232">
        <f>IF(N172="základní",J172,0)</f>
        <v>0</v>
      </c>
      <c r="BF172" s="232">
        <f>IF(N172="snížená",J172,0)</f>
        <v>0</v>
      </c>
      <c r="BG172" s="232">
        <f>IF(N172="zákl. přenesená",J172,0)</f>
        <v>0</v>
      </c>
      <c r="BH172" s="232">
        <f>IF(N172="sníž. přenesená",J172,0)</f>
        <v>0</v>
      </c>
      <c r="BI172" s="232">
        <f>IF(N172="nulová",J172,0)</f>
        <v>0</v>
      </c>
      <c r="BJ172" s="24" t="s">
        <v>153</v>
      </c>
      <c r="BK172" s="232">
        <f>ROUND(I172*H172,2)</f>
        <v>0</v>
      </c>
      <c r="BL172" s="24" t="s">
        <v>239</v>
      </c>
      <c r="BM172" s="24" t="s">
        <v>1200</v>
      </c>
    </row>
    <row r="173" s="1" customFormat="1">
      <c r="B173" s="46"/>
      <c r="C173" s="74"/>
      <c r="D173" s="235" t="s">
        <v>167</v>
      </c>
      <c r="E173" s="74"/>
      <c r="F173" s="256" t="s">
        <v>1201</v>
      </c>
      <c r="G173" s="74"/>
      <c r="H173" s="74"/>
      <c r="I173" s="191"/>
      <c r="J173" s="74"/>
      <c r="K173" s="74"/>
      <c r="L173" s="72"/>
      <c r="M173" s="257"/>
      <c r="N173" s="47"/>
      <c r="O173" s="47"/>
      <c r="P173" s="47"/>
      <c r="Q173" s="47"/>
      <c r="R173" s="47"/>
      <c r="S173" s="47"/>
      <c r="T173" s="95"/>
      <c r="AT173" s="24" t="s">
        <v>167</v>
      </c>
      <c r="AU173" s="24" t="s">
        <v>153</v>
      </c>
    </row>
    <row r="174" s="1" customFormat="1" ht="38.25" customHeight="1">
      <c r="B174" s="46"/>
      <c r="C174" s="221" t="s">
        <v>571</v>
      </c>
      <c r="D174" s="221" t="s">
        <v>147</v>
      </c>
      <c r="E174" s="222" t="s">
        <v>1202</v>
      </c>
      <c r="F174" s="223" t="s">
        <v>1203</v>
      </c>
      <c r="G174" s="224" t="s">
        <v>425</v>
      </c>
      <c r="H174" s="268"/>
      <c r="I174" s="226"/>
      <c r="J174" s="227">
        <f>ROUND(I174*H174,2)</f>
        <v>0</v>
      </c>
      <c r="K174" s="223" t="s">
        <v>151</v>
      </c>
      <c r="L174" s="72"/>
      <c r="M174" s="228" t="s">
        <v>21</v>
      </c>
      <c r="N174" s="229" t="s">
        <v>46</v>
      </c>
      <c r="O174" s="47"/>
      <c r="P174" s="230">
        <f>O174*H174</f>
        <v>0</v>
      </c>
      <c r="Q174" s="230">
        <v>0</v>
      </c>
      <c r="R174" s="230">
        <f>Q174*H174</f>
        <v>0</v>
      </c>
      <c r="S174" s="230">
        <v>0</v>
      </c>
      <c r="T174" s="231">
        <f>S174*H174</f>
        <v>0</v>
      </c>
      <c r="AR174" s="24" t="s">
        <v>239</v>
      </c>
      <c r="AT174" s="24" t="s">
        <v>147</v>
      </c>
      <c r="AU174" s="24" t="s">
        <v>153</v>
      </c>
      <c r="AY174" s="24" t="s">
        <v>144</v>
      </c>
      <c r="BE174" s="232">
        <f>IF(N174="základní",J174,0)</f>
        <v>0</v>
      </c>
      <c r="BF174" s="232">
        <f>IF(N174="snížená",J174,0)</f>
        <v>0</v>
      </c>
      <c r="BG174" s="232">
        <f>IF(N174="zákl. přenesená",J174,0)</f>
        <v>0</v>
      </c>
      <c r="BH174" s="232">
        <f>IF(N174="sníž. přenesená",J174,0)</f>
        <v>0</v>
      </c>
      <c r="BI174" s="232">
        <f>IF(N174="nulová",J174,0)</f>
        <v>0</v>
      </c>
      <c r="BJ174" s="24" t="s">
        <v>153</v>
      </c>
      <c r="BK174" s="232">
        <f>ROUND(I174*H174,2)</f>
        <v>0</v>
      </c>
      <c r="BL174" s="24" t="s">
        <v>239</v>
      </c>
      <c r="BM174" s="24" t="s">
        <v>1204</v>
      </c>
    </row>
    <row r="175" s="1" customFormat="1">
      <c r="B175" s="46"/>
      <c r="C175" s="74"/>
      <c r="D175" s="235" t="s">
        <v>167</v>
      </c>
      <c r="E175" s="74"/>
      <c r="F175" s="256" t="s">
        <v>714</v>
      </c>
      <c r="G175" s="74"/>
      <c r="H175" s="74"/>
      <c r="I175" s="191"/>
      <c r="J175" s="74"/>
      <c r="K175" s="74"/>
      <c r="L175" s="72"/>
      <c r="M175" s="294"/>
      <c r="N175" s="291"/>
      <c r="O175" s="291"/>
      <c r="P175" s="291"/>
      <c r="Q175" s="291"/>
      <c r="R175" s="291"/>
      <c r="S175" s="291"/>
      <c r="T175" s="295"/>
      <c r="AT175" s="24" t="s">
        <v>167</v>
      </c>
      <c r="AU175" s="24" t="s">
        <v>153</v>
      </c>
    </row>
    <row r="176" s="1" customFormat="1" ht="6.96" customHeight="1">
      <c r="B176" s="67"/>
      <c r="C176" s="68"/>
      <c r="D176" s="68"/>
      <c r="E176" s="68"/>
      <c r="F176" s="68"/>
      <c r="G176" s="68"/>
      <c r="H176" s="68"/>
      <c r="I176" s="166"/>
      <c r="J176" s="68"/>
      <c r="K176" s="68"/>
      <c r="L176" s="72"/>
    </row>
  </sheetData>
  <sheetProtection sheet="1" autoFilter="0" formatColumns="0" formatRows="0" objects="1" scenarios="1" spinCount="100000" saltValue="XbI0sSRj3zR37noY/aT5haPoyONXwlqVcEhegFmqelRsARAxbeOe+PQ9VmMto9WLWZ5RWWj07HulpqDzdcuU0w==" hashValue="qXBf5BmJ2oNiAZYXUPyKnh6/+yqA8W+P275dbRJDbRp3Lr6g7NtCLZNKAQqe9CfsuAVGdfCHRrel1qdDk0z6Qg==" algorithmName="SHA-512" password="CC35"/>
  <autoFilter ref="C82:K175"/>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96</v>
      </c>
      <c r="G1" s="139" t="s">
        <v>97</v>
      </c>
      <c r="H1" s="139"/>
      <c r="I1" s="140"/>
      <c r="J1" s="139" t="s">
        <v>98</v>
      </c>
      <c r="K1" s="138" t="s">
        <v>99</v>
      </c>
      <c r="L1" s="139" t="s">
        <v>100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92</v>
      </c>
    </row>
    <row r="3" ht="6.96" customHeight="1">
      <c r="B3" s="25"/>
      <c r="C3" s="26"/>
      <c r="D3" s="26"/>
      <c r="E3" s="26"/>
      <c r="F3" s="26"/>
      <c r="G3" s="26"/>
      <c r="H3" s="26"/>
      <c r="I3" s="141"/>
      <c r="J3" s="26"/>
      <c r="K3" s="27"/>
      <c r="AT3" s="24" t="s">
        <v>82</v>
      </c>
    </row>
    <row r="4" ht="36.96" customHeight="1">
      <c r="B4" s="28"/>
      <c r="C4" s="29"/>
      <c r="D4" s="30" t="s">
        <v>101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Byt č.1 - Šultysova 167 KH</v>
      </c>
      <c r="F7" s="40"/>
      <c r="G7" s="40"/>
      <c r="H7" s="40"/>
      <c r="I7" s="142"/>
      <c r="J7" s="29"/>
      <c r="K7" s="31"/>
    </row>
    <row r="8" s="1" customFormat="1">
      <c r="B8" s="46"/>
      <c r="C8" s="47"/>
      <c r="D8" s="40" t="s">
        <v>102</v>
      </c>
      <c r="E8" s="47"/>
      <c r="F8" s="47"/>
      <c r="G8" s="47"/>
      <c r="H8" s="47"/>
      <c r="I8" s="144"/>
      <c r="J8" s="47"/>
      <c r="K8" s="51"/>
    </row>
    <row r="9" s="1" customFormat="1" ht="36.96" customHeight="1">
      <c r="B9" s="46"/>
      <c r="C9" s="47"/>
      <c r="D9" s="47"/>
      <c r="E9" s="145" t="s">
        <v>1205</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21</v>
      </c>
      <c r="G11" s="47"/>
      <c r="H11" s="47"/>
      <c r="I11" s="146" t="s">
        <v>22</v>
      </c>
      <c r="J11" s="35" t="s">
        <v>21</v>
      </c>
      <c r="K11" s="51"/>
    </row>
    <row r="12" s="1" customFormat="1" ht="14.4" customHeight="1">
      <c r="B12" s="46"/>
      <c r="C12" s="47"/>
      <c r="D12" s="40" t="s">
        <v>23</v>
      </c>
      <c r="E12" s="47"/>
      <c r="F12" s="35" t="s">
        <v>24</v>
      </c>
      <c r="G12" s="47"/>
      <c r="H12" s="47"/>
      <c r="I12" s="146" t="s">
        <v>25</v>
      </c>
      <c r="J12" s="147" t="str">
        <f>'Rekapitulace stavby'!AN8</f>
        <v>16. 3. 2018</v>
      </c>
      <c r="K12" s="51"/>
    </row>
    <row r="13" s="1" customFormat="1" ht="10.8" customHeight="1">
      <c r="B13" s="46"/>
      <c r="C13" s="47"/>
      <c r="D13" s="47"/>
      <c r="E13" s="47"/>
      <c r="F13" s="47"/>
      <c r="G13" s="47"/>
      <c r="H13" s="47"/>
      <c r="I13" s="144"/>
      <c r="J13" s="47"/>
      <c r="K13" s="51"/>
    </row>
    <row r="14" s="1" customFormat="1" ht="14.4" customHeight="1">
      <c r="B14" s="46"/>
      <c r="C14" s="47"/>
      <c r="D14" s="40" t="s">
        <v>27</v>
      </c>
      <c r="E14" s="47"/>
      <c r="F14" s="47"/>
      <c r="G14" s="47"/>
      <c r="H14" s="47"/>
      <c r="I14" s="146" t="s">
        <v>28</v>
      </c>
      <c r="J14" s="35" t="s">
        <v>21</v>
      </c>
      <c r="K14" s="51"/>
    </row>
    <row r="15" s="1" customFormat="1" ht="18" customHeight="1">
      <c r="B15" s="46"/>
      <c r="C15" s="47"/>
      <c r="D15" s="47"/>
      <c r="E15" s="35" t="s">
        <v>30</v>
      </c>
      <c r="F15" s="47"/>
      <c r="G15" s="47"/>
      <c r="H15" s="47"/>
      <c r="I15" s="146" t="s">
        <v>31</v>
      </c>
      <c r="J15" s="35" t="s">
        <v>21</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31</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28</v>
      </c>
      <c r="J20" s="35" t="str">
        <f>IF('Rekapitulace stavby'!AN16="","",'Rekapitulace stavby'!AN16)</f>
        <v/>
      </c>
      <c r="K20" s="51"/>
    </row>
    <row r="21" s="1" customFormat="1" ht="18" customHeight="1">
      <c r="B21" s="46"/>
      <c r="C21" s="47"/>
      <c r="D21" s="47"/>
      <c r="E21" s="35" t="str">
        <f>IF('Rekapitulace stavby'!E17="","",'Rekapitulace stavby'!E17)</f>
        <v>Kutnohorská stavební projekce,ing.Martin Hádek</v>
      </c>
      <c r="F21" s="47"/>
      <c r="G21" s="47"/>
      <c r="H21" s="47"/>
      <c r="I21" s="146" t="s">
        <v>31</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21</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ROUND(J81,2)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ROUND(SUM(BE81:BE106), 2)</f>
        <v>0</v>
      </c>
      <c r="G30" s="47"/>
      <c r="H30" s="47"/>
      <c r="I30" s="158">
        <v>0.20999999999999999</v>
      </c>
      <c r="J30" s="157">
        <f>ROUND(ROUND((SUM(BE81:BE106)), 2)*I30, 2)</f>
        <v>0</v>
      </c>
      <c r="K30" s="51"/>
    </row>
    <row r="31" s="1" customFormat="1" ht="14.4" customHeight="1">
      <c r="B31" s="46"/>
      <c r="C31" s="47"/>
      <c r="D31" s="47"/>
      <c r="E31" s="55" t="s">
        <v>46</v>
      </c>
      <c r="F31" s="157">
        <f>ROUND(SUM(BF81:BF106), 2)</f>
        <v>0</v>
      </c>
      <c r="G31" s="47"/>
      <c r="H31" s="47"/>
      <c r="I31" s="158">
        <v>0.14999999999999999</v>
      </c>
      <c r="J31" s="157">
        <f>ROUND(ROUND((SUM(BF81:BF106)), 2)*I31, 2)</f>
        <v>0</v>
      </c>
      <c r="K31" s="51"/>
    </row>
    <row r="32" hidden="1" s="1" customFormat="1" ht="14.4" customHeight="1">
      <c r="B32" s="46"/>
      <c r="C32" s="47"/>
      <c r="D32" s="47"/>
      <c r="E32" s="55" t="s">
        <v>47</v>
      </c>
      <c r="F32" s="157">
        <f>ROUND(SUM(BG81:BG106), 2)</f>
        <v>0</v>
      </c>
      <c r="G32" s="47"/>
      <c r="H32" s="47"/>
      <c r="I32" s="158">
        <v>0.20999999999999999</v>
      </c>
      <c r="J32" s="157">
        <v>0</v>
      </c>
      <c r="K32" s="51"/>
    </row>
    <row r="33" hidden="1" s="1" customFormat="1" ht="14.4" customHeight="1">
      <c r="B33" s="46"/>
      <c r="C33" s="47"/>
      <c r="D33" s="47"/>
      <c r="E33" s="55" t="s">
        <v>48</v>
      </c>
      <c r="F33" s="157">
        <f>ROUND(SUM(BH81:BH106), 2)</f>
        <v>0</v>
      </c>
      <c r="G33" s="47"/>
      <c r="H33" s="47"/>
      <c r="I33" s="158">
        <v>0.14999999999999999</v>
      </c>
      <c r="J33" s="157">
        <v>0</v>
      </c>
      <c r="K33" s="51"/>
    </row>
    <row r="34" hidden="1" s="1" customFormat="1" ht="14.4" customHeight="1">
      <c r="B34" s="46"/>
      <c r="C34" s="47"/>
      <c r="D34" s="47"/>
      <c r="E34" s="55" t="s">
        <v>49</v>
      </c>
      <c r="F34" s="157">
        <f>ROUND(SUM(BI81:BI106),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104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Byt č.1 - Šultysova 167 KH</v>
      </c>
      <c r="F45" s="40"/>
      <c r="G45" s="40"/>
      <c r="H45" s="40"/>
      <c r="I45" s="144"/>
      <c r="J45" s="47"/>
      <c r="K45" s="51"/>
    </row>
    <row r="46" s="1" customFormat="1" ht="14.4" customHeight="1">
      <c r="B46" s="46"/>
      <c r="C46" s="40" t="s">
        <v>102</v>
      </c>
      <c r="D46" s="47"/>
      <c r="E46" s="47"/>
      <c r="F46" s="47"/>
      <c r="G46" s="47"/>
      <c r="H46" s="47"/>
      <c r="I46" s="144"/>
      <c r="J46" s="47"/>
      <c r="K46" s="51"/>
    </row>
    <row r="47" s="1" customFormat="1" ht="17.25" customHeight="1">
      <c r="B47" s="46"/>
      <c r="C47" s="47"/>
      <c r="D47" s="47"/>
      <c r="E47" s="145" t="str">
        <f>E9</f>
        <v>17707PL - Vnitřní plynovod</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23</v>
      </c>
      <c r="D49" s="47"/>
      <c r="E49" s="47"/>
      <c r="F49" s="35" t="str">
        <f>F12</f>
        <v>Šultysova 167, Kutná Hora - Vnitřní Město</v>
      </c>
      <c r="G49" s="47"/>
      <c r="H49" s="47"/>
      <c r="I49" s="146" t="s">
        <v>25</v>
      </c>
      <c r="J49" s="147" t="str">
        <f>IF(J12="","",J12)</f>
        <v>16. 3. 2018</v>
      </c>
      <c r="K49" s="51"/>
    </row>
    <row r="50" s="1" customFormat="1" ht="6.96" customHeight="1">
      <c r="B50" s="46"/>
      <c r="C50" s="47"/>
      <c r="D50" s="47"/>
      <c r="E50" s="47"/>
      <c r="F50" s="47"/>
      <c r="G50" s="47"/>
      <c r="H50" s="47"/>
      <c r="I50" s="144"/>
      <c r="J50" s="47"/>
      <c r="K50" s="51"/>
    </row>
    <row r="51" s="1" customFormat="1">
      <c r="B51" s="46"/>
      <c r="C51" s="40" t="s">
        <v>27</v>
      </c>
      <c r="D51" s="47"/>
      <c r="E51" s="47"/>
      <c r="F51" s="35" t="str">
        <f>E15</f>
        <v>Město Kutná Hora</v>
      </c>
      <c r="G51" s="47"/>
      <c r="H51" s="47"/>
      <c r="I51" s="146" t="s">
        <v>35</v>
      </c>
      <c r="J51" s="44" t="str">
        <f>E21</f>
        <v>Kutnohorská stavební projekce,ing.Martin Hádek</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105</v>
      </c>
      <c r="D54" s="159"/>
      <c r="E54" s="159"/>
      <c r="F54" s="159"/>
      <c r="G54" s="159"/>
      <c r="H54" s="159"/>
      <c r="I54" s="173"/>
      <c r="J54" s="174" t="s">
        <v>106</v>
      </c>
      <c r="K54" s="175"/>
    </row>
    <row r="55" s="1" customFormat="1" ht="10.32" customHeight="1">
      <c r="B55" s="46"/>
      <c r="C55" s="47"/>
      <c r="D55" s="47"/>
      <c r="E55" s="47"/>
      <c r="F55" s="47"/>
      <c r="G55" s="47"/>
      <c r="H55" s="47"/>
      <c r="I55" s="144"/>
      <c r="J55" s="47"/>
      <c r="K55" s="51"/>
    </row>
    <row r="56" s="1" customFormat="1" ht="29.28" customHeight="1">
      <c r="B56" s="46"/>
      <c r="C56" s="176" t="s">
        <v>107</v>
      </c>
      <c r="D56" s="47"/>
      <c r="E56" s="47"/>
      <c r="F56" s="47"/>
      <c r="G56" s="47"/>
      <c r="H56" s="47"/>
      <c r="I56" s="144"/>
      <c r="J56" s="155">
        <f>J81</f>
        <v>0</v>
      </c>
      <c r="K56" s="51"/>
      <c r="AU56" s="24" t="s">
        <v>108</v>
      </c>
    </row>
    <row r="57" s="7" customFormat="1" ht="24.96" customHeight="1">
      <c r="B57" s="177"/>
      <c r="C57" s="178"/>
      <c r="D57" s="179" t="s">
        <v>109</v>
      </c>
      <c r="E57" s="180"/>
      <c r="F57" s="180"/>
      <c r="G57" s="180"/>
      <c r="H57" s="180"/>
      <c r="I57" s="181"/>
      <c r="J57" s="182">
        <f>J82</f>
        <v>0</v>
      </c>
      <c r="K57" s="183"/>
    </row>
    <row r="58" s="8" customFormat="1" ht="19.92" customHeight="1">
      <c r="B58" s="184"/>
      <c r="C58" s="185"/>
      <c r="D58" s="186" t="s">
        <v>812</v>
      </c>
      <c r="E58" s="187"/>
      <c r="F58" s="187"/>
      <c r="G58" s="187"/>
      <c r="H58" s="187"/>
      <c r="I58" s="188"/>
      <c r="J58" s="189">
        <f>J83</f>
        <v>0</v>
      </c>
      <c r="K58" s="190"/>
    </row>
    <row r="59" s="7" customFormat="1" ht="24.96" customHeight="1">
      <c r="B59" s="177"/>
      <c r="C59" s="178"/>
      <c r="D59" s="179" t="s">
        <v>115</v>
      </c>
      <c r="E59" s="180"/>
      <c r="F59" s="180"/>
      <c r="G59" s="180"/>
      <c r="H59" s="180"/>
      <c r="I59" s="181"/>
      <c r="J59" s="182">
        <f>J87</f>
        <v>0</v>
      </c>
      <c r="K59" s="183"/>
    </row>
    <row r="60" s="8" customFormat="1" ht="19.92" customHeight="1">
      <c r="B60" s="184"/>
      <c r="C60" s="185"/>
      <c r="D60" s="186" t="s">
        <v>1206</v>
      </c>
      <c r="E60" s="187"/>
      <c r="F60" s="187"/>
      <c r="G60" s="187"/>
      <c r="H60" s="187"/>
      <c r="I60" s="188"/>
      <c r="J60" s="189">
        <f>J88</f>
        <v>0</v>
      </c>
      <c r="K60" s="190"/>
    </row>
    <row r="61" s="8" customFormat="1" ht="19.92" customHeight="1">
      <c r="B61" s="184"/>
      <c r="C61" s="185"/>
      <c r="D61" s="186" t="s">
        <v>124</v>
      </c>
      <c r="E61" s="187"/>
      <c r="F61" s="187"/>
      <c r="G61" s="187"/>
      <c r="H61" s="187"/>
      <c r="I61" s="188"/>
      <c r="J61" s="189">
        <f>J104</f>
        <v>0</v>
      </c>
      <c r="K61" s="190"/>
    </row>
    <row r="62" s="1" customFormat="1" ht="21.84" customHeight="1">
      <c r="B62" s="46"/>
      <c r="C62" s="47"/>
      <c r="D62" s="47"/>
      <c r="E62" s="47"/>
      <c r="F62" s="47"/>
      <c r="G62" s="47"/>
      <c r="H62" s="47"/>
      <c r="I62" s="144"/>
      <c r="J62" s="47"/>
      <c r="K62" s="51"/>
    </row>
    <row r="63" s="1" customFormat="1" ht="6.96" customHeight="1">
      <c r="B63" s="67"/>
      <c r="C63" s="68"/>
      <c r="D63" s="68"/>
      <c r="E63" s="68"/>
      <c r="F63" s="68"/>
      <c r="G63" s="68"/>
      <c r="H63" s="68"/>
      <c r="I63" s="166"/>
      <c r="J63" s="68"/>
      <c r="K63" s="69"/>
    </row>
    <row r="67" s="1" customFormat="1" ht="6.96" customHeight="1">
      <c r="B67" s="70"/>
      <c r="C67" s="71"/>
      <c r="D67" s="71"/>
      <c r="E67" s="71"/>
      <c r="F67" s="71"/>
      <c r="G67" s="71"/>
      <c r="H67" s="71"/>
      <c r="I67" s="169"/>
      <c r="J67" s="71"/>
      <c r="K67" s="71"/>
      <c r="L67" s="72"/>
    </row>
    <row r="68" s="1" customFormat="1" ht="36.96" customHeight="1">
      <c r="B68" s="46"/>
      <c r="C68" s="73" t="s">
        <v>128</v>
      </c>
      <c r="D68" s="74"/>
      <c r="E68" s="74"/>
      <c r="F68" s="74"/>
      <c r="G68" s="74"/>
      <c r="H68" s="74"/>
      <c r="I68" s="191"/>
      <c r="J68" s="74"/>
      <c r="K68" s="74"/>
      <c r="L68" s="72"/>
    </row>
    <row r="69" s="1" customFormat="1" ht="6.96" customHeight="1">
      <c r="B69" s="46"/>
      <c r="C69" s="74"/>
      <c r="D69" s="74"/>
      <c r="E69" s="74"/>
      <c r="F69" s="74"/>
      <c r="G69" s="74"/>
      <c r="H69" s="74"/>
      <c r="I69" s="191"/>
      <c r="J69" s="74"/>
      <c r="K69" s="74"/>
      <c r="L69" s="72"/>
    </row>
    <row r="70" s="1" customFormat="1" ht="14.4" customHeight="1">
      <c r="B70" s="46"/>
      <c r="C70" s="76" t="s">
        <v>18</v>
      </c>
      <c r="D70" s="74"/>
      <c r="E70" s="74"/>
      <c r="F70" s="74"/>
      <c r="G70" s="74"/>
      <c r="H70" s="74"/>
      <c r="I70" s="191"/>
      <c r="J70" s="74"/>
      <c r="K70" s="74"/>
      <c r="L70" s="72"/>
    </row>
    <row r="71" s="1" customFormat="1" ht="16.5" customHeight="1">
      <c r="B71" s="46"/>
      <c r="C71" s="74"/>
      <c r="D71" s="74"/>
      <c r="E71" s="192" t="str">
        <f>E7</f>
        <v>Byt č.1 - Šultysova 167 KH</v>
      </c>
      <c r="F71" s="76"/>
      <c r="G71" s="76"/>
      <c r="H71" s="76"/>
      <c r="I71" s="191"/>
      <c r="J71" s="74"/>
      <c r="K71" s="74"/>
      <c r="L71" s="72"/>
    </row>
    <row r="72" s="1" customFormat="1" ht="14.4" customHeight="1">
      <c r="B72" s="46"/>
      <c r="C72" s="76" t="s">
        <v>102</v>
      </c>
      <c r="D72" s="74"/>
      <c r="E72" s="74"/>
      <c r="F72" s="74"/>
      <c r="G72" s="74"/>
      <c r="H72" s="74"/>
      <c r="I72" s="191"/>
      <c r="J72" s="74"/>
      <c r="K72" s="74"/>
      <c r="L72" s="72"/>
    </row>
    <row r="73" s="1" customFormat="1" ht="17.25" customHeight="1">
      <c r="B73" s="46"/>
      <c r="C73" s="74"/>
      <c r="D73" s="74"/>
      <c r="E73" s="82" t="str">
        <f>E9</f>
        <v>17707PL - Vnitřní plynovod</v>
      </c>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8" customHeight="1">
      <c r="B75" s="46"/>
      <c r="C75" s="76" t="s">
        <v>23</v>
      </c>
      <c r="D75" s="74"/>
      <c r="E75" s="74"/>
      <c r="F75" s="193" t="str">
        <f>F12</f>
        <v>Šultysova 167, Kutná Hora - Vnitřní Město</v>
      </c>
      <c r="G75" s="74"/>
      <c r="H75" s="74"/>
      <c r="I75" s="194" t="s">
        <v>25</v>
      </c>
      <c r="J75" s="85" t="str">
        <f>IF(J12="","",J12)</f>
        <v>16. 3. 2018</v>
      </c>
      <c r="K75" s="74"/>
      <c r="L75" s="72"/>
    </row>
    <row r="76" s="1" customFormat="1" ht="6.96" customHeight="1">
      <c r="B76" s="46"/>
      <c r="C76" s="74"/>
      <c r="D76" s="74"/>
      <c r="E76" s="74"/>
      <c r="F76" s="74"/>
      <c r="G76" s="74"/>
      <c r="H76" s="74"/>
      <c r="I76" s="191"/>
      <c r="J76" s="74"/>
      <c r="K76" s="74"/>
      <c r="L76" s="72"/>
    </row>
    <row r="77" s="1" customFormat="1">
      <c r="B77" s="46"/>
      <c r="C77" s="76" t="s">
        <v>27</v>
      </c>
      <c r="D77" s="74"/>
      <c r="E77" s="74"/>
      <c r="F77" s="193" t="str">
        <f>E15</f>
        <v>Město Kutná Hora</v>
      </c>
      <c r="G77" s="74"/>
      <c r="H77" s="74"/>
      <c r="I77" s="194" t="s">
        <v>35</v>
      </c>
      <c r="J77" s="193" t="str">
        <f>E21</f>
        <v>Kutnohorská stavební projekce,ing.Martin Hádek</v>
      </c>
      <c r="K77" s="74"/>
      <c r="L77" s="72"/>
    </row>
    <row r="78" s="1" customFormat="1" ht="14.4" customHeight="1">
      <c r="B78" s="46"/>
      <c r="C78" s="76" t="s">
        <v>33</v>
      </c>
      <c r="D78" s="74"/>
      <c r="E78" s="74"/>
      <c r="F78" s="193" t="str">
        <f>IF(E18="","",E18)</f>
        <v/>
      </c>
      <c r="G78" s="74"/>
      <c r="H78" s="74"/>
      <c r="I78" s="191"/>
      <c r="J78" s="74"/>
      <c r="K78" s="74"/>
      <c r="L78" s="72"/>
    </row>
    <row r="79" s="1" customFormat="1" ht="10.32" customHeight="1">
      <c r="B79" s="46"/>
      <c r="C79" s="74"/>
      <c r="D79" s="74"/>
      <c r="E79" s="74"/>
      <c r="F79" s="74"/>
      <c r="G79" s="74"/>
      <c r="H79" s="74"/>
      <c r="I79" s="191"/>
      <c r="J79" s="74"/>
      <c r="K79" s="74"/>
      <c r="L79" s="72"/>
    </row>
    <row r="80" s="9" customFormat="1" ht="29.28" customHeight="1">
      <c r="B80" s="195"/>
      <c r="C80" s="196" t="s">
        <v>129</v>
      </c>
      <c r="D80" s="197" t="s">
        <v>59</v>
      </c>
      <c r="E80" s="197" t="s">
        <v>55</v>
      </c>
      <c r="F80" s="197" t="s">
        <v>130</v>
      </c>
      <c r="G80" s="197" t="s">
        <v>131</v>
      </c>
      <c r="H80" s="197" t="s">
        <v>132</v>
      </c>
      <c r="I80" s="198" t="s">
        <v>133</v>
      </c>
      <c r="J80" s="197" t="s">
        <v>106</v>
      </c>
      <c r="K80" s="199" t="s">
        <v>134</v>
      </c>
      <c r="L80" s="200"/>
      <c r="M80" s="102" t="s">
        <v>135</v>
      </c>
      <c r="N80" s="103" t="s">
        <v>44</v>
      </c>
      <c r="O80" s="103" t="s">
        <v>136</v>
      </c>
      <c r="P80" s="103" t="s">
        <v>137</v>
      </c>
      <c r="Q80" s="103" t="s">
        <v>138</v>
      </c>
      <c r="R80" s="103" t="s">
        <v>139</v>
      </c>
      <c r="S80" s="103" t="s">
        <v>140</v>
      </c>
      <c r="T80" s="104" t="s">
        <v>141</v>
      </c>
    </row>
    <row r="81" s="1" customFormat="1" ht="29.28" customHeight="1">
      <c r="B81" s="46"/>
      <c r="C81" s="108" t="s">
        <v>107</v>
      </c>
      <c r="D81" s="74"/>
      <c r="E81" s="74"/>
      <c r="F81" s="74"/>
      <c r="G81" s="74"/>
      <c r="H81" s="74"/>
      <c r="I81" s="191"/>
      <c r="J81" s="201">
        <f>BK81</f>
        <v>0</v>
      </c>
      <c r="K81" s="74"/>
      <c r="L81" s="72"/>
      <c r="M81" s="105"/>
      <c r="N81" s="106"/>
      <c r="O81" s="106"/>
      <c r="P81" s="202">
        <f>P82+P87</f>
        <v>0</v>
      </c>
      <c r="Q81" s="106"/>
      <c r="R81" s="202">
        <f>R82+R87</f>
        <v>0.16213</v>
      </c>
      <c r="S81" s="106"/>
      <c r="T81" s="203">
        <f>T82+T87</f>
        <v>0</v>
      </c>
      <c r="AT81" s="24" t="s">
        <v>73</v>
      </c>
      <c r="AU81" s="24" t="s">
        <v>108</v>
      </c>
      <c r="BK81" s="204">
        <f>BK82+BK87</f>
        <v>0</v>
      </c>
    </row>
    <row r="82" s="10" customFormat="1" ht="37.44" customHeight="1">
      <c r="B82" s="205"/>
      <c r="C82" s="206"/>
      <c r="D82" s="207" t="s">
        <v>73</v>
      </c>
      <c r="E82" s="208" t="s">
        <v>142</v>
      </c>
      <c r="F82" s="208" t="s">
        <v>143</v>
      </c>
      <c r="G82" s="206"/>
      <c r="H82" s="206"/>
      <c r="I82" s="209"/>
      <c r="J82" s="210">
        <f>BK82</f>
        <v>0</v>
      </c>
      <c r="K82" s="206"/>
      <c r="L82" s="211"/>
      <c r="M82" s="212"/>
      <c r="N82" s="213"/>
      <c r="O82" s="213"/>
      <c r="P82" s="214">
        <f>P83</f>
        <v>0</v>
      </c>
      <c r="Q82" s="213"/>
      <c r="R82" s="214">
        <f>R83</f>
        <v>0.13500000000000001</v>
      </c>
      <c r="S82" s="213"/>
      <c r="T82" s="215">
        <f>T83</f>
        <v>0</v>
      </c>
      <c r="AR82" s="216" t="s">
        <v>82</v>
      </c>
      <c r="AT82" s="217" t="s">
        <v>73</v>
      </c>
      <c r="AU82" s="217" t="s">
        <v>74</v>
      </c>
      <c r="AY82" s="216" t="s">
        <v>144</v>
      </c>
      <c r="BK82" s="218">
        <f>BK83</f>
        <v>0</v>
      </c>
    </row>
    <row r="83" s="10" customFormat="1" ht="19.92" customHeight="1">
      <c r="B83" s="205"/>
      <c r="C83" s="206"/>
      <c r="D83" s="207" t="s">
        <v>73</v>
      </c>
      <c r="E83" s="219" t="s">
        <v>198</v>
      </c>
      <c r="F83" s="219" t="s">
        <v>818</v>
      </c>
      <c r="G83" s="206"/>
      <c r="H83" s="206"/>
      <c r="I83" s="209"/>
      <c r="J83" s="220">
        <f>BK83</f>
        <v>0</v>
      </c>
      <c r="K83" s="206"/>
      <c r="L83" s="211"/>
      <c r="M83" s="212"/>
      <c r="N83" s="213"/>
      <c r="O83" s="213"/>
      <c r="P83" s="214">
        <f>SUM(P84:P86)</f>
        <v>0</v>
      </c>
      <c r="Q83" s="213"/>
      <c r="R83" s="214">
        <f>SUM(R84:R86)</f>
        <v>0.13500000000000001</v>
      </c>
      <c r="S83" s="213"/>
      <c r="T83" s="215">
        <f>SUM(T84:T86)</f>
        <v>0</v>
      </c>
      <c r="AR83" s="216" t="s">
        <v>82</v>
      </c>
      <c r="AT83" s="217" t="s">
        <v>73</v>
      </c>
      <c r="AU83" s="217" t="s">
        <v>82</v>
      </c>
      <c r="AY83" s="216" t="s">
        <v>144</v>
      </c>
      <c r="BK83" s="218">
        <f>SUM(BK84:BK86)</f>
        <v>0</v>
      </c>
    </row>
    <row r="84" s="1" customFormat="1" ht="38.25" customHeight="1">
      <c r="B84" s="46"/>
      <c r="C84" s="221" t="s">
        <v>82</v>
      </c>
      <c r="D84" s="221" t="s">
        <v>147</v>
      </c>
      <c r="E84" s="222" t="s">
        <v>1207</v>
      </c>
      <c r="F84" s="223" t="s">
        <v>1208</v>
      </c>
      <c r="G84" s="224" t="s">
        <v>808</v>
      </c>
      <c r="H84" s="225">
        <v>1</v>
      </c>
      <c r="I84" s="226"/>
      <c r="J84" s="227">
        <f>ROUND(I84*H84,2)</f>
        <v>0</v>
      </c>
      <c r="K84" s="223" t="s">
        <v>21</v>
      </c>
      <c r="L84" s="72"/>
      <c r="M84" s="228" t="s">
        <v>21</v>
      </c>
      <c r="N84" s="229" t="s">
        <v>46</v>
      </c>
      <c r="O84" s="47"/>
      <c r="P84" s="230">
        <f>O84*H84</f>
        <v>0</v>
      </c>
      <c r="Q84" s="230">
        <v>0.13500000000000001</v>
      </c>
      <c r="R84" s="230">
        <f>Q84*H84</f>
        <v>0.13500000000000001</v>
      </c>
      <c r="S84" s="230">
        <v>0</v>
      </c>
      <c r="T84" s="231">
        <f>S84*H84</f>
        <v>0</v>
      </c>
      <c r="AR84" s="24" t="s">
        <v>493</v>
      </c>
      <c r="AT84" s="24" t="s">
        <v>147</v>
      </c>
      <c r="AU84" s="24" t="s">
        <v>153</v>
      </c>
      <c r="AY84" s="24" t="s">
        <v>144</v>
      </c>
      <c r="BE84" s="232">
        <f>IF(N84="základní",J84,0)</f>
        <v>0</v>
      </c>
      <c r="BF84" s="232">
        <f>IF(N84="snížená",J84,0)</f>
        <v>0</v>
      </c>
      <c r="BG84" s="232">
        <f>IF(N84="zákl. přenesená",J84,0)</f>
        <v>0</v>
      </c>
      <c r="BH84" s="232">
        <f>IF(N84="sníž. přenesená",J84,0)</f>
        <v>0</v>
      </c>
      <c r="BI84" s="232">
        <f>IF(N84="nulová",J84,0)</f>
        <v>0</v>
      </c>
      <c r="BJ84" s="24" t="s">
        <v>153</v>
      </c>
      <c r="BK84" s="232">
        <f>ROUND(I84*H84,2)</f>
        <v>0</v>
      </c>
      <c r="BL84" s="24" t="s">
        <v>493</v>
      </c>
      <c r="BM84" s="24" t="s">
        <v>1209</v>
      </c>
    </row>
    <row r="85" s="11" customFormat="1">
      <c r="B85" s="233"/>
      <c r="C85" s="234"/>
      <c r="D85" s="235" t="s">
        <v>155</v>
      </c>
      <c r="E85" s="234"/>
      <c r="F85" s="237" t="s">
        <v>1210</v>
      </c>
      <c r="G85" s="234"/>
      <c r="H85" s="238">
        <v>1</v>
      </c>
      <c r="I85" s="239"/>
      <c r="J85" s="234"/>
      <c r="K85" s="234"/>
      <c r="L85" s="240"/>
      <c r="M85" s="241"/>
      <c r="N85" s="242"/>
      <c r="O85" s="242"/>
      <c r="P85" s="242"/>
      <c r="Q85" s="242"/>
      <c r="R85" s="242"/>
      <c r="S85" s="242"/>
      <c r="T85" s="243"/>
      <c r="AT85" s="244" t="s">
        <v>155</v>
      </c>
      <c r="AU85" s="244" t="s">
        <v>153</v>
      </c>
      <c r="AV85" s="11" t="s">
        <v>153</v>
      </c>
      <c r="AW85" s="11" t="s">
        <v>6</v>
      </c>
      <c r="AX85" s="11" t="s">
        <v>82</v>
      </c>
      <c r="AY85" s="244" t="s">
        <v>144</v>
      </c>
    </row>
    <row r="86" s="1" customFormat="1" ht="16.5" customHeight="1">
      <c r="B86" s="46"/>
      <c r="C86" s="221" t="s">
        <v>153</v>
      </c>
      <c r="D86" s="221" t="s">
        <v>147</v>
      </c>
      <c r="E86" s="222" t="s">
        <v>1211</v>
      </c>
      <c r="F86" s="223" t="s">
        <v>1212</v>
      </c>
      <c r="G86" s="224" t="s">
        <v>1213</v>
      </c>
      <c r="H86" s="225">
        <v>1</v>
      </c>
      <c r="I86" s="226"/>
      <c r="J86" s="227">
        <f>ROUND(I86*H86,2)</f>
        <v>0</v>
      </c>
      <c r="K86" s="223" t="s">
        <v>21</v>
      </c>
      <c r="L86" s="72"/>
      <c r="M86" s="228" t="s">
        <v>21</v>
      </c>
      <c r="N86" s="229" t="s">
        <v>46</v>
      </c>
      <c r="O86" s="47"/>
      <c r="P86" s="230">
        <f>O86*H86</f>
        <v>0</v>
      </c>
      <c r="Q86" s="230">
        <v>0</v>
      </c>
      <c r="R86" s="230">
        <f>Q86*H86</f>
        <v>0</v>
      </c>
      <c r="S86" s="230">
        <v>0</v>
      </c>
      <c r="T86" s="231">
        <f>S86*H86</f>
        <v>0</v>
      </c>
      <c r="AR86" s="24" t="s">
        <v>239</v>
      </c>
      <c r="AT86" s="24" t="s">
        <v>147</v>
      </c>
      <c r="AU86" s="24" t="s">
        <v>153</v>
      </c>
      <c r="AY86" s="24" t="s">
        <v>144</v>
      </c>
      <c r="BE86" s="232">
        <f>IF(N86="základní",J86,0)</f>
        <v>0</v>
      </c>
      <c r="BF86" s="232">
        <f>IF(N86="snížená",J86,0)</f>
        <v>0</v>
      </c>
      <c r="BG86" s="232">
        <f>IF(N86="zákl. přenesená",J86,0)</f>
        <v>0</v>
      </c>
      <c r="BH86" s="232">
        <f>IF(N86="sníž. přenesená",J86,0)</f>
        <v>0</v>
      </c>
      <c r="BI86" s="232">
        <f>IF(N86="nulová",J86,0)</f>
        <v>0</v>
      </c>
      <c r="BJ86" s="24" t="s">
        <v>153</v>
      </c>
      <c r="BK86" s="232">
        <f>ROUND(I86*H86,2)</f>
        <v>0</v>
      </c>
      <c r="BL86" s="24" t="s">
        <v>239</v>
      </c>
      <c r="BM86" s="24" t="s">
        <v>1214</v>
      </c>
    </row>
    <row r="87" s="10" customFormat="1" ht="37.44" customHeight="1">
      <c r="B87" s="205"/>
      <c r="C87" s="206"/>
      <c r="D87" s="207" t="s">
        <v>73</v>
      </c>
      <c r="E87" s="208" t="s">
        <v>369</v>
      </c>
      <c r="F87" s="208" t="s">
        <v>370</v>
      </c>
      <c r="G87" s="206"/>
      <c r="H87" s="206"/>
      <c r="I87" s="209"/>
      <c r="J87" s="210">
        <f>BK87</f>
        <v>0</v>
      </c>
      <c r="K87" s="206"/>
      <c r="L87" s="211"/>
      <c r="M87" s="212"/>
      <c r="N87" s="213"/>
      <c r="O87" s="213"/>
      <c r="P87" s="214">
        <f>P88+P104</f>
        <v>0</v>
      </c>
      <c r="Q87" s="213"/>
      <c r="R87" s="214">
        <f>R88+R104</f>
        <v>0.027130000000000001</v>
      </c>
      <c r="S87" s="213"/>
      <c r="T87" s="215">
        <f>T88+T104</f>
        <v>0</v>
      </c>
      <c r="AR87" s="216" t="s">
        <v>153</v>
      </c>
      <c r="AT87" s="217" t="s">
        <v>73</v>
      </c>
      <c r="AU87" s="217" t="s">
        <v>74</v>
      </c>
      <c r="AY87" s="216" t="s">
        <v>144</v>
      </c>
      <c r="BK87" s="218">
        <f>BK88+BK104</f>
        <v>0</v>
      </c>
    </row>
    <row r="88" s="10" customFormat="1" ht="19.92" customHeight="1">
      <c r="B88" s="205"/>
      <c r="C88" s="206"/>
      <c r="D88" s="207" t="s">
        <v>73</v>
      </c>
      <c r="E88" s="219" t="s">
        <v>1215</v>
      </c>
      <c r="F88" s="219" t="s">
        <v>1216</v>
      </c>
      <c r="G88" s="206"/>
      <c r="H88" s="206"/>
      <c r="I88" s="209"/>
      <c r="J88" s="220">
        <f>BK88</f>
        <v>0</v>
      </c>
      <c r="K88" s="206"/>
      <c r="L88" s="211"/>
      <c r="M88" s="212"/>
      <c r="N88" s="213"/>
      <c r="O88" s="213"/>
      <c r="P88" s="214">
        <f>SUM(P89:P103)</f>
        <v>0</v>
      </c>
      <c r="Q88" s="213"/>
      <c r="R88" s="214">
        <f>SUM(R89:R103)</f>
        <v>0.026500000000000003</v>
      </c>
      <c r="S88" s="213"/>
      <c r="T88" s="215">
        <f>SUM(T89:T103)</f>
        <v>0</v>
      </c>
      <c r="AR88" s="216" t="s">
        <v>153</v>
      </c>
      <c r="AT88" s="217" t="s">
        <v>73</v>
      </c>
      <c r="AU88" s="217" t="s">
        <v>82</v>
      </c>
      <c r="AY88" s="216" t="s">
        <v>144</v>
      </c>
      <c r="BK88" s="218">
        <f>SUM(BK89:BK103)</f>
        <v>0</v>
      </c>
    </row>
    <row r="89" s="1" customFormat="1" ht="16.5" customHeight="1">
      <c r="B89" s="46"/>
      <c r="C89" s="221" t="s">
        <v>189</v>
      </c>
      <c r="D89" s="221" t="s">
        <v>147</v>
      </c>
      <c r="E89" s="222" t="s">
        <v>1217</v>
      </c>
      <c r="F89" s="223" t="s">
        <v>1218</v>
      </c>
      <c r="G89" s="224" t="s">
        <v>856</v>
      </c>
      <c r="H89" s="225">
        <v>1</v>
      </c>
      <c r="I89" s="226"/>
      <c r="J89" s="227">
        <f>ROUND(I89*H89,2)</f>
        <v>0</v>
      </c>
      <c r="K89" s="223" t="s">
        <v>21</v>
      </c>
      <c r="L89" s="72"/>
      <c r="M89" s="228" t="s">
        <v>21</v>
      </c>
      <c r="N89" s="229" t="s">
        <v>46</v>
      </c>
      <c r="O89" s="47"/>
      <c r="P89" s="230">
        <f>O89*H89</f>
        <v>0</v>
      </c>
      <c r="Q89" s="230">
        <v>0.00346</v>
      </c>
      <c r="R89" s="230">
        <f>Q89*H89</f>
        <v>0.00346</v>
      </c>
      <c r="S89" s="230">
        <v>0</v>
      </c>
      <c r="T89" s="231">
        <f>S89*H89</f>
        <v>0</v>
      </c>
      <c r="AR89" s="24" t="s">
        <v>239</v>
      </c>
      <c r="AT89" s="24" t="s">
        <v>147</v>
      </c>
      <c r="AU89" s="24" t="s">
        <v>153</v>
      </c>
      <c r="AY89" s="24" t="s">
        <v>144</v>
      </c>
      <c r="BE89" s="232">
        <f>IF(N89="základní",J89,0)</f>
        <v>0</v>
      </c>
      <c r="BF89" s="232">
        <f>IF(N89="snížená",J89,0)</f>
        <v>0</v>
      </c>
      <c r="BG89" s="232">
        <f>IF(N89="zákl. přenesená",J89,0)</f>
        <v>0</v>
      </c>
      <c r="BH89" s="232">
        <f>IF(N89="sníž. přenesená",J89,0)</f>
        <v>0</v>
      </c>
      <c r="BI89" s="232">
        <f>IF(N89="nulová",J89,0)</f>
        <v>0</v>
      </c>
      <c r="BJ89" s="24" t="s">
        <v>153</v>
      </c>
      <c r="BK89" s="232">
        <f>ROUND(I89*H89,2)</f>
        <v>0</v>
      </c>
      <c r="BL89" s="24" t="s">
        <v>239</v>
      </c>
      <c r="BM89" s="24" t="s">
        <v>1219</v>
      </c>
    </row>
    <row r="90" s="1" customFormat="1" ht="16.5" customHeight="1">
      <c r="B90" s="46"/>
      <c r="C90" s="221" t="s">
        <v>194</v>
      </c>
      <c r="D90" s="221" t="s">
        <v>147</v>
      </c>
      <c r="E90" s="222" t="s">
        <v>1220</v>
      </c>
      <c r="F90" s="223" t="s">
        <v>1221</v>
      </c>
      <c r="G90" s="224" t="s">
        <v>856</v>
      </c>
      <c r="H90" s="225">
        <v>1</v>
      </c>
      <c r="I90" s="226"/>
      <c r="J90" s="227">
        <f>ROUND(I90*H90,2)</f>
        <v>0</v>
      </c>
      <c r="K90" s="223" t="s">
        <v>21</v>
      </c>
      <c r="L90" s="72"/>
      <c r="M90" s="228" t="s">
        <v>21</v>
      </c>
      <c r="N90" s="229" t="s">
        <v>46</v>
      </c>
      <c r="O90" s="47"/>
      <c r="P90" s="230">
        <f>O90*H90</f>
        <v>0</v>
      </c>
      <c r="Q90" s="230">
        <v>0.00025999999999999998</v>
      </c>
      <c r="R90" s="230">
        <f>Q90*H90</f>
        <v>0.00025999999999999998</v>
      </c>
      <c r="S90" s="230">
        <v>0</v>
      </c>
      <c r="T90" s="231">
        <f>S90*H90</f>
        <v>0</v>
      </c>
      <c r="AR90" s="24" t="s">
        <v>239</v>
      </c>
      <c r="AT90" s="24" t="s">
        <v>147</v>
      </c>
      <c r="AU90" s="24" t="s">
        <v>153</v>
      </c>
      <c r="AY90" s="24" t="s">
        <v>144</v>
      </c>
      <c r="BE90" s="232">
        <f>IF(N90="základní",J90,0)</f>
        <v>0</v>
      </c>
      <c r="BF90" s="232">
        <f>IF(N90="snížená",J90,0)</f>
        <v>0</v>
      </c>
      <c r="BG90" s="232">
        <f>IF(N90="zákl. přenesená",J90,0)</f>
        <v>0</v>
      </c>
      <c r="BH90" s="232">
        <f>IF(N90="sníž. přenesená",J90,0)</f>
        <v>0</v>
      </c>
      <c r="BI90" s="232">
        <f>IF(N90="nulová",J90,0)</f>
        <v>0</v>
      </c>
      <c r="BJ90" s="24" t="s">
        <v>153</v>
      </c>
      <c r="BK90" s="232">
        <f>ROUND(I90*H90,2)</f>
        <v>0</v>
      </c>
      <c r="BL90" s="24" t="s">
        <v>239</v>
      </c>
      <c r="BM90" s="24" t="s">
        <v>1222</v>
      </c>
    </row>
    <row r="91" s="1" customFormat="1" ht="16.5" customHeight="1">
      <c r="B91" s="46"/>
      <c r="C91" s="221" t="s">
        <v>219</v>
      </c>
      <c r="D91" s="221" t="s">
        <v>147</v>
      </c>
      <c r="E91" s="222" t="s">
        <v>1223</v>
      </c>
      <c r="F91" s="223" t="s">
        <v>1224</v>
      </c>
      <c r="G91" s="224" t="s">
        <v>414</v>
      </c>
      <c r="H91" s="225">
        <v>13</v>
      </c>
      <c r="I91" s="226"/>
      <c r="J91" s="227">
        <f>ROUND(I91*H91,2)</f>
        <v>0</v>
      </c>
      <c r="K91" s="223" t="s">
        <v>21</v>
      </c>
      <c r="L91" s="72"/>
      <c r="M91" s="228" t="s">
        <v>21</v>
      </c>
      <c r="N91" s="229" t="s">
        <v>46</v>
      </c>
      <c r="O91" s="47"/>
      <c r="P91" s="230">
        <f>O91*H91</f>
        <v>0</v>
      </c>
      <c r="Q91" s="230">
        <v>0.00158</v>
      </c>
      <c r="R91" s="230">
        <f>Q91*H91</f>
        <v>0.020539999999999999</v>
      </c>
      <c r="S91" s="230">
        <v>0</v>
      </c>
      <c r="T91" s="231">
        <f>S91*H91</f>
        <v>0</v>
      </c>
      <c r="AR91" s="24" t="s">
        <v>239</v>
      </c>
      <c r="AT91" s="24" t="s">
        <v>147</v>
      </c>
      <c r="AU91" s="24" t="s">
        <v>153</v>
      </c>
      <c r="AY91" s="24" t="s">
        <v>144</v>
      </c>
      <c r="BE91" s="232">
        <f>IF(N91="základní",J91,0)</f>
        <v>0</v>
      </c>
      <c r="BF91" s="232">
        <f>IF(N91="snížená",J91,0)</f>
        <v>0</v>
      </c>
      <c r="BG91" s="232">
        <f>IF(N91="zákl. přenesená",J91,0)</f>
        <v>0</v>
      </c>
      <c r="BH91" s="232">
        <f>IF(N91="sníž. přenesená",J91,0)</f>
        <v>0</v>
      </c>
      <c r="BI91" s="232">
        <f>IF(N91="nulová",J91,0)</f>
        <v>0</v>
      </c>
      <c r="BJ91" s="24" t="s">
        <v>153</v>
      </c>
      <c r="BK91" s="232">
        <f>ROUND(I91*H91,2)</f>
        <v>0</v>
      </c>
      <c r="BL91" s="24" t="s">
        <v>239</v>
      </c>
      <c r="BM91" s="24" t="s">
        <v>1225</v>
      </c>
    </row>
    <row r="92" s="1" customFormat="1" ht="16.5" customHeight="1">
      <c r="B92" s="46"/>
      <c r="C92" s="221" t="s">
        <v>230</v>
      </c>
      <c r="D92" s="221" t="s">
        <v>147</v>
      </c>
      <c r="E92" s="222" t="s">
        <v>1226</v>
      </c>
      <c r="F92" s="223" t="s">
        <v>1227</v>
      </c>
      <c r="G92" s="224" t="s">
        <v>242</v>
      </c>
      <c r="H92" s="225">
        <v>1</v>
      </c>
      <c r="I92" s="226"/>
      <c r="J92" s="227">
        <f>ROUND(I92*H92,2)</f>
        <v>0</v>
      </c>
      <c r="K92" s="223" t="s">
        <v>21</v>
      </c>
      <c r="L92" s="72"/>
      <c r="M92" s="228" t="s">
        <v>21</v>
      </c>
      <c r="N92" s="229" t="s">
        <v>46</v>
      </c>
      <c r="O92" s="47"/>
      <c r="P92" s="230">
        <f>O92*H92</f>
        <v>0</v>
      </c>
      <c r="Q92" s="230">
        <v>0.00022000000000000001</v>
      </c>
      <c r="R92" s="230">
        <f>Q92*H92</f>
        <v>0.00022000000000000001</v>
      </c>
      <c r="S92" s="230">
        <v>0</v>
      </c>
      <c r="T92" s="231">
        <f>S92*H92</f>
        <v>0</v>
      </c>
      <c r="AR92" s="24" t="s">
        <v>239</v>
      </c>
      <c r="AT92" s="24" t="s">
        <v>147</v>
      </c>
      <c r="AU92" s="24" t="s">
        <v>153</v>
      </c>
      <c r="AY92" s="24" t="s">
        <v>144</v>
      </c>
      <c r="BE92" s="232">
        <f>IF(N92="základní",J92,0)</f>
        <v>0</v>
      </c>
      <c r="BF92" s="232">
        <f>IF(N92="snížená",J92,0)</f>
        <v>0</v>
      </c>
      <c r="BG92" s="232">
        <f>IF(N92="zákl. přenesená",J92,0)</f>
        <v>0</v>
      </c>
      <c r="BH92" s="232">
        <f>IF(N92="sníž. přenesená",J92,0)</f>
        <v>0</v>
      </c>
      <c r="BI92" s="232">
        <f>IF(N92="nulová",J92,0)</f>
        <v>0</v>
      </c>
      <c r="BJ92" s="24" t="s">
        <v>153</v>
      </c>
      <c r="BK92" s="232">
        <f>ROUND(I92*H92,2)</f>
        <v>0</v>
      </c>
      <c r="BL92" s="24" t="s">
        <v>239</v>
      </c>
      <c r="BM92" s="24" t="s">
        <v>1228</v>
      </c>
    </row>
    <row r="93" s="1" customFormat="1" ht="16.5" customHeight="1">
      <c r="B93" s="46"/>
      <c r="C93" s="221" t="s">
        <v>239</v>
      </c>
      <c r="D93" s="221" t="s">
        <v>147</v>
      </c>
      <c r="E93" s="222" t="s">
        <v>1229</v>
      </c>
      <c r="F93" s="223" t="s">
        <v>1230</v>
      </c>
      <c r="G93" s="224" t="s">
        <v>414</v>
      </c>
      <c r="H93" s="225">
        <v>13.5</v>
      </c>
      <c r="I93" s="226"/>
      <c r="J93" s="227">
        <f>ROUND(I93*H93,2)</f>
        <v>0</v>
      </c>
      <c r="K93" s="223" t="s">
        <v>21</v>
      </c>
      <c r="L93" s="72"/>
      <c r="M93" s="228" t="s">
        <v>21</v>
      </c>
      <c r="N93" s="229" t="s">
        <v>46</v>
      </c>
      <c r="O93" s="47"/>
      <c r="P93" s="230">
        <f>O93*H93</f>
        <v>0</v>
      </c>
      <c r="Q93" s="230">
        <v>0</v>
      </c>
      <c r="R93" s="230">
        <f>Q93*H93</f>
        <v>0</v>
      </c>
      <c r="S93" s="230">
        <v>0</v>
      </c>
      <c r="T93" s="231">
        <f>S93*H93</f>
        <v>0</v>
      </c>
      <c r="AR93" s="24" t="s">
        <v>239</v>
      </c>
      <c r="AT93" s="24" t="s">
        <v>147</v>
      </c>
      <c r="AU93" s="24" t="s">
        <v>153</v>
      </c>
      <c r="AY93" s="24" t="s">
        <v>144</v>
      </c>
      <c r="BE93" s="232">
        <f>IF(N93="základní",J93,0)</f>
        <v>0</v>
      </c>
      <c r="BF93" s="232">
        <f>IF(N93="snížená",J93,0)</f>
        <v>0</v>
      </c>
      <c r="BG93" s="232">
        <f>IF(N93="zákl. přenesená",J93,0)</f>
        <v>0</v>
      </c>
      <c r="BH93" s="232">
        <f>IF(N93="sníž. přenesená",J93,0)</f>
        <v>0</v>
      </c>
      <c r="BI93" s="232">
        <f>IF(N93="nulová",J93,0)</f>
        <v>0</v>
      </c>
      <c r="BJ93" s="24" t="s">
        <v>153</v>
      </c>
      <c r="BK93" s="232">
        <f>ROUND(I93*H93,2)</f>
        <v>0</v>
      </c>
      <c r="BL93" s="24" t="s">
        <v>239</v>
      </c>
      <c r="BM93" s="24" t="s">
        <v>1231</v>
      </c>
    </row>
    <row r="94" s="1" customFormat="1" ht="16.5" customHeight="1">
      <c r="B94" s="46"/>
      <c r="C94" s="221" t="s">
        <v>245</v>
      </c>
      <c r="D94" s="221" t="s">
        <v>147</v>
      </c>
      <c r="E94" s="222" t="s">
        <v>1232</v>
      </c>
      <c r="F94" s="223" t="s">
        <v>1233</v>
      </c>
      <c r="G94" s="224" t="s">
        <v>242</v>
      </c>
      <c r="H94" s="225">
        <v>1</v>
      </c>
      <c r="I94" s="226"/>
      <c r="J94" s="227">
        <f>ROUND(I94*H94,2)</f>
        <v>0</v>
      </c>
      <c r="K94" s="223" t="s">
        <v>21</v>
      </c>
      <c r="L94" s="72"/>
      <c r="M94" s="228" t="s">
        <v>21</v>
      </c>
      <c r="N94" s="229" t="s">
        <v>46</v>
      </c>
      <c r="O94" s="47"/>
      <c r="P94" s="230">
        <f>O94*H94</f>
        <v>0</v>
      </c>
      <c r="Q94" s="230">
        <v>0</v>
      </c>
      <c r="R94" s="230">
        <f>Q94*H94</f>
        <v>0</v>
      </c>
      <c r="S94" s="230">
        <v>0</v>
      </c>
      <c r="T94" s="231">
        <f>S94*H94</f>
        <v>0</v>
      </c>
      <c r="AR94" s="24" t="s">
        <v>239</v>
      </c>
      <c r="AT94" s="24" t="s">
        <v>147</v>
      </c>
      <c r="AU94" s="24" t="s">
        <v>153</v>
      </c>
      <c r="AY94" s="24" t="s">
        <v>144</v>
      </c>
      <c r="BE94" s="232">
        <f>IF(N94="základní",J94,0)</f>
        <v>0</v>
      </c>
      <c r="BF94" s="232">
        <f>IF(N94="snížená",J94,0)</f>
        <v>0</v>
      </c>
      <c r="BG94" s="232">
        <f>IF(N94="zákl. přenesená",J94,0)</f>
        <v>0</v>
      </c>
      <c r="BH94" s="232">
        <f>IF(N94="sníž. přenesená",J94,0)</f>
        <v>0</v>
      </c>
      <c r="BI94" s="232">
        <f>IF(N94="nulová",J94,0)</f>
        <v>0</v>
      </c>
      <c r="BJ94" s="24" t="s">
        <v>153</v>
      </c>
      <c r="BK94" s="232">
        <f>ROUND(I94*H94,2)</f>
        <v>0</v>
      </c>
      <c r="BL94" s="24" t="s">
        <v>239</v>
      </c>
      <c r="BM94" s="24" t="s">
        <v>1234</v>
      </c>
    </row>
    <row r="95" s="1" customFormat="1" ht="16.5" customHeight="1">
      <c r="B95" s="46"/>
      <c r="C95" s="221" t="s">
        <v>250</v>
      </c>
      <c r="D95" s="221" t="s">
        <v>147</v>
      </c>
      <c r="E95" s="222" t="s">
        <v>1235</v>
      </c>
      <c r="F95" s="223" t="s">
        <v>1236</v>
      </c>
      <c r="G95" s="224" t="s">
        <v>242</v>
      </c>
      <c r="H95" s="225">
        <v>1</v>
      </c>
      <c r="I95" s="226"/>
      <c r="J95" s="227">
        <f>ROUND(I95*H95,2)</f>
        <v>0</v>
      </c>
      <c r="K95" s="223" t="s">
        <v>21</v>
      </c>
      <c r="L95" s="72"/>
      <c r="M95" s="228" t="s">
        <v>21</v>
      </c>
      <c r="N95" s="229" t="s">
        <v>46</v>
      </c>
      <c r="O95" s="47"/>
      <c r="P95" s="230">
        <f>O95*H95</f>
        <v>0</v>
      </c>
      <c r="Q95" s="230">
        <v>0.00025000000000000001</v>
      </c>
      <c r="R95" s="230">
        <f>Q95*H95</f>
        <v>0.00025000000000000001</v>
      </c>
      <c r="S95" s="230">
        <v>0</v>
      </c>
      <c r="T95" s="231">
        <f>S95*H95</f>
        <v>0</v>
      </c>
      <c r="AR95" s="24" t="s">
        <v>239</v>
      </c>
      <c r="AT95" s="24" t="s">
        <v>147</v>
      </c>
      <c r="AU95" s="24" t="s">
        <v>153</v>
      </c>
      <c r="AY95" s="24" t="s">
        <v>144</v>
      </c>
      <c r="BE95" s="232">
        <f>IF(N95="základní",J95,0)</f>
        <v>0</v>
      </c>
      <c r="BF95" s="232">
        <f>IF(N95="snížená",J95,0)</f>
        <v>0</v>
      </c>
      <c r="BG95" s="232">
        <f>IF(N95="zákl. přenesená",J95,0)</f>
        <v>0</v>
      </c>
      <c r="BH95" s="232">
        <f>IF(N95="sníž. přenesená",J95,0)</f>
        <v>0</v>
      </c>
      <c r="BI95" s="232">
        <f>IF(N95="nulová",J95,0)</f>
        <v>0</v>
      </c>
      <c r="BJ95" s="24" t="s">
        <v>153</v>
      </c>
      <c r="BK95" s="232">
        <f>ROUND(I95*H95,2)</f>
        <v>0</v>
      </c>
      <c r="BL95" s="24" t="s">
        <v>239</v>
      </c>
      <c r="BM95" s="24" t="s">
        <v>1237</v>
      </c>
    </row>
    <row r="96" s="1" customFormat="1" ht="25.5" customHeight="1">
      <c r="B96" s="46"/>
      <c r="C96" s="221" t="s">
        <v>258</v>
      </c>
      <c r="D96" s="221" t="s">
        <v>147</v>
      </c>
      <c r="E96" s="222" t="s">
        <v>1238</v>
      </c>
      <c r="F96" s="223" t="s">
        <v>1239</v>
      </c>
      <c r="G96" s="224" t="s">
        <v>242</v>
      </c>
      <c r="H96" s="225">
        <v>1</v>
      </c>
      <c r="I96" s="226"/>
      <c r="J96" s="227">
        <f>ROUND(I96*H96,2)</f>
        <v>0</v>
      </c>
      <c r="K96" s="223" t="s">
        <v>840</v>
      </c>
      <c r="L96" s="72"/>
      <c r="M96" s="228" t="s">
        <v>21</v>
      </c>
      <c r="N96" s="229" t="s">
        <v>46</v>
      </c>
      <c r="O96" s="47"/>
      <c r="P96" s="230">
        <f>O96*H96</f>
        <v>0</v>
      </c>
      <c r="Q96" s="230">
        <v>0.00059000000000000003</v>
      </c>
      <c r="R96" s="230">
        <f>Q96*H96</f>
        <v>0.00059000000000000003</v>
      </c>
      <c r="S96" s="230">
        <v>0</v>
      </c>
      <c r="T96" s="231">
        <f>S96*H96</f>
        <v>0</v>
      </c>
      <c r="AR96" s="24" t="s">
        <v>239</v>
      </c>
      <c r="AT96" s="24" t="s">
        <v>147</v>
      </c>
      <c r="AU96" s="24" t="s">
        <v>153</v>
      </c>
      <c r="AY96" s="24" t="s">
        <v>144</v>
      </c>
      <c r="BE96" s="232">
        <f>IF(N96="základní",J96,0)</f>
        <v>0</v>
      </c>
      <c r="BF96" s="232">
        <f>IF(N96="snížená",J96,0)</f>
        <v>0</v>
      </c>
      <c r="BG96" s="232">
        <f>IF(N96="zákl. přenesená",J96,0)</f>
        <v>0</v>
      </c>
      <c r="BH96" s="232">
        <f>IF(N96="sníž. přenesená",J96,0)</f>
        <v>0</v>
      </c>
      <c r="BI96" s="232">
        <f>IF(N96="nulová",J96,0)</f>
        <v>0</v>
      </c>
      <c r="BJ96" s="24" t="s">
        <v>153</v>
      </c>
      <c r="BK96" s="232">
        <f>ROUND(I96*H96,2)</f>
        <v>0</v>
      </c>
      <c r="BL96" s="24" t="s">
        <v>239</v>
      </c>
      <c r="BM96" s="24" t="s">
        <v>1240</v>
      </c>
    </row>
    <row r="97" s="1" customFormat="1">
      <c r="B97" s="46"/>
      <c r="C97" s="74"/>
      <c r="D97" s="235" t="s">
        <v>167</v>
      </c>
      <c r="E97" s="74"/>
      <c r="F97" s="256" t="s">
        <v>1241</v>
      </c>
      <c r="G97" s="74"/>
      <c r="H97" s="74"/>
      <c r="I97" s="191"/>
      <c r="J97" s="74"/>
      <c r="K97" s="74"/>
      <c r="L97" s="72"/>
      <c r="M97" s="257"/>
      <c r="N97" s="47"/>
      <c r="O97" s="47"/>
      <c r="P97" s="47"/>
      <c r="Q97" s="47"/>
      <c r="R97" s="47"/>
      <c r="S97" s="47"/>
      <c r="T97" s="95"/>
      <c r="AT97" s="24" t="s">
        <v>167</v>
      </c>
      <c r="AU97" s="24" t="s">
        <v>153</v>
      </c>
    </row>
    <row r="98" s="1" customFormat="1" ht="16.5" customHeight="1">
      <c r="B98" s="46"/>
      <c r="C98" s="221" t="s">
        <v>9</v>
      </c>
      <c r="D98" s="221" t="s">
        <v>147</v>
      </c>
      <c r="E98" s="222" t="s">
        <v>1242</v>
      </c>
      <c r="F98" s="223" t="s">
        <v>1243</v>
      </c>
      <c r="G98" s="224" t="s">
        <v>242</v>
      </c>
      <c r="H98" s="225">
        <v>1</v>
      </c>
      <c r="I98" s="226"/>
      <c r="J98" s="227">
        <f>ROUND(I98*H98,2)</f>
        <v>0</v>
      </c>
      <c r="K98" s="223" t="s">
        <v>840</v>
      </c>
      <c r="L98" s="72"/>
      <c r="M98" s="228" t="s">
        <v>21</v>
      </c>
      <c r="N98" s="229" t="s">
        <v>46</v>
      </c>
      <c r="O98" s="47"/>
      <c r="P98" s="230">
        <f>O98*H98</f>
        <v>0</v>
      </c>
      <c r="Q98" s="230">
        <v>0.00040000000000000002</v>
      </c>
      <c r="R98" s="230">
        <f>Q98*H98</f>
        <v>0.00040000000000000002</v>
      </c>
      <c r="S98" s="230">
        <v>0</v>
      </c>
      <c r="T98" s="231">
        <f>S98*H98</f>
        <v>0</v>
      </c>
      <c r="AR98" s="24" t="s">
        <v>239</v>
      </c>
      <c r="AT98" s="24" t="s">
        <v>147</v>
      </c>
      <c r="AU98" s="24" t="s">
        <v>153</v>
      </c>
      <c r="AY98" s="24" t="s">
        <v>144</v>
      </c>
      <c r="BE98" s="232">
        <f>IF(N98="základní",J98,0)</f>
        <v>0</v>
      </c>
      <c r="BF98" s="232">
        <f>IF(N98="snížená",J98,0)</f>
        <v>0</v>
      </c>
      <c r="BG98" s="232">
        <f>IF(N98="zákl. přenesená",J98,0)</f>
        <v>0</v>
      </c>
      <c r="BH98" s="232">
        <f>IF(N98="sníž. přenesená",J98,0)</f>
        <v>0</v>
      </c>
      <c r="BI98" s="232">
        <f>IF(N98="nulová",J98,0)</f>
        <v>0</v>
      </c>
      <c r="BJ98" s="24" t="s">
        <v>153</v>
      </c>
      <c r="BK98" s="232">
        <f>ROUND(I98*H98,2)</f>
        <v>0</v>
      </c>
      <c r="BL98" s="24" t="s">
        <v>239</v>
      </c>
      <c r="BM98" s="24" t="s">
        <v>1244</v>
      </c>
    </row>
    <row r="99" s="1" customFormat="1">
      <c r="B99" s="46"/>
      <c r="C99" s="74"/>
      <c r="D99" s="235" t="s">
        <v>167</v>
      </c>
      <c r="E99" s="74"/>
      <c r="F99" s="256" t="s">
        <v>1241</v>
      </c>
      <c r="G99" s="74"/>
      <c r="H99" s="74"/>
      <c r="I99" s="191"/>
      <c r="J99" s="74"/>
      <c r="K99" s="74"/>
      <c r="L99" s="72"/>
      <c r="M99" s="257"/>
      <c r="N99" s="47"/>
      <c r="O99" s="47"/>
      <c r="P99" s="47"/>
      <c r="Q99" s="47"/>
      <c r="R99" s="47"/>
      <c r="S99" s="47"/>
      <c r="T99" s="95"/>
      <c r="AT99" s="24" t="s">
        <v>167</v>
      </c>
      <c r="AU99" s="24" t="s">
        <v>153</v>
      </c>
    </row>
    <row r="100" s="1" customFormat="1" ht="16.5" customHeight="1">
      <c r="B100" s="46"/>
      <c r="C100" s="221" t="s">
        <v>272</v>
      </c>
      <c r="D100" s="221" t="s">
        <v>147</v>
      </c>
      <c r="E100" s="222" t="s">
        <v>1245</v>
      </c>
      <c r="F100" s="223" t="s">
        <v>1246</v>
      </c>
      <c r="G100" s="224" t="s">
        <v>242</v>
      </c>
      <c r="H100" s="225">
        <v>1</v>
      </c>
      <c r="I100" s="226"/>
      <c r="J100" s="227">
        <f>ROUND(I100*H100,2)</f>
        <v>0</v>
      </c>
      <c r="K100" s="223" t="s">
        <v>21</v>
      </c>
      <c r="L100" s="72"/>
      <c r="M100" s="228" t="s">
        <v>21</v>
      </c>
      <c r="N100" s="229" t="s">
        <v>46</v>
      </c>
      <c r="O100" s="47"/>
      <c r="P100" s="230">
        <f>O100*H100</f>
        <v>0</v>
      </c>
      <c r="Q100" s="230">
        <v>0.00060999999999999997</v>
      </c>
      <c r="R100" s="230">
        <f>Q100*H100</f>
        <v>0.00060999999999999997</v>
      </c>
      <c r="S100" s="230">
        <v>0</v>
      </c>
      <c r="T100" s="231">
        <f>S100*H100</f>
        <v>0</v>
      </c>
      <c r="AR100" s="24" t="s">
        <v>239</v>
      </c>
      <c r="AT100" s="24" t="s">
        <v>147</v>
      </c>
      <c r="AU100" s="24" t="s">
        <v>153</v>
      </c>
      <c r="AY100" s="24" t="s">
        <v>144</v>
      </c>
      <c r="BE100" s="232">
        <f>IF(N100="základní",J100,0)</f>
        <v>0</v>
      </c>
      <c r="BF100" s="232">
        <f>IF(N100="snížená",J100,0)</f>
        <v>0</v>
      </c>
      <c r="BG100" s="232">
        <f>IF(N100="zákl. přenesená",J100,0)</f>
        <v>0</v>
      </c>
      <c r="BH100" s="232">
        <f>IF(N100="sníž. přenesená",J100,0)</f>
        <v>0</v>
      </c>
      <c r="BI100" s="232">
        <f>IF(N100="nulová",J100,0)</f>
        <v>0</v>
      </c>
      <c r="BJ100" s="24" t="s">
        <v>153</v>
      </c>
      <c r="BK100" s="232">
        <f>ROUND(I100*H100,2)</f>
        <v>0</v>
      </c>
      <c r="BL100" s="24" t="s">
        <v>239</v>
      </c>
      <c r="BM100" s="24" t="s">
        <v>1247</v>
      </c>
    </row>
    <row r="101" s="1" customFormat="1" ht="16.5" customHeight="1">
      <c r="B101" s="46"/>
      <c r="C101" s="221" t="s">
        <v>278</v>
      </c>
      <c r="D101" s="221" t="s">
        <v>147</v>
      </c>
      <c r="E101" s="222" t="s">
        <v>1248</v>
      </c>
      <c r="F101" s="223" t="s">
        <v>1249</v>
      </c>
      <c r="G101" s="224" t="s">
        <v>242</v>
      </c>
      <c r="H101" s="225">
        <v>1</v>
      </c>
      <c r="I101" s="226"/>
      <c r="J101" s="227">
        <f>ROUND(I101*H101,2)</f>
        <v>0</v>
      </c>
      <c r="K101" s="223" t="s">
        <v>21</v>
      </c>
      <c r="L101" s="72"/>
      <c r="M101" s="228" t="s">
        <v>21</v>
      </c>
      <c r="N101" s="229" t="s">
        <v>46</v>
      </c>
      <c r="O101" s="47"/>
      <c r="P101" s="230">
        <f>O101*H101</f>
        <v>0</v>
      </c>
      <c r="Q101" s="230">
        <v>0.00017000000000000001</v>
      </c>
      <c r="R101" s="230">
        <f>Q101*H101</f>
        <v>0.00017000000000000001</v>
      </c>
      <c r="S101" s="230">
        <v>0</v>
      </c>
      <c r="T101" s="231">
        <f>S101*H101</f>
        <v>0</v>
      </c>
      <c r="AR101" s="24" t="s">
        <v>239</v>
      </c>
      <c r="AT101" s="24" t="s">
        <v>147</v>
      </c>
      <c r="AU101" s="24" t="s">
        <v>153</v>
      </c>
      <c r="AY101" s="24" t="s">
        <v>144</v>
      </c>
      <c r="BE101" s="232">
        <f>IF(N101="základní",J101,0)</f>
        <v>0</v>
      </c>
      <c r="BF101" s="232">
        <f>IF(N101="snížená",J101,0)</f>
        <v>0</v>
      </c>
      <c r="BG101" s="232">
        <f>IF(N101="zákl. přenesená",J101,0)</f>
        <v>0</v>
      </c>
      <c r="BH101" s="232">
        <f>IF(N101="sníž. přenesená",J101,0)</f>
        <v>0</v>
      </c>
      <c r="BI101" s="232">
        <f>IF(N101="nulová",J101,0)</f>
        <v>0</v>
      </c>
      <c r="BJ101" s="24" t="s">
        <v>153</v>
      </c>
      <c r="BK101" s="232">
        <f>ROUND(I101*H101,2)</f>
        <v>0</v>
      </c>
      <c r="BL101" s="24" t="s">
        <v>239</v>
      </c>
      <c r="BM101" s="24" t="s">
        <v>1250</v>
      </c>
    </row>
    <row r="102" s="1" customFormat="1" ht="38.25" customHeight="1">
      <c r="B102" s="46"/>
      <c r="C102" s="221" t="s">
        <v>289</v>
      </c>
      <c r="D102" s="221" t="s">
        <v>147</v>
      </c>
      <c r="E102" s="222" t="s">
        <v>1251</v>
      </c>
      <c r="F102" s="223" t="s">
        <v>1252</v>
      </c>
      <c r="G102" s="224" t="s">
        <v>425</v>
      </c>
      <c r="H102" s="268"/>
      <c r="I102" s="226"/>
      <c r="J102" s="227">
        <f>ROUND(I102*H102,2)</f>
        <v>0</v>
      </c>
      <c r="K102" s="223" t="s">
        <v>840</v>
      </c>
      <c r="L102" s="72"/>
      <c r="M102" s="228" t="s">
        <v>21</v>
      </c>
      <c r="N102" s="229" t="s">
        <v>46</v>
      </c>
      <c r="O102" s="47"/>
      <c r="P102" s="230">
        <f>O102*H102</f>
        <v>0</v>
      </c>
      <c r="Q102" s="230">
        <v>0</v>
      </c>
      <c r="R102" s="230">
        <f>Q102*H102</f>
        <v>0</v>
      </c>
      <c r="S102" s="230">
        <v>0</v>
      </c>
      <c r="T102" s="231">
        <f>S102*H102</f>
        <v>0</v>
      </c>
      <c r="AR102" s="24" t="s">
        <v>239</v>
      </c>
      <c r="AT102" s="24" t="s">
        <v>147</v>
      </c>
      <c r="AU102" s="24" t="s">
        <v>153</v>
      </c>
      <c r="AY102" s="24" t="s">
        <v>144</v>
      </c>
      <c r="BE102" s="232">
        <f>IF(N102="základní",J102,0)</f>
        <v>0</v>
      </c>
      <c r="BF102" s="232">
        <f>IF(N102="snížená",J102,0)</f>
        <v>0</v>
      </c>
      <c r="BG102" s="232">
        <f>IF(N102="zákl. přenesená",J102,0)</f>
        <v>0</v>
      </c>
      <c r="BH102" s="232">
        <f>IF(N102="sníž. přenesená",J102,0)</f>
        <v>0</v>
      </c>
      <c r="BI102" s="232">
        <f>IF(N102="nulová",J102,0)</f>
        <v>0</v>
      </c>
      <c r="BJ102" s="24" t="s">
        <v>153</v>
      </c>
      <c r="BK102" s="232">
        <f>ROUND(I102*H102,2)</f>
        <v>0</v>
      </c>
      <c r="BL102" s="24" t="s">
        <v>239</v>
      </c>
      <c r="BM102" s="24" t="s">
        <v>1253</v>
      </c>
    </row>
    <row r="103" s="1" customFormat="1">
      <c r="B103" s="46"/>
      <c r="C103" s="74"/>
      <c r="D103" s="235" t="s">
        <v>167</v>
      </c>
      <c r="E103" s="74"/>
      <c r="F103" s="256" t="s">
        <v>851</v>
      </c>
      <c r="G103" s="74"/>
      <c r="H103" s="74"/>
      <c r="I103" s="191"/>
      <c r="J103" s="74"/>
      <c r="K103" s="74"/>
      <c r="L103" s="72"/>
      <c r="M103" s="257"/>
      <c r="N103" s="47"/>
      <c r="O103" s="47"/>
      <c r="P103" s="47"/>
      <c r="Q103" s="47"/>
      <c r="R103" s="47"/>
      <c r="S103" s="47"/>
      <c r="T103" s="95"/>
      <c r="AT103" s="24" t="s">
        <v>167</v>
      </c>
      <c r="AU103" s="24" t="s">
        <v>153</v>
      </c>
    </row>
    <row r="104" s="10" customFormat="1" ht="29.88" customHeight="1">
      <c r="B104" s="205"/>
      <c r="C104" s="206"/>
      <c r="D104" s="207" t="s">
        <v>73</v>
      </c>
      <c r="E104" s="219" t="s">
        <v>742</v>
      </c>
      <c r="F104" s="219" t="s">
        <v>743</v>
      </c>
      <c r="G104" s="206"/>
      <c r="H104" s="206"/>
      <c r="I104" s="209"/>
      <c r="J104" s="220">
        <f>BK104</f>
        <v>0</v>
      </c>
      <c r="K104" s="206"/>
      <c r="L104" s="211"/>
      <c r="M104" s="212"/>
      <c r="N104" s="213"/>
      <c r="O104" s="213"/>
      <c r="P104" s="214">
        <f>SUM(P105:P106)</f>
        <v>0</v>
      </c>
      <c r="Q104" s="213"/>
      <c r="R104" s="214">
        <f>SUM(R105:R106)</f>
        <v>0.00063000000000000003</v>
      </c>
      <c r="S104" s="213"/>
      <c r="T104" s="215">
        <f>SUM(T105:T106)</f>
        <v>0</v>
      </c>
      <c r="AR104" s="216" t="s">
        <v>153</v>
      </c>
      <c r="AT104" s="217" t="s">
        <v>73</v>
      </c>
      <c r="AU104" s="217" t="s">
        <v>82</v>
      </c>
      <c r="AY104" s="216" t="s">
        <v>144</v>
      </c>
      <c r="BK104" s="218">
        <f>SUM(BK105:BK106)</f>
        <v>0</v>
      </c>
    </row>
    <row r="105" s="1" customFormat="1" ht="25.5" customHeight="1">
      <c r="B105" s="46"/>
      <c r="C105" s="221" t="s">
        <v>315</v>
      </c>
      <c r="D105" s="221" t="s">
        <v>147</v>
      </c>
      <c r="E105" s="222" t="s">
        <v>1254</v>
      </c>
      <c r="F105" s="223" t="s">
        <v>1255</v>
      </c>
      <c r="G105" s="224" t="s">
        <v>414</v>
      </c>
      <c r="H105" s="225">
        <v>13</v>
      </c>
      <c r="I105" s="226"/>
      <c r="J105" s="227">
        <f>ROUND(I105*H105,2)</f>
        <v>0</v>
      </c>
      <c r="K105" s="223" t="s">
        <v>840</v>
      </c>
      <c r="L105" s="72"/>
      <c r="M105" s="228" t="s">
        <v>21</v>
      </c>
      <c r="N105" s="229" t="s">
        <v>46</v>
      </c>
      <c r="O105" s="47"/>
      <c r="P105" s="230">
        <f>O105*H105</f>
        <v>0</v>
      </c>
      <c r="Q105" s="230">
        <v>3.0000000000000001E-05</v>
      </c>
      <c r="R105" s="230">
        <f>Q105*H105</f>
        <v>0.00038999999999999999</v>
      </c>
      <c r="S105" s="230">
        <v>0</v>
      </c>
      <c r="T105" s="231">
        <f>S105*H105</f>
        <v>0</v>
      </c>
      <c r="AR105" s="24" t="s">
        <v>239</v>
      </c>
      <c r="AT105" s="24" t="s">
        <v>147</v>
      </c>
      <c r="AU105" s="24" t="s">
        <v>153</v>
      </c>
      <c r="AY105" s="24" t="s">
        <v>144</v>
      </c>
      <c r="BE105" s="232">
        <f>IF(N105="základní",J105,0)</f>
        <v>0</v>
      </c>
      <c r="BF105" s="232">
        <f>IF(N105="snížená",J105,0)</f>
        <v>0</v>
      </c>
      <c r="BG105" s="232">
        <f>IF(N105="zákl. přenesená",J105,0)</f>
        <v>0</v>
      </c>
      <c r="BH105" s="232">
        <f>IF(N105="sníž. přenesená",J105,0)</f>
        <v>0</v>
      </c>
      <c r="BI105" s="232">
        <f>IF(N105="nulová",J105,0)</f>
        <v>0</v>
      </c>
      <c r="BJ105" s="24" t="s">
        <v>153</v>
      </c>
      <c r="BK105" s="232">
        <f>ROUND(I105*H105,2)</f>
        <v>0</v>
      </c>
      <c r="BL105" s="24" t="s">
        <v>239</v>
      </c>
      <c r="BM105" s="24" t="s">
        <v>1256</v>
      </c>
    </row>
    <row r="106" s="1" customFormat="1" ht="25.5" customHeight="1">
      <c r="B106" s="46"/>
      <c r="C106" s="221" t="s">
        <v>320</v>
      </c>
      <c r="D106" s="221" t="s">
        <v>147</v>
      </c>
      <c r="E106" s="222" t="s">
        <v>1257</v>
      </c>
      <c r="F106" s="223" t="s">
        <v>1258</v>
      </c>
      <c r="G106" s="224" t="s">
        <v>414</v>
      </c>
      <c r="H106" s="225">
        <v>8</v>
      </c>
      <c r="I106" s="226"/>
      <c r="J106" s="227">
        <f>ROUND(I106*H106,2)</f>
        <v>0</v>
      </c>
      <c r="K106" s="223" t="s">
        <v>840</v>
      </c>
      <c r="L106" s="72"/>
      <c r="M106" s="228" t="s">
        <v>21</v>
      </c>
      <c r="N106" s="290" t="s">
        <v>46</v>
      </c>
      <c r="O106" s="291"/>
      <c r="P106" s="292">
        <f>O106*H106</f>
        <v>0</v>
      </c>
      <c r="Q106" s="292">
        <v>3.0000000000000001E-05</v>
      </c>
      <c r="R106" s="292">
        <f>Q106*H106</f>
        <v>0.00024000000000000001</v>
      </c>
      <c r="S106" s="292">
        <v>0</v>
      </c>
      <c r="T106" s="293">
        <f>S106*H106</f>
        <v>0</v>
      </c>
      <c r="AR106" s="24" t="s">
        <v>239</v>
      </c>
      <c r="AT106" s="24" t="s">
        <v>147</v>
      </c>
      <c r="AU106" s="24" t="s">
        <v>153</v>
      </c>
      <c r="AY106" s="24" t="s">
        <v>144</v>
      </c>
      <c r="BE106" s="232">
        <f>IF(N106="základní",J106,0)</f>
        <v>0</v>
      </c>
      <c r="BF106" s="232">
        <f>IF(N106="snížená",J106,0)</f>
        <v>0</v>
      </c>
      <c r="BG106" s="232">
        <f>IF(N106="zákl. přenesená",J106,0)</f>
        <v>0</v>
      </c>
      <c r="BH106" s="232">
        <f>IF(N106="sníž. přenesená",J106,0)</f>
        <v>0</v>
      </c>
      <c r="BI106" s="232">
        <f>IF(N106="nulová",J106,0)</f>
        <v>0</v>
      </c>
      <c r="BJ106" s="24" t="s">
        <v>153</v>
      </c>
      <c r="BK106" s="232">
        <f>ROUND(I106*H106,2)</f>
        <v>0</v>
      </c>
      <c r="BL106" s="24" t="s">
        <v>239</v>
      </c>
      <c r="BM106" s="24" t="s">
        <v>1259</v>
      </c>
    </row>
    <row r="107" s="1" customFormat="1" ht="6.96" customHeight="1">
      <c r="B107" s="67"/>
      <c r="C107" s="68"/>
      <c r="D107" s="68"/>
      <c r="E107" s="68"/>
      <c r="F107" s="68"/>
      <c r="G107" s="68"/>
      <c r="H107" s="68"/>
      <c r="I107" s="166"/>
      <c r="J107" s="68"/>
      <c r="K107" s="68"/>
      <c r="L107" s="72"/>
    </row>
  </sheetData>
  <sheetProtection sheet="1" autoFilter="0" formatColumns="0" formatRows="0" objects="1" scenarios="1" spinCount="100000" saltValue="ETmkca2FuydmgmFg44RdI3jajUpucW4slR5gM2WW/uJeMY4CJ8obWTALT3TNiedkQcdA6jGJnDup+vNiL42nug==" hashValue="Y6/Fm65q5jjtYkt2Mh505NYMqbHe6b8hAVxsF3+ZPs1UQHcZ7KBV4/8FImqvh6Dee2nOxExTNCWD5oGfiOGZLA==" algorithmName="SHA-512" password="CC35"/>
  <autoFilter ref="C80:K106"/>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96</v>
      </c>
      <c r="G1" s="139" t="s">
        <v>97</v>
      </c>
      <c r="H1" s="139"/>
      <c r="I1" s="140"/>
      <c r="J1" s="139" t="s">
        <v>98</v>
      </c>
      <c r="K1" s="138" t="s">
        <v>99</v>
      </c>
      <c r="L1" s="139" t="s">
        <v>100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95</v>
      </c>
    </row>
    <row r="3" ht="6.96" customHeight="1">
      <c r="B3" s="25"/>
      <c r="C3" s="26"/>
      <c r="D3" s="26"/>
      <c r="E3" s="26"/>
      <c r="F3" s="26"/>
      <c r="G3" s="26"/>
      <c r="H3" s="26"/>
      <c r="I3" s="141"/>
      <c r="J3" s="26"/>
      <c r="K3" s="27"/>
      <c r="AT3" s="24" t="s">
        <v>82</v>
      </c>
    </row>
    <row r="4" ht="36.96" customHeight="1">
      <c r="B4" s="28"/>
      <c r="C4" s="29"/>
      <c r="D4" s="30" t="s">
        <v>101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Byt č.1 - Šultysova 167 KH</v>
      </c>
      <c r="F7" s="40"/>
      <c r="G7" s="40"/>
      <c r="H7" s="40"/>
      <c r="I7" s="142"/>
      <c r="J7" s="29"/>
      <c r="K7" s="31"/>
    </row>
    <row r="8" s="1" customFormat="1">
      <c r="B8" s="46"/>
      <c r="C8" s="47"/>
      <c r="D8" s="40" t="s">
        <v>102</v>
      </c>
      <c r="E8" s="47"/>
      <c r="F8" s="47"/>
      <c r="G8" s="47"/>
      <c r="H8" s="47"/>
      <c r="I8" s="144"/>
      <c r="J8" s="47"/>
      <c r="K8" s="51"/>
    </row>
    <row r="9" s="1" customFormat="1" ht="36.96" customHeight="1">
      <c r="B9" s="46"/>
      <c r="C9" s="47"/>
      <c r="D9" s="47"/>
      <c r="E9" s="145" t="s">
        <v>1260</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21</v>
      </c>
      <c r="G11" s="47"/>
      <c r="H11" s="47"/>
      <c r="I11" s="146" t="s">
        <v>22</v>
      </c>
      <c r="J11" s="35" t="s">
        <v>21</v>
      </c>
      <c r="K11" s="51"/>
    </row>
    <row r="12" s="1" customFormat="1" ht="14.4" customHeight="1">
      <c r="B12" s="46"/>
      <c r="C12" s="47"/>
      <c r="D12" s="40" t="s">
        <v>23</v>
      </c>
      <c r="E12" s="47"/>
      <c r="F12" s="35" t="s">
        <v>24</v>
      </c>
      <c r="G12" s="47"/>
      <c r="H12" s="47"/>
      <c r="I12" s="146" t="s">
        <v>25</v>
      </c>
      <c r="J12" s="147" t="str">
        <f>'Rekapitulace stavby'!AN8</f>
        <v>16. 3. 2018</v>
      </c>
      <c r="K12" s="51"/>
    </row>
    <row r="13" s="1" customFormat="1" ht="10.8" customHeight="1">
      <c r="B13" s="46"/>
      <c r="C13" s="47"/>
      <c r="D13" s="47"/>
      <c r="E13" s="47"/>
      <c r="F13" s="47"/>
      <c r="G13" s="47"/>
      <c r="H13" s="47"/>
      <c r="I13" s="144"/>
      <c r="J13" s="47"/>
      <c r="K13" s="51"/>
    </row>
    <row r="14" s="1" customFormat="1" ht="14.4" customHeight="1">
      <c r="B14" s="46"/>
      <c r="C14" s="47"/>
      <c r="D14" s="40" t="s">
        <v>27</v>
      </c>
      <c r="E14" s="47"/>
      <c r="F14" s="47"/>
      <c r="G14" s="47"/>
      <c r="H14" s="47"/>
      <c r="I14" s="146" t="s">
        <v>28</v>
      </c>
      <c r="J14" s="35" t="s">
        <v>29</v>
      </c>
      <c r="K14" s="51"/>
    </row>
    <row r="15" s="1" customFormat="1" ht="18" customHeight="1">
      <c r="B15" s="46"/>
      <c r="C15" s="47"/>
      <c r="D15" s="47"/>
      <c r="E15" s="35" t="s">
        <v>30</v>
      </c>
      <c r="F15" s="47"/>
      <c r="G15" s="47"/>
      <c r="H15" s="47"/>
      <c r="I15" s="146" t="s">
        <v>31</v>
      </c>
      <c r="J15" s="35" t="s">
        <v>32</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31</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28</v>
      </c>
      <c r="J20" s="35" t="s">
        <v>21</v>
      </c>
      <c r="K20" s="51"/>
    </row>
    <row r="21" s="1" customFormat="1" ht="18" customHeight="1">
      <c r="B21" s="46"/>
      <c r="C21" s="47"/>
      <c r="D21" s="47"/>
      <c r="E21" s="35" t="s">
        <v>36</v>
      </c>
      <c r="F21" s="47"/>
      <c r="G21" s="47"/>
      <c r="H21" s="47"/>
      <c r="I21" s="146" t="s">
        <v>31</v>
      </c>
      <c r="J21" s="35" t="s">
        <v>21</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21</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ROUND(J80,2)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ROUND(SUM(BE80:BE153), 2)</f>
        <v>0</v>
      </c>
      <c r="G30" s="47"/>
      <c r="H30" s="47"/>
      <c r="I30" s="158">
        <v>0.20999999999999999</v>
      </c>
      <c r="J30" s="157">
        <f>ROUND(ROUND((SUM(BE80:BE153)), 2)*I30, 2)</f>
        <v>0</v>
      </c>
      <c r="K30" s="51"/>
    </row>
    <row r="31" s="1" customFormat="1" ht="14.4" customHeight="1">
      <c r="B31" s="46"/>
      <c r="C31" s="47"/>
      <c r="D31" s="47"/>
      <c r="E31" s="55" t="s">
        <v>46</v>
      </c>
      <c r="F31" s="157">
        <f>ROUND(SUM(BF80:BF153), 2)</f>
        <v>0</v>
      </c>
      <c r="G31" s="47"/>
      <c r="H31" s="47"/>
      <c r="I31" s="158">
        <v>0.14999999999999999</v>
      </c>
      <c r="J31" s="157">
        <f>ROUND(ROUND((SUM(BF80:BF153)), 2)*I31, 2)</f>
        <v>0</v>
      </c>
      <c r="K31" s="51"/>
    </row>
    <row r="32" hidden="1" s="1" customFormat="1" ht="14.4" customHeight="1">
      <c r="B32" s="46"/>
      <c r="C32" s="47"/>
      <c r="D32" s="47"/>
      <c r="E32" s="55" t="s">
        <v>47</v>
      </c>
      <c r="F32" s="157">
        <f>ROUND(SUM(BG80:BG153), 2)</f>
        <v>0</v>
      </c>
      <c r="G32" s="47"/>
      <c r="H32" s="47"/>
      <c r="I32" s="158">
        <v>0.20999999999999999</v>
      </c>
      <c r="J32" s="157">
        <v>0</v>
      </c>
      <c r="K32" s="51"/>
    </row>
    <row r="33" hidden="1" s="1" customFormat="1" ht="14.4" customHeight="1">
      <c r="B33" s="46"/>
      <c r="C33" s="47"/>
      <c r="D33" s="47"/>
      <c r="E33" s="55" t="s">
        <v>48</v>
      </c>
      <c r="F33" s="157">
        <f>ROUND(SUM(BH80:BH153), 2)</f>
        <v>0</v>
      </c>
      <c r="G33" s="47"/>
      <c r="H33" s="47"/>
      <c r="I33" s="158">
        <v>0.14999999999999999</v>
      </c>
      <c r="J33" s="157">
        <v>0</v>
      </c>
      <c r="K33" s="51"/>
    </row>
    <row r="34" hidden="1" s="1" customFormat="1" ht="14.4" customHeight="1">
      <c r="B34" s="46"/>
      <c r="C34" s="47"/>
      <c r="D34" s="47"/>
      <c r="E34" s="55" t="s">
        <v>49</v>
      </c>
      <c r="F34" s="157">
        <f>ROUND(SUM(BI80:BI153),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104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Byt č.1 - Šultysova 167 KH</v>
      </c>
      <c r="F45" s="40"/>
      <c r="G45" s="40"/>
      <c r="H45" s="40"/>
      <c r="I45" s="144"/>
      <c r="J45" s="47"/>
      <c r="K45" s="51"/>
    </row>
    <row r="46" s="1" customFormat="1" ht="14.4" customHeight="1">
      <c r="B46" s="46"/>
      <c r="C46" s="40" t="s">
        <v>102</v>
      </c>
      <c r="D46" s="47"/>
      <c r="E46" s="47"/>
      <c r="F46" s="47"/>
      <c r="G46" s="47"/>
      <c r="H46" s="47"/>
      <c r="I46" s="144"/>
      <c r="J46" s="47"/>
      <c r="K46" s="51"/>
    </row>
    <row r="47" s="1" customFormat="1" ht="17.25" customHeight="1">
      <c r="B47" s="46"/>
      <c r="C47" s="47"/>
      <c r="D47" s="47"/>
      <c r="E47" s="145" t="str">
        <f>E9</f>
        <v>17707EL - elektroinstalace</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23</v>
      </c>
      <c r="D49" s="47"/>
      <c r="E49" s="47"/>
      <c r="F49" s="35" t="str">
        <f>F12</f>
        <v>Šultysova 167, Kutná Hora - Vnitřní Město</v>
      </c>
      <c r="G49" s="47"/>
      <c r="H49" s="47"/>
      <c r="I49" s="146" t="s">
        <v>25</v>
      </c>
      <c r="J49" s="147" t="str">
        <f>IF(J12="","",J12)</f>
        <v>16. 3. 2018</v>
      </c>
      <c r="K49" s="51"/>
    </row>
    <row r="50" s="1" customFormat="1" ht="6.96" customHeight="1">
      <c r="B50" s="46"/>
      <c r="C50" s="47"/>
      <c r="D50" s="47"/>
      <c r="E50" s="47"/>
      <c r="F50" s="47"/>
      <c r="G50" s="47"/>
      <c r="H50" s="47"/>
      <c r="I50" s="144"/>
      <c r="J50" s="47"/>
      <c r="K50" s="51"/>
    </row>
    <row r="51" s="1" customFormat="1">
      <c r="B51" s="46"/>
      <c r="C51" s="40" t="s">
        <v>27</v>
      </c>
      <c r="D51" s="47"/>
      <c r="E51" s="47"/>
      <c r="F51" s="35" t="str">
        <f>E15</f>
        <v>Město Kutná Hora</v>
      </c>
      <c r="G51" s="47"/>
      <c r="H51" s="47"/>
      <c r="I51" s="146" t="s">
        <v>35</v>
      </c>
      <c r="J51" s="44" t="str">
        <f>E21</f>
        <v>Kutnohorská stavební projekce,ing.Martin Hádek</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105</v>
      </c>
      <c r="D54" s="159"/>
      <c r="E54" s="159"/>
      <c r="F54" s="159"/>
      <c r="G54" s="159"/>
      <c r="H54" s="159"/>
      <c r="I54" s="173"/>
      <c r="J54" s="174" t="s">
        <v>106</v>
      </c>
      <c r="K54" s="175"/>
    </row>
    <row r="55" s="1" customFormat="1" ht="10.32" customHeight="1">
      <c r="B55" s="46"/>
      <c r="C55" s="47"/>
      <c r="D55" s="47"/>
      <c r="E55" s="47"/>
      <c r="F55" s="47"/>
      <c r="G55" s="47"/>
      <c r="H55" s="47"/>
      <c r="I55" s="144"/>
      <c r="J55" s="47"/>
      <c r="K55" s="51"/>
    </row>
    <row r="56" s="1" customFormat="1" ht="29.28" customHeight="1">
      <c r="B56" s="46"/>
      <c r="C56" s="176" t="s">
        <v>107</v>
      </c>
      <c r="D56" s="47"/>
      <c r="E56" s="47"/>
      <c r="F56" s="47"/>
      <c r="G56" s="47"/>
      <c r="H56" s="47"/>
      <c r="I56" s="144"/>
      <c r="J56" s="155">
        <f>J80</f>
        <v>0</v>
      </c>
      <c r="K56" s="51"/>
      <c r="AU56" s="24" t="s">
        <v>108</v>
      </c>
    </row>
    <row r="57" s="7" customFormat="1" ht="24.96" customHeight="1">
      <c r="B57" s="177"/>
      <c r="C57" s="178"/>
      <c r="D57" s="179" t="s">
        <v>1261</v>
      </c>
      <c r="E57" s="180"/>
      <c r="F57" s="180"/>
      <c r="G57" s="180"/>
      <c r="H57" s="180"/>
      <c r="I57" s="181"/>
      <c r="J57" s="182">
        <f>J81</f>
        <v>0</v>
      </c>
      <c r="K57" s="183"/>
    </row>
    <row r="58" s="8" customFormat="1" ht="19.92" customHeight="1">
      <c r="B58" s="184"/>
      <c r="C58" s="185"/>
      <c r="D58" s="186" t="s">
        <v>1262</v>
      </c>
      <c r="E58" s="187"/>
      <c r="F58" s="187"/>
      <c r="G58" s="187"/>
      <c r="H58" s="187"/>
      <c r="I58" s="188"/>
      <c r="J58" s="189">
        <f>J82</f>
        <v>0</v>
      </c>
      <c r="K58" s="190"/>
    </row>
    <row r="59" s="8" customFormat="1" ht="19.92" customHeight="1">
      <c r="B59" s="184"/>
      <c r="C59" s="185"/>
      <c r="D59" s="186" t="s">
        <v>1263</v>
      </c>
      <c r="E59" s="187"/>
      <c r="F59" s="187"/>
      <c r="G59" s="187"/>
      <c r="H59" s="187"/>
      <c r="I59" s="188"/>
      <c r="J59" s="189">
        <f>J145</f>
        <v>0</v>
      </c>
      <c r="K59" s="190"/>
    </row>
    <row r="60" s="8" customFormat="1" ht="19.92" customHeight="1">
      <c r="B60" s="184"/>
      <c r="C60" s="185"/>
      <c r="D60" s="186" t="s">
        <v>1264</v>
      </c>
      <c r="E60" s="187"/>
      <c r="F60" s="187"/>
      <c r="G60" s="187"/>
      <c r="H60" s="187"/>
      <c r="I60" s="188"/>
      <c r="J60" s="189">
        <f>J151</f>
        <v>0</v>
      </c>
      <c r="K60" s="190"/>
    </row>
    <row r="61" s="1" customFormat="1" ht="21.84" customHeight="1">
      <c r="B61" s="46"/>
      <c r="C61" s="47"/>
      <c r="D61" s="47"/>
      <c r="E61" s="47"/>
      <c r="F61" s="47"/>
      <c r="G61" s="47"/>
      <c r="H61" s="47"/>
      <c r="I61" s="144"/>
      <c r="J61" s="47"/>
      <c r="K61" s="51"/>
    </row>
    <row r="62" s="1" customFormat="1" ht="6.96" customHeight="1">
      <c r="B62" s="67"/>
      <c r="C62" s="68"/>
      <c r="D62" s="68"/>
      <c r="E62" s="68"/>
      <c r="F62" s="68"/>
      <c r="G62" s="68"/>
      <c r="H62" s="68"/>
      <c r="I62" s="166"/>
      <c r="J62" s="68"/>
      <c r="K62" s="69"/>
    </row>
    <row r="66" s="1" customFormat="1" ht="6.96" customHeight="1">
      <c r="B66" s="70"/>
      <c r="C66" s="71"/>
      <c r="D66" s="71"/>
      <c r="E66" s="71"/>
      <c r="F66" s="71"/>
      <c r="G66" s="71"/>
      <c r="H66" s="71"/>
      <c r="I66" s="169"/>
      <c r="J66" s="71"/>
      <c r="K66" s="71"/>
      <c r="L66" s="72"/>
    </row>
    <row r="67" s="1" customFormat="1" ht="36.96" customHeight="1">
      <c r="B67" s="46"/>
      <c r="C67" s="73" t="s">
        <v>128</v>
      </c>
      <c r="D67" s="74"/>
      <c r="E67" s="74"/>
      <c r="F67" s="74"/>
      <c r="G67" s="74"/>
      <c r="H67" s="74"/>
      <c r="I67" s="191"/>
      <c r="J67" s="74"/>
      <c r="K67" s="74"/>
      <c r="L67" s="72"/>
    </row>
    <row r="68" s="1" customFormat="1" ht="6.96" customHeight="1">
      <c r="B68" s="46"/>
      <c r="C68" s="74"/>
      <c r="D68" s="74"/>
      <c r="E68" s="74"/>
      <c r="F68" s="74"/>
      <c r="G68" s="74"/>
      <c r="H68" s="74"/>
      <c r="I68" s="191"/>
      <c r="J68" s="74"/>
      <c r="K68" s="74"/>
      <c r="L68" s="72"/>
    </row>
    <row r="69" s="1" customFormat="1" ht="14.4" customHeight="1">
      <c r="B69" s="46"/>
      <c r="C69" s="76" t="s">
        <v>18</v>
      </c>
      <c r="D69" s="74"/>
      <c r="E69" s="74"/>
      <c r="F69" s="74"/>
      <c r="G69" s="74"/>
      <c r="H69" s="74"/>
      <c r="I69" s="191"/>
      <c r="J69" s="74"/>
      <c r="K69" s="74"/>
      <c r="L69" s="72"/>
    </row>
    <row r="70" s="1" customFormat="1" ht="16.5" customHeight="1">
      <c r="B70" s="46"/>
      <c r="C70" s="74"/>
      <c r="D70" s="74"/>
      <c r="E70" s="192" t="str">
        <f>E7</f>
        <v>Byt č.1 - Šultysova 167 KH</v>
      </c>
      <c r="F70" s="76"/>
      <c r="G70" s="76"/>
      <c r="H70" s="76"/>
      <c r="I70" s="191"/>
      <c r="J70" s="74"/>
      <c r="K70" s="74"/>
      <c r="L70" s="72"/>
    </row>
    <row r="71" s="1" customFormat="1" ht="14.4" customHeight="1">
      <c r="B71" s="46"/>
      <c r="C71" s="76" t="s">
        <v>102</v>
      </c>
      <c r="D71" s="74"/>
      <c r="E71" s="74"/>
      <c r="F71" s="74"/>
      <c r="G71" s="74"/>
      <c r="H71" s="74"/>
      <c r="I71" s="191"/>
      <c r="J71" s="74"/>
      <c r="K71" s="74"/>
      <c r="L71" s="72"/>
    </row>
    <row r="72" s="1" customFormat="1" ht="17.25" customHeight="1">
      <c r="B72" s="46"/>
      <c r="C72" s="74"/>
      <c r="D72" s="74"/>
      <c r="E72" s="82" t="str">
        <f>E9</f>
        <v>17707EL - elektroinstalace</v>
      </c>
      <c r="F72" s="74"/>
      <c r="G72" s="74"/>
      <c r="H72" s="74"/>
      <c r="I72" s="191"/>
      <c r="J72" s="74"/>
      <c r="K72" s="74"/>
      <c r="L72" s="72"/>
    </row>
    <row r="73" s="1" customFormat="1" ht="6.96" customHeight="1">
      <c r="B73" s="46"/>
      <c r="C73" s="74"/>
      <c r="D73" s="74"/>
      <c r="E73" s="74"/>
      <c r="F73" s="74"/>
      <c r="G73" s="74"/>
      <c r="H73" s="74"/>
      <c r="I73" s="191"/>
      <c r="J73" s="74"/>
      <c r="K73" s="74"/>
      <c r="L73" s="72"/>
    </row>
    <row r="74" s="1" customFormat="1" ht="18" customHeight="1">
      <c r="B74" s="46"/>
      <c r="C74" s="76" t="s">
        <v>23</v>
      </c>
      <c r="D74" s="74"/>
      <c r="E74" s="74"/>
      <c r="F74" s="193" t="str">
        <f>F12</f>
        <v>Šultysova 167, Kutná Hora - Vnitřní Město</v>
      </c>
      <c r="G74" s="74"/>
      <c r="H74" s="74"/>
      <c r="I74" s="194" t="s">
        <v>25</v>
      </c>
      <c r="J74" s="85" t="str">
        <f>IF(J12="","",J12)</f>
        <v>16. 3. 2018</v>
      </c>
      <c r="K74" s="74"/>
      <c r="L74" s="72"/>
    </row>
    <row r="75" s="1" customFormat="1" ht="6.96" customHeight="1">
      <c r="B75" s="46"/>
      <c r="C75" s="74"/>
      <c r="D75" s="74"/>
      <c r="E75" s="74"/>
      <c r="F75" s="74"/>
      <c r="G75" s="74"/>
      <c r="H75" s="74"/>
      <c r="I75" s="191"/>
      <c r="J75" s="74"/>
      <c r="K75" s="74"/>
      <c r="L75" s="72"/>
    </row>
    <row r="76" s="1" customFormat="1">
      <c r="B76" s="46"/>
      <c r="C76" s="76" t="s">
        <v>27</v>
      </c>
      <c r="D76" s="74"/>
      <c r="E76" s="74"/>
      <c r="F76" s="193" t="str">
        <f>E15</f>
        <v>Město Kutná Hora</v>
      </c>
      <c r="G76" s="74"/>
      <c r="H76" s="74"/>
      <c r="I76" s="194" t="s">
        <v>35</v>
      </c>
      <c r="J76" s="193" t="str">
        <f>E21</f>
        <v>Kutnohorská stavební projekce,ing.Martin Hádek</v>
      </c>
      <c r="K76" s="74"/>
      <c r="L76" s="72"/>
    </row>
    <row r="77" s="1" customFormat="1" ht="14.4" customHeight="1">
      <c r="B77" s="46"/>
      <c r="C77" s="76" t="s">
        <v>33</v>
      </c>
      <c r="D77" s="74"/>
      <c r="E77" s="74"/>
      <c r="F77" s="193" t="str">
        <f>IF(E18="","",E18)</f>
        <v/>
      </c>
      <c r="G77" s="74"/>
      <c r="H77" s="74"/>
      <c r="I77" s="191"/>
      <c r="J77" s="74"/>
      <c r="K77" s="74"/>
      <c r="L77" s="72"/>
    </row>
    <row r="78" s="1" customFormat="1" ht="10.32" customHeight="1">
      <c r="B78" s="46"/>
      <c r="C78" s="74"/>
      <c r="D78" s="74"/>
      <c r="E78" s="74"/>
      <c r="F78" s="74"/>
      <c r="G78" s="74"/>
      <c r="H78" s="74"/>
      <c r="I78" s="191"/>
      <c r="J78" s="74"/>
      <c r="K78" s="74"/>
      <c r="L78" s="72"/>
    </row>
    <row r="79" s="9" customFormat="1" ht="29.28" customHeight="1">
      <c r="B79" s="195"/>
      <c r="C79" s="196" t="s">
        <v>129</v>
      </c>
      <c r="D79" s="197" t="s">
        <v>59</v>
      </c>
      <c r="E79" s="197" t="s">
        <v>55</v>
      </c>
      <c r="F79" s="197" t="s">
        <v>130</v>
      </c>
      <c r="G79" s="197" t="s">
        <v>131</v>
      </c>
      <c r="H79" s="197" t="s">
        <v>132</v>
      </c>
      <c r="I79" s="198" t="s">
        <v>133</v>
      </c>
      <c r="J79" s="197" t="s">
        <v>106</v>
      </c>
      <c r="K79" s="199" t="s">
        <v>134</v>
      </c>
      <c r="L79" s="200"/>
      <c r="M79" s="102" t="s">
        <v>135</v>
      </c>
      <c r="N79" s="103" t="s">
        <v>44</v>
      </c>
      <c r="O79" s="103" t="s">
        <v>136</v>
      </c>
      <c r="P79" s="103" t="s">
        <v>137</v>
      </c>
      <c r="Q79" s="103" t="s">
        <v>138</v>
      </c>
      <c r="R79" s="103" t="s">
        <v>139</v>
      </c>
      <c r="S79" s="103" t="s">
        <v>140</v>
      </c>
      <c r="T79" s="104" t="s">
        <v>141</v>
      </c>
    </row>
    <row r="80" s="1" customFormat="1" ht="29.28" customHeight="1">
      <c r="B80" s="46"/>
      <c r="C80" s="108" t="s">
        <v>107</v>
      </c>
      <c r="D80" s="74"/>
      <c r="E80" s="74"/>
      <c r="F80" s="74"/>
      <c r="G80" s="74"/>
      <c r="H80" s="74"/>
      <c r="I80" s="191"/>
      <c r="J80" s="201">
        <f>BK80</f>
        <v>0</v>
      </c>
      <c r="K80" s="74"/>
      <c r="L80" s="72"/>
      <c r="M80" s="105"/>
      <c r="N80" s="106"/>
      <c r="O80" s="106"/>
      <c r="P80" s="202">
        <f>P81</f>
        <v>0</v>
      </c>
      <c r="Q80" s="106"/>
      <c r="R80" s="202">
        <f>R81</f>
        <v>0.075160000000000005</v>
      </c>
      <c r="S80" s="106"/>
      <c r="T80" s="203">
        <f>T81</f>
        <v>0</v>
      </c>
      <c r="AT80" s="24" t="s">
        <v>73</v>
      </c>
      <c r="AU80" s="24" t="s">
        <v>108</v>
      </c>
      <c r="BK80" s="204">
        <f>BK81</f>
        <v>0</v>
      </c>
    </row>
    <row r="81" s="10" customFormat="1" ht="37.44" customHeight="1">
      <c r="B81" s="205"/>
      <c r="C81" s="206"/>
      <c r="D81" s="207" t="s">
        <v>73</v>
      </c>
      <c r="E81" s="208" t="s">
        <v>246</v>
      </c>
      <c r="F81" s="208" t="s">
        <v>246</v>
      </c>
      <c r="G81" s="206"/>
      <c r="H81" s="206"/>
      <c r="I81" s="209"/>
      <c r="J81" s="210">
        <f>BK81</f>
        <v>0</v>
      </c>
      <c r="K81" s="206"/>
      <c r="L81" s="211"/>
      <c r="M81" s="212"/>
      <c r="N81" s="213"/>
      <c r="O81" s="213"/>
      <c r="P81" s="214">
        <f>P82+P145+P151</f>
        <v>0</v>
      </c>
      <c r="Q81" s="213"/>
      <c r="R81" s="214">
        <f>R82+R145+R151</f>
        <v>0.075160000000000005</v>
      </c>
      <c r="S81" s="213"/>
      <c r="T81" s="215">
        <f>T82+T145+T151</f>
        <v>0</v>
      </c>
      <c r="AR81" s="216" t="s">
        <v>145</v>
      </c>
      <c r="AT81" s="217" t="s">
        <v>73</v>
      </c>
      <c r="AU81" s="217" t="s">
        <v>74</v>
      </c>
      <c r="AY81" s="216" t="s">
        <v>144</v>
      </c>
      <c r="BK81" s="218">
        <f>BK82+BK145+BK151</f>
        <v>0</v>
      </c>
    </row>
    <row r="82" s="10" customFormat="1" ht="19.92" customHeight="1">
      <c r="B82" s="205"/>
      <c r="C82" s="206"/>
      <c r="D82" s="207" t="s">
        <v>73</v>
      </c>
      <c r="E82" s="219" t="s">
        <v>1265</v>
      </c>
      <c r="F82" s="219" t="s">
        <v>1266</v>
      </c>
      <c r="G82" s="206"/>
      <c r="H82" s="206"/>
      <c r="I82" s="209"/>
      <c r="J82" s="220">
        <f>BK82</f>
        <v>0</v>
      </c>
      <c r="K82" s="206"/>
      <c r="L82" s="211"/>
      <c r="M82" s="212"/>
      <c r="N82" s="213"/>
      <c r="O82" s="213"/>
      <c r="P82" s="214">
        <f>SUM(P83:P144)</f>
        <v>0</v>
      </c>
      <c r="Q82" s="213"/>
      <c r="R82" s="214">
        <f>SUM(R83:R144)</f>
        <v>0.067019999999999996</v>
      </c>
      <c r="S82" s="213"/>
      <c r="T82" s="215">
        <f>SUM(T83:T144)</f>
        <v>0</v>
      </c>
      <c r="AR82" s="216" t="s">
        <v>145</v>
      </c>
      <c r="AT82" s="217" t="s">
        <v>73</v>
      </c>
      <c r="AU82" s="217" t="s">
        <v>82</v>
      </c>
      <c r="AY82" s="216" t="s">
        <v>144</v>
      </c>
      <c r="BK82" s="218">
        <f>SUM(BK83:BK144)</f>
        <v>0</v>
      </c>
    </row>
    <row r="83" s="1" customFormat="1" ht="16.5" customHeight="1">
      <c r="B83" s="46"/>
      <c r="C83" s="221" t="s">
        <v>82</v>
      </c>
      <c r="D83" s="221" t="s">
        <v>147</v>
      </c>
      <c r="E83" s="222" t="s">
        <v>1267</v>
      </c>
      <c r="F83" s="223" t="s">
        <v>1268</v>
      </c>
      <c r="G83" s="224" t="s">
        <v>414</v>
      </c>
      <c r="H83" s="225">
        <v>48</v>
      </c>
      <c r="I83" s="226"/>
      <c r="J83" s="227">
        <f>ROUND(I83*H83,2)</f>
        <v>0</v>
      </c>
      <c r="K83" s="223" t="s">
        <v>21</v>
      </c>
      <c r="L83" s="72"/>
      <c r="M83" s="228" t="s">
        <v>21</v>
      </c>
      <c r="N83" s="229" t="s">
        <v>46</v>
      </c>
      <c r="O83" s="47"/>
      <c r="P83" s="230">
        <f>O83*H83</f>
        <v>0</v>
      </c>
      <c r="Q83" s="230">
        <v>0</v>
      </c>
      <c r="R83" s="230">
        <f>Q83*H83</f>
        <v>0</v>
      </c>
      <c r="S83" s="230">
        <v>0</v>
      </c>
      <c r="T83" s="231">
        <f>S83*H83</f>
        <v>0</v>
      </c>
      <c r="AR83" s="24" t="s">
        <v>493</v>
      </c>
      <c r="AT83" s="24" t="s">
        <v>147</v>
      </c>
      <c r="AU83" s="24" t="s">
        <v>153</v>
      </c>
      <c r="AY83" s="24" t="s">
        <v>144</v>
      </c>
      <c r="BE83" s="232">
        <f>IF(N83="základní",J83,0)</f>
        <v>0</v>
      </c>
      <c r="BF83" s="232">
        <f>IF(N83="snížená",J83,0)</f>
        <v>0</v>
      </c>
      <c r="BG83" s="232">
        <f>IF(N83="zákl. přenesená",J83,0)</f>
        <v>0</v>
      </c>
      <c r="BH83" s="232">
        <f>IF(N83="sníž. přenesená",J83,0)</f>
        <v>0</v>
      </c>
      <c r="BI83" s="232">
        <f>IF(N83="nulová",J83,0)</f>
        <v>0</v>
      </c>
      <c r="BJ83" s="24" t="s">
        <v>153</v>
      </c>
      <c r="BK83" s="232">
        <f>ROUND(I83*H83,2)</f>
        <v>0</v>
      </c>
      <c r="BL83" s="24" t="s">
        <v>493</v>
      </c>
      <c r="BM83" s="24" t="s">
        <v>1269</v>
      </c>
    </row>
    <row r="84" s="1" customFormat="1" ht="16.5" customHeight="1">
      <c r="B84" s="46"/>
      <c r="C84" s="258" t="s">
        <v>153</v>
      </c>
      <c r="D84" s="258" t="s">
        <v>246</v>
      </c>
      <c r="E84" s="259" t="s">
        <v>1270</v>
      </c>
      <c r="F84" s="260" t="s">
        <v>1271</v>
      </c>
      <c r="G84" s="261" t="s">
        <v>414</v>
      </c>
      <c r="H84" s="262">
        <v>48</v>
      </c>
      <c r="I84" s="263"/>
      <c r="J84" s="264">
        <f>ROUND(I84*H84,2)</f>
        <v>0</v>
      </c>
      <c r="K84" s="260" t="s">
        <v>21</v>
      </c>
      <c r="L84" s="265"/>
      <c r="M84" s="266" t="s">
        <v>21</v>
      </c>
      <c r="N84" s="267" t="s">
        <v>46</v>
      </c>
      <c r="O84" s="47"/>
      <c r="P84" s="230">
        <f>O84*H84</f>
        <v>0</v>
      </c>
      <c r="Q84" s="230">
        <v>0.00010000000000000001</v>
      </c>
      <c r="R84" s="230">
        <f>Q84*H84</f>
        <v>0.0048000000000000004</v>
      </c>
      <c r="S84" s="230">
        <v>0</v>
      </c>
      <c r="T84" s="231">
        <f>S84*H84</f>
        <v>0</v>
      </c>
      <c r="AR84" s="24" t="s">
        <v>1272</v>
      </c>
      <c r="AT84" s="24" t="s">
        <v>246</v>
      </c>
      <c r="AU84" s="24" t="s">
        <v>153</v>
      </c>
      <c r="AY84" s="24" t="s">
        <v>144</v>
      </c>
      <c r="BE84" s="232">
        <f>IF(N84="základní",J84,0)</f>
        <v>0</v>
      </c>
      <c r="BF84" s="232">
        <f>IF(N84="snížená",J84,0)</f>
        <v>0</v>
      </c>
      <c r="BG84" s="232">
        <f>IF(N84="zákl. přenesená",J84,0)</f>
        <v>0</v>
      </c>
      <c r="BH84" s="232">
        <f>IF(N84="sníž. přenesená",J84,0)</f>
        <v>0</v>
      </c>
      <c r="BI84" s="232">
        <f>IF(N84="nulová",J84,0)</f>
        <v>0</v>
      </c>
      <c r="BJ84" s="24" t="s">
        <v>153</v>
      </c>
      <c r="BK84" s="232">
        <f>ROUND(I84*H84,2)</f>
        <v>0</v>
      </c>
      <c r="BL84" s="24" t="s">
        <v>1272</v>
      </c>
      <c r="BM84" s="24" t="s">
        <v>1273</v>
      </c>
    </row>
    <row r="85" s="1" customFormat="1" ht="25.5" customHeight="1">
      <c r="B85" s="46"/>
      <c r="C85" s="221" t="s">
        <v>145</v>
      </c>
      <c r="D85" s="221" t="s">
        <v>147</v>
      </c>
      <c r="E85" s="222" t="s">
        <v>1274</v>
      </c>
      <c r="F85" s="223" t="s">
        <v>1275</v>
      </c>
      <c r="G85" s="224" t="s">
        <v>242</v>
      </c>
      <c r="H85" s="225">
        <v>36</v>
      </c>
      <c r="I85" s="226"/>
      <c r="J85" s="227">
        <f>ROUND(I85*H85,2)</f>
        <v>0</v>
      </c>
      <c r="K85" s="223" t="s">
        <v>21</v>
      </c>
      <c r="L85" s="72"/>
      <c r="M85" s="228" t="s">
        <v>21</v>
      </c>
      <c r="N85" s="229" t="s">
        <v>46</v>
      </c>
      <c r="O85" s="47"/>
      <c r="P85" s="230">
        <f>O85*H85</f>
        <v>0</v>
      </c>
      <c r="Q85" s="230">
        <v>0</v>
      </c>
      <c r="R85" s="230">
        <f>Q85*H85</f>
        <v>0</v>
      </c>
      <c r="S85" s="230">
        <v>0</v>
      </c>
      <c r="T85" s="231">
        <f>S85*H85</f>
        <v>0</v>
      </c>
      <c r="AR85" s="24" t="s">
        <v>493</v>
      </c>
      <c r="AT85" s="24" t="s">
        <v>147</v>
      </c>
      <c r="AU85" s="24" t="s">
        <v>153</v>
      </c>
      <c r="AY85" s="24" t="s">
        <v>144</v>
      </c>
      <c r="BE85" s="232">
        <f>IF(N85="základní",J85,0)</f>
        <v>0</v>
      </c>
      <c r="BF85" s="232">
        <f>IF(N85="snížená",J85,0)</f>
        <v>0</v>
      </c>
      <c r="BG85" s="232">
        <f>IF(N85="zákl. přenesená",J85,0)</f>
        <v>0</v>
      </c>
      <c r="BH85" s="232">
        <f>IF(N85="sníž. přenesená",J85,0)</f>
        <v>0</v>
      </c>
      <c r="BI85" s="232">
        <f>IF(N85="nulová",J85,0)</f>
        <v>0</v>
      </c>
      <c r="BJ85" s="24" t="s">
        <v>153</v>
      </c>
      <c r="BK85" s="232">
        <f>ROUND(I85*H85,2)</f>
        <v>0</v>
      </c>
      <c r="BL85" s="24" t="s">
        <v>493</v>
      </c>
      <c r="BM85" s="24" t="s">
        <v>1276</v>
      </c>
    </row>
    <row r="86" s="1" customFormat="1" ht="16.5" customHeight="1">
      <c r="B86" s="46"/>
      <c r="C86" s="258" t="s">
        <v>152</v>
      </c>
      <c r="D86" s="258" t="s">
        <v>246</v>
      </c>
      <c r="E86" s="259" t="s">
        <v>1277</v>
      </c>
      <c r="F86" s="260" t="s">
        <v>1278</v>
      </c>
      <c r="G86" s="261" t="s">
        <v>242</v>
      </c>
      <c r="H86" s="262">
        <v>36</v>
      </c>
      <c r="I86" s="263"/>
      <c r="J86" s="264">
        <f>ROUND(I86*H86,2)</f>
        <v>0</v>
      </c>
      <c r="K86" s="260" t="s">
        <v>21</v>
      </c>
      <c r="L86" s="265"/>
      <c r="M86" s="266" t="s">
        <v>21</v>
      </c>
      <c r="N86" s="267" t="s">
        <v>46</v>
      </c>
      <c r="O86" s="47"/>
      <c r="P86" s="230">
        <f>O86*H86</f>
        <v>0</v>
      </c>
      <c r="Q86" s="230">
        <v>5.0000000000000002E-05</v>
      </c>
      <c r="R86" s="230">
        <f>Q86*H86</f>
        <v>0.0018000000000000002</v>
      </c>
      <c r="S86" s="230">
        <v>0</v>
      </c>
      <c r="T86" s="231">
        <f>S86*H86</f>
        <v>0</v>
      </c>
      <c r="AR86" s="24" t="s">
        <v>1272</v>
      </c>
      <c r="AT86" s="24" t="s">
        <v>246</v>
      </c>
      <c r="AU86" s="24" t="s">
        <v>153</v>
      </c>
      <c r="AY86" s="24" t="s">
        <v>144</v>
      </c>
      <c r="BE86" s="232">
        <f>IF(N86="základní",J86,0)</f>
        <v>0</v>
      </c>
      <c r="BF86" s="232">
        <f>IF(N86="snížená",J86,0)</f>
        <v>0</v>
      </c>
      <c r="BG86" s="232">
        <f>IF(N86="zákl. přenesená",J86,0)</f>
        <v>0</v>
      </c>
      <c r="BH86" s="232">
        <f>IF(N86="sníž. přenesená",J86,0)</f>
        <v>0</v>
      </c>
      <c r="BI86" s="232">
        <f>IF(N86="nulová",J86,0)</f>
        <v>0</v>
      </c>
      <c r="BJ86" s="24" t="s">
        <v>153</v>
      </c>
      <c r="BK86" s="232">
        <f>ROUND(I86*H86,2)</f>
        <v>0</v>
      </c>
      <c r="BL86" s="24" t="s">
        <v>1272</v>
      </c>
      <c r="BM86" s="24" t="s">
        <v>1279</v>
      </c>
    </row>
    <row r="87" s="1" customFormat="1" ht="25.5" customHeight="1">
      <c r="B87" s="46"/>
      <c r="C87" s="221" t="s">
        <v>177</v>
      </c>
      <c r="D87" s="221" t="s">
        <v>147</v>
      </c>
      <c r="E87" s="222" t="s">
        <v>1280</v>
      </c>
      <c r="F87" s="223" t="s">
        <v>1281</v>
      </c>
      <c r="G87" s="224" t="s">
        <v>242</v>
      </c>
      <c r="H87" s="225">
        <v>14</v>
      </c>
      <c r="I87" s="226"/>
      <c r="J87" s="227">
        <f>ROUND(I87*H87,2)</f>
        <v>0</v>
      </c>
      <c r="K87" s="223" t="s">
        <v>21</v>
      </c>
      <c r="L87" s="72"/>
      <c r="M87" s="228" t="s">
        <v>21</v>
      </c>
      <c r="N87" s="229" t="s">
        <v>46</v>
      </c>
      <c r="O87" s="47"/>
      <c r="P87" s="230">
        <f>O87*H87</f>
        <v>0</v>
      </c>
      <c r="Q87" s="230">
        <v>0</v>
      </c>
      <c r="R87" s="230">
        <f>Q87*H87</f>
        <v>0</v>
      </c>
      <c r="S87" s="230">
        <v>0</v>
      </c>
      <c r="T87" s="231">
        <f>S87*H87</f>
        <v>0</v>
      </c>
      <c r="AR87" s="24" t="s">
        <v>493</v>
      </c>
      <c r="AT87" s="24" t="s">
        <v>147</v>
      </c>
      <c r="AU87" s="24" t="s">
        <v>153</v>
      </c>
      <c r="AY87" s="24" t="s">
        <v>144</v>
      </c>
      <c r="BE87" s="232">
        <f>IF(N87="základní",J87,0)</f>
        <v>0</v>
      </c>
      <c r="BF87" s="232">
        <f>IF(N87="snížená",J87,0)</f>
        <v>0</v>
      </c>
      <c r="BG87" s="232">
        <f>IF(N87="zákl. přenesená",J87,0)</f>
        <v>0</v>
      </c>
      <c r="BH87" s="232">
        <f>IF(N87="sníž. přenesená",J87,0)</f>
        <v>0</v>
      </c>
      <c r="BI87" s="232">
        <f>IF(N87="nulová",J87,0)</f>
        <v>0</v>
      </c>
      <c r="BJ87" s="24" t="s">
        <v>153</v>
      </c>
      <c r="BK87" s="232">
        <f>ROUND(I87*H87,2)</f>
        <v>0</v>
      </c>
      <c r="BL87" s="24" t="s">
        <v>493</v>
      </c>
      <c r="BM87" s="24" t="s">
        <v>1282</v>
      </c>
    </row>
    <row r="88" s="1" customFormat="1" ht="16.5" customHeight="1">
      <c r="B88" s="46"/>
      <c r="C88" s="258" t="s">
        <v>183</v>
      </c>
      <c r="D88" s="258" t="s">
        <v>246</v>
      </c>
      <c r="E88" s="259" t="s">
        <v>1283</v>
      </c>
      <c r="F88" s="260" t="s">
        <v>1284</v>
      </c>
      <c r="G88" s="261" t="s">
        <v>242</v>
      </c>
      <c r="H88" s="262">
        <v>14</v>
      </c>
      <c r="I88" s="263"/>
      <c r="J88" s="264">
        <f>ROUND(I88*H88,2)</f>
        <v>0</v>
      </c>
      <c r="K88" s="260" t="s">
        <v>21</v>
      </c>
      <c r="L88" s="265"/>
      <c r="M88" s="266" t="s">
        <v>21</v>
      </c>
      <c r="N88" s="267" t="s">
        <v>46</v>
      </c>
      <c r="O88" s="47"/>
      <c r="P88" s="230">
        <f>O88*H88</f>
        <v>0</v>
      </c>
      <c r="Q88" s="230">
        <v>0.00019000000000000001</v>
      </c>
      <c r="R88" s="230">
        <f>Q88*H88</f>
        <v>0.00266</v>
      </c>
      <c r="S88" s="230">
        <v>0</v>
      </c>
      <c r="T88" s="231">
        <f>S88*H88</f>
        <v>0</v>
      </c>
      <c r="AR88" s="24" t="s">
        <v>1272</v>
      </c>
      <c r="AT88" s="24" t="s">
        <v>246</v>
      </c>
      <c r="AU88" s="24" t="s">
        <v>153</v>
      </c>
      <c r="AY88" s="24" t="s">
        <v>144</v>
      </c>
      <c r="BE88" s="232">
        <f>IF(N88="základní",J88,0)</f>
        <v>0</v>
      </c>
      <c r="BF88" s="232">
        <f>IF(N88="snížená",J88,0)</f>
        <v>0</v>
      </c>
      <c r="BG88" s="232">
        <f>IF(N88="zákl. přenesená",J88,0)</f>
        <v>0</v>
      </c>
      <c r="BH88" s="232">
        <f>IF(N88="sníž. přenesená",J88,0)</f>
        <v>0</v>
      </c>
      <c r="BI88" s="232">
        <f>IF(N88="nulová",J88,0)</f>
        <v>0</v>
      </c>
      <c r="BJ88" s="24" t="s">
        <v>153</v>
      </c>
      <c r="BK88" s="232">
        <f>ROUND(I88*H88,2)</f>
        <v>0</v>
      </c>
      <c r="BL88" s="24" t="s">
        <v>1272</v>
      </c>
      <c r="BM88" s="24" t="s">
        <v>1285</v>
      </c>
    </row>
    <row r="89" s="1" customFormat="1" ht="25.5" customHeight="1">
      <c r="B89" s="46"/>
      <c r="C89" s="221" t="s">
        <v>189</v>
      </c>
      <c r="D89" s="221" t="s">
        <v>147</v>
      </c>
      <c r="E89" s="222" t="s">
        <v>1286</v>
      </c>
      <c r="F89" s="223" t="s">
        <v>1287</v>
      </c>
      <c r="G89" s="224" t="s">
        <v>242</v>
      </c>
      <c r="H89" s="225">
        <v>2</v>
      </c>
      <c r="I89" s="226"/>
      <c r="J89" s="227">
        <f>ROUND(I89*H89,2)</f>
        <v>0</v>
      </c>
      <c r="K89" s="223" t="s">
        <v>21</v>
      </c>
      <c r="L89" s="72"/>
      <c r="M89" s="228" t="s">
        <v>21</v>
      </c>
      <c r="N89" s="229" t="s">
        <v>46</v>
      </c>
      <c r="O89" s="47"/>
      <c r="P89" s="230">
        <f>O89*H89</f>
        <v>0</v>
      </c>
      <c r="Q89" s="230">
        <v>0</v>
      </c>
      <c r="R89" s="230">
        <f>Q89*H89</f>
        <v>0</v>
      </c>
      <c r="S89" s="230">
        <v>0</v>
      </c>
      <c r="T89" s="231">
        <f>S89*H89</f>
        <v>0</v>
      </c>
      <c r="AR89" s="24" t="s">
        <v>493</v>
      </c>
      <c r="AT89" s="24" t="s">
        <v>147</v>
      </c>
      <c r="AU89" s="24" t="s">
        <v>153</v>
      </c>
      <c r="AY89" s="24" t="s">
        <v>144</v>
      </c>
      <c r="BE89" s="232">
        <f>IF(N89="základní",J89,0)</f>
        <v>0</v>
      </c>
      <c r="BF89" s="232">
        <f>IF(N89="snížená",J89,0)</f>
        <v>0</v>
      </c>
      <c r="BG89" s="232">
        <f>IF(N89="zákl. přenesená",J89,0)</f>
        <v>0</v>
      </c>
      <c r="BH89" s="232">
        <f>IF(N89="sníž. přenesená",J89,0)</f>
        <v>0</v>
      </c>
      <c r="BI89" s="232">
        <f>IF(N89="nulová",J89,0)</f>
        <v>0</v>
      </c>
      <c r="BJ89" s="24" t="s">
        <v>153</v>
      </c>
      <c r="BK89" s="232">
        <f>ROUND(I89*H89,2)</f>
        <v>0</v>
      </c>
      <c r="BL89" s="24" t="s">
        <v>493</v>
      </c>
      <c r="BM89" s="24" t="s">
        <v>1288</v>
      </c>
    </row>
    <row r="90" s="1" customFormat="1" ht="25.5" customHeight="1">
      <c r="B90" s="46"/>
      <c r="C90" s="221" t="s">
        <v>194</v>
      </c>
      <c r="D90" s="221" t="s">
        <v>147</v>
      </c>
      <c r="E90" s="222" t="s">
        <v>1289</v>
      </c>
      <c r="F90" s="223" t="s">
        <v>1290</v>
      </c>
      <c r="G90" s="224" t="s">
        <v>242</v>
      </c>
      <c r="H90" s="225">
        <v>10</v>
      </c>
      <c r="I90" s="226"/>
      <c r="J90" s="227">
        <f>ROUND(I90*H90,2)</f>
        <v>0</v>
      </c>
      <c r="K90" s="223" t="s">
        <v>21</v>
      </c>
      <c r="L90" s="72"/>
      <c r="M90" s="228" t="s">
        <v>21</v>
      </c>
      <c r="N90" s="229" t="s">
        <v>46</v>
      </c>
      <c r="O90" s="47"/>
      <c r="P90" s="230">
        <f>O90*H90</f>
        <v>0</v>
      </c>
      <c r="Q90" s="230">
        <v>0</v>
      </c>
      <c r="R90" s="230">
        <f>Q90*H90</f>
        <v>0</v>
      </c>
      <c r="S90" s="230">
        <v>0</v>
      </c>
      <c r="T90" s="231">
        <f>S90*H90</f>
        <v>0</v>
      </c>
      <c r="AR90" s="24" t="s">
        <v>493</v>
      </c>
      <c r="AT90" s="24" t="s">
        <v>147</v>
      </c>
      <c r="AU90" s="24" t="s">
        <v>153</v>
      </c>
      <c r="AY90" s="24" t="s">
        <v>144</v>
      </c>
      <c r="BE90" s="232">
        <f>IF(N90="základní",J90,0)</f>
        <v>0</v>
      </c>
      <c r="BF90" s="232">
        <f>IF(N90="snížená",J90,0)</f>
        <v>0</v>
      </c>
      <c r="BG90" s="232">
        <f>IF(N90="zákl. přenesená",J90,0)</f>
        <v>0</v>
      </c>
      <c r="BH90" s="232">
        <f>IF(N90="sníž. přenesená",J90,0)</f>
        <v>0</v>
      </c>
      <c r="BI90" s="232">
        <f>IF(N90="nulová",J90,0)</f>
        <v>0</v>
      </c>
      <c r="BJ90" s="24" t="s">
        <v>153</v>
      </c>
      <c r="BK90" s="232">
        <f>ROUND(I90*H90,2)</f>
        <v>0</v>
      </c>
      <c r="BL90" s="24" t="s">
        <v>493</v>
      </c>
      <c r="BM90" s="24" t="s">
        <v>1291</v>
      </c>
    </row>
    <row r="91" s="1" customFormat="1" ht="25.5" customHeight="1">
      <c r="B91" s="46"/>
      <c r="C91" s="221" t="s">
        <v>198</v>
      </c>
      <c r="D91" s="221" t="s">
        <v>147</v>
      </c>
      <c r="E91" s="222" t="s">
        <v>1292</v>
      </c>
      <c r="F91" s="223" t="s">
        <v>1293</v>
      </c>
      <c r="G91" s="224" t="s">
        <v>242</v>
      </c>
      <c r="H91" s="225">
        <v>1</v>
      </c>
      <c r="I91" s="226"/>
      <c r="J91" s="227">
        <f>ROUND(I91*H91,2)</f>
        <v>0</v>
      </c>
      <c r="K91" s="223" t="s">
        <v>21</v>
      </c>
      <c r="L91" s="72"/>
      <c r="M91" s="228" t="s">
        <v>21</v>
      </c>
      <c r="N91" s="229" t="s">
        <v>46</v>
      </c>
      <c r="O91" s="47"/>
      <c r="P91" s="230">
        <f>O91*H91</f>
        <v>0</v>
      </c>
      <c r="Q91" s="230">
        <v>0</v>
      </c>
      <c r="R91" s="230">
        <f>Q91*H91</f>
        <v>0</v>
      </c>
      <c r="S91" s="230">
        <v>0</v>
      </c>
      <c r="T91" s="231">
        <f>S91*H91</f>
        <v>0</v>
      </c>
      <c r="AR91" s="24" t="s">
        <v>493</v>
      </c>
      <c r="AT91" s="24" t="s">
        <v>147</v>
      </c>
      <c r="AU91" s="24" t="s">
        <v>153</v>
      </c>
      <c r="AY91" s="24" t="s">
        <v>144</v>
      </c>
      <c r="BE91" s="232">
        <f>IF(N91="základní",J91,0)</f>
        <v>0</v>
      </c>
      <c r="BF91" s="232">
        <f>IF(N91="snížená",J91,0)</f>
        <v>0</v>
      </c>
      <c r="BG91" s="232">
        <f>IF(N91="zákl. přenesená",J91,0)</f>
        <v>0</v>
      </c>
      <c r="BH91" s="232">
        <f>IF(N91="sníž. přenesená",J91,0)</f>
        <v>0</v>
      </c>
      <c r="BI91" s="232">
        <f>IF(N91="nulová",J91,0)</f>
        <v>0</v>
      </c>
      <c r="BJ91" s="24" t="s">
        <v>153</v>
      </c>
      <c r="BK91" s="232">
        <f>ROUND(I91*H91,2)</f>
        <v>0</v>
      </c>
      <c r="BL91" s="24" t="s">
        <v>493</v>
      </c>
      <c r="BM91" s="24" t="s">
        <v>1294</v>
      </c>
    </row>
    <row r="92" s="1" customFormat="1" ht="16.5" customHeight="1">
      <c r="B92" s="46"/>
      <c r="C92" s="221" t="s">
        <v>203</v>
      </c>
      <c r="D92" s="221" t="s">
        <v>147</v>
      </c>
      <c r="E92" s="222" t="s">
        <v>1295</v>
      </c>
      <c r="F92" s="223" t="s">
        <v>1296</v>
      </c>
      <c r="G92" s="224" t="s">
        <v>242</v>
      </c>
      <c r="H92" s="225">
        <v>1</v>
      </c>
      <c r="I92" s="226"/>
      <c r="J92" s="227">
        <f>ROUND(I92*H92,2)</f>
        <v>0</v>
      </c>
      <c r="K92" s="223" t="s">
        <v>21</v>
      </c>
      <c r="L92" s="72"/>
      <c r="M92" s="228" t="s">
        <v>21</v>
      </c>
      <c r="N92" s="229" t="s">
        <v>46</v>
      </c>
      <c r="O92" s="47"/>
      <c r="P92" s="230">
        <f>O92*H92</f>
        <v>0</v>
      </c>
      <c r="Q92" s="230">
        <v>0</v>
      </c>
      <c r="R92" s="230">
        <f>Q92*H92</f>
        <v>0</v>
      </c>
      <c r="S92" s="230">
        <v>0</v>
      </c>
      <c r="T92" s="231">
        <f>S92*H92</f>
        <v>0</v>
      </c>
      <c r="AR92" s="24" t="s">
        <v>493</v>
      </c>
      <c r="AT92" s="24" t="s">
        <v>147</v>
      </c>
      <c r="AU92" s="24" t="s">
        <v>153</v>
      </c>
      <c r="AY92" s="24" t="s">
        <v>144</v>
      </c>
      <c r="BE92" s="232">
        <f>IF(N92="základní",J92,0)</f>
        <v>0</v>
      </c>
      <c r="BF92" s="232">
        <f>IF(N92="snížená",J92,0)</f>
        <v>0</v>
      </c>
      <c r="BG92" s="232">
        <f>IF(N92="zákl. přenesená",J92,0)</f>
        <v>0</v>
      </c>
      <c r="BH92" s="232">
        <f>IF(N92="sníž. přenesená",J92,0)</f>
        <v>0</v>
      </c>
      <c r="BI92" s="232">
        <f>IF(N92="nulová",J92,0)</f>
        <v>0</v>
      </c>
      <c r="BJ92" s="24" t="s">
        <v>153</v>
      </c>
      <c r="BK92" s="232">
        <f>ROUND(I92*H92,2)</f>
        <v>0</v>
      </c>
      <c r="BL92" s="24" t="s">
        <v>493</v>
      </c>
      <c r="BM92" s="24" t="s">
        <v>1297</v>
      </c>
    </row>
    <row r="93" s="1" customFormat="1" ht="16.5" customHeight="1">
      <c r="B93" s="46"/>
      <c r="C93" s="221" t="s">
        <v>208</v>
      </c>
      <c r="D93" s="221" t="s">
        <v>147</v>
      </c>
      <c r="E93" s="222" t="s">
        <v>1298</v>
      </c>
      <c r="F93" s="223" t="s">
        <v>1299</v>
      </c>
      <c r="G93" s="224" t="s">
        <v>242</v>
      </c>
      <c r="H93" s="225">
        <v>2</v>
      </c>
      <c r="I93" s="226"/>
      <c r="J93" s="227">
        <f>ROUND(I93*H93,2)</f>
        <v>0</v>
      </c>
      <c r="K93" s="223" t="s">
        <v>21</v>
      </c>
      <c r="L93" s="72"/>
      <c r="M93" s="228" t="s">
        <v>21</v>
      </c>
      <c r="N93" s="229" t="s">
        <v>46</v>
      </c>
      <c r="O93" s="47"/>
      <c r="P93" s="230">
        <f>O93*H93</f>
        <v>0</v>
      </c>
      <c r="Q93" s="230">
        <v>0</v>
      </c>
      <c r="R93" s="230">
        <f>Q93*H93</f>
        <v>0</v>
      </c>
      <c r="S93" s="230">
        <v>0</v>
      </c>
      <c r="T93" s="231">
        <f>S93*H93</f>
        <v>0</v>
      </c>
      <c r="AR93" s="24" t="s">
        <v>493</v>
      </c>
      <c r="AT93" s="24" t="s">
        <v>147</v>
      </c>
      <c r="AU93" s="24" t="s">
        <v>153</v>
      </c>
      <c r="AY93" s="24" t="s">
        <v>144</v>
      </c>
      <c r="BE93" s="232">
        <f>IF(N93="základní",J93,0)</f>
        <v>0</v>
      </c>
      <c r="BF93" s="232">
        <f>IF(N93="snížená",J93,0)</f>
        <v>0</v>
      </c>
      <c r="BG93" s="232">
        <f>IF(N93="zákl. přenesená",J93,0)</f>
        <v>0</v>
      </c>
      <c r="BH93" s="232">
        <f>IF(N93="sníž. přenesená",J93,0)</f>
        <v>0</v>
      </c>
      <c r="BI93" s="232">
        <f>IF(N93="nulová",J93,0)</f>
        <v>0</v>
      </c>
      <c r="BJ93" s="24" t="s">
        <v>153</v>
      </c>
      <c r="BK93" s="232">
        <f>ROUND(I93*H93,2)</f>
        <v>0</v>
      </c>
      <c r="BL93" s="24" t="s">
        <v>493</v>
      </c>
      <c r="BM93" s="24" t="s">
        <v>1300</v>
      </c>
    </row>
    <row r="94" s="1" customFormat="1" ht="16.5" customHeight="1">
      <c r="B94" s="46"/>
      <c r="C94" s="258" t="s">
        <v>219</v>
      </c>
      <c r="D94" s="258" t="s">
        <v>246</v>
      </c>
      <c r="E94" s="259" t="s">
        <v>1301</v>
      </c>
      <c r="F94" s="260" t="s">
        <v>1302</v>
      </c>
      <c r="G94" s="261" t="s">
        <v>242</v>
      </c>
      <c r="H94" s="262">
        <v>2</v>
      </c>
      <c r="I94" s="263"/>
      <c r="J94" s="264">
        <f>ROUND(I94*H94,2)</f>
        <v>0</v>
      </c>
      <c r="K94" s="260" t="s">
        <v>21</v>
      </c>
      <c r="L94" s="265"/>
      <c r="M94" s="266" t="s">
        <v>21</v>
      </c>
      <c r="N94" s="267" t="s">
        <v>46</v>
      </c>
      <c r="O94" s="47"/>
      <c r="P94" s="230">
        <f>O94*H94</f>
        <v>0</v>
      </c>
      <c r="Q94" s="230">
        <v>0</v>
      </c>
      <c r="R94" s="230">
        <f>Q94*H94</f>
        <v>0</v>
      </c>
      <c r="S94" s="230">
        <v>0</v>
      </c>
      <c r="T94" s="231">
        <f>S94*H94</f>
        <v>0</v>
      </c>
      <c r="AR94" s="24" t="s">
        <v>1272</v>
      </c>
      <c r="AT94" s="24" t="s">
        <v>246</v>
      </c>
      <c r="AU94" s="24" t="s">
        <v>153</v>
      </c>
      <c r="AY94" s="24" t="s">
        <v>144</v>
      </c>
      <c r="BE94" s="232">
        <f>IF(N94="základní",J94,0)</f>
        <v>0</v>
      </c>
      <c r="BF94" s="232">
        <f>IF(N94="snížená",J94,0)</f>
        <v>0</v>
      </c>
      <c r="BG94" s="232">
        <f>IF(N94="zákl. přenesená",J94,0)</f>
        <v>0</v>
      </c>
      <c r="BH94" s="232">
        <f>IF(N94="sníž. přenesená",J94,0)</f>
        <v>0</v>
      </c>
      <c r="BI94" s="232">
        <f>IF(N94="nulová",J94,0)</f>
        <v>0</v>
      </c>
      <c r="BJ94" s="24" t="s">
        <v>153</v>
      </c>
      <c r="BK94" s="232">
        <f>ROUND(I94*H94,2)</f>
        <v>0</v>
      </c>
      <c r="BL94" s="24" t="s">
        <v>1272</v>
      </c>
      <c r="BM94" s="24" t="s">
        <v>1303</v>
      </c>
    </row>
    <row r="95" s="1" customFormat="1" ht="16.5" customHeight="1">
      <c r="B95" s="46"/>
      <c r="C95" s="221" t="s">
        <v>224</v>
      </c>
      <c r="D95" s="221" t="s">
        <v>147</v>
      </c>
      <c r="E95" s="222" t="s">
        <v>1304</v>
      </c>
      <c r="F95" s="223" t="s">
        <v>1305</v>
      </c>
      <c r="G95" s="224" t="s">
        <v>242</v>
      </c>
      <c r="H95" s="225">
        <v>2</v>
      </c>
      <c r="I95" s="226"/>
      <c r="J95" s="227">
        <f>ROUND(I95*H95,2)</f>
        <v>0</v>
      </c>
      <c r="K95" s="223" t="s">
        <v>21</v>
      </c>
      <c r="L95" s="72"/>
      <c r="M95" s="228" t="s">
        <v>21</v>
      </c>
      <c r="N95" s="229" t="s">
        <v>46</v>
      </c>
      <c r="O95" s="47"/>
      <c r="P95" s="230">
        <f>O95*H95</f>
        <v>0</v>
      </c>
      <c r="Q95" s="230">
        <v>0</v>
      </c>
      <c r="R95" s="230">
        <f>Q95*H95</f>
        <v>0</v>
      </c>
      <c r="S95" s="230">
        <v>0</v>
      </c>
      <c r="T95" s="231">
        <f>S95*H95</f>
        <v>0</v>
      </c>
      <c r="AR95" s="24" t="s">
        <v>493</v>
      </c>
      <c r="AT95" s="24" t="s">
        <v>147</v>
      </c>
      <c r="AU95" s="24" t="s">
        <v>153</v>
      </c>
      <c r="AY95" s="24" t="s">
        <v>144</v>
      </c>
      <c r="BE95" s="232">
        <f>IF(N95="základní",J95,0)</f>
        <v>0</v>
      </c>
      <c r="BF95" s="232">
        <f>IF(N95="snížená",J95,0)</f>
        <v>0</v>
      </c>
      <c r="BG95" s="232">
        <f>IF(N95="zákl. přenesená",J95,0)</f>
        <v>0</v>
      </c>
      <c r="BH95" s="232">
        <f>IF(N95="sníž. přenesená",J95,0)</f>
        <v>0</v>
      </c>
      <c r="BI95" s="232">
        <f>IF(N95="nulová",J95,0)</f>
        <v>0</v>
      </c>
      <c r="BJ95" s="24" t="s">
        <v>153</v>
      </c>
      <c r="BK95" s="232">
        <f>ROUND(I95*H95,2)</f>
        <v>0</v>
      </c>
      <c r="BL95" s="24" t="s">
        <v>493</v>
      </c>
      <c r="BM95" s="24" t="s">
        <v>1306</v>
      </c>
    </row>
    <row r="96" s="1" customFormat="1" ht="16.5" customHeight="1">
      <c r="B96" s="46"/>
      <c r="C96" s="258" t="s">
        <v>230</v>
      </c>
      <c r="D96" s="258" t="s">
        <v>246</v>
      </c>
      <c r="E96" s="259" t="s">
        <v>1307</v>
      </c>
      <c r="F96" s="260" t="s">
        <v>1308</v>
      </c>
      <c r="G96" s="261" t="s">
        <v>242</v>
      </c>
      <c r="H96" s="262">
        <v>2</v>
      </c>
      <c r="I96" s="263"/>
      <c r="J96" s="264">
        <f>ROUND(I96*H96,2)</f>
        <v>0</v>
      </c>
      <c r="K96" s="260" t="s">
        <v>21</v>
      </c>
      <c r="L96" s="265"/>
      <c r="M96" s="266" t="s">
        <v>21</v>
      </c>
      <c r="N96" s="267" t="s">
        <v>46</v>
      </c>
      <c r="O96" s="47"/>
      <c r="P96" s="230">
        <f>O96*H96</f>
        <v>0</v>
      </c>
      <c r="Q96" s="230">
        <v>0</v>
      </c>
      <c r="R96" s="230">
        <f>Q96*H96</f>
        <v>0</v>
      </c>
      <c r="S96" s="230">
        <v>0</v>
      </c>
      <c r="T96" s="231">
        <f>S96*H96</f>
        <v>0</v>
      </c>
      <c r="AR96" s="24" t="s">
        <v>1272</v>
      </c>
      <c r="AT96" s="24" t="s">
        <v>246</v>
      </c>
      <c r="AU96" s="24" t="s">
        <v>153</v>
      </c>
      <c r="AY96" s="24" t="s">
        <v>144</v>
      </c>
      <c r="BE96" s="232">
        <f>IF(N96="základní",J96,0)</f>
        <v>0</v>
      </c>
      <c r="BF96" s="232">
        <f>IF(N96="snížená",J96,0)</f>
        <v>0</v>
      </c>
      <c r="BG96" s="232">
        <f>IF(N96="zákl. přenesená",J96,0)</f>
        <v>0</v>
      </c>
      <c r="BH96" s="232">
        <f>IF(N96="sníž. přenesená",J96,0)</f>
        <v>0</v>
      </c>
      <c r="BI96" s="232">
        <f>IF(N96="nulová",J96,0)</f>
        <v>0</v>
      </c>
      <c r="BJ96" s="24" t="s">
        <v>153</v>
      </c>
      <c r="BK96" s="232">
        <f>ROUND(I96*H96,2)</f>
        <v>0</v>
      </c>
      <c r="BL96" s="24" t="s">
        <v>1272</v>
      </c>
      <c r="BM96" s="24" t="s">
        <v>1309</v>
      </c>
    </row>
    <row r="97" s="1" customFormat="1" ht="16.5" customHeight="1">
      <c r="B97" s="46"/>
      <c r="C97" s="221" t="s">
        <v>10</v>
      </c>
      <c r="D97" s="221" t="s">
        <v>147</v>
      </c>
      <c r="E97" s="222" t="s">
        <v>1310</v>
      </c>
      <c r="F97" s="223" t="s">
        <v>1311</v>
      </c>
      <c r="G97" s="224" t="s">
        <v>242</v>
      </c>
      <c r="H97" s="225">
        <v>8</v>
      </c>
      <c r="I97" s="226"/>
      <c r="J97" s="227">
        <f>ROUND(I97*H97,2)</f>
        <v>0</v>
      </c>
      <c r="K97" s="223" t="s">
        <v>21</v>
      </c>
      <c r="L97" s="72"/>
      <c r="M97" s="228" t="s">
        <v>21</v>
      </c>
      <c r="N97" s="229" t="s">
        <v>46</v>
      </c>
      <c r="O97" s="47"/>
      <c r="P97" s="230">
        <f>O97*H97</f>
        <v>0</v>
      </c>
      <c r="Q97" s="230">
        <v>0</v>
      </c>
      <c r="R97" s="230">
        <f>Q97*H97</f>
        <v>0</v>
      </c>
      <c r="S97" s="230">
        <v>0</v>
      </c>
      <c r="T97" s="231">
        <f>S97*H97</f>
        <v>0</v>
      </c>
      <c r="AR97" s="24" t="s">
        <v>493</v>
      </c>
      <c r="AT97" s="24" t="s">
        <v>147</v>
      </c>
      <c r="AU97" s="24" t="s">
        <v>153</v>
      </c>
      <c r="AY97" s="24" t="s">
        <v>144</v>
      </c>
      <c r="BE97" s="232">
        <f>IF(N97="základní",J97,0)</f>
        <v>0</v>
      </c>
      <c r="BF97" s="232">
        <f>IF(N97="snížená",J97,0)</f>
        <v>0</v>
      </c>
      <c r="BG97" s="232">
        <f>IF(N97="zákl. přenesená",J97,0)</f>
        <v>0</v>
      </c>
      <c r="BH97" s="232">
        <f>IF(N97="sníž. přenesená",J97,0)</f>
        <v>0</v>
      </c>
      <c r="BI97" s="232">
        <f>IF(N97="nulová",J97,0)</f>
        <v>0</v>
      </c>
      <c r="BJ97" s="24" t="s">
        <v>153</v>
      </c>
      <c r="BK97" s="232">
        <f>ROUND(I97*H97,2)</f>
        <v>0</v>
      </c>
      <c r="BL97" s="24" t="s">
        <v>493</v>
      </c>
      <c r="BM97" s="24" t="s">
        <v>1312</v>
      </c>
    </row>
    <row r="98" s="1" customFormat="1" ht="16.5" customHeight="1">
      <c r="B98" s="46"/>
      <c r="C98" s="258" t="s">
        <v>239</v>
      </c>
      <c r="D98" s="258" t="s">
        <v>246</v>
      </c>
      <c r="E98" s="259" t="s">
        <v>1313</v>
      </c>
      <c r="F98" s="260" t="s">
        <v>1314</v>
      </c>
      <c r="G98" s="261" t="s">
        <v>242</v>
      </c>
      <c r="H98" s="262">
        <v>8</v>
      </c>
      <c r="I98" s="263"/>
      <c r="J98" s="264">
        <f>ROUND(I98*H98,2)</f>
        <v>0</v>
      </c>
      <c r="K98" s="260" t="s">
        <v>21</v>
      </c>
      <c r="L98" s="265"/>
      <c r="M98" s="266" t="s">
        <v>21</v>
      </c>
      <c r="N98" s="267" t="s">
        <v>46</v>
      </c>
      <c r="O98" s="47"/>
      <c r="P98" s="230">
        <f>O98*H98</f>
        <v>0</v>
      </c>
      <c r="Q98" s="230">
        <v>0</v>
      </c>
      <c r="R98" s="230">
        <f>Q98*H98</f>
        <v>0</v>
      </c>
      <c r="S98" s="230">
        <v>0</v>
      </c>
      <c r="T98" s="231">
        <f>S98*H98</f>
        <v>0</v>
      </c>
      <c r="AR98" s="24" t="s">
        <v>1272</v>
      </c>
      <c r="AT98" s="24" t="s">
        <v>246</v>
      </c>
      <c r="AU98" s="24" t="s">
        <v>153</v>
      </c>
      <c r="AY98" s="24" t="s">
        <v>144</v>
      </c>
      <c r="BE98" s="232">
        <f>IF(N98="základní",J98,0)</f>
        <v>0</v>
      </c>
      <c r="BF98" s="232">
        <f>IF(N98="snížená",J98,0)</f>
        <v>0</v>
      </c>
      <c r="BG98" s="232">
        <f>IF(N98="zákl. přenesená",J98,0)</f>
        <v>0</v>
      </c>
      <c r="BH98" s="232">
        <f>IF(N98="sníž. přenesená",J98,0)</f>
        <v>0</v>
      </c>
      <c r="BI98" s="232">
        <f>IF(N98="nulová",J98,0)</f>
        <v>0</v>
      </c>
      <c r="BJ98" s="24" t="s">
        <v>153</v>
      </c>
      <c r="BK98" s="232">
        <f>ROUND(I98*H98,2)</f>
        <v>0</v>
      </c>
      <c r="BL98" s="24" t="s">
        <v>1272</v>
      </c>
      <c r="BM98" s="24" t="s">
        <v>1315</v>
      </c>
    </row>
    <row r="99" s="1" customFormat="1" ht="16.5" customHeight="1">
      <c r="B99" s="46"/>
      <c r="C99" s="221" t="s">
        <v>245</v>
      </c>
      <c r="D99" s="221" t="s">
        <v>147</v>
      </c>
      <c r="E99" s="222" t="s">
        <v>1316</v>
      </c>
      <c r="F99" s="223" t="s">
        <v>1317</v>
      </c>
      <c r="G99" s="224" t="s">
        <v>242</v>
      </c>
      <c r="H99" s="225">
        <v>2</v>
      </c>
      <c r="I99" s="226"/>
      <c r="J99" s="227">
        <f>ROUND(I99*H99,2)</f>
        <v>0</v>
      </c>
      <c r="K99" s="223" t="s">
        <v>21</v>
      </c>
      <c r="L99" s="72"/>
      <c r="M99" s="228" t="s">
        <v>21</v>
      </c>
      <c r="N99" s="229" t="s">
        <v>46</v>
      </c>
      <c r="O99" s="47"/>
      <c r="P99" s="230">
        <f>O99*H99</f>
        <v>0</v>
      </c>
      <c r="Q99" s="230">
        <v>0</v>
      </c>
      <c r="R99" s="230">
        <f>Q99*H99</f>
        <v>0</v>
      </c>
      <c r="S99" s="230">
        <v>0</v>
      </c>
      <c r="T99" s="231">
        <f>S99*H99</f>
        <v>0</v>
      </c>
      <c r="AR99" s="24" t="s">
        <v>493</v>
      </c>
      <c r="AT99" s="24" t="s">
        <v>147</v>
      </c>
      <c r="AU99" s="24" t="s">
        <v>153</v>
      </c>
      <c r="AY99" s="24" t="s">
        <v>144</v>
      </c>
      <c r="BE99" s="232">
        <f>IF(N99="základní",J99,0)</f>
        <v>0</v>
      </c>
      <c r="BF99" s="232">
        <f>IF(N99="snížená",J99,0)</f>
        <v>0</v>
      </c>
      <c r="BG99" s="232">
        <f>IF(N99="zákl. přenesená",J99,0)</f>
        <v>0</v>
      </c>
      <c r="BH99" s="232">
        <f>IF(N99="sníž. přenesená",J99,0)</f>
        <v>0</v>
      </c>
      <c r="BI99" s="232">
        <f>IF(N99="nulová",J99,0)</f>
        <v>0</v>
      </c>
      <c r="BJ99" s="24" t="s">
        <v>153</v>
      </c>
      <c r="BK99" s="232">
        <f>ROUND(I99*H99,2)</f>
        <v>0</v>
      </c>
      <c r="BL99" s="24" t="s">
        <v>493</v>
      </c>
      <c r="BM99" s="24" t="s">
        <v>1318</v>
      </c>
    </row>
    <row r="100" s="1" customFormat="1" ht="16.5" customHeight="1">
      <c r="B100" s="46"/>
      <c r="C100" s="258" t="s">
        <v>250</v>
      </c>
      <c r="D100" s="258" t="s">
        <v>246</v>
      </c>
      <c r="E100" s="259" t="s">
        <v>1319</v>
      </c>
      <c r="F100" s="260" t="s">
        <v>1320</v>
      </c>
      <c r="G100" s="261" t="s">
        <v>242</v>
      </c>
      <c r="H100" s="262">
        <v>2</v>
      </c>
      <c r="I100" s="263"/>
      <c r="J100" s="264">
        <f>ROUND(I100*H100,2)</f>
        <v>0</v>
      </c>
      <c r="K100" s="260" t="s">
        <v>21</v>
      </c>
      <c r="L100" s="265"/>
      <c r="M100" s="266" t="s">
        <v>21</v>
      </c>
      <c r="N100" s="267" t="s">
        <v>46</v>
      </c>
      <c r="O100" s="47"/>
      <c r="P100" s="230">
        <f>O100*H100</f>
        <v>0</v>
      </c>
      <c r="Q100" s="230">
        <v>0</v>
      </c>
      <c r="R100" s="230">
        <f>Q100*H100</f>
        <v>0</v>
      </c>
      <c r="S100" s="230">
        <v>0</v>
      </c>
      <c r="T100" s="231">
        <f>S100*H100</f>
        <v>0</v>
      </c>
      <c r="AR100" s="24" t="s">
        <v>1272</v>
      </c>
      <c r="AT100" s="24" t="s">
        <v>246</v>
      </c>
      <c r="AU100" s="24" t="s">
        <v>153</v>
      </c>
      <c r="AY100" s="24" t="s">
        <v>144</v>
      </c>
      <c r="BE100" s="232">
        <f>IF(N100="základní",J100,0)</f>
        <v>0</v>
      </c>
      <c r="BF100" s="232">
        <f>IF(N100="snížená",J100,0)</f>
        <v>0</v>
      </c>
      <c r="BG100" s="232">
        <f>IF(N100="zákl. přenesená",J100,0)</f>
        <v>0</v>
      </c>
      <c r="BH100" s="232">
        <f>IF(N100="sníž. přenesená",J100,0)</f>
        <v>0</v>
      </c>
      <c r="BI100" s="232">
        <f>IF(N100="nulová",J100,0)</f>
        <v>0</v>
      </c>
      <c r="BJ100" s="24" t="s">
        <v>153</v>
      </c>
      <c r="BK100" s="232">
        <f>ROUND(I100*H100,2)</f>
        <v>0</v>
      </c>
      <c r="BL100" s="24" t="s">
        <v>1272</v>
      </c>
      <c r="BM100" s="24" t="s">
        <v>1321</v>
      </c>
    </row>
    <row r="101" s="1" customFormat="1" ht="16.5" customHeight="1">
      <c r="B101" s="46"/>
      <c r="C101" s="221" t="s">
        <v>254</v>
      </c>
      <c r="D101" s="221" t="s">
        <v>147</v>
      </c>
      <c r="E101" s="222" t="s">
        <v>1322</v>
      </c>
      <c r="F101" s="223" t="s">
        <v>1323</v>
      </c>
      <c r="G101" s="224" t="s">
        <v>242</v>
      </c>
      <c r="H101" s="225">
        <v>1</v>
      </c>
      <c r="I101" s="226"/>
      <c r="J101" s="227">
        <f>ROUND(I101*H101,2)</f>
        <v>0</v>
      </c>
      <c r="K101" s="223" t="s">
        <v>21</v>
      </c>
      <c r="L101" s="72"/>
      <c r="M101" s="228" t="s">
        <v>21</v>
      </c>
      <c r="N101" s="229" t="s">
        <v>46</v>
      </c>
      <c r="O101" s="47"/>
      <c r="P101" s="230">
        <f>O101*H101</f>
        <v>0</v>
      </c>
      <c r="Q101" s="230">
        <v>0</v>
      </c>
      <c r="R101" s="230">
        <f>Q101*H101</f>
        <v>0</v>
      </c>
      <c r="S101" s="230">
        <v>0</v>
      </c>
      <c r="T101" s="231">
        <f>S101*H101</f>
        <v>0</v>
      </c>
      <c r="AR101" s="24" t="s">
        <v>493</v>
      </c>
      <c r="AT101" s="24" t="s">
        <v>147</v>
      </c>
      <c r="AU101" s="24" t="s">
        <v>153</v>
      </c>
      <c r="AY101" s="24" t="s">
        <v>144</v>
      </c>
      <c r="BE101" s="232">
        <f>IF(N101="základní",J101,0)</f>
        <v>0</v>
      </c>
      <c r="BF101" s="232">
        <f>IF(N101="snížená",J101,0)</f>
        <v>0</v>
      </c>
      <c r="BG101" s="232">
        <f>IF(N101="zákl. přenesená",J101,0)</f>
        <v>0</v>
      </c>
      <c r="BH101" s="232">
        <f>IF(N101="sníž. přenesená",J101,0)</f>
        <v>0</v>
      </c>
      <c r="BI101" s="232">
        <f>IF(N101="nulová",J101,0)</f>
        <v>0</v>
      </c>
      <c r="BJ101" s="24" t="s">
        <v>153</v>
      </c>
      <c r="BK101" s="232">
        <f>ROUND(I101*H101,2)</f>
        <v>0</v>
      </c>
      <c r="BL101" s="24" t="s">
        <v>493</v>
      </c>
      <c r="BM101" s="24" t="s">
        <v>1324</v>
      </c>
    </row>
    <row r="102" s="1" customFormat="1" ht="16.5" customHeight="1">
      <c r="B102" s="46"/>
      <c r="C102" s="258" t="s">
        <v>258</v>
      </c>
      <c r="D102" s="258" t="s">
        <v>246</v>
      </c>
      <c r="E102" s="259" t="s">
        <v>1325</v>
      </c>
      <c r="F102" s="260" t="s">
        <v>1326</v>
      </c>
      <c r="G102" s="261" t="s">
        <v>242</v>
      </c>
      <c r="H102" s="262">
        <v>1</v>
      </c>
      <c r="I102" s="263"/>
      <c r="J102" s="264">
        <f>ROUND(I102*H102,2)</f>
        <v>0</v>
      </c>
      <c r="K102" s="260" t="s">
        <v>21</v>
      </c>
      <c r="L102" s="265"/>
      <c r="M102" s="266" t="s">
        <v>21</v>
      </c>
      <c r="N102" s="267" t="s">
        <v>46</v>
      </c>
      <c r="O102" s="47"/>
      <c r="P102" s="230">
        <f>O102*H102</f>
        <v>0</v>
      </c>
      <c r="Q102" s="230">
        <v>0</v>
      </c>
      <c r="R102" s="230">
        <f>Q102*H102</f>
        <v>0</v>
      </c>
      <c r="S102" s="230">
        <v>0</v>
      </c>
      <c r="T102" s="231">
        <f>S102*H102</f>
        <v>0</v>
      </c>
      <c r="AR102" s="24" t="s">
        <v>1272</v>
      </c>
      <c r="AT102" s="24" t="s">
        <v>246</v>
      </c>
      <c r="AU102" s="24" t="s">
        <v>153</v>
      </c>
      <c r="AY102" s="24" t="s">
        <v>144</v>
      </c>
      <c r="BE102" s="232">
        <f>IF(N102="základní",J102,0)</f>
        <v>0</v>
      </c>
      <c r="BF102" s="232">
        <f>IF(N102="snížená",J102,0)</f>
        <v>0</v>
      </c>
      <c r="BG102" s="232">
        <f>IF(N102="zákl. přenesená",J102,0)</f>
        <v>0</v>
      </c>
      <c r="BH102" s="232">
        <f>IF(N102="sníž. přenesená",J102,0)</f>
        <v>0</v>
      </c>
      <c r="BI102" s="232">
        <f>IF(N102="nulová",J102,0)</f>
        <v>0</v>
      </c>
      <c r="BJ102" s="24" t="s">
        <v>153</v>
      </c>
      <c r="BK102" s="232">
        <f>ROUND(I102*H102,2)</f>
        <v>0</v>
      </c>
      <c r="BL102" s="24" t="s">
        <v>1272</v>
      </c>
      <c r="BM102" s="24" t="s">
        <v>1327</v>
      </c>
    </row>
    <row r="103" s="1" customFormat="1" ht="16.5" customHeight="1">
      <c r="B103" s="46"/>
      <c r="C103" s="221" t="s">
        <v>9</v>
      </c>
      <c r="D103" s="221" t="s">
        <v>147</v>
      </c>
      <c r="E103" s="222" t="s">
        <v>1328</v>
      </c>
      <c r="F103" s="223" t="s">
        <v>1329</v>
      </c>
      <c r="G103" s="224" t="s">
        <v>242</v>
      </c>
      <c r="H103" s="225">
        <v>1</v>
      </c>
      <c r="I103" s="226"/>
      <c r="J103" s="227">
        <f>ROUND(I103*H103,2)</f>
        <v>0</v>
      </c>
      <c r="K103" s="223" t="s">
        <v>21</v>
      </c>
      <c r="L103" s="72"/>
      <c r="M103" s="228" t="s">
        <v>21</v>
      </c>
      <c r="N103" s="229" t="s">
        <v>46</v>
      </c>
      <c r="O103" s="47"/>
      <c r="P103" s="230">
        <f>O103*H103</f>
        <v>0</v>
      </c>
      <c r="Q103" s="230">
        <v>0</v>
      </c>
      <c r="R103" s="230">
        <f>Q103*H103</f>
        <v>0</v>
      </c>
      <c r="S103" s="230">
        <v>0</v>
      </c>
      <c r="T103" s="231">
        <f>S103*H103</f>
        <v>0</v>
      </c>
      <c r="AR103" s="24" t="s">
        <v>493</v>
      </c>
      <c r="AT103" s="24" t="s">
        <v>147</v>
      </c>
      <c r="AU103" s="24" t="s">
        <v>153</v>
      </c>
      <c r="AY103" s="24" t="s">
        <v>144</v>
      </c>
      <c r="BE103" s="232">
        <f>IF(N103="základní",J103,0)</f>
        <v>0</v>
      </c>
      <c r="BF103" s="232">
        <f>IF(N103="snížená",J103,0)</f>
        <v>0</v>
      </c>
      <c r="BG103" s="232">
        <f>IF(N103="zákl. přenesená",J103,0)</f>
        <v>0</v>
      </c>
      <c r="BH103" s="232">
        <f>IF(N103="sníž. přenesená",J103,0)</f>
        <v>0</v>
      </c>
      <c r="BI103" s="232">
        <f>IF(N103="nulová",J103,0)</f>
        <v>0</v>
      </c>
      <c r="BJ103" s="24" t="s">
        <v>153</v>
      </c>
      <c r="BK103" s="232">
        <f>ROUND(I103*H103,2)</f>
        <v>0</v>
      </c>
      <c r="BL103" s="24" t="s">
        <v>493</v>
      </c>
      <c r="BM103" s="24" t="s">
        <v>1330</v>
      </c>
    </row>
    <row r="104" s="1" customFormat="1" ht="16.5" customHeight="1">
      <c r="B104" s="46"/>
      <c r="C104" s="258" t="s">
        <v>267</v>
      </c>
      <c r="D104" s="258" t="s">
        <v>246</v>
      </c>
      <c r="E104" s="259" t="s">
        <v>1331</v>
      </c>
      <c r="F104" s="260" t="s">
        <v>1332</v>
      </c>
      <c r="G104" s="261" t="s">
        <v>242</v>
      </c>
      <c r="H104" s="262">
        <v>1</v>
      </c>
      <c r="I104" s="263"/>
      <c r="J104" s="264">
        <f>ROUND(I104*H104,2)</f>
        <v>0</v>
      </c>
      <c r="K104" s="260" t="s">
        <v>21</v>
      </c>
      <c r="L104" s="265"/>
      <c r="M104" s="266" t="s">
        <v>21</v>
      </c>
      <c r="N104" s="267" t="s">
        <v>46</v>
      </c>
      <c r="O104" s="47"/>
      <c r="P104" s="230">
        <f>O104*H104</f>
        <v>0</v>
      </c>
      <c r="Q104" s="230">
        <v>6.9999999999999994E-05</v>
      </c>
      <c r="R104" s="230">
        <f>Q104*H104</f>
        <v>6.9999999999999994E-05</v>
      </c>
      <c r="S104" s="230">
        <v>0</v>
      </c>
      <c r="T104" s="231">
        <f>S104*H104</f>
        <v>0</v>
      </c>
      <c r="AR104" s="24" t="s">
        <v>1272</v>
      </c>
      <c r="AT104" s="24" t="s">
        <v>246</v>
      </c>
      <c r="AU104" s="24" t="s">
        <v>153</v>
      </c>
      <c r="AY104" s="24" t="s">
        <v>144</v>
      </c>
      <c r="BE104" s="232">
        <f>IF(N104="základní",J104,0)</f>
        <v>0</v>
      </c>
      <c r="BF104" s="232">
        <f>IF(N104="snížená",J104,0)</f>
        <v>0</v>
      </c>
      <c r="BG104" s="232">
        <f>IF(N104="zákl. přenesená",J104,0)</f>
        <v>0</v>
      </c>
      <c r="BH104" s="232">
        <f>IF(N104="sníž. přenesená",J104,0)</f>
        <v>0</v>
      </c>
      <c r="BI104" s="232">
        <f>IF(N104="nulová",J104,0)</f>
        <v>0</v>
      </c>
      <c r="BJ104" s="24" t="s">
        <v>153</v>
      </c>
      <c r="BK104" s="232">
        <f>ROUND(I104*H104,2)</f>
        <v>0</v>
      </c>
      <c r="BL104" s="24" t="s">
        <v>1272</v>
      </c>
      <c r="BM104" s="24" t="s">
        <v>1333</v>
      </c>
    </row>
    <row r="105" s="1" customFormat="1" ht="25.5" customHeight="1">
      <c r="B105" s="46"/>
      <c r="C105" s="221" t="s">
        <v>272</v>
      </c>
      <c r="D105" s="221" t="s">
        <v>147</v>
      </c>
      <c r="E105" s="222" t="s">
        <v>1334</v>
      </c>
      <c r="F105" s="223" t="s">
        <v>1335</v>
      </c>
      <c r="G105" s="224" t="s">
        <v>242</v>
      </c>
      <c r="H105" s="225">
        <v>1</v>
      </c>
      <c r="I105" s="226"/>
      <c r="J105" s="227">
        <f>ROUND(I105*H105,2)</f>
        <v>0</v>
      </c>
      <c r="K105" s="223" t="s">
        <v>21</v>
      </c>
      <c r="L105" s="72"/>
      <c r="M105" s="228" t="s">
        <v>21</v>
      </c>
      <c r="N105" s="229" t="s">
        <v>46</v>
      </c>
      <c r="O105" s="47"/>
      <c r="P105" s="230">
        <f>O105*H105</f>
        <v>0</v>
      </c>
      <c r="Q105" s="230">
        <v>0</v>
      </c>
      <c r="R105" s="230">
        <f>Q105*H105</f>
        <v>0</v>
      </c>
      <c r="S105" s="230">
        <v>0</v>
      </c>
      <c r="T105" s="231">
        <f>S105*H105</f>
        <v>0</v>
      </c>
      <c r="AR105" s="24" t="s">
        <v>493</v>
      </c>
      <c r="AT105" s="24" t="s">
        <v>147</v>
      </c>
      <c r="AU105" s="24" t="s">
        <v>153</v>
      </c>
      <c r="AY105" s="24" t="s">
        <v>144</v>
      </c>
      <c r="BE105" s="232">
        <f>IF(N105="základní",J105,0)</f>
        <v>0</v>
      </c>
      <c r="BF105" s="232">
        <f>IF(N105="snížená",J105,0)</f>
        <v>0</v>
      </c>
      <c r="BG105" s="232">
        <f>IF(N105="zákl. přenesená",J105,0)</f>
        <v>0</v>
      </c>
      <c r="BH105" s="232">
        <f>IF(N105="sníž. přenesená",J105,0)</f>
        <v>0</v>
      </c>
      <c r="BI105" s="232">
        <f>IF(N105="nulová",J105,0)</f>
        <v>0</v>
      </c>
      <c r="BJ105" s="24" t="s">
        <v>153</v>
      </c>
      <c r="BK105" s="232">
        <f>ROUND(I105*H105,2)</f>
        <v>0</v>
      </c>
      <c r="BL105" s="24" t="s">
        <v>493</v>
      </c>
      <c r="BM105" s="24" t="s">
        <v>1336</v>
      </c>
    </row>
    <row r="106" s="1" customFormat="1" ht="16.5" customHeight="1">
      <c r="B106" s="46"/>
      <c r="C106" s="258" t="s">
        <v>278</v>
      </c>
      <c r="D106" s="258" t="s">
        <v>246</v>
      </c>
      <c r="E106" s="259" t="s">
        <v>1337</v>
      </c>
      <c r="F106" s="260" t="s">
        <v>1338</v>
      </c>
      <c r="G106" s="261" t="s">
        <v>242</v>
      </c>
      <c r="H106" s="262">
        <v>1</v>
      </c>
      <c r="I106" s="263"/>
      <c r="J106" s="264">
        <f>ROUND(I106*H106,2)</f>
        <v>0</v>
      </c>
      <c r="K106" s="260" t="s">
        <v>21</v>
      </c>
      <c r="L106" s="265"/>
      <c r="M106" s="266" t="s">
        <v>21</v>
      </c>
      <c r="N106" s="267" t="s">
        <v>46</v>
      </c>
      <c r="O106" s="47"/>
      <c r="P106" s="230">
        <f>O106*H106</f>
        <v>0</v>
      </c>
      <c r="Q106" s="230">
        <v>0.00038999999999999999</v>
      </c>
      <c r="R106" s="230">
        <f>Q106*H106</f>
        <v>0.00038999999999999999</v>
      </c>
      <c r="S106" s="230">
        <v>0</v>
      </c>
      <c r="T106" s="231">
        <f>S106*H106</f>
        <v>0</v>
      </c>
      <c r="AR106" s="24" t="s">
        <v>1272</v>
      </c>
      <c r="AT106" s="24" t="s">
        <v>246</v>
      </c>
      <c r="AU106" s="24" t="s">
        <v>153</v>
      </c>
      <c r="AY106" s="24" t="s">
        <v>144</v>
      </c>
      <c r="BE106" s="232">
        <f>IF(N106="základní",J106,0)</f>
        <v>0</v>
      </c>
      <c r="BF106" s="232">
        <f>IF(N106="snížená",J106,0)</f>
        <v>0</v>
      </c>
      <c r="BG106" s="232">
        <f>IF(N106="zákl. přenesená",J106,0)</f>
        <v>0</v>
      </c>
      <c r="BH106" s="232">
        <f>IF(N106="sníž. přenesená",J106,0)</f>
        <v>0</v>
      </c>
      <c r="BI106" s="232">
        <f>IF(N106="nulová",J106,0)</f>
        <v>0</v>
      </c>
      <c r="BJ106" s="24" t="s">
        <v>153</v>
      </c>
      <c r="BK106" s="232">
        <f>ROUND(I106*H106,2)</f>
        <v>0</v>
      </c>
      <c r="BL106" s="24" t="s">
        <v>1272</v>
      </c>
      <c r="BM106" s="24" t="s">
        <v>1339</v>
      </c>
    </row>
    <row r="107" s="1" customFormat="1" ht="16.5" customHeight="1">
      <c r="B107" s="46"/>
      <c r="C107" s="221" t="s">
        <v>284</v>
      </c>
      <c r="D107" s="221" t="s">
        <v>147</v>
      </c>
      <c r="E107" s="222" t="s">
        <v>1340</v>
      </c>
      <c r="F107" s="223" t="s">
        <v>1341</v>
      </c>
      <c r="G107" s="224" t="s">
        <v>242</v>
      </c>
      <c r="H107" s="225">
        <v>1</v>
      </c>
      <c r="I107" s="226"/>
      <c r="J107" s="227">
        <f>ROUND(I107*H107,2)</f>
        <v>0</v>
      </c>
      <c r="K107" s="223" t="s">
        <v>21</v>
      </c>
      <c r="L107" s="72"/>
      <c r="M107" s="228" t="s">
        <v>21</v>
      </c>
      <c r="N107" s="229" t="s">
        <v>46</v>
      </c>
      <c r="O107" s="47"/>
      <c r="P107" s="230">
        <f>O107*H107</f>
        <v>0</v>
      </c>
      <c r="Q107" s="230">
        <v>0</v>
      </c>
      <c r="R107" s="230">
        <f>Q107*H107</f>
        <v>0</v>
      </c>
      <c r="S107" s="230">
        <v>0</v>
      </c>
      <c r="T107" s="231">
        <f>S107*H107</f>
        <v>0</v>
      </c>
      <c r="AR107" s="24" t="s">
        <v>493</v>
      </c>
      <c r="AT107" s="24" t="s">
        <v>147</v>
      </c>
      <c r="AU107" s="24" t="s">
        <v>153</v>
      </c>
      <c r="AY107" s="24" t="s">
        <v>144</v>
      </c>
      <c r="BE107" s="232">
        <f>IF(N107="základní",J107,0)</f>
        <v>0</v>
      </c>
      <c r="BF107" s="232">
        <f>IF(N107="snížená",J107,0)</f>
        <v>0</v>
      </c>
      <c r="BG107" s="232">
        <f>IF(N107="zákl. přenesená",J107,0)</f>
        <v>0</v>
      </c>
      <c r="BH107" s="232">
        <f>IF(N107="sníž. přenesená",J107,0)</f>
        <v>0</v>
      </c>
      <c r="BI107" s="232">
        <f>IF(N107="nulová",J107,0)</f>
        <v>0</v>
      </c>
      <c r="BJ107" s="24" t="s">
        <v>153</v>
      </c>
      <c r="BK107" s="232">
        <f>ROUND(I107*H107,2)</f>
        <v>0</v>
      </c>
      <c r="BL107" s="24" t="s">
        <v>493</v>
      </c>
      <c r="BM107" s="24" t="s">
        <v>1342</v>
      </c>
    </row>
    <row r="108" s="1" customFormat="1" ht="16.5" customHeight="1">
      <c r="B108" s="46"/>
      <c r="C108" s="258" t="s">
        <v>289</v>
      </c>
      <c r="D108" s="258" t="s">
        <v>246</v>
      </c>
      <c r="E108" s="259" t="s">
        <v>1343</v>
      </c>
      <c r="F108" s="260" t="s">
        <v>1344</v>
      </c>
      <c r="G108" s="261" t="s">
        <v>242</v>
      </c>
      <c r="H108" s="262">
        <v>1</v>
      </c>
      <c r="I108" s="263"/>
      <c r="J108" s="264">
        <f>ROUND(I108*H108,2)</f>
        <v>0</v>
      </c>
      <c r="K108" s="260" t="s">
        <v>21</v>
      </c>
      <c r="L108" s="265"/>
      <c r="M108" s="266" t="s">
        <v>21</v>
      </c>
      <c r="N108" s="267" t="s">
        <v>46</v>
      </c>
      <c r="O108" s="47"/>
      <c r="P108" s="230">
        <f>O108*H108</f>
        <v>0</v>
      </c>
      <c r="Q108" s="230">
        <v>0</v>
      </c>
      <c r="R108" s="230">
        <f>Q108*H108</f>
        <v>0</v>
      </c>
      <c r="S108" s="230">
        <v>0</v>
      </c>
      <c r="T108" s="231">
        <f>S108*H108</f>
        <v>0</v>
      </c>
      <c r="AR108" s="24" t="s">
        <v>1272</v>
      </c>
      <c r="AT108" s="24" t="s">
        <v>246</v>
      </c>
      <c r="AU108" s="24" t="s">
        <v>153</v>
      </c>
      <c r="AY108" s="24" t="s">
        <v>144</v>
      </c>
      <c r="BE108" s="232">
        <f>IF(N108="základní",J108,0)</f>
        <v>0</v>
      </c>
      <c r="BF108" s="232">
        <f>IF(N108="snížená",J108,0)</f>
        <v>0</v>
      </c>
      <c r="BG108" s="232">
        <f>IF(N108="zákl. přenesená",J108,0)</f>
        <v>0</v>
      </c>
      <c r="BH108" s="232">
        <f>IF(N108="sníž. přenesená",J108,0)</f>
        <v>0</v>
      </c>
      <c r="BI108" s="232">
        <f>IF(N108="nulová",J108,0)</f>
        <v>0</v>
      </c>
      <c r="BJ108" s="24" t="s">
        <v>153</v>
      </c>
      <c r="BK108" s="232">
        <f>ROUND(I108*H108,2)</f>
        <v>0</v>
      </c>
      <c r="BL108" s="24" t="s">
        <v>1272</v>
      </c>
      <c r="BM108" s="24" t="s">
        <v>1345</v>
      </c>
    </row>
    <row r="109" s="1" customFormat="1" ht="25.5" customHeight="1">
      <c r="B109" s="46"/>
      <c r="C109" s="221" t="s">
        <v>295</v>
      </c>
      <c r="D109" s="221" t="s">
        <v>147</v>
      </c>
      <c r="E109" s="222" t="s">
        <v>1346</v>
      </c>
      <c r="F109" s="223" t="s">
        <v>1347</v>
      </c>
      <c r="G109" s="224" t="s">
        <v>242</v>
      </c>
      <c r="H109" s="225">
        <v>12</v>
      </c>
      <c r="I109" s="226"/>
      <c r="J109" s="227">
        <f>ROUND(I109*H109,2)</f>
        <v>0</v>
      </c>
      <c r="K109" s="223" t="s">
        <v>21</v>
      </c>
      <c r="L109" s="72"/>
      <c r="M109" s="228" t="s">
        <v>21</v>
      </c>
      <c r="N109" s="229" t="s">
        <v>46</v>
      </c>
      <c r="O109" s="47"/>
      <c r="P109" s="230">
        <f>O109*H109</f>
        <v>0</v>
      </c>
      <c r="Q109" s="230">
        <v>0</v>
      </c>
      <c r="R109" s="230">
        <f>Q109*H109</f>
        <v>0</v>
      </c>
      <c r="S109" s="230">
        <v>0</v>
      </c>
      <c r="T109" s="231">
        <f>S109*H109</f>
        <v>0</v>
      </c>
      <c r="AR109" s="24" t="s">
        <v>493</v>
      </c>
      <c r="AT109" s="24" t="s">
        <v>147</v>
      </c>
      <c r="AU109" s="24" t="s">
        <v>153</v>
      </c>
      <c r="AY109" s="24" t="s">
        <v>144</v>
      </c>
      <c r="BE109" s="232">
        <f>IF(N109="základní",J109,0)</f>
        <v>0</v>
      </c>
      <c r="BF109" s="232">
        <f>IF(N109="snížená",J109,0)</f>
        <v>0</v>
      </c>
      <c r="BG109" s="232">
        <f>IF(N109="zákl. přenesená",J109,0)</f>
        <v>0</v>
      </c>
      <c r="BH109" s="232">
        <f>IF(N109="sníž. přenesená",J109,0)</f>
        <v>0</v>
      </c>
      <c r="BI109" s="232">
        <f>IF(N109="nulová",J109,0)</f>
        <v>0</v>
      </c>
      <c r="BJ109" s="24" t="s">
        <v>153</v>
      </c>
      <c r="BK109" s="232">
        <f>ROUND(I109*H109,2)</f>
        <v>0</v>
      </c>
      <c r="BL109" s="24" t="s">
        <v>493</v>
      </c>
      <c r="BM109" s="24" t="s">
        <v>1348</v>
      </c>
    </row>
    <row r="110" s="1" customFormat="1" ht="16.5" customHeight="1">
      <c r="B110" s="46"/>
      <c r="C110" s="258" t="s">
        <v>300</v>
      </c>
      <c r="D110" s="258" t="s">
        <v>246</v>
      </c>
      <c r="E110" s="259" t="s">
        <v>1349</v>
      </c>
      <c r="F110" s="260" t="s">
        <v>1350</v>
      </c>
      <c r="G110" s="261" t="s">
        <v>242</v>
      </c>
      <c r="H110" s="262">
        <v>8</v>
      </c>
      <c r="I110" s="263"/>
      <c r="J110" s="264">
        <f>ROUND(I110*H110,2)</f>
        <v>0</v>
      </c>
      <c r="K110" s="260" t="s">
        <v>21</v>
      </c>
      <c r="L110" s="265"/>
      <c r="M110" s="266" t="s">
        <v>21</v>
      </c>
      <c r="N110" s="267" t="s">
        <v>46</v>
      </c>
      <c r="O110" s="47"/>
      <c r="P110" s="230">
        <f>O110*H110</f>
        <v>0</v>
      </c>
      <c r="Q110" s="230">
        <v>0</v>
      </c>
      <c r="R110" s="230">
        <f>Q110*H110</f>
        <v>0</v>
      </c>
      <c r="S110" s="230">
        <v>0</v>
      </c>
      <c r="T110" s="231">
        <f>S110*H110</f>
        <v>0</v>
      </c>
      <c r="AR110" s="24" t="s">
        <v>1272</v>
      </c>
      <c r="AT110" s="24" t="s">
        <v>246</v>
      </c>
      <c r="AU110" s="24" t="s">
        <v>153</v>
      </c>
      <c r="AY110" s="24" t="s">
        <v>144</v>
      </c>
      <c r="BE110" s="232">
        <f>IF(N110="základní",J110,0)</f>
        <v>0</v>
      </c>
      <c r="BF110" s="232">
        <f>IF(N110="snížená",J110,0)</f>
        <v>0</v>
      </c>
      <c r="BG110" s="232">
        <f>IF(N110="zákl. přenesená",J110,0)</f>
        <v>0</v>
      </c>
      <c r="BH110" s="232">
        <f>IF(N110="sníž. přenesená",J110,0)</f>
        <v>0</v>
      </c>
      <c r="BI110" s="232">
        <f>IF(N110="nulová",J110,0)</f>
        <v>0</v>
      </c>
      <c r="BJ110" s="24" t="s">
        <v>153</v>
      </c>
      <c r="BK110" s="232">
        <f>ROUND(I110*H110,2)</f>
        <v>0</v>
      </c>
      <c r="BL110" s="24" t="s">
        <v>1272</v>
      </c>
      <c r="BM110" s="24" t="s">
        <v>1351</v>
      </c>
    </row>
    <row r="111" s="1" customFormat="1" ht="16.5" customHeight="1">
      <c r="B111" s="46"/>
      <c r="C111" s="258" t="s">
        <v>305</v>
      </c>
      <c r="D111" s="258" t="s">
        <v>246</v>
      </c>
      <c r="E111" s="259" t="s">
        <v>1352</v>
      </c>
      <c r="F111" s="260" t="s">
        <v>1353</v>
      </c>
      <c r="G111" s="261" t="s">
        <v>242</v>
      </c>
      <c r="H111" s="262">
        <v>4</v>
      </c>
      <c r="I111" s="263"/>
      <c r="J111" s="264">
        <f>ROUND(I111*H111,2)</f>
        <v>0</v>
      </c>
      <c r="K111" s="260" t="s">
        <v>21</v>
      </c>
      <c r="L111" s="265"/>
      <c r="M111" s="266" t="s">
        <v>21</v>
      </c>
      <c r="N111" s="267" t="s">
        <v>46</v>
      </c>
      <c r="O111" s="47"/>
      <c r="P111" s="230">
        <f>O111*H111</f>
        <v>0</v>
      </c>
      <c r="Q111" s="230">
        <v>0</v>
      </c>
      <c r="R111" s="230">
        <f>Q111*H111</f>
        <v>0</v>
      </c>
      <c r="S111" s="230">
        <v>0</v>
      </c>
      <c r="T111" s="231">
        <f>S111*H111</f>
        <v>0</v>
      </c>
      <c r="AR111" s="24" t="s">
        <v>1272</v>
      </c>
      <c r="AT111" s="24" t="s">
        <v>246</v>
      </c>
      <c r="AU111" s="24" t="s">
        <v>153</v>
      </c>
      <c r="AY111" s="24" t="s">
        <v>144</v>
      </c>
      <c r="BE111" s="232">
        <f>IF(N111="základní",J111,0)</f>
        <v>0</v>
      </c>
      <c r="BF111" s="232">
        <f>IF(N111="snížená",J111,0)</f>
        <v>0</v>
      </c>
      <c r="BG111" s="232">
        <f>IF(N111="zákl. přenesená",J111,0)</f>
        <v>0</v>
      </c>
      <c r="BH111" s="232">
        <f>IF(N111="sníž. přenesená",J111,0)</f>
        <v>0</v>
      </c>
      <c r="BI111" s="232">
        <f>IF(N111="nulová",J111,0)</f>
        <v>0</v>
      </c>
      <c r="BJ111" s="24" t="s">
        <v>153</v>
      </c>
      <c r="BK111" s="232">
        <f>ROUND(I111*H111,2)</f>
        <v>0</v>
      </c>
      <c r="BL111" s="24" t="s">
        <v>1272</v>
      </c>
      <c r="BM111" s="24" t="s">
        <v>1354</v>
      </c>
    </row>
    <row r="112" s="1" customFormat="1" ht="25.5" customHeight="1">
      <c r="B112" s="46"/>
      <c r="C112" s="221" t="s">
        <v>310</v>
      </c>
      <c r="D112" s="221" t="s">
        <v>147</v>
      </c>
      <c r="E112" s="222" t="s">
        <v>1355</v>
      </c>
      <c r="F112" s="223" t="s">
        <v>1356</v>
      </c>
      <c r="G112" s="224" t="s">
        <v>242</v>
      </c>
      <c r="H112" s="225">
        <v>6</v>
      </c>
      <c r="I112" s="226"/>
      <c r="J112" s="227">
        <f>ROUND(I112*H112,2)</f>
        <v>0</v>
      </c>
      <c r="K112" s="223" t="s">
        <v>21</v>
      </c>
      <c r="L112" s="72"/>
      <c r="M112" s="228" t="s">
        <v>21</v>
      </c>
      <c r="N112" s="229" t="s">
        <v>46</v>
      </c>
      <c r="O112" s="47"/>
      <c r="P112" s="230">
        <f>O112*H112</f>
        <v>0</v>
      </c>
      <c r="Q112" s="230">
        <v>0</v>
      </c>
      <c r="R112" s="230">
        <f>Q112*H112</f>
        <v>0</v>
      </c>
      <c r="S112" s="230">
        <v>0</v>
      </c>
      <c r="T112" s="231">
        <f>S112*H112</f>
        <v>0</v>
      </c>
      <c r="AR112" s="24" t="s">
        <v>493</v>
      </c>
      <c r="AT112" s="24" t="s">
        <v>147</v>
      </c>
      <c r="AU112" s="24" t="s">
        <v>153</v>
      </c>
      <c r="AY112" s="24" t="s">
        <v>144</v>
      </c>
      <c r="BE112" s="232">
        <f>IF(N112="základní",J112,0)</f>
        <v>0</v>
      </c>
      <c r="BF112" s="232">
        <f>IF(N112="snížená",J112,0)</f>
        <v>0</v>
      </c>
      <c r="BG112" s="232">
        <f>IF(N112="zákl. přenesená",J112,0)</f>
        <v>0</v>
      </c>
      <c r="BH112" s="232">
        <f>IF(N112="sníž. přenesená",J112,0)</f>
        <v>0</v>
      </c>
      <c r="BI112" s="232">
        <f>IF(N112="nulová",J112,0)</f>
        <v>0</v>
      </c>
      <c r="BJ112" s="24" t="s">
        <v>153</v>
      </c>
      <c r="BK112" s="232">
        <f>ROUND(I112*H112,2)</f>
        <v>0</v>
      </c>
      <c r="BL112" s="24" t="s">
        <v>493</v>
      </c>
      <c r="BM112" s="24" t="s">
        <v>1357</v>
      </c>
    </row>
    <row r="113" s="1" customFormat="1" ht="16.5" customHeight="1">
      <c r="B113" s="46"/>
      <c r="C113" s="258" t="s">
        <v>315</v>
      </c>
      <c r="D113" s="258" t="s">
        <v>246</v>
      </c>
      <c r="E113" s="259" t="s">
        <v>1358</v>
      </c>
      <c r="F113" s="260" t="s">
        <v>1359</v>
      </c>
      <c r="G113" s="261" t="s">
        <v>242</v>
      </c>
      <c r="H113" s="262">
        <v>4</v>
      </c>
      <c r="I113" s="263"/>
      <c r="J113" s="264">
        <f>ROUND(I113*H113,2)</f>
        <v>0</v>
      </c>
      <c r="K113" s="260" t="s">
        <v>21</v>
      </c>
      <c r="L113" s="265"/>
      <c r="M113" s="266" t="s">
        <v>21</v>
      </c>
      <c r="N113" s="267" t="s">
        <v>46</v>
      </c>
      <c r="O113" s="47"/>
      <c r="P113" s="230">
        <f>O113*H113</f>
        <v>0</v>
      </c>
      <c r="Q113" s="230">
        <v>0</v>
      </c>
      <c r="R113" s="230">
        <f>Q113*H113</f>
        <v>0</v>
      </c>
      <c r="S113" s="230">
        <v>0</v>
      </c>
      <c r="T113" s="231">
        <f>S113*H113</f>
        <v>0</v>
      </c>
      <c r="AR113" s="24" t="s">
        <v>1272</v>
      </c>
      <c r="AT113" s="24" t="s">
        <v>246</v>
      </c>
      <c r="AU113" s="24" t="s">
        <v>153</v>
      </c>
      <c r="AY113" s="24" t="s">
        <v>144</v>
      </c>
      <c r="BE113" s="232">
        <f>IF(N113="základní",J113,0)</f>
        <v>0</v>
      </c>
      <c r="BF113" s="232">
        <f>IF(N113="snížená",J113,0)</f>
        <v>0</v>
      </c>
      <c r="BG113" s="232">
        <f>IF(N113="zákl. přenesená",J113,0)</f>
        <v>0</v>
      </c>
      <c r="BH113" s="232">
        <f>IF(N113="sníž. přenesená",J113,0)</f>
        <v>0</v>
      </c>
      <c r="BI113" s="232">
        <f>IF(N113="nulová",J113,0)</f>
        <v>0</v>
      </c>
      <c r="BJ113" s="24" t="s">
        <v>153</v>
      </c>
      <c r="BK113" s="232">
        <f>ROUND(I113*H113,2)</f>
        <v>0</v>
      </c>
      <c r="BL113" s="24" t="s">
        <v>1272</v>
      </c>
      <c r="BM113" s="24" t="s">
        <v>1360</v>
      </c>
    </row>
    <row r="114" s="1" customFormat="1" ht="16.5" customHeight="1">
      <c r="B114" s="46"/>
      <c r="C114" s="258" t="s">
        <v>320</v>
      </c>
      <c r="D114" s="258" t="s">
        <v>246</v>
      </c>
      <c r="E114" s="259" t="s">
        <v>1361</v>
      </c>
      <c r="F114" s="260" t="s">
        <v>1362</v>
      </c>
      <c r="G114" s="261" t="s">
        <v>242</v>
      </c>
      <c r="H114" s="262">
        <v>2</v>
      </c>
      <c r="I114" s="263"/>
      <c r="J114" s="264">
        <f>ROUND(I114*H114,2)</f>
        <v>0</v>
      </c>
      <c r="K114" s="260" t="s">
        <v>21</v>
      </c>
      <c r="L114" s="265"/>
      <c r="M114" s="266" t="s">
        <v>21</v>
      </c>
      <c r="N114" s="267" t="s">
        <v>46</v>
      </c>
      <c r="O114" s="47"/>
      <c r="P114" s="230">
        <f>O114*H114</f>
        <v>0</v>
      </c>
      <c r="Q114" s="230">
        <v>0</v>
      </c>
      <c r="R114" s="230">
        <f>Q114*H114</f>
        <v>0</v>
      </c>
      <c r="S114" s="230">
        <v>0</v>
      </c>
      <c r="T114" s="231">
        <f>S114*H114</f>
        <v>0</v>
      </c>
      <c r="AR114" s="24" t="s">
        <v>1272</v>
      </c>
      <c r="AT114" s="24" t="s">
        <v>246</v>
      </c>
      <c r="AU114" s="24" t="s">
        <v>153</v>
      </c>
      <c r="AY114" s="24" t="s">
        <v>144</v>
      </c>
      <c r="BE114" s="232">
        <f>IF(N114="základní",J114,0)</f>
        <v>0</v>
      </c>
      <c r="BF114" s="232">
        <f>IF(N114="snížená",J114,0)</f>
        <v>0</v>
      </c>
      <c r="BG114" s="232">
        <f>IF(N114="zákl. přenesená",J114,0)</f>
        <v>0</v>
      </c>
      <c r="BH114" s="232">
        <f>IF(N114="sníž. přenesená",J114,0)</f>
        <v>0</v>
      </c>
      <c r="BI114" s="232">
        <f>IF(N114="nulová",J114,0)</f>
        <v>0</v>
      </c>
      <c r="BJ114" s="24" t="s">
        <v>153</v>
      </c>
      <c r="BK114" s="232">
        <f>ROUND(I114*H114,2)</f>
        <v>0</v>
      </c>
      <c r="BL114" s="24" t="s">
        <v>1272</v>
      </c>
      <c r="BM114" s="24" t="s">
        <v>1363</v>
      </c>
    </row>
    <row r="115" s="1" customFormat="1" ht="16.5" customHeight="1">
      <c r="B115" s="46"/>
      <c r="C115" s="221" t="s">
        <v>325</v>
      </c>
      <c r="D115" s="221" t="s">
        <v>147</v>
      </c>
      <c r="E115" s="222" t="s">
        <v>1364</v>
      </c>
      <c r="F115" s="223" t="s">
        <v>1365</v>
      </c>
      <c r="G115" s="224" t="s">
        <v>242</v>
      </c>
      <c r="H115" s="225">
        <v>3</v>
      </c>
      <c r="I115" s="226"/>
      <c r="J115" s="227">
        <f>ROUND(I115*H115,2)</f>
        <v>0</v>
      </c>
      <c r="K115" s="223" t="s">
        <v>21</v>
      </c>
      <c r="L115" s="72"/>
      <c r="M115" s="228" t="s">
        <v>21</v>
      </c>
      <c r="N115" s="229" t="s">
        <v>46</v>
      </c>
      <c r="O115" s="47"/>
      <c r="P115" s="230">
        <f>O115*H115</f>
        <v>0</v>
      </c>
      <c r="Q115" s="230">
        <v>0</v>
      </c>
      <c r="R115" s="230">
        <f>Q115*H115</f>
        <v>0</v>
      </c>
      <c r="S115" s="230">
        <v>0</v>
      </c>
      <c r="T115" s="231">
        <f>S115*H115</f>
        <v>0</v>
      </c>
      <c r="AR115" s="24" t="s">
        <v>493</v>
      </c>
      <c r="AT115" s="24" t="s">
        <v>147</v>
      </c>
      <c r="AU115" s="24" t="s">
        <v>153</v>
      </c>
      <c r="AY115" s="24" t="s">
        <v>144</v>
      </c>
      <c r="BE115" s="232">
        <f>IF(N115="základní",J115,0)</f>
        <v>0</v>
      </c>
      <c r="BF115" s="232">
        <f>IF(N115="snížená",J115,0)</f>
        <v>0</v>
      </c>
      <c r="BG115" s="232">
        <f>IF(N115="zákl. přenesená",J115,0)</f>
        <v>0</v>
      </c>
      <c r="BH115" s="232">
        <f>IF(N115="sníž. přenesená",J115,0)</f>
        <v>0</v>
      </c>
      <c r="BI115" s="232">
        <f>IF(N115="nulová",J115,0)</f>
        <v>0</v>
      </c>
      <c r="BJ115" s="24" t="s">
        <v>153</v>
      </c>
      <c r="BK115" s="232">
        <f>ROUND(I115*H115,2)</f>
        <v>0</v>
      </c>
      <c r="BL115" s="24" t="s">
        <v>493</v>
      </c>
      <c r="BM115" s="24" t="s">
        <v>1366</v>
      </c>
    </row>
    <row r="116" s="1" customFormat="1" ht="16.5" customHeight="1">
      <c r="B116" s="46"/>
      <c r="C116" s="258" t="s">
        <v>334</v>
      </c>
      <c r="D116" s="258" t="s">
        <v>246</v>
      </c>
      <c r="E116" s="259" t="s">
        <v>1367</v>
      </c>
      <c r="F116" s="260" t="s">
        <v>1368</v>
      </c>
      <c r="G116" s="261" t="s">
        <v>242</v>
      </c>
      <c r="H116" s="262">
        <v>2</v>
      </c>
      <c r="I116" s="263"/>
      <c r="J116" s="264">
        <f>ROUND(I116*H116,2)</f>
        <v>0</v>
      </c>
      <c r="K116" s="260" t="s">
        <v>21</v>
      </c>
      <c r="L116" s="265"/>
      <c r="M116" s="266" t="s">
        <v>21</v>
      </c>
      <c r="N116" s="267" t="s">
        <v>46</v>
      </c>
      <c r="O116" s="47"/>
      <c r="P116" s="230">
        <f>O116*H116</f>
        <v>0</v>
      </c>
      <c r="Q116" s="230">
        <v>0.00040000000000000002</v>
      </c>
      <c r="R116" s="230">
        <f>Q116*H116</f>
        <v>0.00080000000000000004</v>
      </c>
      <c r="S116" s="230">
        <v>0</v>
      </c>
      <c r="T116" s="231">
        <f>S116*H116</f>
        <v>0</v>
      </c>
      <c r="AR116" s="24" t="s">
        <v>1272</v>
      </c>
      <c r="AT116" s="24" t="s">
        <v>246</v>
      </c>
      <c r="AU116" s="24" t="s">
        <v>153</v>
      </c>
      <c r="AY116" s="24" t="s">
        <v>144</v>
      </c>
      <c r="BE116" s="232">
        <f>IF(N116="základní",J116,0)</f>
        <v>0</v>
      </c>
      <c r="BF116" s="232">
        <f>IF(N116="snížená",J116,0)</f>
        <v>0</v>
      </c>
      <c r="BG116" s="232">
        <f>IF(N116="zákl. přenesená",J116,0)</f>
        <v>0</v>
      </c>
      <c r="BH116" s="232">
        <f>IF(N116="sníž. přenesená",J116,0)</f>
        <v>0</v>
      </c>
      <c r="BI116" s="232">
        <f>IF(N116="nulová",J116,0)</f>
        <v>0</v>
      </c>
      <c r="BJ116" s="24" t="s">
        <v>153</v>
      </c>
      <c r="BK116" s="232">
        <f>ROUND(I116*H116,2)</f>
        <v>0</v>
      </c>
      <c r="BL116" s="24" t="s">
        <v>1272</v>
      </c>
      <c r="BM116" s="24" t="s">
        <v>1369</v>
      </c>
    </row>
    <row r="117" s="1" customFormat="1" ht="16.5" customHeight="1">
      <c r="B117" s="46"/>
      <c r="C117" s="258" t="s">
        <v>339</v>
      </c>
      <c r="D117" s="258" t="s">
        <v>246</v>
      </c>
      <c r="E117" s="259" t="s">
        <v>1370</v>
      </c>
      <c r="F117" s="260" t="s">
        <v>1371</v>
      </c>
      <c r="G117" s="261" t="s">
        <v>242</v>
      </c>
      <c r="H117" s="262">
        <v>1</v>
      </c>
      <c r="I117" s="263"/>
      <c r="J117" s="264">
        <f>ROUND(I117*H117,2)</f>
        <v>0</v>
      </c>
      <c r="K117" s="260" t="s">
        <v>21</v>
      </c>
      <c r="L117" s="265"/>
      <c r="M117" s="266" t="s">
        <v>21</v>
      </c>
      <c r="N117" s="267" t="s">
        <v>46</v>
      </c>
      <c r="O117" s="47"/>
      <c r="P117" s="230">
        <f>O117*H117</f>
        <v>0</v>
      </c>
      <c r="Q117" s="230">
        <v>0.00040000000000000002</v>
      </c>
      <c r="R117" s="230">
        <f>Q117*H117</f>
        <v>0.00040000000000000002</v>
      </c>
      <c r="S117" s="230">
        <v>0</v>
      </c>
      <c r="T117" s="231">
        <f>S117*H117</f>
        <v>0</v>
      </c>
      <c r="AR117" s="24" t="s">
        <v>1272</v>
      </c>
      <c r="AT117" s="24" t="s">
        <v>246</v>
      </c>
      <c r="AU117" s="24" t="s">
        <v>153</v>
      </c>
      <c r="AY117" s="24" t="s">
        <v>144</v>
      </c>
      <c r="BE117" s="232">
        <f>IF(N117="základní",J117,0)</f>
        <v>0</v>
      </c>
      <c r="BF117" s="232">
        <f>IF(N117="snížená",J117,0)</f>
        <v>0</v>
      </c>
      <c r="BG117" s="232">
        <f>IF(N117="zákl. přenesená",J117,0)</f>
        <v>0</v>
      </c>
      <c r="BH117" s="232">
        <f>IF(N117="sníž. přenesená",J117,0)</f>
        <v>0</v>
      </c>
      <c r="BI117" s="232">
        <f>IF(N117="nulová",J117,0)</f>
        <v>0</v>
      </c>
      <c r="BJ117" s="24" t="s">
        <v>153</v>
      </c>
      <c r="BK117" s="232">
        <f>ROUND(I117*H117,2)</f>
        <v>0</v>
      </c>
      <c r="BL117" s="24" t="s">
        <v>1272</v>
      </c>
      <c r="BM117" s="24" t="s">
        <v>1372</v>
      </c>
    </row>
    <row r="118" s="1" customFormat="1" ht="16.5" customHeight="1">
      <c r="B118" s="46"/>
      <c r="C118" s="221" t="s">
        <v>343</v>
      </c>
      <c r="D118" s="221" t="s">
        <v>147</v>
      </c>
      <c r="E118" s="222" t="s">
        <v>1373</v>
      </c>
      <c r="F118" s="223" t="s">
        <v>1374</v>
      </c>
      <c r="G118" s="224" t="s">
        <v>242</v>
      </c>
      <c r="H118" s="225">
        <v>1</v>
      </c>
      <c r="I118" s="226"/>
      <c r="J118" s="227">
        <f>ROUND(I118*H118,2)</f>
        <v>0</v>
      </c>
      <c r="K118" s="223" t="s">
        <v>21</v>
      </c>
      <c r="L118" s="72"/>
      <c r="M118" s="228" t="s">
        <v>21</v>
      </c>
      <c r="N118" s="229" t="s">
        <v>46</v>
      </c>
      <c r="O118" s="47"/>
      <c r="P118" s="230">
        <f>O118*H118</f>
        <v>0</v>
      </c>
      <c r="Q118" s="230">
        <v>0</v>
      </c>
      <c r="R118" s="230">
        <f>Q118*H118</f>
        <v>0</v>
      </c>
      <c r="S118" s="230">
        <v>0</v>
      </c>
      <c r="T118" s="231">
        <f>S118*H118</f>
        <v>0</v>
      </c>
      <c r="AR118" s="24" t="s">
        <v>493</v>
      </c>
      <c r="AT118" s="24" t="s">
        <v>147</v>
      </c>
      <c r="AU118" s="24" t="s">
        <v>153</v>
      </c>
      <c r="AY118" s="24" t="s">
        <v>144</v>
      </c>
      <c r="BE118" s="232">
        <f>IF(N118="základní",J118,0)</f>
        <v>0</v>
      </c>
      <c r="BF118" s="232">
        <f>IF(N118="snížená",J118,0)</f>
        <v>0</v>
      </c>
      <c r="BG118" s="232">
        <f>IF(N118="zákl. přenesená",J118,0)</f>
        <v>0</v>
      </c>
      <c r="BH118" s="232">
        <f>IF(N118="sníž. přenesená",J118,0)</f>
        <v>0</v>
      </c>
      <c r="BI118" s="232">
        <f>IF(N118="nulová",J118,0)</f>
        <v>0</v>
      </c>
      <c r="BJ118" s="24" t="s">
        <v>153</v>
      </c>
      <c r="BK118" s="232">
        <f>ROUND(I118*H118,2)</f>
        <v>0</v>
      </c>
      <c r="BL118" s="24" t="s">
        <v>493</v>
      </c>
      <c r="BM118" s="24" t="s">
        <v>1375</v>
      </c>
    </row>
    <row r="119" s="1" customFormat="1" ht="16.5" customHeight="1">
      <c r="B119" s="46"/>
      <c r="C119" s="258" t="s">
        <v>348</v>
      </c>
      <c r="D119" s="258" t="s">
        <v>246</v>
      </c>
      <c r="E119" s="259" t="s">
        <v>1376</v>
      </c>
      <c r="F119" s="260" t="s">
        <v>1377</v>
      </c>
      <c r="G119" s="261" t="s">
        <v>242</v>
      </c>
      <c r="H119" s="262">
        <v>1</v>
      </c>
      <c r="I119" s="263"/>
      <c r="J119" s="264">
        <f>ROUND(I119*H119,2)</f>
        <v>0</v>
      </c>
      <c r="K119" s="260" t="s">
        <v>21</v>
      </c>
      <c r="L119" s="265"/>
      <c r="M119" s="266" t="s">
        <v>21</v>
      </c>
      <c r="N119" s="267" t="s">
        <v>46</v>
      </c>
      <c r="O119" s="47"/>
      <c r="P119" s="230">
        <f>O119*H119</f>
        <v>0</v>
      </c>
      <c r="Q119" s="230">
        <v>0.00040000000000000002</v>
      </c>
      <c r="R119" s="230">
        <f>Q119*H119</f>
        <v>0.00040000000000000002</v>
      </c>
      <c r="S119" s="230">
        <v>0</v>
      </c>
      <c r="T119" s="231">
        <f>S119*H119</f>
        <v>0</v>
      </c>
      <c r="AR119" s="24" t="s">
        <v>1272</v>
      </c>
      <c r="AT119" s="24" t="s">
        <v>246</v>
      </c>
      <c r="AU119" s="24" t="s">
        <v>153</v>
      </c>
      <c r="AY119" s="24" t="s">
        <v>144</v>
      </c>
      <c r="BE119" s="232">
        <f>IF(N119="základní",J119,0)</f>
        <v>0</v>
      </c>
      <c r="BF119" s="232">
        <f>IF(N119="snížená",J119,0)</f>
        <v>0</v>
      </c>
      <c r="BG119" s="232">
        <f>IF(N119="zákl. přenesená",J119,0)</f>
        <v>0</v>
      </c>
      <c r="BH119" s="232">
        <f>IF(N119="sníž. přenesená",J119,0)</f>
        <v>0</v>
      </c>
      <c r="BI119" s="232">
        <f>IF(N119="nulová",J119,0)</f>
        <v>0</v>
      </c>
      <c r="BJ119" s="24" t="s">
        <v>153</v>
      </c>
      <c r="BK119" s="232">
        <f>ROUND(I119*H119,2)</f>
        <v>0</v>
      </c>
      <c r="BL119" s="24" t="s">
        <v>1272</v>
      </c>
      <c r="BM119" s="24" t="s">
        <v>1378</v>
      </c>
    </row>
    <row r="120" s="1" customFormat="1" ht="16.5" customHeight="1">
      <c r="B120" s="46"/>
      <c r="C120" s="221" t="s">
        <v>353</v>
      </c>
      <c r="D120" s="221" t="s">
        <v>147</v>
      </c>
      <c r="E120" s="222" t="s">
        <v>1379</v>
      </c>
      <c r="F120" s="223" t="s">
        <v>1380</v>
      </c>
      <c r="G120" s="224" t="s">
        <v>242</v>
      </c>
      <c r="H120" s="225">
        <v>1</v>
      </c>
      <c r="I120" s="226"/>
      <c r="J120" s="227">
        <f>ROUND(I120*H120,2)</f>
        <v>0</v>
      </c>
      <c r="K120" s="223" t="s">
        <v>21</v>
      </c>
      <c r="L120" s="72"/>
      <c r="M120" s="228" t="s">
        <v>21</v>
      </c>
      <c r="N120" s="229" t="s">
        <v>46</v>
      </c>
      <c r="O120" s="47"/>
      <c r="P120" s="230">
        <f>O120*H120</f>
        <v>0</v>
      </c>
      <c r="Q120" s="230">
        <v>0</v>
      </c>
      <c r="R120" s="230">
        <f>Q120*H120</f>
        <v>0</v>
      </c>
      <c r="S120" s="230">
        <v>0</v>
      </c>
      <c r="T120" s="231">
        <f>S120*H120</f>
        <v>0</v>
      </c>
      <c r="AR120" s="24" t="s">
        <v>493</v>
      </c>
      <c r="AT120" s="24" t="s">
        <v>147</v>
      </c>
      <c r="AU120" s="24" t="s">
        <v>153</v>
      </c>
      <c r="AY120" s="24" t="s">
        <v>144</v>
      </c>
      <c r="BE120" s="232">
        <f>IF(N120="základní",J120,0)</f>
        <v>0</v>
      </c>
      <c r="BF120" s="232">
        <f>IF(N120="snížená",J120,0)</f>
        <v>0</v>
      </c>
      <c r="BG120" s="232">
        <f>IF(N120="zákl. přenesená",J120,0)</f>
        <v>0</v>
      </c>
      <c r="BH120" s="232">
        <f>IF(N120="sníž. přenesená",J120,0)</f>
        <v>0</v>
      </c>
      <c r="BI120" s="232">
        <f>IF(N120="nulová",J120,0)</f>
        <v>0</v>
      </c>
      <c r="BJ120" s="24" t="s">
        <v>153</v>
      </c>
      <c r="BK120" s="232">
        <f>ROUND(I120*H120,2)</f>
        <v>0</v>
      </c>
      <c r="BL120" s="24" t="s">
        <v>493</v>
      </c>
      <c r="BM120" s="24" t="s">
        <v>1381</v>
      </c>
    </row>
    <row r="121" s="1" customFormat="1" ht="16.5" customHeight="1">
      <c r="B121" s="46"/>
      <c r="C121" s="258" t="s">
        <v>358</v>
      </c>
      <c r="D121" s="258" t="s">
        <v>246</v>
      </c>
      <c r="E121" s="259" t="s">
        <v>1382</v>
      </c>
      <c r="F121" s="260" t="s">
        <v>1383</v>
      </c>
      <c r="G121" s="261" t="s">
        <v>21</v>
      </c>
      <c r="H121" s="262">
        <v>1</v>
      </c>
      <c r="I121" s="263"/>
      <c r="J121" s="264">
        <f>ROUND(I121*H121,2)</f>
        <v>0</v>
      </c>
      <c r="K121" s="260" t="s">
        <v>21</v>
      </c>
      <c r="L121" s="265"/>
      <c r="M121" s="266" t="s">
        <v>21</v>
      </c>
      <c r="N121" s="267" t="s">
        <v>46</v>
      </c>
      <c r="O121" s="47"/>
      <c r="P121" s="230">
        <f>O121*H121</f>
        <v>0</v>
      </c>
      <c r="Q121" s="230">
        <v>0</v>
      </c>
      <c r="R121" s="230">
        <f>Q121*H121</f>
        <v>0</v>
      </c>
      <c r="S121" s="230">
        <v>0</v>
      </c>
      <c r="T121" s="231">
        <f>S121*H121</f>
        <v>0</v>
      </c>
      <c r="AR121" s="24" t="s">
        <v>1272</v>
      </c>
      <c r="AT121" s="24" t="s">
        <v>246</v>
      </c>
      <c r="AU121" s="24" t="s">
        <v>153</v>
      </c>
      <c r="AY121" s="24" t="s">
        <v>144</v>
      </c>
      <c r="BE121" s="232">
        <f>IF(N121="základní",J121,0)</f>
        <v>0</v>
      </c>
      <c r="BF121" s="232">
        <f>IF(N121="snížená",J121,0)</f>
        <v>0</v>
      </c>
      <c r="BG121" s="232">
        <f>IF(N121="zákl. přenesená",J121,0)</f>
        <v>0</v>
      </c>
      <c r="BH121" s="232">
        <f>IF(N121="sníž. přenesená",J121,0)</f>
        <v>0</v>
      </c>
      <c r="BI121" s="232">
        <f>IF(N121="nulová",J121,0)</f>
        <v>0</v>
      </c>
      <c r="BJ121" s="24" t="s">
        <v>153</v>
      </c>
      <c r="BK121" s="232">
        <f>ROUND(I121*H121,2)</f>
        <v>0</v>
      </c>
      <c r="BL121" s="24" t="s">
        <v>1272</v>
      </c>
      <c r="BM121" s="24" t="s">
        <v>1384</v>
      </c>
    </row>
    <row r="122" s="1" customFormat="1" ht="25.5" customHeight="1">
      <c r="B122" s="46"/>
      <c r="C122" s="221" t="s">
        <v>364</v>
      </c>
      <c r="D122" s="221" t="s">
        <v>147</v>
      </c>
      <c r="E122" s="222" t="s">
        <v>1385</v>
      </c>
      <c r="F122" s="223" t="s">
        <v>1386</v>
      </c>
      <c r="G122" s="224" t="s">
        <v>242</v>
      </c>
      <c r="H122" s="225">
        <v>1</v>
      </c>
      <c r="I122" s="226"/>
      <c r="J122" s="227">
        <f>ROUND(I122*H122,2)</f>
        <v>0</v>
      </c>
      <c r="K122" s="223" t="s">
        <v>21</v>
      </c>
      <c r="L122" s="72"/>
      <c r="M122" s="228" t="s">
        <v>21</v>
      </c>
      <c r="N122" s="229" t="s">
        <v>46</v>
      </c>
      <c r="O122" s="47"/>
      <c r="P122" s="230">
        <f>O122*H122</f>
        <v>0</v>
      </c>
      <c r="Q122" s="230">
        <v>0</v>
      </c>
      <c r="R122" s="230">
        <f>Q122*H122</f>
        <v>0</v>
      </c>
      <c r="S122" s="230">
        <v>0</v>
      </c>
      <c r="T122" s="231">
        <f>S122*H122</f>
        <v>0</v>
      </c>
      <c r="AR122" s="24" t="s">
        <v>493</v>
      </c>
      <c r="AT122" s="24" t="s">
        <v>147</v>
      </c>
      <c r="AU122" s="24" t="s">
        <v>153</v>
      </c>
      <c r="AY122" s="24" t="s">
        <v>144</v>
      </c>
      <c r="BE122" s="232">
        <f>IF(N122="základní",J122,0)</f>
        <v>0</v>
      </c>
      <c r="BF122" s="232">
        <f>IF(N122="snížená",J122,0)</f>
        <v>0</v>
      </c>
      <c r="BG122" s="232">
        <f>IF(N122="zákl. přenesená",J122,0)</f>
        <v>0</v>
      </c>
      <c r="BH122" s="232">
        <f>IF(N122="sníž. přenesená",J122,0)</f>
        <v>0</v>
      </c>
      <c r="BI122" s="232">
        <f>IF(N122="nulová",J122,0)</f>
        <v>0</v>
      </c>
      <c r="BJ122" s="24" t="s">
        <v>153</v>
      </c>
      <c r="BK122" s="232">
        <f>ROUND(I122*H122,2)</f>
        <v>0</v>
      </c>
      <c r="BL122" s="24" t="s">
        <v>493</v>
      </c>
      <c r="BM122" s="24" t="s">
        <v>1387</v>
      </c>
    </row>
    <row r="123" s="1" customFormat="1" ht="16.5" customHeight="1">
      <c r="B123" s="46"/>
      <c r="C123" s="258" t="s">
        <v>373</v>
      </c>
      <c r="D123" s="258" t="s">
        <v>246</v>
      </c>
      <c r="E123" s="259" t="s">
        <v>1388</v>
      </c>
      <c r="F123" s="260" t="s">
        <v>1389</v>
      </c>
      <c r="G123" s="261" t="s">
        <v>242</v>
      </c>
      <c r="H123" s="262">
        <v>1</v>
      </c>
      <c r="I123" s="263"/>
      <c r="J123" s="264">
        <f>ROUND(I123*H123,2)</f>
        <v>0</v>
      </c>
      <c r="K123" s="260" t="s">
        <v>21</v>
      </c>
      <c r="L123" s="265"/>
      <c r="M123" s="266" t="s">
        <v>21</v>
      </c>
      <c r="N123" s="267" t="s">
        <v>46</v>
      </c>
      <c r="O123" s="47"/>
      <c r="P123" s="230">
        <f>O123*H123</f>
        <v>0</v>
      </c>
      <c r="Q123" s="230">
        <v>0</v>
      </c>
      <c r="R123" s="230">
        <f>Q123*H123</f>
        <v>0</v>
      </c>
      <c r="S123" s="230">
        <v>0</v>
      </c>
      <c r="T123" s="231">
        <f>S123*H123</f>
        <v>0</v>
      </c>
      <c r="AR123" s="24" t="s">
        <v>1272</v>
      </c>
      <c r="AT123" s="24" t="s">
        <v>246</v>
      </c>
      <c r="AU123" s="24" t="s">
        <v>153</v>
      </c>
      <c r="AY123" s="24" t="s">
        <v>144</v>
      </c>
      <c r="BE123" s="232">
        <f>IF(N123="základní",J123,0)</f>
        <v>0</v>
      </c>
      <c r="BF123" s="232">
        <f>IF(N123="snížená",J123,0)</f>
        <v>0</v>
      </c>
      <c r="BG123" s="232">
        <f>IF(N123="zákl. přenesená",J123,0)</f>
        <v>0</v>
      </c>
      <c r="BH123" s="232">
        <f>IF(N123="sníž. přenesená",J123,0)</f>
        <v>0</v>
      </c>
      <c r="BI123" s="232">
        <f>IF(N123="nulová",J123,0)</f>
        <v>0</v>
      </c>
      <c r="BJ123" s="24" t="s">
        <v>153</v>
      </c>
      <c r="BK123" s="232">
        <f>ROUND(I123*H123,2)</f>
        <v>0</v>
      </c>
      <c r="BL123" s="24" t="s">
        <v>1272</v>
      </c>
      <c r="BM123" s="24" t="s">
        <v>1390</v>
      </c>
    </row>
    <row r="124" s="1" customFormat="1" ht="25.5" customHeight="1">
      <c r="B124" s="46"/>
      <c r="C124" s="221" t="s">
        <v>378</v>
      </c>
      <c r="D124" s="221" t="s">
        <v>147</v>
      </c>
      <c r="E124" s="222" t="s">
        <v>1391</v>
      </c>
      <c r="F124" s="223" t="s">
        <v>1392</v>
      </c>
      <c r="G124" s="224" t="s">
        <v>242</v>
      </c>
      <c r="H124" s="225">
        <v>1</v>
      </c>
      <c r="I124" s="226"/>
      <c r="J124" s="227">
        <f>ROUND(I124*H124,2)</f>
        <v>0</v>
      </c>
      <c r="K124" s="223" t="s">
        <v>21</v>
      </c>
      <c r="L124" s="72"/>
      <c r="M124" s="228" t="s">
        <v>21</v>
      </c>
      <c r="N124" s="229" t="s">
        <v>46</v>
      </c>
      <c r="O124" s="47"/>
      <c r="P124" s="230">
        <f>O124*H124</f>
        <v>0</v>
      </c>
      <c r="Q124" s="230">
        <v>0</v>
      </c>
      <c r="R124" s="230">
        <f>Q124*H124</f>
        <v>0</v>
      </c>
      <c r="S124" s="230">
        <v>0</v>
      </c>
      <c r="T124" s="231">
        <f>S124*H124</f>
        <v>0</v>
      </c>
      <c r="AR124" s="24" t="s">
        <v>493</v>
      </c>
      <c r="AT124" s="24" t="s">
        <v>147</v>
      </c>
      <c r="AU124" s="24" t="s">
        <v>153</v>
      </c>
      <c r="AY124" s="24" t="s">
        <v>144</v>
      </c>
      <c r="BE124" s="232">
        <f>IF(N124="základní",J124,0)</f>
        <v>0</v>
      </c>
      <c r="BF124" s="232">
        <f>IF(N124="snížená",J124,0)</f>
        <v>0</v>
      </c>
      <c r="BG124" s="232">
        <f>IF(N124="zákl. přenesená",J124,0)</f>
        <v>0</v>
      </c>
      <c r="BH124" s="232">
        <f>IF(N124="sníž. přenesená",J124,0)</f>
        <v>0</v>
      </c>
      <c r="BI124" s="232">
        <f>IF(N124="nulová",J124,0)</f>
        <v>0</v>
      </c>
      <c r="BJ124" s="24" t="s">
        <v>153</v>
      </c>
      <c r="BK124" s="232">
        <f>ROUND(I124*H124,2)</f>
        <v>0</v>
      </c>
      <c r="BL124" s="24" t="s">
        <v>493</v>
      </c>
      <c r="BM124" s="24" t="s">
        <v>1393</v>
      </c>
    </row>
    <row r="125" s="1" customFormat="1" ht="25.5" customHeight="1">
      <c r="B125" s="46"/>
      <c r="C125" s="258" t="s">
        <v>383</v>
      </c>
      <c r="D125" s="258" t="s">
        <v>246</v>
      </c>
      <c r="E125" s="259" t="s">
        <v>1394</v>
      </c>
      <c r="F125" s="260" t="s">
        <v>1395</v>
      </c>
      <c r="G125" s="261" t="s">
        <v>242</v>
      </c>
      <c r="H125" s="262">
        <v>1</v>
      </c>
      <c r="I125" s="263"/>
      <c r="J125" s="264">
        <f>ROUND(I125*H125,2)</f>
        <v>0</v>
      </c>
      <c r="K125" s="260" t="s">
        <v>21</v>
      </c>
      <c r="L125" s="265"/>
      <c r="M125" s="266" t="s">
        <v>21</v>
      </c>
      <c r="N125" s="267" t="s">
        <v>46</v>
      </c>
      <c r="O125" s="47"/>
      <c r="P125" s="230">
        <f>O125*H125</f>
        <v>0</v>
      </c>
      <c r="Q125" s="230">
        <v>0</v>
      </c>
      <c r="R125" s="230">
        <f>Q125*H125</f>
        <v>0</v>
      </c>
      <c r="S125" s="230">
        <v>0</v>
      </c>
      <c r="T125" s="231">
        <f>S125*H125</f>
        <v>0</v>
      </c>
      <c r="AR125" s="24" t="s">
        <v>1272</v>
      </c>
      <c r="AT125" s="24" t="s">
        <v>246</v>
      </c>
      <c r="AU125" s="24" t="s">
        <v>153</v>
      </c>
      <c r="AY125" s="24" t="s">
        <v>144</v>
      </c>
      <c r="BE125" s="232">
        <f>IF(N125="základní",J125,0)</f>
        <v>0</v>
      </c>
      <c r="BF125" s="232">
        <f>IF(N125="snížená",J125,0)</f>
        <v>0</v>
      </c>
      <c r="BG125" s="232">
        <f>IF(N125="zákl. přenesená",J125,0)</f>
        <v>0</v>
      </c>
      <c r="BH125" s="232">
        <f>IF(N125="sníž. přenesená",J125,0)</f>
        <v>0</v>
      </c>
      <c r="BI125" s="232">
        <f>IF(N125="nulová",J125,0)</f>
        <v>0</v>
      </c>
      <c r="BJ125" s="24" t="s">
        <v>153</v>
      </c>
      <c r="BK125" s="232">
        <f>ROUND(I125*H125,2)</f>
        <v>0</v>
      </c>
      <c r="BL125" s="24" t="s">
        <v>1272</v>
      </c>
      <c r="BM125" s="24" t="s">
        <v>1396</v>
      </c>
    </row>
    <row r="126" s="1" customFormat="1" ht="16.5" customHeight="1">
      <c r="B126" s="46"/>
      <c r="C126" s="221" t="s">
        <v>391</v>
      </c>
      <c r="D126" s="221" t="s">
        <v>147</v>
      </c>
      <c r="E126" s="222" t="s">
        <v>1397</v>
      </c>
      <c r="F126" s="223" t="s">
        <v>1398</v>
      </c>
      <c r="G126" s="224" t="s">
        <v>242</v>
      </c>
      <c r="H126" s="225">
        <v>6</v>
      </c>
      <c r="I126" s="226"/>
      <c r="J126" s="227">
        <f>ROUND(I126*H126,2)</f>
        <v>0</v>
      </c>
      <c r="K126" s="223" t="s">
        <v>21</v>
      </c>
      <c r="L126" s="72"/>
      <c r="M126" s="228" t="s">
        <v>21</v>
      </c>
      <c r="N126" s="229" t="s">
        <v>46</v>
      </c>
      <c r="O126" s="47"/>
      <c r="P126" s="230">
        <f>O126*H126</f>
        <v>0</v>
      </c>
      <c r="Q126" s="230">
        <v>0</v>
      </c>
      <c r="R126" s="230">
        <f>Q126*H126</f>
        <v>0</v>
      </c>
      <c r="S126" s="230">
        <v>0</v>
      </c>
      <c r="T126" s="231">
        <f>S126*H126</f>
        <v>0</v>
      </c>
      <c r="AR126" s="24" t="s">
        <v>493</v>
      </c>
      <c r="AT126" s="24" t="s">
        <v>147</v>
      </c>
      <c r="AU126" s="24" t="s">
        <v>153</v>
      </c>
      <c r="AY126" s="24" t="s">
        <v>144</v>
      </c>
      <c r="BE126" s="232">
        <f>IF(N126="základní",J126,0)</f>
        <v>0</v>
      </c>
      <c r="BF126" s="232">
        <f>IF(N126="snížená",J126,0)</f>
        <v>0</v>
      </c>
      <c r="BG126" s="232">
        <f>IF(N126="zákl. přenesená",J126,0)</f>
        <v>0</v>
      </c>
      <c r="BH126" s="232">
        <f>IF(N126="sníž. přenesená",J126,0)</f>
        <v>0</v>
      </c>
      <c r="BI126" s="232">
        <f>IF(N126="nulová",J126,0)</f>
        <v>0</v>
      </c>
      <c r="BJ126" s="24" t="s">
        <v>153</v>
      </c>
      <c r="BK126" s="232">
        <f>ROUND(I126*H126,2)</f>
        <v>0</v>
      </c>
      <c r="BL126" s="24" t="s">
        <v>493</v>
      </c>
      <c r="BM126" s="24" t="s">
        <v>1399</v>
      </c>
    </row>
    <row r="127" s="1" customFormat="1" ht="25.5" customHeight="1">
      <c r="B127" s="46"/>
      <c r="C127" s="258" t="s">
        <v>395</v>
      </c>
      <c r="D127" s="258" t="s">
        <v>246</v>
      </c>
      <c r="E127" s="259" t="s">
        <v>1400</v>
      </c>
      <c r="F127" s="260" t="s">
        <v>1401</v>
      </c>
      <c r="G127" s="261" t="s">
        <v>242</v>
      </c>
      <c r="H127" s="262">
        <v>2</v>
      </c>
      <c r="I127" s="263"/>
      <c r="J127" s="264">
        <f>ROUND(I127*H127,2)</f>
        <v>0</v>
      </c>
      <c r="K127" s="260" t="s">
        <v>21</v>
      </c>
      <c r="L127" s="265"/>
      <c r="M127" s="266" t="s">
        <v>21</v>
      </c>
      <c r="N127" s="267" t="s">
        <v>46</v>
      </c>
      <c r="O127" s="47"/>
      <c r="P127" s="230">
        <f>O127*H127</f>
        <v>0</v>
      </c>
      <c r="Q127" s="230">
        <v>0</v>
      </c>
      <c r="R127" s="230">
        <f>Q127*H127</f>
        <v>0</v>
      </c>
      <c r="S127" s="230">
        <v>0</v>
      </c>
      <c r="T127" s="231">
        <f>S127*H127</f>
        <v>0</v>
      </c>
      <c r="AR127" s="24" t="s">
        <v>1272</v>
      </c>
      <c r="AT127" s="24" t="s">
        <v>246</v>
      </c>
      <c r="AU127" s="24" t="s">
        <v>153</v>
      </c>
      <c r="AY127" s="24" t="s">
        <v>144</v>
      </c>
      <c r="BE127" s="232">
        <f>IF(N127="základní",J127,0)</f>
        <v>0</v>
      </c>
      <c r="BF127" s="232">
        <f>IF(N127="snížená",J127,0)</f>
        <v>0</v>
      </c>
      <c r="BG127" s="232">
        <f>IF(N127="zákl. přenesená",J127,0)</f>
        <v>0</v>
      </c>
      <c r="BH127" s="232">
        <f>IF(N127="sníž. přenesená",J127,0)</f>
        <v>0</v>
      </c>
      <c r="BI127" s="232">
        <f>IF(N127="nulová",J127,0)</f>
        <v>0</v>
      </c>
      <c r="BJ127" s="24" t="s">
        <v>153</v>
      </c>
      <c r="BK127" s="232">
        <f>ROUND(I127*H127,2)</f>
        <v>0</v>
      </c>
      <c r="BL127" s="24" t="s">
        <v>1272</v>
      </c>
      <c r="BM127" s="24" t="s">
        <v>1402</v>
      </c>
    </row>
    <row r="128" s="1" customFormat="1" ht="25.5" customHeight="1">
      <c r="B128" s="46"/>
      <c r="C128" s="258" t="s">
        <v>401</v>
      </c>
      <c r="D128" s="258" t="s">
        <v>246</v>
      </c>
      <c r="E128" s="259" t="s">
        <v>1403</v>
      </c>
      <c r="F128" s="260" t="s">
        <v>1404</v>
      </c>
      <c r="G128" s="261" t="s">
        <v>242</v>
      </c>
      <c r="H128" s="262">
        <v>4</v>
      </c>
      <c r="I128" s="263"/>
      <c r="J128" s="264">
        <f>ROUND(I128*H128,2)</f>
        <v>0</v>
      </c>
      <c r="K128" s="260" t="s">
        <v>21</v>
      </c>
      <c r="L128" s="265"/>
      <c r="M128" s="266" t="s">
        <v>21</v>
      </c>
      <c r="N128" s="267" t="s">
        <v>46</v>
      </c>
      <c r="O128" s="47"/>
      <c r="P128" s="230">
        <f>O128*H128</f>
        <v>0</v>
      </c>
      <c r="Q128" s="230">
        <v>0</v>
      </c>
      <c r="R128" s="230">
        <f>Q128*H128</f>
        <v>0</v>
      </c>
      <c r="S128" s="230">
        <v>0</v>
      </c>
      <c r="T128" s="231">
        <f>S128*H128</f>
        <v>0</v>
      </c>
      <c r="AR128" s="24" t="s">
        <v>1272</v>
      </c>
      <c r="AT128" s="24" t="s">
        <v>246</v>
      </c>
      <c r="AU128" s="24" t="s">
        <v>153</v>
      </c>
      <c r="AY128" s="24" t="s">
        <v>144</v>
      </c>
      <c r="BE128" s="232">
        <f>IF(N128="základní",J128,0)</f>
        <v>0</v>
      </c>
      <c r="BF128" s="232">
        <f>IF(N128="snížená",J128,0)</f>
        <v>0</v>
      </c>
      <c r="BG128" s="232">
        <f>IF(N128="zákl. přenesená",J128,0)</f>
        <v>0</v>
      </c>
      <c r="BH128" s="232">
        <f>IF(N128="sníž. přenesená",J128,0)</f>
        <v>0</v>
      </c>
      <c r="BI128" s="232">
        <f>IF(N128="nulová",J128,0)</f>
        <v>0</v>
      </c>
      <c r="BJ128" s="24" t="s">
        <v>153</v>
      </c>
      <c r="BK128" s="232">
        <f>ROUND(I128*H128,2)</f>
        <v>0</v>
      </c>
      <c r="BL128" s="24" t="s">
        <v>1272</v>
      </c>
      <c r="BM128" s="24" t="s">
        <v>1405</v>
      </c>
    </row>
    <row r="129" s="1" customFormat="1" ht="16.5" customHeight="1">
      <c r="B129" s="46"/>
      <c r="C129" s="221" t="s">
        <v>407</v>
      </c>
      <c r="D129" s="221" t="s">
        <v>147</v>
      </c>
      <c r="E129" s="222" t="s">
        <v>1406</v>
      </c>
      <c r="F129" s="223" t="s">
        <v>1407</v>
      </c>
      <c r="G129" s="224" t="s">
        <v>242</v>
      </c>
      <c r="H129" s="225">
        <v>6</v>
      </c>
      <c r="I129" s="226"/>
      <c r="J129" s="227">
        <f>ROUND(I129*H129,2)</f>
        <v>0</v>
      </c>
      <c r="K129" s="223" t="s">
        <v>21</v>
      </c>
      <c r="L129" s="72"/>
      <c r="M129" s="228" t="s">
        <v>21</v>
      </c>
      <c r="N129" s="229" t="s">
        <v>46</v>
      </c>
      <c r="O129" s="47"/>
      <c r="P129" s="230">
        <f>O129*H129</f>
        <v>0</v>
      </c>
      <c r="Q129" s="230">
        <v>0</v>
      </c>
      <c r="R129" s="230">
        <f>Q129*H129</f>
        <v>0</v>
      </c>
      <c r="S129" s="230">
        <v>0</v>
      </c>
      <c r="T129" s="231">
        <f>S129*H129</f>
        <v>0</v>
      </c>
      <c r="AR129" s="24" t="s">
        <v>493</v>
      </c>
      <c r="AT129" s="24" t="s">
        <v>147</v>
      </c>
      <c r="AU129" s="24" t="s">
        <v>153</v>
      </c>
      <c r="AY129" s="24" t="s">
        <v>144</v>
      </c>
      <c r="BE129" s="232">
        <f>IF(N129="základní",J129,0)</f>
        <v>0</v>
      </c>
      <c r="BF129" s="232">
        <f>IF(N129="snížená",J129,0)</f>
        <v>0</v>
      </c>
      <c r="BG129" s="232">
        <f>IF(N129="zákl. přenesená",J129,0)</f>
        <v>0</v>
      </c>
      <c r="BH129" s="232">
        <f>IF(N129="sníž. přenesená",J129,0)</f>
        <v>0</v>
      </c>
      <c r="BI129" s="232">
        <f>IF(N129="nulová",J129,0)</f>
        <v>0</v>
      </c>
      <c r="BJ129" s="24" t="s">
        <v>153</v>
      </c>
      <c r="BK129" s="232">
        <f>ROUND(I129*H129,2)</f>
        <v>0</v>
      </c>
      <c r="BL129" s="24" t="s">
        <v>493</v>
      </c>
      <c r="BM129" s="24" t="s">
        <v>1408</v>
      </c>
    </row>
    <row r="130" s="1" customFormat="1" ht="16.5" customHeight="1">
      <c r="B130" s="46"/>
      <c r="C130" s="258" t="s">
        <v>411</v>
      </c>
      <c r="D130" s="258" t="s">
        <v>246</v>
      </c>
      <c r="E130" s="259" t="s">
        <v>1409</v>
      </c>
      <c r="F130" s="260" t="s">
        <v>1410</v>
      </c>
      <c r="G130" s="261" t="s">
        <v>242</v>
      </c>
      <c r="H130" s="262">
        <v>6</v>
      </c>
      <c r="I130" s="263"/>
      <c r="J130" s="264">
        <f>ROUND(I130*H130,2)</f>
        <v>0</v>
      </c>
      <c r="K130" s="260" t="s">
        <v>21</v>
      </c>
      <c r="L130" s="265"/>
      <c r="M130" s="266" t="s">
        <v>21</v>
      </c>
      <c r="N130" s="267" t="s">
        <v>46</v>
      </c>
      <c r="O130" s="47"/>
      <c r="P130" s="230">
        <f>O130*H130</f>
        <v>0</v>
      </c>
      <c r="Q130" s="230">
        <v>0.00025000000000000001</v>
      </c>
      <c r="R130" s="230">
        <f>Q130*H130</f>
        <v>0.0015</v>
      </c>
      <c r="S130" s="230">
        <v>0</v>
      </c>
      <c r="T130" s="231">
        <f>S130*H130</f>
        <v>0</v>
      </c>
      <c r="AR130" s="24" t="s">
        <v>1272</v>
      </c>
      <c r="AT130" s="24" t="s">
        <v>246</v>
      </c>
      <c r="AU130" s="24" t="s">
        <v>153</v>
      </c>
      <c r="AY130" s="24" t="s">
        <v>144</v>
      </c>
      <c r="BE130" s="232">
        <f>IF(N130="základní",J130,0)</f>
        <v>0</v>
      </c>
      <c r="BF130" s="232">
        <f>IF(N130="snížená",J130,0)</f>
        <v>0</v>
      </c>
      <c r="BG130" s="232">
        <f>IF(N130="zákl. přenesená",J130,0)</f>
        <v>0</v>
      </c>
      <c r="BH130" s="232">
        <f>IF(N130="sníž. přenesená",J130,0)</f>
        <v>0</v>
      </c>
      <c r="BI130" s="232">
        <f>IF(N130="nulová",J130,0)</f>
        <v>0</v>
      </c>
      <c r="BJ130" s="24" t="s">
        <v>153</v>
      </c>
      <c r="BK130" s="232">
        <f>ROUND(I130*H130,2)</f>
        <v>0</v>
      </c>
      <c r="BL130" s="24" t="s">
        <v>1272</v>
      </c>
      <c r="BM130" s="24" t="s">
        <v>1411</v>
      </c>
    </row>
    <row r="131" s="1" customFormat="1" ht="16.5" customHeight="1">
      <c r="B131" s="46"/>
      <c r="C131" s="221" t="s">
        <v>417</v>
      </c>
      <c r="D131" s="221" t="s">
        <v>147</v>
      </c>
      <c r="E131" s="222" t="s">
        <v>1412</v>
      </c>
      <c r="F131" s="223" t="s">
        <v>1413</v>
      </c>
      <c r="G131" s="224" t="s">
        <v>242</v>
      </c>
      <c r="H131" s="225">
        <v>1</v>
      </c>
      <c r="I131" s="226"/>
      <c r="J131" s="227">
        <f>ROUND(I131*H131,2)</f>
        <v>0</v>
      </c>
      <c r="K131" s="223" t="s">
        <v>21</v>
      </c>
      <c r="L131" s="72"/>
      <c r="M131" s="228" t="s">
        <v>21</v>
      </c>
      <c r="N131" s="229" t="s">
        <v>46</v>
      </c>
      <c r="O131" s="47"/>
      <c r="P131" s="230">
        <f>O131*H131</f>
        <v>0</v>
      </c>
      <c r="Q131" s="230">
        <v>0</v>
      </c>
      <c r="R131" s="230">
        <f>Q131*H131</f>
        <v>0</v>
      </c>
      <c r="S131" s="230">
        <v>0</v>
      </c>
      <c r="T131" s="231">
        <f>S131*H131</f>
        <v>0</v>
      </c>
      <c r="AR131" s="24" t="s">
        <v>493</v>
      </c>
      <c r="AT131" s="24" t="s">
        <v>147</v>
      </c>
      <c r="AU131" s="24" t="s">
        <v>153</v>
      </c>
      <c r="AY131" s="24" t="s">
        <v>144</v>
      </c>
      <c r="BE131" s="232">
        <f>IF(N131="základní",J131,0)</f>
        <v>0</v>
      </c>
      <c r="BF131" s="232">
        <f>IF(N131="snížená",J131,0)</f>
        <v>0</v>
      </c>
      <c r="BG131" s="232">
        <f>IF(N131="zákl. přenesená",J131,0)</f>
        <v>0</v>
      </c>
      <c r="BH131" s="232">
        <f>IF(N131="sníž. přenesená",J131,0)</f>
        <v>0</v>
      </c>
      <c r="BI131" s="232">
        <f>IF(N131="nulová",J131,0)</f>
        <v>0</v>
      </c>
      <c r="BJ131" s="24" t="s">
        <v>153</v>
      </c>
      <c r="BK131" s="232">
        <f>ROUND(I131*H131,2)</f>
        <v>0</v>
      </c>
      <c r="BL131" s="24" t="s">
        <v>493</v>
      </c>
      <c r="BM131" s="24" t="s">
        <v>1414</v>
      </c>
    </row>
    <row r="132" s="1" customFormat="1" ht="16.5" customHeight="1">
      <c r="B132" s="46"/>
      <c r="C132" s="258" t="s">
        <v>422</v>
      </c>
      <c r="D132" s="258" t="s">
        <v>246</v>
      </c>
      <c r="E132" s="259" t="s">
        <v>1415</v>
      </c>
      <c r="F132" s="260" t="s">
        <v>1416</v>
      </c>
      <c r="G132" s="261" t="s">
        <v>242</v>
      </c>
      <c r="H132" s="262">
        <v>1</v>
      </c>
      <c r="I132" s="263"/>
      <c r="J132" s="264">
        <f>ROUND(I132*H132,2)</f>
        <v>0</v>
      </c>
      <c r="K132" s="260" t="s">
        <v>21</v>
      </c>
      <c r="L132" s="265"/>
      <c r="M132" s="266" t="s">
        <v>21</v>
      </c>
      <c r="N132" s="267" t="s">
        <v>46</v>
      </c>
      <c r="O132" s="47"/>
      <c r="P132" s="230">
        <f>O132*H132</f>
        <v>0</v>
      </c>
      <c r="Q132" s="230">
        <v>0</v>
      </c>
      <c r="R132" s="230">
        <f>Q132*H132</f>
        <v>0</v>
      </c>
      <c r="S132" s="230">
        <v>0</v>
      </c>
      <c r="T132" s="231">
        <f>S132*H132</f>
        <v>0</v>
      </c>
      <c r="AR132" s="24" t="s">
        <v>1417</v>
      </c>
      <c r="AT132" s="24" t="s">
        <v>246</v>
      </c>
      <c r="AU132" s="24" t="s">
        <v>153</v>
      </c>
      <c r="AY132" s="24" t="s">
        <v>144</v>
      </c>
      <c r="BE132" s="232">
        <f>IF(N132="základní",J132,0)</f>
        <v>0</v>
      </c>
      <c r="BF132" s="232">
        <f>IF(N132="snížená",J132,0)</f>
        <v>0</v>
      </c>
      <c r="BG132" s="232">
        <f>IF(N132="zákl. přenesená",J132,0)</f>
        <v>0</v>
      </c>
      <c r="BH132" s="232">
        <f>IF(N132="sníž. přenesená",J132,0)</f>
        <v>0</v>
      </c>
      <c r="BI132" s="232">
        <f>IF(N132="nulová",J132,0)</f>
        <v>0</v>
      </c>
      <c r="BJ132" s="24" t="s">
        <v>153</v>
      </c>
      <c r="BK132" s="232">
        <f>ROUND(I132*H132,2)</f>
        <v>0</v>
      </c>
      <c r="BL132" s="24" t="s">
        <v>493</v>
      </c>
      <c r="BM132" s="24" t="s">
        <v>1418</v>
      </c>
    </row>
    <row r="133" s="1" customFormat="1" ht="25.5" customHeight="1">
      <c r="B133" s="46"/>
      <c r="C133" s="221" t="s">
        <v>429</v>
      </c>
      <c r="D133" s="221" t="s">
        <v>147</v>
      </c>
      <c r="E133" s="222" t="s">
        <v>1419</v>
      </c>
      <c r="F133" s="223" t="s">
        <v>1420</v>
      </c>
      <c r="G133" s="224" t="s">
        <v>414</v>
      </c>
      <c r="H133" s="225">
        <v>15</v>
      </c>
      <c r="I133" s="226"/>
      <c r="J133" s="227">
        <f>ROUND(I133*H133,2)</f>
        <v>0</v>
      </c>
      <c r="K133" s="223" t="s">
        <v>21</v>
      </c>
      <c r="L133" s="72"/>
      <c r="M133" s="228" t="s">
        <v>21</v>
      </c>
      <c r="N133" s="229" t="s">
        <v>46</v>
      </c>
      <c r="O133" s="47"/>
      <c r="P133" s="230">
        <f>O133*H133</f>
        <v>0</v>
      </c>
      <c r="Q133" s="230">
        <v>0</v>
      </c>
      <c r="R133" s="230">
        <f>Q133*H133</f>
        <v>0</v>
      </c>
      <c r="S133" s="230">
        <v>0</v>
      </c>
      <c r="T133" s="231">
        <f>S133*H133</f>
        <v>0</v>
      </c>
      <c r="AR133" s="24" t="s">
        <v>493</v>
      </c>
      <c r="AT133" s="24" t="s">
        <v>147</v>
      </c>
      <c r="AU133" s="24" t="s">
        <v>153</v>
      </c>
      <c r="AY133" s="24" t="s">
        <v>144</v>
      </c>
      <c r="BE133" s="232">
        <f>IF(N133="základní",J133,0)</f>
        <v>0</v>
      </c>
      <c r="BF133" s="232">
        <f>IF(N133="snížená",J133,0)</f>
        <v>0</v>
      </c>
      <c r="BG133" s="232">
        <f>IF(N133="zákl. přenesená",J133,0)</f>
        <v>0</v>
      </c>
      <c r="BH133" s="232">
        <f>IF(N133="sníž. přenesená",J133,0)</f>
        <v>0</v>
      </c>
      <c r="BI133" s="232">
        <f>IF(N133="nulová",J133,0)</f>
        <v>0</v>
      </c>
      <c r="BJ133" s="24" t="s">
        <v>153</v>
      </c>
      <c r="BK133" s="232">
        <f>ROUND(I133*H133,2)</f>
        <v>0</v>
      </c>
      <c r="BL133" s="24" t="s">
        <v>493</v>
      </c>
      <c r="BM133" s="24" t="s">
        <v>1421</v>
      </c>
    </row>
    <row r="134" s="1" customFormat="1" ht="16.5" customHeight="1">
      <c r="B134" s="46"/>
      <c r="C134" s="258" t="s">
        <v>433</v>
      </c>
      <c r="D134" s="258" t="s">
        <v>246</v>
      </c>
      <c r="E134" s="259" t="s">
        <v>1422</v>
      </c>
      <c r="F134" s="260" t="s">
        <v>1423</v>
      </c>
      <c r="G134" s="261" t="s">
        <v>414</v>
      </c>
      <c r="H134" s="262">
        <v>15</v>
      </c>
      <c r="I134" s="263"/>
      <c r="J134" s="264">
        <f>ROUND(I134*H134,2)</f>
        <v>0</v>
      </c>
      <c r="K134" s="260" t="s">
        <v>21</v>
      </c>
      <c r="L134" s="265"/>
      <c r="M134" s="266" t="s">
        <v>21</v>
      </c>
      <c r="N134" s="267" t="s">
        <v>46</v>
      </c>
      <c r="O134" s="47"/>
      <c r="P134" s="230">
        <f>O134*H134</f>
        <v>0</v>
      </c>
      <c r="Q134" s="230">
        <v>4.0000000000000003E-05</v>
      </c>
      <c r="R134" s="230">
        <f>Q134*H134</f>
        <v>0.00060000000000000006</v>
      </c>
      <c r="S134" s="230">
        <v>0</v>
      </c>
      <c r="T134" s="231">
        <f>S134*H134</f>
        <v>0</v>
      </c>
      <c r="AR134" s="24" t="s">
        <v>1272</v>
      </c>
      <c r="AT134" s="24" t="s">
        <v>246</v>
      </c>
      <c r="AU134" s="24" t="s">
        <v>153</v>
      </c>
      <c r="AY134" s="24" t="s">
        <v>144</v>
      </c>
      <c r="BE134" s="232">
        <f>IF(N134="základní",J134,0)</f>
        <v>0</v>
      </c>
      <c r="BF134" s="232">
        <f>IF(N134="snížená",J134,0)</f>
        <v>0</v>
      </c>
      <c r="BG134" s="232">
        <f>IF(N134="zákl. přenesená",J134,0)</f>
        <v>0</v>
      </c>
      <c r="BH134" s="232">
        <f>IF(N134="sníž. přenesená",J134,0)</f>
        <v>0</v>
      </c>
      <c r="BI134" s="232">
        <f>IF(N134="nulová",J134,0)</f>
        <v>0</v>
      </c>
      <c r="BJ134" s="24" t="s">
        <v>153</v>
      </c>
      <c r="BK134" s="232">
        <f>ROUND(I134*H134,2)</f>
        <v>0</v>
      </c>
      <c r="BL134" s="24" t="s">
        <v>1272</v>
      </c>
      <c r="BM134" s="24" t="s">
        <v>1424</v>
      </c>
    </row>
    <row r="135" s="1" customFormat="1" ht="25.5" customHeight="1">
      <c r="B135" s="46"/>
      <c r="C135" s="221" t="s">
        <v>437</v>
      </c>
      <c r="D135" s="221" t="s">
        <v>147</v>
      </c>
      <c r="E135" s="222" t="s">
        <v>1425</v>
      </c>
      <c r="F135" s="223" t="s">
        <v>1426</v>
      </c>
      <c r="G135" s="224" t="s">
        <v>414</v>
      </c>
      <c r="H135" s="225">
        <v>20</v>
      </c>
      <c r="I135" s="226"/>
      <c r="J135" s="227">
        <f>ROUND(I135*H135,2)</f>
        <v>0</v>
      </c>
      <c r="K135" s="223" t="s">
        <v>21</v>
      </c>
      <c r="L135" s="72"/>
      <c r="M135" s="228" t="s">
        <v>21</v>
      </c>
      <c r="N135" s="229" t="s">
        <v>46</v>
      </c>
      <c r="O135" s="47"/>
      <c r="P135" s="230">
        <f>O135*H135</f>
        <v>0</v>
      </c>
      <c r="Q135" s="230">
        <v>0</v>
      </c>
      <c r="R135" s="230">
        <f>Q135*H135</f>
        <v>0</v>
      </c>
      <c r="S135" s="230">
        <v>0</v>
      </c>
      <c r="T135" s="231">
        <f>S135*H135</f>
        <v>0</v>
      </c>
      <c r="AR135" s="24" t="s">
        <v>493</v>
      </c>
      <c r="AT135" s="24" t="s">
        <v>147</v>
      </c>
      <c r="AU135" s="24" t="s">
        <v>153</v>
      </c>
      <c r="AY135" s="24" t="s">
        <v>144</v>
      </c>
      <c r="BE135" s="232">
        <f>IF(N135="základní",J135,0)</f>
        <v>0</v>
      </c>
      <c r="BF135" s="232">
        <f>IF(N135="snížená",J135,0)</f>
        <v>0</v>
      </c>
      <c r="BG135" s="232">
        <f>IF(N135="zákl. přenesená",J135,0)</f>
        <v>0</v>
      </c>
      <c r="BH135" s="232">
        <f>IF(N135="sníž. přenesená",J135,0)</f>
        <v>0</v>
      </c>
      <c r="BI135" s="232">
        <f>IF(N135="nulová",J135,0)</f>
        <v>0</v>
      </c>
      <c r="BJ135" s="24" t="s">
        <v>153</v>
      </c>
      <c r="BK135" s="232">
        <f>ROUND(I135*H135,2)</f>
        <v>0</v>
      </c>
      <c r="BL135" s="24" t="s">
        <v>493</v>
      </c>
      <c r="BM135" s="24" t="s">
        <v>1427</v>
      </c>
    </row>
    <row r="136" s="1" customFormat="1" ht="16.5" customHeight="1">
      <c r="B136" s="46"/>
      <c r="C136" s="258" t="s">
        <v>441</v>
      </c>
      <c r="D136" s="258" t="s">
        <v>246</v>
      </c>
      <c r="E136" s="259" t="s">
        <v>1428</v>
      </c>
      <c r="F136" s="260" t="s">
        <v>1429</v>
      </c>
      <c r="G136" s="261" t="s">
        <v>414</v>
      </c>
      <c r="H136" s="262">
        <v>20</v>
      </c>
      <c r="I136" s="263"/>
      <c r="J136" s="264">
        <f>ROUND(I136*H136,2)</f>
        <v>0</v>
      </c>
      <c r="K136" s="260" t="s">
        <v>21</v>
      </c>
      <c r="L136" s="265"/>
      <c r="M136" s="266" t="s">
        <v>21</v>
      </c>
      <c r="N136" s="267" t="s">
        <v>46</v>
      </c>
      <c r="O136" s="47"/>
      <c r="P136" s="230">
        <f>O136*H136</f>
        <v>0</v>
      </c>
      <c r="Q136" s="230">
        <v>0.00016000000000000001</v>
      </c>
      <c r="R136" s="230">
        <f>Q136*H136</f>
        <v>0.0032000000000000002</v>
      </c>
      <c r="S136" s="230">
        <v>0</v>
      </c>
      <c r="T136" s="231">
        <f>S136*H136</f>
        <v>0</v>
      </c>
      <c r="AR136" s="24" t="s">
        <v>1272</v>
      </c>
      <c r="AT136" s="24" t="s">
        <v>246</v>
      </c>
      <c r="AU136" s="24" t="s">
        <v>153</v>
      </c>
      <c r="AY136" s="24" t="s">
        <v>144</v>
      </c>
      <c r="BE136" s="232">
        <f>IF(N136="základní",J136,0)</f>
        <v>0</v>
      </c>
      <c r="BF136" s="232">
        <f>IF(N136="snížená",J136,0)</f>
        <v>0</v>
      </c>
      <c r="BG136" s="232">
        <f>IF(N136="zákl. přenesená",J136,0)</f>
        <v>0</v>
      </c>
      <c r="BH136" s="232">
        <f>IF(N136="sníž. přenesená",J136,0)</f>
        <v>0</v>
      </c>
      <c r="BI136" s="232">
        <f>IF(N136="nulová",J136,0)</f>
        <v>0</v>
      </c>
      <c r="BJ136" s="24" t="s">
        <v>153</v>
      </c>
      <c r="BK136" s="232">
        <f>ROUND(I136*H136,2)</f>
        <v>0</v>
      </c>
      <c r="BL136" s="24" t="s">
        <v>1272</v>
      </c>
      <c r="BM136" s="24" t="s">
        <v>1430</v>
      </c>
    </row>
    <row r="137" s="1" customFormat="1" ht="25.5" customHeight="1">
      <c r="B137" s="46"/>
      <c r="C137" s="221" t="s">
        <v>444</v>
      </c>
      <c r="D137" s="221" t="s">
        <v>147</v>
      </c>
      <c r="E137" s="222" t="s">
        <v>1431</v>
      </c>
      <c r="F137" s="223" t="s">
        <v>1432</v>
      </c>
      <c r="G137" s="224" t="s">
        <v>414</v>
      </c>
      <c r="H137" s="225">
        <v>150</v>
      </c>
      <c r="I137" s="226"/>
      <c r="J137" s="227">
        <f>ROUND(I137*H137,2)</f>
        <v>0</v>
      </c>
      <c r="K137" s="223" t="s">
        <v>21</v>
      </c>
      <c r="L137" s="72"/>
      <c r="M137" s="228" t="s">
        <v>21</v>
      </c>
      <c r="N137" s="229" t="s">
        <v>46</v>
      </c>
      <c r="O137" s="47"/>
      <c r="P137" s="230">
        <f>O137*H137</f>
        <v>0</v>
      </c>
      <c r="Q137" s="230">
        <v>0</v>
      </c>
      <c r="R137" s="230">
        <f>Q137*H137</f>
        <v>0</v>
      </c>
      <c r="S137" s="230">
        <v>0</v>
      </c>
      <c r="T137" s="231">
        <f>S137*H137</f>
        <v>0</v>
      </c>
      <c r="AR137" s="24" t="s">
        <v>493</v>
      </c>
      <c r="AT137" s="24" t="s">
        <v>147</v>
      </c>
      <c r="AU137" s="24" t="s">
        <v>153</v>
      </c>
      <c r="AY137" s="24" t="s">
        <v>144</v>
      </c>
      <c r="BE137" s="232">
        <f>IF(N137="základní",J137,0)</f>
        <v>0</v>
      </c>
      <c r="BF137" s="232">
        <f>IF(N137="snížená",J137,0)</f>
        <v>0</v>
      </c>
      <c r="BG137" s="232">
        <f>IF(N137="zákl. přenesená",J137,0)</f>
        <v>0</v>
      </c>
      <c r="BH137" s="232">
        <f>IF(N137="sníž. přenesená",J137,0)</f>
        <v>0</v>
      </c>
      <c r="BI137" s="232">
        <f>IF(N137="nulová",J137,0)</f>
        <v>0</v>
      </c>
      <c r="BJ137" s="24" t="s">
        <v>153</v>
      </c>
      <c r="BK137" s="232">
        <f>ROUND(I137*H137,2)</f>
        <v>0</v>
      </c>
      <c r="BL137" s="24" t="s">
        <v>493</v>
      </c>
      <c r="BM137" s="24" t="s">
        <v>1433</v>
      </c>
    </row>
    <row r="138" s="1" customFormat="1" ht="16.5" customHeight="1">
      <c r="B138" s="46"/>
      <c r="C138" s="258" t="s">
        <v>449</v>
      </c>
      <c r="D138" s="258" t="s">
        <v>246</v>
      </c>
      <c r="E138" s="259" t="s">
        <v>1434</v>
      </c>
      <c r="F138" s="260" t="s">
        <v>1435</v>
      </c>
      <c r="G138" s="261" t="s">
        <v>414</v>
      </c>
      <c r="H138" s="262">
        <v>150</v>
      </c>
      <c r="I138" s="263"/>
      <c r="J138" s="264">
        <f>ROUND(I138*H138,2)</f>
        <v>0</v>
      </c>
      <c r="K138" s="260" t="s">
        <v>21</v>
      </c>
      <c r="L138" s="265"/>
      <c r="M138" s="266" t="s">
        <v>21</v>
      </c>
      <c r="N138" s="267" t="s">
        <v>46</v>
      </c>
      <c r="O138" s="47"/>
      <c r="P138" s="230">
        <f>O138*H138</f>
        <v>0</v>
      </c>
      <c r="Q138" s="230">
        <v>0.00012999999999999999</v>
      </c>
      <c r="R138" s="230">
        <f>Q138*H138</f>
        <v>0.0195</v>
      </c>
      <c r="S138" s="230">
        <v>0</v>
      </c>
      <c r="T138" s="231">
        <f>S138*H138</f>
        <v>0</v>
      </c>
      <c r="AR138" s="24" t="s">
        <v>1272</v>
      </c>
      <c r="AT138" s="24" t="s">
        <v>246</v>
      </c>
      <c r="AU138" s="24" t="s">
        <v>153</v>
      </c>
      <c r="AY138" s="24" t="s">
        <v>144</v>
      </c>
      <c r="BE138" s="232">
        <f>IF(N138="základní",J138,0)</f>
        <v>0</v>
      </c>
      <c r="BF138" s="232">
        <f>IF(N138="snížená",J138,0)</f>
        <v>0</v>
      </c>
      <c r="BG138" s="232">
        <f>IF(N138="zákl. přenesená",J138,0)</f>
        <v>0</v>
      </c>
      <c r="BH138" s="232">
        <f>IF(N138="sníž. přenesená",J138,0)</f>
        <v>0</v>
      </c>
      <c r="BI138" s="232">
        <f>IF(N138="nulová",J138,0)</f>
        <v>0</v>
      </c>
      <c r="BJ138" s="24" t="s">
        <v>153</v>
      </c>
      <c r="BK138" s="232">
        <f>ROUND(I138*H138,2)</f>
        <v>0</v>
      </c>
      <c r="BL138" s="24" t="s">
        <v>1272</v>
      </c>
      <c r="BM138" s="24" t="s">
        <v>1436</v>
      </c>
    </row>
    <row r="139" s="1" customFormat="1" ht="25.5" customHeight="1">
      <c r="B139" s="46"/>
      <c r="C139" s="221" t="s">
        <v>453</v>
      </c>
      <c r="D139" s="221" t="s">
        <v>147</v>
      </c>
      <c r="E139" s="222" t="s">
        <v>1437</v>
      </c>
      <c r="F139" s="223" t="s">
        <v>1438</v>
      </c>
      <c r="G139" s="224" t="s">
        <v>414</v>
      </c>
      <c r="H139" s="225">
        <v>140</v>
      </c>
      <c r="I139" s="226"/>
      <c r="J139" s="227">
        <f>ROUND(I139*H139,2)</f>
        <v>0</v>
      </c>
      <c r="K139" s="223" t="s">
        <v>21</v>
      </c>
      <c r="L139" s="72"/>
      <c r="M139" s="228" t="s">
        <v>21</v>
      </c>
      <c r="N139" s="229" t="s">
        <v>46</v>
      </c>
      <c r="O139" s="47"/>
      <c r="P139" s="230">
        <f>O139*H139</f>
        <v>0</v>
      </c>
      <c r="Q139" s="230">
        <v>0</v>
      </c>
      <c r="R139" s="230">
        <f>Q139*H139</f>
        <v>0</v>
      </c>
      <c r="S139" s="230">
        <v>0</v>
      </c>
      <c r="T139" s="231">
        <f>S139*H139</f>
        <v>0</v>
      </c>
      <c r="AR139" s="24" t="s">
        <v>493</v>
      </c>
      <c r="AT139" s="24" t="s">
        <v>147</v>
      </c>
      <c r="AU139" s="24" t="s">
        <v>153</v>
      </c>
      <c r="AY139" s="24" t="s">
        <v>144</v>
      </c>
      <c r="BE139" s="232">
        <f>IF(N139="základní",J139,0)</f>
        <v>0</v>
      </c>
      <c r="BF139" s="232">
        <f>IF(N139="snížená",J139,0)</f>
        <v>0</v>
      </c>
      <c r="BG139" s="232">
        <f>IF(N139="zákl. přenesená",J139,0)</f>
        <v>0</v>
      </c>
      <c r="BH139" s="232">
        <f>IF(N139="sníž. přenesená",J139,0)</f>
        <v>0</v>
      </c>
      <c r="BI139" s="232">
        <f>IF(N139="nulová",J139,0)</f>
        <v>0</v>
      </c>
      <c r="BJ139" s="24" t="s">
        <v>153</v>
      </c>
      <c r="BK139" s="232">
        <f>ROUND(I139*H139,2)</f>
        <v>0</v>
      </c>
      <c r="BL139" s="24" t="s">
        <v>493</v>
      </c>
      <c r="BM139" s="24" t="s">
        <v>1439</v>
      </c>
    </row>
    <row r="140" s="1" customFormat="1" ht="16.5" customHeight="1">
      <c r="B140" s="46"/>
      <c r="C140" s="258" t="s">
        <v>460</v>
      </c>
      <c r="D140" s="258" t="s">
        <v>246</v>
      </c>
      <c r="E140" s="259" t="s">
        <v>1440</v>
      </c>
      <c r="F140" s="260" t="s">
        <v>1441</v>
      </c>
      <c r="G140" s="261" t="s">
        <v>414</v>
      </c>
      <c r="H140" s="262">
        <v>140</v>
      </c>
      <c r="I140" s="263"/>
      <c r="J140" s="264">
        <f>ROUND(I140*H140,2)</f>
        <v>0</v>
      </c>
      <c r="K140" s="260" t="s">
        <v>21</v>
      </c>
      <c r="L140" s="265"/>
      <c r="M140" s="266" t="s">
        <v>21</v>
      </c>
      <c r="N140" s="267" t="s">
        <v>46</v>
      </c>
      <c r="O140" s="47"/>
      <c r="P140" s="230">
        <f>O140*H140</f>
        <v>0</v>
      </c>
      <c r="Q140" s="230">
        <v>0.00018000000000000001</v>
      </c>
      <c r="R140" s="230">
        <f>Q140*H140</f>
        <v>0.0252</v>
      </c>
      <c r="S140" s="230">
        <v>0</v>
      </c>
      <c r="T140" s="231">
        <f>S140*H140</f>
        <v>0</v>
      </c>
      <c r="AR140" s="24" t="s">
        <v>1272</v>
      </c>
      <c r="AT140" s="24" t="s">
        <v>246</v>
      </c>
      <c r="AU140" s="24" t="s">
        <v>153</v>
      </c>
      <c r="AY140" s="24" t="s">
        <v>144</v>
      </c>
      <c r="BE140" s="232">
        <f>IF(N140="základní",J140,0)</f>
        <v>0</v>
      </c>
      <c r="BF140" s="232">
        <f>IF(N140="snížená",J140,0)</f>
        <v>0</v>
      </c>
      <c r="BG140" s="232">
        <f>IF(N140="zákl. přenesená",J140,0)</f>
        <v>0</v>
      </c>
      <c r="BH140" s="232">
        <f>IF(N140="sníž. přenesená",J140,0)</f>
        <v>0</v>
      </c>
      <c r="BI140" s="232">
        <f>IF(N140="nulová",J140,0)</f>
        <v>0</v>
      </c>
      <c r="BJ140" s="24" t="s">
        <v>153</v>
      </c>
      <c r="BK140" s="232">
        <f>ROUND(I140*H140,2)</f>
        <v>0</v>
      </c>
      <c r="BL140" s="24" t="s">
        <v>1272</v>
      </c>
      <c r="BM140" s="24" t="s">
        <v>1442</v>
      </c>
    </row>
    <row r="141" s="1" customFormat="1" ht="25.5" customHeight="1">
      <c r="B141" s="46"/>
      <c r="C141" s="221" t="s">
        <v>466</v>
      </c>
      <c r="D141" s="221" t="s">
        <v>147</v>
      </c>
      <c r="E141" s="222" t="s">
        <v>1443</v>
      </c>
      <c r="F141" s="223" t="s">
        <v>1444</v>
      </c>
      <c r="G141" s="224" t="s">
        <v>414</v>
      </c>
      <c r="H141" s="225">
        <v>10</v>
      </c>
      <c r="I141" s="226"/>
      <c r="J141" s="227">
        <f>ROUND(I141*H141,2)</f>
        <v>0</v>
      </c>
      <c r="K141" s="223" t="s">
        <v>21</v>
      </c>
      <c r="L141" s="72"/>
      <c r="M141" s="228" t="s">
        <v>21</v>
      </c>
      <c r="N141" s="229" t="s">
        <v>46</v>
      </c>
      <c r="O141" s="47"/>
      <c r="P141" s="230">
        <f>O141*H141</f>
        <v>0</v>
      </c>
      <c r="Q141" s="230">
        <v>0</v>
      </c>
      <c r="R141" s="230">
        <f>Q141*H141</f>
        <v>0</v>
      </c>
      <c r="S141" s="230">
        <v>0</v>
      </c>
      <c r="T141" s="231">
        <f>S141*H141</f>
        <v>0</v>
      </c>
      <c r="AR141" s="24" t="s">
        <v>493</v>
      </c>
      <c r="AT141" s="24" t="s">
        <v>147</v>
      </c>
      <c r="AU141" s="24" t="s">
        <v>153</v>
      </c>
      <c r="AY141" s="24" t="s">
        <v>144</v>
      </c>
      <c r="BE141" s="232">
        <f>IF(N141="základní",J141,0)</f>
        <v>0</v>
      </c>
      <c r="BF141" s="232">
        <f>IF(N141="snížená",J141,0)</f>
        <v>0</v>
      </c>
      <c r="BG141" s="232">
        <f>IF(N141="zákl. přenesená",J141,0)</f>
        <v>0</v>
      </c>
      <c r="BH141" s="232">
        <f>IF(N141="sníž. přenesená",J141,0)</f>
        <v>0</v>
      </c>
      <c r="BI141" s="232">
        <f>IF(N141="nulová",J141,0)</f>
        <v>0</v>
      </c>
      <c r="BJ141" s="24" t="s">
        <v>153</v>
      </c>
      <c r="BK141" s="232">
        <f>ROUND(I141*H141,2)</f>
        <v>0</v>
      </c>
      <c r="BL141" s="24" t="s">
        <v>493</v>
      </c>
      <c r="BM141" s="24" t="s">
        <v>1445</v>
      </c>
    </row>
    <row r="142" s="1" customFormat="1" ht="16.5" customHeight="1">
      <c r="B142" s="46"/>
      <c r="C142" s="258" t="s">
        <v>471</v>
      </c>
      <c r="D142" s="258" t="s">
        <v>246</v>
      </c>
      <c r="E142" s="259" t="s">
        <v>1446</v>
      </c>
      <c r="F142" s="260" t="s">
        <v>1447</v>
      </c>
      <c r="G142" s="261" t="s">
        <v>414</v>
      </c>
      <c r="H142" s="262">
        <v>10</v>
      </c>
      <c r="I142" s="263"/>
      <c r="J142" s="264">
        <f>ROUND(I142*H142,2)</f>
        <v>0</v>
      </c>
      <c r="K142" s="260" t="s">
        <v>21</v>
      </c>
      <c r="L142" s="265"/>
      <c r="M142" s="266" t="s">
        <v>21</v>
      </c>
      <c r="N142" s="267" t="s">
        <v>46</v>
      </c>
      <c r="O142" s="47"/>
      <c r="P142" s="230">
        <f>O142*H142</f>
        <v>0</v>
      </c>
      <c r="Q142" s="230">
        <v>0.00018000000000000001</v>
      </c>
      <c r="R142" s="230">
        <f>Q142*H142</f>
        <v>0.0018000000000000002</v>
      </c>
      <c r="S142" s="230">
        <v>0</v>
      </c>
      <c r="T142" s="231">
        <f>S142*H142</f>
        <v>0</v>
      </c>
      <c r="AR142" s="24" t="s">
        <v>1272</v>
      </c>
      <c r="AT142" s="24" t="s">
        <v>246</v>
      </c>
      <c r="AU142" s="24" t="s">
        <v>153</v>
      </c>
      <c r="AY142" s="24" t="s">
        <v>144</v>
      </c>
      <c r="BE142" s="232">
        <f>IF(N142="základní",J142,0)</f>
        <v>0</v>
      </c>
      <c r="BF142" s="232">
        <f>IF(N142="snížená",J142,0)</f>
        <v>0</v>
      </c>
      <c r="BG142" s="232">
        <f>IF(N142="zákl. přenesená",J142,0)</f>
        <v>0</v>
      </c>
      <c r="BH142" s="232">
        <f>IF(N142="sníž. přenesená",J142,0)</f>
        <v>0</v>
      </c>
      <c r="BI142" s="232">
        <f>IF(N142="nulová",J142,0)</f>
        <v>0</v>
      </c>
      <c r="BJ142" s="24" t="s">
        <v>153</v>
      </c>
      <c r="BK142" s="232">
        <f>ROUND(I142*H142,2)</f>
        <v>0</v>
      </c>
      <c r="BL142" s="24" t="s">
        <v>1272</v>
      </c>
      <c r="BM142" s="24" t="s">
        <v>1448</v>
      </c>
    </row>
    <row r="143" s="1" customFormat="1" ht="25.5" customHeight="1">
      <c r="B143" s="46"/>
      <c r="C143" s="221" t="s">
        <v>477</v>
      </c>
      <c r="D143" s="221" t="s">
        <v>147</v>
      </c>
      <c r="E143" s="222" t="s">
        <v>1449</v>
      </c>
      <c r="F143" s="223" t="s">
        <v>1450</v>
      </c>
      <c r="G143" s="224" t="s">
        <v>414</v>
      </c>
      <c r="H143" s="225">
        <v>15</v>
      </c>
      <c r="I143" s="226"/>
      <c r="J143" s="227">
        <f>ROUND(I143*H143,2)</f>
        <v>0</v>
      </c>
      <c r="K143" s="223" t="s">
        <v>21</v>
      </c>
      <c r="L143" s="72"/>
      <c r="M143" s="228" t="s">
        <v>21</v>
      </c>
      <c r="N143" s="229" t="s">
        <v>46</v>
      </c>
      <c r="O143" s="47"/>
      <c r="P143" s="230">
        <f>O143*H143</f>
        <v>0</v>
      </c>
      <c r="Q143" s="230">
        <v>0</v>
      </c>
      <c r="R143" s="230">
        <f>Q143*H143</f>
        <v>0</v>
      </c>
      <c r="S143" s="230">
        <v>0</v>
      </c>
      <c r="T143" s="231">
        <f>S143*H143</f>
        <v>0</v>
      </c>
      <c r="AR143" s="24" t="s">
        <v>493</v>
      </c>
      <c r="AT143" s="24" t="s">
        <v>147</v>
      </c>
      <c r="AU143" s="24" t="s">
        <v>153</v>
      </c>
      <c r="AY143" s="24" t="s">
        <v>144</v>
      </c>
      <c r="BE143" s="232">
        <f>IF(N143="základní",J143,0)</f>
        <v>0</v>
      </c>
      <c r="BF143" s="232">
        <f>IF(N143="snížená",J143,0)</f>
        <v>0</v>
      </c>
      <c r="BG143" s="232">
        <f>IF(N143="zákl. přenesená",J143,0)</f>
        <v>0</v>
      </c>
      <c r="BH143" s="232">
        <f>IF(N143="sníž. přenesená",J143,0)</f>
        <v>0</v>
      </c>
      <c r="BI143" s="232">
        <f>IF(N143="nulová",J143,0)</f>
        <v>0</v>
      </c>
      <c r="BJ143" s="24" t="s">
        <v>153</v>
      </c>
      <c r="BK143" s="232">
        <f>ROUND(I143*H143,2)</f>
        <v>0</v>
      </c>
      <c r="BL143" s="24" t="s">
        <v>493</v>
      </c>
      <c r="BM143" s="24" t="s">
        <v>1451</v>
      </c>
    </row>
    <row r="144" s="1" customFormat="1" ht="16.5" customHeight="1">
      <c r="B144" s="46"/>
      <c r="C144" s="258" t="s">
        <v>483</v>
      </c>
      <c r="D144" s="258" t="s">
        <v>246</v>
      </c>
      <c r="E144" s="259" t="s">
        <v>1452</v>
      </c>
      <c r="F144" s="260" t="s">
        <v>1453</v>
      </c>
      <c r="G144" s="261" t="s">
        <v>414</v>
      </c>
      <c r="H144" s="262">
        <v>15</v>
      </c>
      <c r="I144" s="263"/>
      <c r="J144" s="264">
        <f>ROUND(I144*H144,2)</f>
        <v>0</v>
      </c>
      <c r="K144" s="260" t="s">
        <v>21</v>
      </c>
      <c r="L144" s="265"/>
      <c r="M144" s="266" t="s">
        <v>21</v>
      </c>
      <c r="N144" s="267" t="s">
        <v>46</v>
      </c>
      <c r="O144" s="47"/>
      <c r="P144" s="230">
        <f>O144*H144</f>
        <v>0</v>
      </c>
      <c r="Q144" s="230">
        <v>0.00025999999999999998</v>
      </c>
      <c r="R144" s="230">
        <f>Q144*H144</f>
        <v>0.0038999999999999998</v>
      </c>
      <c r="S144" s="230">
        <v>0</v>
      </c>
      <c r="T144" s="231">
        <f>S144*H144</f>
        <v>0</v>
      </c>
      <c r="AR144" s="24" t="s">
        <v>1272</v>
      </c>
      <c r="AT144" s="24" t="s">
        <v>246</v>
      </c>
      <c r="AU144" s="24" t="s">
        <v>153</v>
      </c>
      <c r="AY144" s="24" t="s">
        <v>144</v>
      </c>
      <c r="BE144" s="232">
        <f>IF(N144="základní",J144,0)</f>
        <v>0</v>
      </c>
      <c r="BF144" s="232">
        <f>IF(N144="snížená",J144,0)</f>
        <v>0</v>
      </c>
      <c r="BG144" s="232">
        <f>IF(N144="zákl. přenesená",J144,0)</f>
        <v>0</v>
      </c>
      <c r="BH144" s="232">
        <f>IF(N144="sníž. přenesená",J144,0)</f>
        <v>0</v>
      </c>
      <c r="BI144" s="232">
        <f>IF(N144="nulová",J144,0)</f>
        <v>0</v>
      </c>
      <c r="BJ144" s="24" t="s">
        <v>153</v>
      </c>
      <c r="BK144" s="232">
        <f>ROUND(I144*H144,2)</f>
        <v>0</v>
      </c>
      <c r="BL144" s="24" t="s">
        <v>1272</v>
      </c>
      <c r="BM144" s="24" t="s">
        <v>1454</v>
      </c>
    </row>
    <row r="145" s="10" customFormat="1" ht="29.88" customHeight="1">
      <c r="B145" s="205"/>
      <c r="C145" s="206"/>
      <c r="D145" s="207" t="s">
        <v>73</v>
      </c>
      <c r="E145" s="219" t="s">
        <v>1455</v>
      </c>
      <c r="F145" s="219" t="s">
        <v>1456</v>
      </c>
      <c r="G145" s="206"/>
      <c r="H145" s="206"/>
      <c r="I145" s="209"/>
      <c r="J145" s="220">
        <f>BK145</f>
        <v>0</v>
      </c>
      <c r="K145" s="206"/>
      <c r="L145" s="211"/>
      <c r="M145" s="212"/>
      <c r="N145" s="213"/>
      <c r="O145" s="213"/>
      <c r="P145" s="214">
        <f>SUM(P146:P150)</f>
        <v>0</v>
      </c>
      <c r="Q145" s="213"/>
      <c r="R145" s="214">
        <f>SUM(R146:R150)</f>
        <v>0.0081400000000000014</v>
      </c>
      <c r="S145" s="213"/>
      <c r="T145" s="215">
        <f>SUM(T146:T150)</f>
        <v>0</v>
      </c>
      <c r="AR145" s="216" t="s">
        <v>145</v>
      </c>
      <c r="AT145" s="217" t="s">
        <v>73</v>
      </c>
      <c r="AU145" s="217" t="s">
        <v>82</v>
      </c>
      <c r="AY145" s="216" t="s">
        <v>144</v>
      </c>
      <c r="BK145" s="218">
        <f>SUM(BK146:BK150)</f>
        <v>0</v>
      </c>
    </row>
    <row r="146" s="1" customFormat="1" ht="25.5" customHeight="1">
      <c r="B146" s="46"/>
      <c r="C146" s="221" t="s">
        <v>488</v>
      </c>
      <c r="D146" s="221" t="s">
        <v>147</v>
      </c>
      <c r="E146" s="222" t="s">
        <v>1457</v>
      </c>
      <c r="F146" s="223" t="s">
        <v>1458</v>
      </c>
      <c r="G146" s="224" t="s">
        <v>242</v>
      </c>
      <c r="H146" s="225">
        <v>3</v>
      </c>
      <c r="I146" s="226"/>
      <c r="J146" s="227">
        <f>ROUND(I146*H146,2)</f>
        <v>0</v>
      </c>
      <c r="K146" s="223" t="s">
        <v>21</v>
      </c>
      <c r="L146" s="72"/>
      <c r="M146" s="228" t="s">
        <v>21</v>
      </c>
      <c r="N146" s="229" t="s">
        <v>46</v>
      </c>
      <c r="O146" s="47"/>
      <c r="P146" s="230">
        <f>O146*H146</f>
        <v>0</v>
      </c>
      <c r="Q146" s="230">
        <v>0.00034000000000000002</v>
      </c>
      <c r="R146" s="230">
        <f>Q146*H146</f>
        <v>0.0010200000000000001</v>
      </c>
      <c r="S146" s="230">
        <v>0</v>
      </c>
      <c r="T146" s="231">
        <f>S146*H146</f>
        <v>0</v>
      </c>
      <c r="AR146" s="24" t="s">
        <v>493</v>
      </c>
      <c r="AT146" s="24" t="s">
        <v>147</v>
      </c>
      <c r="AU146" s="24" t="s">
        <v>153</v>
      </c>
      <c r="AY146" s="24" t="s">
        <v>144</v>
      </c>
      <c r="BE146" s="232">
        <f>IF(N146="základní",J146,0)</f>
        <v>0</v>
      </c>
      <c r="BF146" s="232">
        <f>IF(N146="snížená",J146,0)</f>
        <v>0</v>
      </c>
      <c r="BG146" s="232">
        <f>IF(N146="zákl. přenesená",J146,0)</f>
        <v>0</v>
      </c>
      <c r="BH146" s="232">
        <f>IF(N146="sníž. přenesená",J146,0)</f>
        <v>0</v>
      </c>
      <c r="BI146" s="232">
        <f>IF(N146="nulová",J146,0)</f>
        <v>0</v>
      </c>
      <c r="BJ146" s="24" t="s">
        <v>153</v>
      </c>
      <c r="BK146" s="232">
        <f>ROUND(I146*H146,2)</f>
        <v>0</v>
      </c>
      <c r="BL146" s="24" t="s">
        <v>493</v>
      </c>
      <c r="BM146" s="24" t="s">
        <v>1459</v>
      </c>
    </row>
    <row r="147" s="1" customFormat="1" ht="25.5" customHeight="1">
      <c r="B147" s="46"/>
      <c r="C147" s="221" t="s">
        <v>493</v>
      </c>
      <c r="D147" s="221" t="s">
        <v>147</v>
      </c>
      <c r="E147" s="222" t="s">
        <v>1460</v>
      </c>
      <c r="F147" s="223" t="s">
        <v>1461</v>
      </c>
      <c r="G147" s="224" t="s">
        <v>242</v>
      </c>
      <c r="H147" s="225">
        <v>14</v>
      </c>
      <c r="I147" s="226"/>
      <c r="J147" s="227">
        <f>ROUND(I147*H147,2)</f>
        <v>0</v>
      </c>
      <c r="K147" s="223" t="s">
        <v>21</v>
      </c>
      <c r="L147" s="72"/>
      <c r="M147" s="228" t="s">
        <v>21</v>
      </c>
      <c r="N147" s="229" t="s">
        <v>46</v>
      </c>
      <c r="O147" s="47"/>
      <c r="P147" s="230">
        <f>O147*H147</f>
        <v>0</v>
      </c>
      <c r="Q147" s="230">
        <v>8.0000000000000007E-05</v>
      </c>
      <c r="R147" s="230">
        <f>Q147*H147</f>
        <v>0.0011200000000000001</v>
      </c>
      <c r="S147" s="230">
        <v>0</v>
      </c>
      <c r="T147" s="231">
        <f>S147*H147</f>
        <v>0</v>
      </c>
      <c r="AR147" s="24" t="s">
        <v>493</v>
      </c>
      <c r="AT147" s="24" t="s">
        <v>147</v>
      </c>
      <c r="AU147" s="24" t="s">
        <v>153</v>
      </c>
      <c r="AY147" s="24" t="s">
        <v>144</v>
      </c>
      <c r="BE147" s="232">
        <f>IF(N147="základní",J147,0)</f>
        <v>0</v>
      </c>
      <c r="BF147" s="232">
        <f>IF(N147="snížená",J147,0)</f>
        <v>0</v>
      </c>
      <c r="BG147" s="232">
        <f>IF(N147="zákl. přenesená",J147,0)</f>
        <v>0</v>
      </c>
      <c r="BH147" s="232">
        <f>IF(N147="sníž. přenesená",J147,0)</f>
        <v>0</v>
      </c>
      <c r="BI147" s="232">
        <f>IF(N147="nulová",J147,0)</f>
        <v>0</v>
      </c>
      <c r="BJ147" s="24" t="s">
        <v>153</v>
      </c>
      <c r="BK147" s="232">
        <f>ROUND(I147*H147,2)</f>
        <v>0</v>
      </c>
      <c r="BL147" s="24" t="s">
        <v>493</v>
      </c>
      <c r="BM147" s="24" t="s">
        <v>1462</v>
      </c>
    </row>
    <row r="148" s="1" customFormat="1" ht="25.5" customHeight="1">
      <c r="B148" s="46"/>
      <c r="C148" s="221" t="s">
        <v>497</v>
      </c>
      <c r="D148" s="221" t="s">
        <v>147</v>
      </c>
      <c r="E148" s="222" t="s">
        <v>1463</v>
      </c>
      <c r="F148" s="223" t="s">
        <v>1464</v>
      </c>
      <c r="G148" s="224" t="s">
        <v>414</v>
      </c>
      <c r="H148" s="225">
        <v>12</v>
      </c>
      <c r="I148" s="226"/>
      <c r="J148" s="227">
        <f>ROUND(I148*H148,2)</f>
        <v>0</v>
      </c>
      <c r="K148" s="223" t="s">
        <v>21</v>
      </c>
      <c r="L148" s="72"/>
      <c r="M148" s="228" t="s">
        <v>21</v>
      </c>
      <c r="N148" s="229" t="s">
        <v>46</v>
      </c>
      <c r="O148" s="47"/>
      <c r="P148" s="230">
        <f>O148*H148</f>
        <v>0</v>
      </c>
      <c r="Q148" s="230">
        <v>0.00050000000000000001</v>
      </c>
      <c r="R148" s="230">
        <f>Q148*H148</f>
        <v>0.0060000000000000001</v>
      </c>
      <c r="S148" s="230">
        <v>0</v>
      </c>
      <c r="T148" s="231">
        <f>S148*H148</f>
        <v>0</v>
      </c>
      <c r="AR148" s="24" t="s">
        <v>493</v>
      </c>
      <c r="AT148" s="24" t="s">
        <v>147</v>
      </c>
      <c r="AU148" s="24" t="s">
        <v>153</v>
      </c>
      <c r="AY148" s="24" t="s">
        <v>144</v>
      </c>
      <c r="BE148" s="232">
        <f>IF(N148="základní",J148,0)</f>
        <v>0</v>
      </c>
      <c r="BF148" s="232">
        <f>IF(N148="snížená",J148,0)</f>
        <v>0</v>
      </c>
      <c r="BG148" s="232">
        <f>IF(N148="zákl. přenesená",J148,0)</f>
        <v>0</v>
      </c>
      <c r="BH148" s="232">
        <f>IF(N148="sníž. přenesená",J148,0)</f>
        <v>0</v>
      </c>
      <c r="BI148" s="232">
        <f>IF(N148="nulová",J148,0)</f>
        <v>0</v>
      </c>
      <c r="BJ148" s="24" t="s">
        <v>153</v>
      </c>
      <c r="BK148" s="232">
        <f>ROUND(I148*H148,2)</f>
        <v>0</v>
      </c>
      <c r="BL148" s="24" t="s">
        <v>493</v>
      </c>
      <c r="BM148" s="24" t="s">
        <v>1465</v>
      </c>
    </row>
    <row r="149" s="1" customFormat="1" ht="25.5" customHeight="1">
      <c r="B149" s="46"/>
      <c r="C149" s="221" t="s">
        <v>501</v>
      </c>
      <c r="D149" s="221" t="s">
        <v>147</v>
      </c>
      <c r="E149" s="222" t="s">
        <v>1466</v>
      </c>
      <c r="F149" s="223" t="s">
        <v>1467</v>
      </c>
      <c r="G149" s="224" t="s">
        <v>242</v>
      </c>
      <c r="H149" s="225">
        <v>2</v>
      </c>
      <c r="I149" s="226"/>
      <c r="J149" s="227">
        <f>ROUND(I149*H149,2)</f>
        <v>0</v>
      </c>
      <c r="K149" s="223" t="s">
        <v>21</v>
      </c>
      <c r="L149" s="72"/>
      <c r="M149" s="228" t="s">
        <v>21</v>
      </c>
      <c r="N149" s="229" t="s">
        <v>46</v>
      </c>
      <c r="O149" s="47"/>
      <c r="P149" s="230">
        <f>O149*H149</f>
        <v>0</v>
      </c>
      <c r="Q149" s="230">
        <v>0</v>
      </c>
      <c r="R149" s="230">
        <f>Q149*H149</f>
        <v>0</v>
      </c>
      <c r="S149" s="230">
        <v>0</v>
      </c>
      <c r="T149" s="231">
        <f>S149*H149</f>
        <v>0</v>
      </c>
      <c r="AR149" s="24" t="s">
        <v>493</v>
      </c>
      <c r="AT149" s="24" t="s">
        <v>147</v>
      </c>
      <c r="AU149" s="24" t="s">
        <v>153</v>
      </c>
      <c r="AY149" s="24" t="s">
        <v>144</v>
      </c>
      <c r="BE149" s="232">
        <f>IF(N149="základní",J149,0)</f>
        <v>0</v>
      </c>
      <c r="BF149" s="232">
        <f>IF(N149="snížená",J149,0)</f>
        <v>0</v>
      </c>
      <c r="BG149" s="232">
        <f>IF(N149="zákl. přenesená",J149,0)</f>
        <v>0</v>
      </c>
      <c r="BH149" s="232">
        <f>IF(N149="sníž. přenesená",J149,0)</f>
        <v>0</v>
      </c>
      <c r="BI149" s="232">
        <f>IF(N149="nulová",J149,0)</f>
        <v>0</v>
      </c>
      <c r="BJ149" s="24" t="s">
        <v>153</v>
      </c>
      <c r="BK149" s="232">
        <f>ROUND(I149*H149,2)</f>
        <v>0</v>
      </c>
      <c r="BL149" s="24" t="s">
        <v>493</v>
      </c>
      <c r="BM149" s="24" t="s">
        <v>1468</v>
      </c>
    </row>
    <row r="150" s="1" customFormat="1" ht="25.5" customHeight="1">
      <c r="B150" s="46"/>
      <c r="C150" s="221" t="s">
        <v>508</v>
      </c>
      <c r="D150" s="221" t="s">
        <v>147</v>
      </c>
      <c r="E150" s="222" t="s">
        <v>1469</v>
      </c>
      <c r="F150" s="223" t="s">
        <v>1470</v>
      </c>
      <c r="G150" s="224" t="s">
        <v>242</v>
      </c>
      <c r="H150" s="225">
        <v>10</v>
      </c>
      <c r="I150" s="226"/>
      <c r="J150" s="227">
        <f>ROUND(I150*H150,2)</f>
        <v>0</v>
      </c>
      <c r="K150" s="223" t="s">
        <v>21</v>
      </c>
      <c r="L150" s="72"/>
      <c r="M150" s="228" t="s">
        <v>21</v>
      </c>
      <c r="N150" s="229" t="s">
        <v>46</v>
      </c>
      <c r="O150" s="47"/>
      <c r="P150" s="230">
        <f>O150*H150</f>
        <v>0</v>
      </c>
      <c r="Q150" s="230">
        <v>0</v>
      </c>
      <c r="R150" s="230">
        <f>Q150*H150</f>
        <v>0</v>
      </c>
      <c r="S150" s="230">
        <v>0</v>
      </c>
      <c r="T150" s="231">
        <f>S150*H150</f>
        <v>0</v>
      </c>
      <c r="AR150" s="24" t="s">
        <v>493</v>
      </c>
      <c r="AT150" s="24" t="s">
        <v>147</v>
      </c>
      <c r="AU150" s="24" t="s">
        <v>153</v>
      </c>
      <c r="AY150" s="24" t="s">
        <v>144</v>
      </c>
      <c r="BE150" s="232">
        <f>IF(N150="základní",J150,0)</f>
        <v>0</v>
      </c>
      <c r="BF150" s="232">
        <f>IF(N150="snížená",J150,0)</f>
        <v>0</v>
      </c>
      <c r="BG150" s="232">
        <f>IF(N150="zákl. přenesená",J150,0)</f>
        <v>0</v>
      </c>
      <c r="BH150" s="232">
        <f>IF(N150="sníž. přenesená",J150,0)</f>
        <v>0</v>
      </c>
      <c r="BI150" s="232">
        <f>IF(N150="nulová",J150,0)</f>
        <v>0</v>
      </c>
      <c r="BJ150" s="24" t="s">
        <v>153</v>
      </c>
      <c r="BK150" s="232">
        <f>ROUND(I150*H150,2)</f>
        <v>0</v>
      </c>
      <c r="BL150" s="24" t="s">
        <v>493</v>
      </c>
      <c r="BM150" s="24" t="s">
        <v>1471</v>
      </c>
    </row>
    <row r="151" s="10" customFormat="1" ht="29.88" customHeight="1">
      <c r="B151" s="205"/>
      <c r="C151" s="206"/>
      <c r="D151" s="207" t="s">
        <v>73</v>
      </c>
      <c r="E151" s="219" t="s">
        <v>1472</v>
      </c>
      <c r="F151" s="219" t="s">
        <v>1473</v>
      </c>
      <c r="G151" s="206"/>
      <c r="H151" s="206"/>
      <c r="I151" s="209"/>
      <c r="J151" s="220">
        <f>BK151</f>
        <v>0</v>
      </c>
      <c r="K151" s="206"/>
      <c r="L151" s="211"/>
      <c r="M151" s="212"/>
      <c r="N151" s="213"/>
      <c r="O151" s="213"/>
      <c r="P151" s="214">
        <f>SUM(P152:P153)</f>
        <v>0</v>
      </c>
      <c r="Q151" s="213"/>
      <c r="R151" s="214">
        <f>SUM(R152:R153)</f>
        <v>0</v>
      </c>
      <c r="S151" s="213"/>
      <c r="T151" s="215">
        <f>SUM(T152:T153)</f>
        <v>0</v>
      </c>
      <c r="AR151" s="216" t="s">
        <v>145</v>
      </c>
      <c r="AT151" s="217" t="s">
        <v>73</v>
      </c>
      <c r="AU151" s="217" t="s">
        <v>82</v>
      </c>
      <c r="AY151" s="216" t="s">
        <v>144</v>
      </c>
      <c r="BK151" s="218">
        <f>SUM(BK152:BK153)</f>
        <v>0</v>
      </c>
    </row>
    <row r="152" s="1" customFormat="1" ht="16.5" customHeight="1">
      <c r="B152" s="46"/>
      <c r="C152" s="221" t="s">
        <v>512</v>
      </c>
      <c r="D152" s="221" t="s">
        <v>147</v>
      </c>
      <c r="E152" s="222" t="s">
        <v>1474</v>
      </c>
      <c r="F152" s="223" t="s">
        <v>1475</v>
      </c>
      <c r="G152" s="224" t="s">
        <v>1476</v>
      </c>
      <c r="H152" s="225">
        <v>15</v>
      </c>
      <c r="I152" s="226"/>
      <c r="J152" s="227">
        <f>ROUND(I152*H152,2)</f>
        <v>0</v>
      </c>
      <c r="K152" s="223" t="s">
        <v>21</v>
      </c>
      <c r="L152" s="72"/>
      <c r="M152" s="228" t="s">
        <v>21</v>
      </c>
      <c r="N152" s="229" t="s">
        <v>46</v>
      </c>
      <c r="O152" s="47"/>
      <c r="P152" s="230">
        <f>O152*H152</f>
        <v>0</v>
      </c>
      <c r="Q152" s="230">
        <v>0</v>
      </c>
      <c r="R152" s="230">
        <f>Q152*H152</f>
        <v>0</v>
      </c>
      <c r="S152" s="230">
        <v>0</v>
      </c>
      <c r="T152" s="231">
        <f>S152*H152</f>
        <v>0</v>
      </c>
      <c r="AR152" s="24" t="s">
        <v>493</v>
      </c>
      <c r="AT152" s="24" t="s">
        <v>147</v>
      </c>
      <c r="AU152" s="24" t="s">
        <v>153</v>
      </c>
      <c r="AY152" s="24" t="s">
        <v>144</v>
      </c>
      <c r="BE152" s="232">
        <f>IF(N152="základní",J152,0)</f>
        <v>0</v>
      </c>
      <c r="BF152" s="232">
        <f>IF(N152="snížená",J152,0)</f>
        <v>0</v>
      </c>
      <c r="BG152" s="232">
        <f>IF(N152="zákl. přenesená",J152,0)</f>
        <v>0</v>
      </c>
      <c r="BH152" s="232">
        <f>IF(N152="sníž. přenesená",J152,0)</f>
        <v>0</v>
      </c>
      <c r="BI152" s="232">
        <f>IF(N152="nulová",J152,0)</f>
        <v>0</v>
      </c>
      <c r="BJ152" s="24" t="s">
        <v>153</v>
      </c>
      <c r="BK152" s="232">
        <f>ROUND(I152*H152,2)</f>
        <v>0</v>
      </c>
      <c r="BL152" s="24" t="s">
        <v>493</v>
      </c>
      <c r="BM152" s="24" t="s">
        <v>1477</v>
      </c>
    </row>
    <row r="153" s="1" customFormat="1" ht="16.5" customHeight="1">
      <c r="B153" s="46"/>
      <c r="C153" s="221" t="s">
        <v>516</v>
      </c>
      <c r="D153" s="221" t="s">
        <v>147</v>
      </c>
      <c r="E153" s="222" t="s">
        <v>1478</v>
      </c>
      <c r="F153" s="223" t="s">
        <v>1479</v>
      </c>
      <c r="G153" s="224" t="s">
        <v>1476</v>
      </c>
      <c r="H153" s="225">
        <v>10</v>
      </c>
      <c r="I153" s="226"/>
      <c r="J153" s="227">
        <f>ROUND(I153*H153,2)</f>
        <v>0</v>
      </c>
      <c r="K153" s="223" t="s">
        <v>21</v>
      </c>
      <c r="L153" s="72"/>
      <c r="M153" s="228" t="s">
        <v>21</v>
      </c>
      <c r="N153" s="290" t="s">
        <v>46</v>
      </c>
      <c r="O153" s="291"/>
      <c r="P153" s="292">
        <f>O153*H153</f>
        <v>0</v>
      </c>
      <c r="Q153" s="292">
        <v>0</v>
      </c>
      <c r="R153" s="292">
        <f>Q153*H153</f>
        <v>0</v>
      </c>
      <c r="S153" s="292">
        <v>0</v>
      </c>
      <c r="T153" s="293">
        <f>S153*H153</f>
        <v>0</v>
      </c>
      <c r="AR153" s="24" t="s">
        <v>1480</v>
      </c>
      <c r="AT153" s="24" t="s">
        <v>147</v>
      </c>
      <c r="AU153" s="24" t="s">
        <v>153</v>
      </c>
      <c r="AY153" s="24" t="s">
        <v>144</v>
      </c>
      <c r="BE153" s="232">
        <f>IF(N153="základní",J153,0)</f>
        <v>0</v>
      </c>
      <c r="BF153" s="232">
        <f>IF(N153="snížená",J153,0)</f>
        <v>0</v>
      </c>
      <c r="BG153" s="232">
        <f>IF(N153="zákl. přenesená",J153,0)</f>
        <v>0</v>
      </c>
      <c r="BH153" s="232">
        <f>IF(N153="sníž. přenesená",J153,0)</f>
        <v>0</v>
      </c>
      <c r="BI153" s="232">
        <f>IF(N153="nulová",J153,0)</f>
        <v>0</v>
      </c>
      <c r="BJ153" s="24" t="s">
        <v>153</v>
      </c>
      <c r="BK153" s="232">
        <f>ROUND(I153*H153,2)</f>
        <v>0</v>
      </c>
      <c r="BL153" s="24" t="s">
        <v>1480</v>
      </c>
      <c r="BM153" s="24" t="s">
        <v>1481</v>
      </c>
    </row>
    <row r="154" s="1" customFormat="1" ht="6.96" customHeight="1">
      <c r="B154" s="67"/>
      <c r="C154" s="68"/>
      <c r="D154" s="68"/>
      <c r="E154" s="68"/>
      <c r="F154" s="68"/>
      <c r="G154" s="68"/>
      <c r="H154" s="68"/>
      <c r="I154" s="166"/>
      <c r="J154" s="68"/>
      <c r="K154" s="68"/>
      <c r="L154" s="72"/>
    </row>
  </sheetData>
  <sheetProtection sheet="1" autoFilter="0" formatColumns="0" formatRows="0" objects="1" scenarios="1" spinCount="100000" saltValue="E3xJ8kVDQJm+faxHRTLDZfcw06jElbi84XasVeWHz2/O597TqCi2QkDcys5lBYEve2rofPC5zi9lsysaD3BZPw==" hashValue="QvDbQ1gONrWMuhToS8lo3XqaRSYw3w+OrAWgztbd/25pHLOTxKd6elVZBd/B5yM0mx6YC3zDGdwXoHhRpei0/g==" algorithmName="SHA-512" password="CC35"/>
  <autoFilter ref="C79:K153"/>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6" customWidth="1"/>
    <col min="2" max="2" width="1.664063" style="296" customWidth="1"/>
    <col min="3" max="4" width="5" style="296" customWidth="1"/>
    <col min="5" max="5" width="11.67" style="296" customWidth="1"/>
    <col min="6" max="6" width="9.17" style="296" customWidth="1"/>
    <col min="7" max="7" width="5" style="296" customWidth="1"/>
    <col min="8" max="8" width="77.83" style="296" customWidth="1"/>
    <col min="9" max="10" width="20" style="296" customWidth="1"/>
    <col min="11" max="11" width="1.664063" style="296" customWidth="1"/>
  </cols>
  <sheetData>
    <row r="1" ht="37.5" customHeight="1"/>
    <row r="2" ht="7.5" customHeight="1">
      <c r="B2" s="297"/>
      <c r="C2" s="298"/>
      <c r="D2" s="298"/>
      <c r="E2" s="298"/>
      <c r="F2" s="298"/>
      <c r="G2" s="298"/>
      <c r="H2" s="298"/>
      <c r="I2" s="298"/>
      <c r="J2" s="298"/>
      <c r="K2" s="299"/>
    </row>
    <row r="3" s="15" customFormat="1" ht="45" customHeight="1">
      <c r="B3" s="300"/>
      <c r="C3" s="301" t="s">
        <v>1482</v>
      </c>
      <c r="D3" s="301"/>
      <c r="E3" s="301"/>
      <c r="F3" s="301"/>
      <c r="G3" s="301"/>
      <c r="H3" s="301"/>
      <c r="I3" s="301"/>
      <c r="J3" s="301"/>
      <c r="K3" s="302"/>
    </row>
    <row r="4" ht="25.5" customHeight="1">
      <c r="B4" s="303"/>
      <c r="C4" s="304" t="s">
        <v>1483</v>
      </c>
      <c r="D4" s="304"/>
      <c r="E4" s="304"/>
      <c r="F4" s="304"/>
      <c r="G4" s="304"/>
      <c r="H4" s="304"/>
      <c r="I4" s="304"/>
      <c r="J4" s="304"/>
      <c r="K4" s="305"/>
    </row>
    <row r="5" ht="5.25" customHeight="1">
      <c r="B5" s="303"/>
      <c r="C5" s="306"/>
      <c r="D5" s="306"/>
      <c r="E5" s="306"/>
      <c r="F5" s="306"/>
      <c r="G5" s="306"/>
      <c r="H5" s="306"/>
      <c r="I5" s="306"/>
      <c r="J5" s="306"/>
      <c r="K5" s="305"/>
    </row>
    <row r="6" ht="15" customHeight="1">
      <c r="B6" s="303"/>
      <c r="C6" s="307" t="s">
        <v>1484</v>
      </c>
      <c r="D6" s="307"/>
      <c r="E6" s="307"/>
      <c r="F6" s="307"/>
      <c r="G6" s="307"/>
      <c r="H6" s="307"/>
      <c r="I6" s="307"/>
      <c r="J6" s="307"/>
      <c r="K6" s="305"/>
    </row>
    <row r="7" ht="15" customHeight="1">
      <c r="B7" s="308"/>
      <c r="C7" s="307" t="s">
        <v>1485</v>
      </c>
      <c r="D7" s="307"/>
      <c r="E7" s="307"/>
      <c r="F7" s="307"/>
      <c r="G7" s="307"/>
      <c r="H7" s="307"/>
      <c r="I7" s="307"/>
      <c r="J7" s="307"/>
      <c r="K7" s="305"/>
    </row>
    <row r="8" ht="12.75" customHeight="1">
      <c r="B8" s="308"/>
      <c r="C8" s="307"/>
      <c r="D8" s="307"/>
      <c r="E8" s="307"/>
      <c r="F8" s="307"/>
      <c r="G8" s="307"/>
      <c r="H8" s="307"/>
      <c r="I8" s="307"/>
      <c r="J8" s="307"/>
      <c r="K8" s="305"/>
    </row>
    <row r="9" ht="15" customHeight="1">
      <c r="B9" s="308"/>
      <c r="C9" s="307" t="s">
        <v>1486</v>
      </c>
      <c r="D9" s="307"/>
      <c r="E9" s="307"/>
      <c r="F9" s="307"/>
      <c r="G9" s="307"/>
      <c r="H9" s="307"/>
      <c r="I9" s="307"/>
      <c r="J9" s="307"/>
      <c r="K9" s="305"/>
    </row>
    <row r="10" ht="15" customHeight="1">
      <c r="B10" s="308"/>
      <c r="C10" s="307"/>
      <c r="D10" s="307" t="s">
        <v>1487</v>
      </c>
      <c r="E10" s="307"/>
      <c r="F10" s="307"/>
      <c r="G10" s="307"/>
      <c r="H10" s="307"/>
      <c r="I10" s="307"/>
      <c r="J10" s="307"/>
      <c r="K10" s="305"/>
    </row>
    <row r="11" ht="15" customHeight="1">
      <c r="B11" s="308"/>
      <c r="C11" s="309"/>
      <c r="D11" s="307" t="s">
        <v>1488</v>
      </c>
      <c r="E11" s="307"/>
      <c r="F11" s="307"/>
      <c r="G11" s="307"/>
      <c r="H11" s="307"/>
      <c r="I11" s="307"/>
      <c r="J11" s="307"/>
      <c r="K11" s="305"/>
    </row>
    <row r="12" ht="12.75" customHeight="1">
      <c r="B12" s="308"/>
      <c r="C12" s="309"/>
      <c r="D12" s="309"/>
      <c r="E12" s="309"/>
      <c r="F12" s="309"/>
      <c r="G12" s="309"/>
      <c r="H12" s="309"/>
      <c r="I12" s="309"/>
      <c r="J12" s="309"/>
      <c r="K12" s="305"/>
    </row>
    <row r="13" ht="15" customHeight="1">
      <c r="B13" s="308"/>
      <c r="C13" s="309"/>
      <c r="D13" s="307" t="s">
        <v>1489</v>
      </c>
      <c r="E13" s="307"/>
      <c r="F13" s="307"/>
      <c r="G13" s="307"/>
      <c r="H13" s="307"/>
      <c r="I13" s="307"/>
      <c r="J13" s="307"/>
      <c r="K13" s="305"/>
    </row>
    <row r="14" ht="15" customHeight="1">
      <c r="B14" s="308"/>
      <c r="C14" s="309"/>
      <c r="D14" s="307" t="s">
        <v>1490</v>
      </c>
      <c r="E14" s="307"/>
      <c r="F14" s="307"/>
      <c r="G14" s="307"/>
      <c r="H14" s="307"/>
      <c r="I14" s="307"/>
      <c r="J14" s="307"/>
      <c r="K14" s="305"/>
    </row>
    <row r="15" ht="15" customHeight="1">
      <c r="B15" s="308"/>
      <c r="C15" s="309"/>
      <c r="D15" s="307" t="s">
        <v>1491</v>
      </c>
      <c r="E15" s="307"/>
      <c r="F15" s="307"/>
      <c r="G15" s="307"/>
      <c r="H15" s="307"/>
      <c r="I15" s="307"/>
      <c r="J15" s="307"/>
      <c r="K15" s="305"/>
    </row>
    <row r="16" ht="15" customHeight="1">
      <c r="B16" s="308"/>
      <c r="C16" s="309"/>
      <c r="D16" s="309"/>
      <c r="E16" s="310" t="s">
        <v>81</v>
      </c>
      <c r="F16" s="307" t="s">
        <v>1492</v>
      </c>
      <c r="G16" s="307"/>
      <c r="H16" s="307"/>
      <c r="I16" s="307"/>
      <c r="J16" s="307"/>
      <c r="K16" s="305"/>
    </row>
    <row r="17" ht="15" customHeight="1">
      <c r="B17" s="308"/>
      <c r="C17" s="309"/>
      <c r="D17" s="309"/>
      <c r="E17" s="310" t="s">
        <v>1493</v>
      </c>
      <c r="F17" s="307" t="s">
        <v>1494</v>
      </c>
      <c r="G17" s="307"/>
      <c r="H17" s="307"/>
      <c r="I17" s="307"/>
      <c r="J17" s="307"/>
      <c r="K17" s="305"/>
    </row>
    <row r="18" ht="15" customHeight="1">
      <c r="B18" s="308"/>
      <c r="C18" s="309"/>
      <c r="D18" s="309"/>
      <c r="E18" s="310" t="s">
        <v>1495</v>
      </c>
      <c r="F18" s="307" t="s">
        <v>1496</v>
      </c>
      <c r="G18" s="307"/>
      <c r="H18" s="307"/>
      <c r="I18" s="307"/>
      <c r="J18" s="307"/>
      <c r="K18" s="305"/>
    </row>
    <row r="19" ht="15" customHeight="1">
      <c r="B19" s="308"/>
      <c r="C19" s="309"/>
      <c r="D19" s="309"/>
      <c r="E19" s="310" t="s">
        <v>1497</v>
      </c>
      <c r="F19" s="307" t="s">
        <v>1498</v>
      </c>
      <c r="G19" s="307"/>
      <c r="H19" s="307"/>
      <c r="I19" s="307"/>
      <c r="J19" s="307"/>
      <c r="K19" s="305"/>
    </row>
    <row r="20" ht="15" customHeight="1">
      <c r="B20" s="308"/>
      <c r="C20" s="309"/>
      <c r="D20" s="309"/>
      <c r="E20" s="310" t="s">
        <v>1499</v>
      </c>
      <c r="F20" s="307" t="s">
        <v>1500</v>
      </c>
      <c r="G20" s="307"/>
      <c r="H20" s="307"/>
      <c r="I20" s="307"/>
      <c r="J20" s="307"/>
      <c r="K20" s="305"/>
    </row>
    <row r="21" ht="15" customHeight="1">
      <c r="B21" s="308"/>
      <c r="C21" s="309"/>
      <c r="D21" s="309"/>
      <c r="E21" s="310" t="s">
        <v>1501</v>
      </c>
      <c r="F21" s="307" t="s">
        <v>1502</v>
      </c>
      <c r="G21" s="307"/>
      <c r="H21" s="307"/>
      <c r="I21" s="307"/>
      <c r="J21" s="307"/>
      <c r="K21" s="305"/>
    </row>
    <row r="22" ht="12.75" customHeight="1">
      <c r="B22" s="308"/>
      <c r="C22" s="309"/>
      <c r="D22" s="309"/>
      <c r="E22" s="309"/>
      <c r="F22" s="309"/>
      <c r="G22" s="309"/>
      <c r="H22" s="309"/>
      <c r="I22" s="309"/>
      <c r="J22" s="309"/>
      <c r="K22" s="305"/>
    </row>
    <row r="23" ht="15" customHeight="1">
      <c r="B23" s="308"/>
      <c r="C23" s="307" t="s">
        <v>1503</v>
      </c>
      <c r="D23" s="307"/>
      <c r="E23" s="307"/>
      <c r="F23" s="307"/>
      <c r="G23" s="307"/>
      <c r="H23" s="307"/>
      <c r="I23" s="307"/>
      <c r="J23" s="307"/>
      <c r="K23" s="305"/>
    </row>
    <row r="24" ht="15" customHeight="1">
      <c r="B24" s="308"/>
      <c r="C24" s="307" t="s">
        <v>1504</v>
      </c>
      <c r="D24" s="307"/>
      <c r="E24" s="307"/>
      <c r="F24" s="307"/>
      <c r="G24" s="307"/>
      <c r="H24" s="307"/>
      <c r="I24" s="307"/>
      <c r="J24" s="307"/>
      <c r="K24" s="305"/>
    </row>
    <row r="25" ht="15" customHeight="1">
      <c r="B25" s="308"/>
      <c r="C25" s="307"/>
      <c r="D25" s="307" t="s">
        <v>1505</v>
      </c>
      <c r="E25" s="307"/>
      <c r="F25" s="307"/>
      <c r="G25" s="307"/>
      <c r="H25" s="307"/>
      <c r="I25" s="307"/>
      <c r="J25" s="307"/>
      <c r="K25" s="305"/>
    </row>
    <row r="26" ht="15" customHeight="1">
      <c r="B26" s="308"/>
      <c r="C26" s="309"/>
      <c r="D26" s="307" t="s">
        <v>1506</v>
      </c>
      <c r="E26" s="307"/>
      <c r="F26" s="307"/>
      <c r="G26" s="307"/>
      <c r="H26" s="307"/>
      <c r="I26" s="307"/>
      <c r="J26" s="307"/>
      <c r="K26" s="305"/>
    </row>
    <row r="27" ht="12.75" customHeight="1">
      <c r="B27" s="308"/>
      <c r="C27" s="309"/>
      <c r="D27" s="309"/>
      <c r="E27" s="309"/>
      <c r="F27" s="309"/>
      <c r="G27" s="309"/>
      <c r="H27" s="309"/>
      <c r="I27" s="309"/>
      <c r="J27" s="309"/>
      <c r="K27" s="305"/>
    </row>
    <row r="28" ht="15" customHeight="1">
      <c r="B28" s="308"/>
      <c r="C28" s="309"/>
      <c r="D28" s="307" t="s">
        <v>1507</v>
      </c>
      <c r="E28" s="307"/>
      <c r="F28" s="307"/>
      <c r="G28" s="307"/>
      <c r="H28" s="307"/>
      <c r="I28" s="307"/>
      <c r="J28" s="307"/>
      <c r="K28" s="305"/>
    </row>
    <row r="29" ht="15" customHeight="1">
      <c r="B29" s="308"/>
      <c r="C29" s="309"/>
      <c r="D29" s="307" t="s">
        <v>1508</v>
      </c>
      <c r="E29" s="307"/>
      <c r="F29" s="307"/>
      <c r="G29" s="307"/>
      <c r="H29" s="307"/>
      <c r="I29" s="307"/>
      <c r="J29" s="307"/>
      <c r="K29" s="305"/>
    </row>
    <row r="30" ht="12.75" customHeight="1">
      <c r="B30" s="308"/>
      <c r="C30" s="309"/>
      <c r="D30" s="309"/>
      <c r="E30" s="309"/>
      <c r="F30" s="309"/>
      <c r="G30" s="309"/>
      <c r="H30" s="309"/>
      <c r="I30" s="309"/>
      <c r="J30" s="309"/>
      <c r="K30" s="305"/>
    </row>
    <row r="31" ht="15" customHeight="1">
      <c r="B31" s="308"/>
      <c r="C31" s="309"/>
      <c r="D31" s="307" t="s">
        <v>1509</v>
      </c>
      <c r="E31" s="307"/>
      <c r="F31" s="307"/>
      <c r="G31" s="307"/>
      <c r="H31" s="307"/>
      <c r="I31" s="307"/>
      <c r="J31" s="307"/>
      <c r="K31" s="305"/>
    </row>
    <row r="32" ht="15" customHeight="1">
      <c r="B32" s="308"/>
      <c r="C32" s="309"/>
      <c r="D32" s="307" t="s">
        <v>1510</v>
      </c>
      <c r="E32" s="307"/>
      <c r="F32" s="307"/>
      <c r="G32" s="307"/>
      <c r="H32" s="307"/>
      <c r="I32" s="307"/>
      <c r="J32" s="307"/>
      <c r="K32" s="305"/>
    </row>
    <row r="33" ht="15" customHeight="1">
      <c r="B33" s="308"/>
      <c r="C33" s="309"/>
      <c r="D33" s="307" t="s">
        <v>1511</v>
      </c>
      <c r="E33" s="307"/>
      <c r="F33" s="307"/>
      <c r="G33" s="307"/>
      <c r="H33" s="307"/>
      <c r="I33" s="307"/>
      <c r="J33" s="307"/>
      <c r="K33" s="305"/>
    </row>
    <row r="34" ht="15" customHeight="1">
      <c r="B34" s="308"/>
      <c r="C34" s="309"/>
      <c r="D34" s="307"/>
      <c r="E34" s="311" t="s">
        <v>129</v>
      </c>
      <c r="F34" s="307"/>
      <c r="G34" s="307" t="s">
        <v>1512</v>
      </c>
      <c r="H34" s="307"/>
      <c r="I34" s="307"/>
      <c r="J34" s="307"/>
      <c r="K34" s="305"/>
    </row>
    <row r="35" ht="30.75" customHeight="1">
      <c r="B35" s="308"/>
      <c r="C35" s="309"/>
      <c r="D35" s="307"/>
      <c r="E35" s="311" t="s">
        <v>1513</v>
      </c>
      <c r="F35" s="307"/>
      <c r="G35" s="307" t="s">
        <v>1514</v>
      </c>
      <c r="H35" s="307"/>
      <c r="I35" s="307"/>
      <c r="J35" s="307"/>
      <c r="K35" s="305"/>
    </row>
    <row r="36" ht="15" customHeight="1">
      <c r="B36" s="308"/>
      <c r="C36" s="309"/>
      <c r="D36" s="307"/>
      <c r="E36" s="311" t="s">
        <v>55</v>
      </c>
      <c r="F36" s="307"/>
      <c r="G36" s="307" t="s">
        <v>1515</v>
      </c>
      <c r="H36" s="307"/>
      <c r="I36" s="307"/>
      <c r="J36" s="307"/>
      <c r="K36" s="305"/>
    </row>
    <row r="37" ht="15" customHeight="1">
      <c r="B37" s="308"/>
      <c r="C37" s="309"/>
      <c r="D37" s="307"/>
      <c r="E37" s="311" t="s">
        <v>130</v>
      </c>
      <c r="F37" s="307"/>
      <c r="G37" s="307" t="s">
        <v>1516</v>
      </c>
      <c r="H37" s="307"/>
      <c r="I37" s="307"/>
      <c r="J37" s="307"/>
      <c r="K37" s="305"/>
    </row>
    <row r="38" ht="15" customHeight="1">
      <c r="B38" s="308"/>
      <c r="C38" s="309"/>
      <c r="D38" s="307"/>
      <c r="E38" s="311" t="s">
        <v>131</v>
      </c>
      <c r="F38" s="307"/>
      <c r="G38" s="307" t="s">
        <v>1517</v>
      </c>
      <c r="H38" s="307"/>
      <c r="I38" s="307"/>
      <c r="J38" s="307"/>
      <c r="K38" s="305"/>
    </row>
    <row r="39" ht="15" customHeight="1">
      <c r="B39" s="308"/>
      <c r="C39" s="309"/>
      <c r="D39" s="307"/>
      <c r="E39" s="311" t="s">
        <v>132</v>
      </c>
      <c r="F39" s="307"/>
      <c r="G39" s="307" t="s">
        <v>1518</v>
      </c>
      <c r="H39" s="307"/>
      <c r="I39" s="307"/>
      <c r="J39" s="307"/>
      <c r="K39" s="305"/>
    </row>
    <row r="40" ht="15" customHeight="1">
      <c r="B40" s="308"/>
      <c r="C40" s="309"/>
      <c r="D40" s="307"/>
      <c r="E40" s="311" t="s">
        <v>1519</v>
      </c>
      <c r="F40" s="307"/>
      <c r="G40" s="307" t="s">
        <v>1520</v>
      </c>
      <c r="H40" s="307"/>
      <c r="I40" s="307"/>
      <c r="J40" s="307"/>
      <c r="K40" s="305"/>
    </row>
    <row r="41" ht="15" customHeight="1">
      <c r="B41" s="308"/>
      <c r="C41" s="309"/>
      <c r="D41" s="307"/>
      <c r="E41" s="311"/>
      <c r="F41" s="307"/>
      <c r="G41" s="307" t="s">
        <v>1521</v>
      </c>
      <c r="H41" s="307"/>
      <c r="I41" s="307"/>
      <c r="J41" s="307"/>
      <c r="K41" s="305"/>
    </row>
    <row r="42" ht="15" customHeight="1">
      <c r="B42" s="308"/>
      <c r="C42" s="309"/>
      <c r="D42" s="307"/>
      <c r="E42" s="311" t="s">
        <v>1522</v>
      </c>
      <c r="F42" s="307"/>
      <c r="G42" s="307" t="s">
        <v>1523</v>
      </c>
      <c r="H42" s="307"/>
      <c r="I42" s="307"/>
      <c r="J42" s="307"/>
      <c r="K42" s="305"/>
    </row>
    <row r="43" ht="15" customHeight="1">
      <c r="B43" s="308"/>
      <c r="C43" s="309"/>
      <c r="D43" s="307"/>
      <c r="E43" s="311" t="s">
        <v>134</v>
      </c>
      <c r="F43" s="307"/>
      <c r="G43" s="307" t="s">
        <v>1524</v>
      </c>
      <c r="H43" s="307"/>
      <c r="I43" s="307"/>
      <c r="J43" s="307"/>
      <c r="K43" s="305"/>
    </row>
    <row r="44" ht="12.75" customHeight="1">
      <c r="B44" s="308"/>
      <c r="C44" s="309"/>
      <c r="D44" s="307"/>
      <c r="E44" s="307"/>
      <c r="F44" s="307"/>
      <c r="G44" s="307"/>
      <c r="H44" s="307"/>
      <c r="I44" s="307"/>
      <c r="J44" s="307"/>
      <c r="K44" s="305"/>
    </row>
    <row r="45" ht="15" customHeight="1">
      <c r="B45" s="308"/>
      <c r="C45" s="309"/>
      <c r="D45" s="307" t="s">
        <v>1525</v>
      </c>
      <c r="E45" s="307"/>
      <c r="F45" s="307"/>
      <c r="G45" s="307"/>
      <c r="H45" s="307"/>
      <c r="I45" s="307"/>
      <c r="J45" s="307"/>
      <c r="K45" s="305"/>
    </row>
    <row r="46" ht="15" customHeight="1">
      <c r="B46" s="308"/>
      <c r="C46" s="309"/>
      <c r="D46" s="309"/>
      <c r="E46" s="307" t="s">
        <v>1526</v>
      </c>
      <c r="F46" s="307"/>
      <c r="G46" s="307"/>
      <c r="H46" s="307"/>
      <c r="I46" s="307"/>
      <c r="J46" s="307"/>
      <c r="K46" s="305"/>
    </row>
    <row r="47" ht="15" customHeight="1">
      <c r="B47" s="308"/>
      <c r="C47" s="309"/>
      <c r="D47" s="309"/>
      <c r="E47" s="307" t="s">
        <v>1527</v>
      </c>
      <c r="F47" s="307"/>
      <c r="G47" s="307"/>
      <c r="H47" s="307"/>
      <c r="I47" s="307"/>
      <c r="J47" s="307"/>
      <c r="K47" s="305"/>
    </row>
    <row r="48" ht="15" customHeight="1">
      <c r="B48" s="308"/>
      <c r="C48" s="309"/>
      <c r="D48" s="309"/>
      <c r="E48" s="307" t="s">
        <v>1528</v>
      </c>
      <c r="F48" s="307"/>
      <c r="G48" s="307"/>
      <c r="H48" s="307"/>
      <c r="I48" s="307"/>
      <c r="J48" s="307"/>
      <c r="K48" s="305"/>
    </row>
    <row r="49" ht="15" customHeight="1">
      <c r="B49" s="308"/>
      <c r="C49" s="309"/>
      <c r="D49" s="307" t="s">
        <v>1529</v>
      </c>
      <c r="E49" s="307"/>
      <c r="F49" s="307"/>
      <c r="G49" s="307"/>
      <c r="H49" s="307"/>
      <c r="I49" s="307"/>
      <c r="J49" s="307"/>
      <c r="K49" s="305"/>
    </row>
    <row r="50" ht="25.5" customHeight="1">
      <c r="B50" s="303"/>
      <c r="C50" s="304" t="s">
        <v>1530</v>
      </c>
      <c r="D50" s="304"/>
      <c r="E50" s="304"/>
      <c r="F50" s="304"/>
      <c r="G50" s="304"/>
      <c r="H50" s="304"/>
      <c r="I50" s="304"/>
      <c r="J50" s="304"/>
      <c r="K50" s="305"/>
    </row>
    <row r="51" ht="5.25" customHeight="1">
      <c r="B51" s="303"/>
      <c r="C51" s="306"/>
      <c r="D51" s="306"/>
      <c r="E51" s="306"/>
      <c r="F51" s="306"/>
      <c r="G51" s="306"/>
      <c r="H51" s="306"/>
      <c r="I51" s="306"/>
      <c r="J51" s="306"/>
      <c r="K51" s="305"/>
    </row>
    <row r="52" ht="15" customHeight="1">
      <c r="B52" s="303"/>
      <c r="C52" s="307" t="s">
        <v>1531</v>
      </c>
      <c r="D52" s="307"/>
      <c r="E52" s="307"/>
      <c r="F52" s="307"/>
      <c r="G52" s="307"/>
      <c r="H52" s="307"/>
      <c r="I52" s="307"/>
      <c r="J52" s="307"/>
      <c r="K52" s="305"/>
    </row>
    <row r="53" ht="15" customHeight="1">
      <c r="B53" s="303"/>
      <c r="C53" s="307" t="s">
        <v>1532</v>
      </c>
      <c r="D53" s="307"/>
      <c r="E53" s="307"/>
      <c r="F53" s="307"/>
      <c r="G53" s="307"/>
      <c r="H53" s="307"/>
      <c r="I53" s="307"/>
      <c r="J53" s="307"/>
      <c r="K53" s="305"/>
    </row>
    <row r="54" ht="12.75" customHeight="1">
      <c r="B54" s="303"/>
      <c r="C54" s="307"/>
      <c r="D54" s="307"/>
      <c r="E54" s="307"/>
      <c r="F54" s="307"/>
      <c r="G54" s="307"/>
      <c r="H54" s="307"/>
      <c r="I54" s="307"/>
      <c r="J54" s="307"/>
      <c r="K54" s="305"/>
    </row>
    <row r="55" ht="15" customHeight="1">
      <c r="B55" s="303"/>
      <c r="C55" s="307" t="s">
        <v>1533</v>
      </c>
      <c r="D55" s="307"/>
      <c r="E55" s="307"/>
      <c r="F55" s="307"/>
      <c r="G55" s="307"/>
      <c r="H55" s="307"/>
      <c r="I55" s="307"/>
      <c r="J55" s="307"/>
      <c r="K55" s="305"/>
    </row>
    <row r="56" ht="15" customHeight="1">
      <c r="B56" s="303"/>
      <c r="C56" s="309"/>
      <c r="D56" s="307" t="s">
        <v>1534</v>
      </c>
      <c r="E56" s="307"/>
      <c r="F56" s="307"/>
      <c r="G56" s="307"/>
      <c r="H56" s="307"/>
      <c r="I56" s="307"/>
      <c r="J56" s="307"/>
      <c r="K56" s="305"/>
    </row>
    <row r="57" ht="15" customHeight="1">
      <c r="B57" s="303"/>
      <c r="C57" s="309"/>
      <c r="D57" s="307" t="s">
        <v>1535</v>
      </c>
      <c r="E57" s="307"/>
      <c r="F57" s="307"/>
      <c r="G57" s="307"/>
      <c r="H57" s="307"/>
      <c r="I57" s="307"/>
      <c r="J57" s="307"/>
      <c r="K57" s="305"/>
    </row>
    <row r="58" ht="15" customHeight="1">
      <c r="B58" s="303"/>
      <c r="C58" s="309"/>
      <c r="D58" s="307" t="s">
        <v>1536</v>
      </c>
      <c r="E58" s="307"/>
      <c r="F58" s="307"/>
      <c r="G58" s="307"/>
      <c r="H58" s="307"/>
      <c r="I58" s="307"/>
      <c r="J58" s="307"/>
      <c r="K58" s="305"/>
    </row>
    <row r="59" ht="15" customHeight="1">
      <c r="B59" s="303"/>
      <c r="C59" s="309"/>
      <c r="D59" s="307" t="s">
        <v>1537</v>
      </c>
      <c r="E59" s="307"/>
      <c r="F59" s="307"/>
      <c r="G59" s="307"/>
      <c r="H59" s="307"/>
      <c r="I59" s="307"/>
      <c r="J59" s="307"/>
      <c r="K59" s="305"/>
    </row>
    <row r="60" ht="15" customHeight="1">
      <c r="B60" s="303"/>
      <c r="C60" s="309"/>
      <c r="D60" s="312" t="s">
        <v>1538</v>
      </c>
      <c r="E60" s="312"/>
      <c r="F60" s="312"/>
      <c r="G60" s="312"/>
      <c r="H60" s="312"/>
      <c r="I60" s="312"/>
      <c r="J60" s="312"/>
      <c r="K60" s="305"/>
    </row>
    <row r="61" ht="15" customHeight="1">
      <c r="B61" s="303"/>
      <c r="C61" s="309"/>
      <c r="D61" s="307" t="s">
        <v>1539</v>
      </c>
      <c r="E61" s="307"/>
      <c r="F61" s="307"/>
      <c r="G61" s="307"/>
      <c r="H61" s="307"/>
      <c r="I61" s="307"/>
      <c r="J61" s="307"/>
      <c r="K61" s="305"/>
    </row>
    <row r="62" ht="12.75" customHeight="1">
      <c r="B62" s="303"/>
      <c r="C62" s="309"/>
      <c r="D62" s="309"/>
      <c r="E62" s="313"/>
      <c r="F62" s="309"/>
      <c r="G62" s="309"/>
      <c r="H62" s="309"/>
      <c r="I62" s="309"/>
      <c r="J62" s="309"/>
      <c r="K62" s="305"/>
    </row>
    <row r="63" ht="15" customHeight="1">
      <c r="B63" s="303"/>
      <c r="C63" s="309"/>
      <c r="D63" s="307" t="s">
        <v>1540</v>
      </c>
      <c r="E63" s="307"/>
      <c r="F63" s="307"/>
      <c r="G63" s="307"/>
      <c r="H63" s="307"/>
      <c r="I63" s="307"/>
      <c r="J63" s="307"/>
      <c r="K63" s="305"/>
    </row>
    <row r="64" ht="15" customHeight="1">
      <c r="B64" s="303"/>
      <c r="C64" s="309"/>
      <c r="D64" s="312" t="s">
        <v>1541</v>
      </c>
      <c r="E64" s="312"/>
      <c r="F64" s="312"/>
      <c r="G64" s="312"/>
      <c r="H64" s="312"/>
      <c r="I64" s="312"/>
      <c r="J64" s="312"/>
      <c r="K64" s="305"/>
    </row>
    <row r="65" ht="15" customHeight="1">
      <c r="B65" s="303"/>
      <c r="C65" s="309"/>
      <c r="D65" s="307" t="s">
        <v>1542</v>
      </c>
      <c r="E65" s="307"/>
      <c r="F65" s="307"/>
      <c r="G65" s="307"/>
      <c r="H65" s="307"/>
      <c r="I65" s="307"/>
      <c r="J65" s="307"/>
      <c r="K65" s="305"/>
    </row>
    <row r="66" ht="15" customHeight="1">
      <c r="B66" s="303"/>
      <c r="C66" s="309"/>
      <c r="D66" s="307" t="s">
        <v>1543</v>
      </c>
      <c r="E66" s="307"/>
      <c r="F66" s="307"/>
      <c r="G66" s="307"/>
      <c r="H66" s="307"/>
      <c r="I66" s="307"/>
      <c r="J66" s="307"/>
      <c r="K66" s="305"/>
    </row>
    <row r="67" ht="15" customHeight="1">
      <c r="B67" s="303"/>
      <c r="C67" s="309"/>
      <c r="D67" s="307" t="s">
        <v>1544</v>
      </c>
      <c r="E67" s="307"/>
      <c r="F67" s="307"/>
      <c r="G67" s="307"/>
      <c r="H67" s="307"/>
      <c r="I67" s="307"/>
      <c r="J67" s="307"/>
      <c r="K67" s="305"/>
    </row>
    <row r="68" ht="15" customHeight="1">
      <c r="B68" s="303"/>
      <c r="C68" s="309"/>
      <c r="D68" s="307" t="s">
        <v>1545</v>
      </c>
      <c r="E68" s="307"/>
      <c r="F68" s="307"/>
      <c r="G68" s="307"/>
      <c r="H68" s="307"/>
      <c r="I68" s="307"/>
      <c r="J68" s="307"/>
      <c r="K68" s="305"/>
    </row>
    <row r="69" ht="12.75" customHeight="1">
      <c r="B69" s="314"/>
      <c r="C69" s="315"/>
      <c r="D69" s="315"/>
      <c r="E69" s="315"/>
      <c r="F69" s="315"/>
      <c r="G69" s="315"/>
      <c r="H69" s="315"/>
      <c r="I69" s="315"/>
      <c r="J69" s="315"/>
      <c r="K69" s="316"/>
    </row>
    <row r="70" ht="18.75" customHeight="1">
      <c r="B70" s="317"/>
      <c r="C70" s="317"/>
      <c r="D70" s="317"/>
      <c r="E70" s="317"/>
      <c r="F70" s="317"/>
      <c r="G70" s="317"/>
      <c r="H70" s="317"/>
      <c r="I70" s="317"/>
      <c r="J70" s="317"/>
      <c r="K70" s="318"/>
    </row>
    <row r="71" ht="18.75" customHeight="1">
      <c r="B71" s="318"/>
      <c r="C71" s="318"/>
      <c r="D71" s="318"/>
      <c r="E71" s="318"/>
      <c r="F71" s="318"/>
      <c r="G71" s="318"/>
      <c r="H71" s="318"/>
      <c r="I71" s="318"/>
      <c r="J71" s="318"/>
      <c r="K71" s="318"/>
    </row>
    <row r="72" ht="7.5" customHeight="1">
      <c r="B72" s="319"/>
      <c r="C72" s="320"/>
      <c r="D72" s="320"/>
      <c r="E72" s="320"/>
      <c r="F72" s="320"/>
      <c r="G72" s="320"/>
      <c r="H72" s="320"/>
      <c r="I72" s="320"/>
      <c r="J72" s="320"/>
      <c r="K72" s="321"/>
    </row>
    <row r="73" ht="45" customHeight="1">
      <c r="B73" s="322"/>
      <c r="C73" s="323" t="s">
        <v>100</v>
      </c>
      <c r="D73" s="323"/>
      <c r="E73" s="323"/>
      <c r="F73" s="323"/>
      <c r="G73" s="323"/>
      <c r="H73" s="323"/>
      <c r="I73" s="323"/>
      <c r="J73" s="323"/>
      <c r="K73" s="324"/>
    </row>
    <row r="74" ht="17.25" customHeight="1">
      <c r="B74" s="322"/>
      <c r="C74" s="325" t="s">
        <v>1546</v>
      </c>
      <c r="D74" s="325"/>
      <c r="E74" s="325"/>
      <c r="F74" s="325" t="s">
        <v>1547</v>
      </c>
      <c r="G74" s="326"/>
      <c r="H74" s="325" t="s">
        <v>130</v>
      </c>
      <c r="I74" s="325" t="s">
        <v>59</v>
      </c>
      <c r="J74" s="325" t="s">
        <v>1548</v>
      </c>
      <c r="K74" s="324"/>
    </row>
    <row r="75" ht="17.25" customHeight="1">
      <c r="B75" s="322"/>
      <c r="C75" s="327" t="s">
        <v>1549</v>
      </c>
      <c r="D75" s="327"/>
      <c r="E75" s="327"/>
      <c r="F75" s="328" t="s">
        <v>1550</v>
      </c>
      <c r="G75" s="329"/>
      <c r="H75" s="327"/>
      <c r="I75" s="327"/>
      <c r="J75" s="327" t="s">
        <v>1551</v>
      </c>
      <c r="K75" s="324"/>
    </row>
    <row r="76" ht="5.25" customHeight="1">
      <c r="B76" s="322"/>
      <c r="C76" s="330"/>
      <c r="D76" s="330"/>
      <c r="E76" s="330"/>
      <c r="F76" s="330"/>
      <c r="G76" s="331"/>
      <c r="H76" s="330"/>
      <c r="I76" s="330"/>
      <c r="J76" s="330"/>
      <c r="K76" s="324"/>
    </row>
    <row r="77" ht="15" customHeight="1">
      <c r="B77" s="322"/>
      <c r="C77" s="311" t="s">
        <v>55</v>
      </c>
      <c r="D77" s="330"/>
      <c r="E77" s="330"/>
      <c r="F77" s="332" t="s">
        <v>1552</v>
      </c>
      <c r="G77" s="331"/>
      <c r="H77" s="311" t="s">
        <v>1553</v>
      </c>
      <c r="I77" s="311" t="s">
        <v>1554</v>
      </c>
      <c r="J77" s="311">
        <v>20</v>
      </c>
      <c r="K77" s="324"/>
    </row>
    <row r="78" ht="15" customHeight="1">
      <c r="B78" s="322"/>
      <c r="C78" s="311" t="s">
        <v>1555</v>
      </c>
      <c r="D78" s="311"/>
      <c r="E78" s="311"/>
      <c r="F78" s="332" t="s">
        <v>1552</v>
      </c>
      <c r="G78" s="331"/>
      <c r="H78" s="311" t="s">
        <v>1556</v>
      </c>
      <c r="I78" s="311" t="s">
        <v>1554</v>
      </c>
      <c r="J78" s="311">
        <v>120</v>
      </c>
      <c r="K78" s="324"/>
    </row>
    <row r="79" ht="15" customHeight="1">
      <c r="B79" s="333"/>
      <c r="C79" s="311" t="s">
        <v>1557</v>
      </c>
      <c r="D79" s="311"/>
      <c r="E79" s="311"/>
      <c r="F79" s="332" t="s">
        <v>1558</v>
      </c>
      <c r="G79" s="331"/>
      <c r="H79" s="311" t="s">
        <v>1559</v>
      </c>
      <c r="I79" s="311" t="s">
        <v>1554</v>
      </c>
      <c r="J79" s="311">
        <v>50</v>
      </c>
      <c r="K79" s="324"/>
    </row>
    <row r="80" ht="15" customHeight="1">
      <c r="B80" s="333"/>
      <c r="C80" s="311" t="s">
        <v>1560</v>
      </c>
      <c r="D80" s="311"/>
      <c r="E80" s="311"/>
      <c r="F80" s="332" t="s">
        <v>1552</v>
      </c>
      <c r="G80" s="331"/>
      <c r="H80" s="311" t="s">
        <v>1561</v>
      </c>
      <c r="I80" s="311" t="s">
        <v>1562</v>
      </c>
      <c r="J80" s="311"/>
      <c r="K80" s="324"/>
    </row>
    <row r="81" ht="15" customHeight="1">
      <c r="B81" s="333"/>
      <c r="C81" s="334" t="s">
        <v>1563</v>
      </c>
      <c r="D81" s="334"/>
      <c r="E81" s="334"/>
      <c r="F81" s="335" t="s">
        <v>1558</v>
      </c>
      <c r="G81" s="334"/>
      <c r="H81" s="334" t="s">
        <v>1564</v>
      </c>
      <c r="I81" s="334" t="s">
        <v>1554</v>
      </c>
      <c r="J81" s="334">
        <v>15</v>
      </c>
      <c r="K81" s="324"/>
    </row>
    <row r="82" ht="15" customHeight="1">
      <c r="B82" s="333"/>
      <c r="C82" s="334" t="s">
        <v>1565</v>
      </c>
      <c r="D82" s="334"/>
      <c r="E82" s="334"/>
      <c r="F82" s="335" t="s">
        <v>1558</v>
      </c>
      <c r="G82" s="334"/>
      <c r="H82" s="334" t="s">
        <v>1566</v>
      </c>
      <c r="I82" s="334" t="s">
        <v>1554</v>
      </c>
      <c r="J82" s="334">
        <v>15</v>
      </c>
      <c r="K82" s="324"/>
    </row>
    <row r="83" ht="15" customHeight="1">
      <c r="B83" s="333"/>
      <c r="C83" s="334" t="s">
        <v>1567</v>
      </c>
      <c r="D83" s="334"/>
      <c r="E83" s="334"/>
      <c r="F83" s="335" t="s">
        <v>1558</v>
      </c>
      <c r="G83" s="334"/>
      <c r="H83" s="334" t="s">
        <v>1568</v>
      </c>
      <c r="I83" s="334" t="s">
        <v>1554</v>
      </c>
      <c r="J83" s="334">
        <v>20</v>
      </c>
      <c r="K83" s="324"/>
    </row>
    <row r="84" ht="15" customHeight="1">
      <c r="B84" s="333"/>
      <c r="C84" s="334" t="s">
        <v>1569</v>
      </c>
      <c r="D84" s="334"/>
      <c r="E84" s="334"/>
      <c r="F84" s="335" t="s">
        <v>1558</v>
      </c>
      <c r="G84" s="334"/>
      <c r="H84" s="334" t="s">
        <v>1570</v>
      </c>
      <c r="I84" s="334" t="s">
        <v>1554</v>
      </c>
      <c r="J84" s="334">
        <v>20</v>
      </c>
      <c r="K84" s="324"/>
    </row>
    <row r="85" ht="15" customHeight="1">
      <c r="B85" s="333"/>
      <c r="C85" s="311" t="s">
        <v>1571</v>
      </c>
      <c r="D85" s="311"/>
      <c r="E85" s="311"/>
      <c r="F85" s="332" t="s">
        <v>1558</v>
      </c>
      <c r="G85" s="331"/>
      <c r="H85" s="311" t="s">
        <v>1572</v>
      </c>
      <c r="I85" s="311" t="s">
        <v>1554</v>
      </c>
      <c r="J85" s="311">
        <v>50</v>
      </c>
      <c r="K85" s="324"/>
    </row>
    <row r="86" ht="15" customHeight="1">
      <c r="B86" s="333"/>
      <c r="C86" s="311" t="s">
        <v>1573</v>
      </c>
      <c r="D86" s="311"/>
      <c r="E86" s="311"/>
      <c r="F86" s="332" t="s">
        <v>1558</v>
      </c>
      <c r="G86" s="331"/>
      <c r="H86" s="311" t="s">
        <v>1574</v>
      </c>
      <c r="I86" s="311" t="s">
        <v>1554</v>
      </c>
      <c r="J86" s="311">
        <v>20</v>
      </c>
      <c r="K86" s="324"/>
    </row>
    <row r="87" ht="15" customHeight="1">
      <c r="B87" s="333"/>
      <c r="C87" s="311" t="s">
        <v>1575</v>
      </c>
      <c r="D87" s="311"/>
      <c r="E87" s="311"/>
      <c r="F87" s="332" t="s">
        <v>1558</v>
      </c>
      <c r="G87" s="331"/>
      <c r="H87" s="311" t="s">
        <v>1576</v>
      </c>
      <c r="I87" s="311" t="s">
        <v>1554</v>
      </c>
      <c r="J87" s="311">
        <v>20</v>
      </c>
      <c r="K87" s="324"/>
    </row>
    <row r="88" ht="15" customHeight="1">
      <c r="B88" s="333"/>
      <c r="C88" s="311" t="s">
        <v>1577</v>
      </c>
      <c r="D88" s="311"/>
      <c r="E88" s="311"/>
      <c r="F88" s="332" t="s">
        <v>1558</v>
      </c>
      <c r="G88" s="331"/>
      <c r="H88" s="311" t="s">
        <v>1578</v>
      </c>
      <c r="I88" s="311" t="s">
        <v>1554</v>
      </c>
      <c r="J88" s="311">
        <v>50</v>
      </c>
      <c r="K88" s="324"/>
    </row>
    <row r="89" ht="15" customHeight="1">
      <c r="B89" s="333"/>
      <c r="C89" s="311" t="s">
        <v>1579</v>
      </c>
      <c r="D89" s="311"/>
      <c r="E89" s="311"/>
      <c r="F89" s="332" t="s">
        <v>1558</v>
      </c>
      <c r="G89" s="331"/>
      <c r="H89" s="311" t="s">
        <v>1579</v>
      </c>
      <c r="I89" s="311" t="s">
        <v>1554</v>
      </c>
      <c r="J89" s="311">
        <v>50</v>
      </c>
      <c r="K89" s="324"/>
    </row>
    <row r="90" ht="15" customHeight="1">
      <c r="B90" s="333"/>
      <c r="C90" s="311" t="s">
        <v>135</v>
      </c>
      <c r="D90" s="311"/>
      <c r="E90" s="311"/>
      <c r="F90" s="332" t="s">
        <v>1558</v>
      </c>
      <c r="G90" s="331"/>
      <c r="H90" s="311" t="s">
        <v>1580</v>
      </c>
      <c r="I90" s="311" t="s">
        <v>1554</v>
      </c>
      <c r="J90" s="311">
        <v>255</v>
      </c>
      <c r="K90" s="324"/>
    </row>
    <row r="91" ht="15" customHeight="1">
      <c r="B91" s="333"/>
      <c r="C91" s="311" t="s">
        <v>1581</v>
      </c>
      <c r="D91" s="311"/>
      <c r="E91" s="311"/>
      <c r="F91" s="332" t="s">
        <v>1552</v>
      </c>
      <c r="G91" s="331"/>
      <c r="H91" s="311" t="s">
        <v>1582</v>
      </c>
      <c r="I91" s="311" t="s">
        <v>1583</v>
      </c>
      <c r="J91" s="311"/>
      <c r="K91" s="324"/>
    </row>
    <row r="92" ht="15" customHeight="1">
      <c r="B92" s="333"/>
      <c r="C92" s="311" t="s">
        <v>1584</v>
      </c>
      <c r="D92" s="311"/>
      <c r="E92" s="311"/>
      <c r="F92" s="332" t="s">
        <v>1552</v>
      </c>
      <c r="G92" s="331"/>
      <c r="H92" s="311" t="s">
        <v>1585</v>
      </c>
      <c r="I92" s="311" t="s">
        <v>1586</v>
      </c>
      <c r="J92" s="311"/>
      <c r="K92" s="324"/>
    </row>
    <row r="93" ht="15" customHeight="1">
      <c r="B93" s="333"/>
      <c r="C93" s="311" t="s">
        <v>1587</v>
      </c>
      <c r="D93" s="311"/>
      <c r="E93" s="311"/>
      <c r="F93" s="332" t="s">
        <v>1552</v>
      </c>
      <c r="G93" s="331"/>
      <c r="H93" s="311" t="s">
        <v>1587</v>
      </c>
      <c r="I93" s="311" t="s">
        <v>1586</v>
      </c>
      <c r="J93" s="311"/>
      <c r="K93" s="324"/>
    </row>
    <row r="94" ht="15" customHeight="1">
      <c r="B94" s="333"/>
      <c r="C94" s="311" t="s">
        <v>40</v>
      </c>
      <c r="D94" s="311"/>
      <c r="E94" s="311"/>
      <c r="F94" s="332" t="s">
        <v>1552</v>
      </c>
      <c r="G94" s="331"/>
      <c r="H94" s="311" t="s">
        <v>1588</v>
      </c>
      <c r="I94" s="311" t="s">
        <v>1586</v>
      </c>
      <c r="J94" s="311"/>
      <c r="K94" s="324"/>
    </row>
    <row r="95" ht="15" customHeight="1">
      <c r="B95" s="333"/>
      <c r="C95" s="311" t="s">
        <v>50</v>
      </c>
      <c r="D95" s="311"/>
      <c r="E95" s="311"/>
      <c r="F95" s="332" t="s">
        <v>1552</v>
      </c>
      <c r="G95" s="331"/>
      <c r="H95" s="311" t="s">
        <v>1589</v>
      </c>
      <c r="I95" s="311" t="s">
        <v>1586</v>
      </c>
      <c r="J95" s="311"/>
      <c r="K95" s="324"/>
    </row>
    <row r="96" ht="15" customHeight="1">
      <c r="B96" s="336"/>
      <c r="C96" s="337"/>
      <c r="D96" s="337"/>
      <c r="E96" s="337"/>
      <c r="F96" s="337"/>
      <c r="G96" s="337"/>
      <c r="H96" s="337"/>
      <c r="I96" s="337"/>
      <c r="J96" s="337"/>
      <c r="K96" s="338"/>
    </row>
    <row r="97" ht="18.75" customHeight="1">
      <c r="B97" s="339"/>
      <c r="C97" s="340"/>
      <c r="D97" s="340"/>
      <c r="E97" s="340"/>
      <c r="F97" s="340"/>
      <c r="G97" s="340"/>
      <c r="H97" s="340"/>
      <c r="I97" s="340"/>
      <c r="J97" s="340"/>
      <c r="K97" s="339"/>
    </row>
    <row r="98" ht="18.75" customHeight="1">
      <c r="B98" s="318"/>
      <c r="C98" s="318"/>
      <c r="D98" s="318"/>
      <c r="E98" s="318"/>
      <c r="F98" s="318"/>
      <c r="G98" s="318"/>
      <c r="H98" s="318"/>
      <c r="I98" s="318"/>
      <c r="J98" s="318"/>
      <c r="K98" s="318"/>
    </row>
    <row r="99" ht="7.5" customHeight="1">
      <c r="B99" s="319"/>
      <c r="C99" s="320"/>
      <c r="D99" s="320"/>
      <c r="E99" s="320"/>
      <c r="F99" s="320"/>
      <c r="G99" s="320"/>
      <c r="H99" s="320"/>
      <c r="I99" s="320"/>
      <c r="J99" s="320"/>
      <c r="K99" s="321"/>
    </row>
    <row r="100" ht="45" customHeight="1">
      <c r="B100" s="322"/>
      <c r="C100" s="323" t="s">
        <v>1590</v>
      </c>
      <c r="D100" s="323"/>
      <c r="E100" s="323"/>
      <c r="F100" s="323"/>
      <c r="G100" s="323"/>
      <c r="H100" s="323"/>
      <c r="I100" s="323"/>
      <c r="J100" s="323"/>
      <c r="K100" s="324"/>
    </row>
    <row r="101" ht="17.25" customHeight="1">
      <c r="B101" s="322"/>
      <c r="C101" s="325" t="s">
        <v>1546</v>
      </c>
      <c r="D101" s="325"/>
      <c r="E101" s="325"/>
      <c r="F101" s="325" t="s">
        <v>1547</v>
      </c>
      <c r="G101" s="326"/>
      <c r="H101" s="325" t="s">
        <v>130</v>
      </c>
      <c r="I101" s="325" t="s">
        <v>59</v>
      </c>
      <c r="J101" s="325" t="s">
        <v>1548</v>
      </c>
      <c r="K101" s="324"/>
    </row>
    <row r="102" ht="17.25" customHeight="1">
      <c r="B102" s="322"/>
      <c r="C102" s="327" t="s">
        <v>1549</v>
      </c>
      <c r="D102" s="327"/>
      <c r="E102" s="327"/>
      <c r="F102" s="328" t="s">
        <v>1550</v>
      </c>
      <c r="G102" s="329"/>
      <c r="H102" s="327"/>
      <c r="I102" s="327"/>
      <c r="J102" s="327" t="s">
        <v>1551</v>
      </c>
      <c r="K102" s="324"/>
    </row>
    <row r="103" ht="5.25" customHeight="1">
      <c r="B103" s="322"/>
      <c r="C103" s="325"/>
      <c r="D103" s="325"/>
      <c r="E103" s="325"/>
      <c r="F103" s="325"/>
      <c r="G103" s="341"/>
      <c r="H103" s="325"/>
      <c r="I103" s="325"/>
      <c r="J103" s="325"/>
      <c r="K103" s="324"/>
    </row>
    <row r="104" ht="15" customHeight="1">
      <c r="B104" s="322"/>
      <c r="C104" s="311" t="s">
        <v>55</v>
      </c>
      <c r="D104" s="330"/>
      <c r="E104" s="330"/>
      <c r="F104" s="332" t="s">
        <v>1552</v>
      </c>
      <c r="G104" s="341"/>
      <c r="H104" s="311" t="s">
        <v>1591</v>
      </c>
      <c r="I104" s="311" t="s">
        <v>1554</v>
      </c>
      <c r="J104" s="311">
        <v>20</v>
      </c>
      <c r="K104" s="324"/>
    </row>
    <row r="105" ht="15" customHeight="1">
      <c r="B105" s="322"/>
      <c r="C105" s="311" t="s">
        <v>1555</v>
      </c>
      <c r="D105" s="311"/>
      <c r="E105" s="311"/>
      <c r="F105" s="332" t="s">
        <v>1552</v>
      </c>
      <c r="G105" s="311"/>
      <c r="H105" s="311" t="s">
        <v>1591</v>
      </c>
      <c r="I105" s="311" t="s">
        <v>1554</v>
      </c>
      <c r="J105" s="311">
        <v>120</v>
      </c>
      <c r="K105" s="324"/>
    </row>
    <row r="106" ht="15" customHeight="1">
      <c r="B106" s="333"/>
      <c r="C106" s="311" t="s">
        <v>1557</v>
      </c>
      <c r="D106" s="311"/>
      <c r="E106" s="311"/>
      <c r="F106" s="332" t="s">
        <v>1558</v>
      </c>
      <c r="G106" s="311"/>
      <c r="H106" s="311" t="s">
        <v>1591</v>
      </c>
      <c r="I106" s="311" t="s">
        <v>1554</v>
      </c>
      <c r="J106" s="311">
        <v>50</v>
      </c>
      <c r="K106" s="324"/>
    </row>
    <row r="107" ht="15" customHeight="1">
      <c r="B107" s="333"/>
      <c r="C107" s="311" t="s">
        <v>1560</v>
      </c>
      <c r="D107" s="311"/>
      <c r="E107" s="311"/>
      <c r="F107" s="332" t="s">
        <v>1552</v>
      </c>
      <c r="G107" s="311"/>
      <c r="H107" s="311" t="s">
        <v>1591</v>
      </c>
      <c r="I107" s="311" t="s">
        <v>1562</v>
      </c>
      <c r="J107" s="311"/>
      <c r="K107" s="324"/>
    </row>
    <row r="108" ht="15" customHeight="1">
      <c r="B108" s="333"/>
      <c r="C108" s="311" t="s">
        <v>1571</v>
      </c>
      <c r="D108" s="311"/>
      <c r="E108" s="311"/>
      <c r="F108" s="332" t="s">
        <v>1558</v>
      </c>
      <c r="G108" s="311"/>
      <c r="H108" s="311" t="s">
        <v>1591</v>
      </c>
      <c r="I108" s="311" t="s">
        <v>1554</v>
      </c>
      <c r="J108" s="311">
        <v>50</v>
      </c>
      <c r="K108" s="324"/>
    </row>
    <row r="109" ht="15" customHeight="1">
      <c r="B109" s="333"/>
      <c r="C109" s="311" t="s">
        <v>1579</v>
      </c>
      <c r="D109" s="311"/>
      <c r="E109" s="311"/>
      <c r="F109" s="332" t="s">
        <v>1558</v>
      </c>
      <c r="G109" s="311"/>
      <c r="H109" s="311" t="s">
        <v>1591</v>
      </c>
      <c r="I109" s="311" t="s">
        <v>1554</v>
      </c>
      <c r="J109" s="311">
        <v>50</v>
      </c>
      <c r="K109" s="324"/>
    </row>
    <row r="110" ht="15" customHeight="1">
      <c r="B110" s="333"/>
      <c r="C110" s="311" t="s">
        <v>1577</v>
      </c>
      <c r="D110" s="311"/>
      <c r="E110" s="311"/>
      <c r="F110" s="332" t="s">
        <v>1558</v>
      </c>
      <c r="G110" s="311"/>
      <c r="H110" s="311" t="s">
        <v>1591</v>
      </c>
      <c r="I110" s="311" t="s">
        <v>1554</v>
      </c>
      <c r="J110" s="311">
        <v>50</v>
      </c>
      <c r="K110" s="324"/>
    </row>
    <row r="111" ht="15" customHeight="1">
      <c r="B111" s="333"/>
      <c r="C111" s="311" t="s">
        <v>55</v>
      </c>
      <c r="D111" s="311"/>
      <c r="E111" s="311"/>
      <c r="F111" s="332" t="s">
        <v>1552</v>
      </c>
      <c r="G111" s="311"/>
      <c r="H111" s="311" t="s">
        <v>1592</v>
      </c>
      <c r="I111" s="311" t="s">
        <v>1554</v>
      </c>
      <c r="J111" s="311">
        <v>20</v>
      </c>
      <c r="K111" s="324"/>
    </row>
    <row r="112" ht="15" customHeight="1">
      <c r="B112" s="333"/>
      <c r="C112" s="311" t="s">
        <v>1593</v>
      </c>
      <c r="D112" s="311"/>
      <c r="E112" s="311"/>
      <c r="F112" s="332" t="s">
        <v>1552</v>
      </c>
      <c r="G112" s="311"/>
      <c r="H112" s="311" t="s">
        <v>1594</v>
      </c>
      <c r="I112" s="311" t="s">
        <v>1554</v>
      </c>
      <c r="J112" s="311">
        <v>120</v>
      </c>
      <c r="K112" s="324"/>
    </row>
    <row r="113" ht="15" customHeight="1">
      <c r="B113" s="333"/>
      <c r="C113" s="311" t="s">
        <v>40</v>
      </c>
      <c r="D113" s="311"/>
      <c r="E113" s="311"/>
      <c r="F113" s="332" t="s">
        <v>1552</v>
      </c>
      <c r="G113" s="311"/>
      <c r="H113" s="311" t="s">
        <v>1595</v>
      </c>
      <c r="I113" s="311" t="s">
        <v>1586</v>
      </c>
      <c r="J113" s="311"/>
      <c r="K113" s="324"/>
    </row>
    <row r="114" ht="15" customHeight="1">
      <c r="B114" s="333"/>
      <c r="C114" s="311" t="s">
        <v>50</v>
      </c>
      <c r="D114" s="311"/>
      <c r="E114" s="311"/>
      <c r="F114" s="332" t="s">
        <v>1552</v>
      </c>
      <c r="G114" s="311"/>
      <c r="H114" s="311" t="s">
        <v>1596</v>
      </c>
      <c r="I114" s="311" t="s">
        <v>1586</v>
      </c>
      <c r="J114" s="311"/>
      <c r="K114" s="324"/>
    </row>
    <row r="115" ht="15" customHeight="1">
      <c r="B115" s="333"/>
      <c r="C115" s="311" t="s">
        <v>59</v>
      </c>
      <c r="D115" s="311"/>
      <c r="E115" s="311"/>
      <c r="F115" s="332" t="s">
        <v>1552</v>
      </c>
      <c r="G115" s="311"/>
      <c r="H115" s="311" t="s">
        <v>1597</v>
      </c>
      <c r="I115" s="311" t="s">
        <v>1598</v>
      </c>
      <c r="J115" s="311"/>
      <c r="K115" s="324"/>
    </row>
    <row r="116" ht="15" customHeight="1">
      <c r="B116" s="336"/>
      <c r="C116" s="342"/>
      <c r="D116" s="342"/>
      <c r="E116" s="342"/>
      <c r="F116" s="342"/>
      <c r="G116" s="342"/>
      <c r="H116" s="342"/>
      <c r="I116" s="342"/>
      <c r="J116" s="342"/>
      <c r="K116" s="338"/>
    </row>
    <row r="117" ht="18.75" customHeight="1">
      <c r="B117" s="343"/>
      <c r="C117" s="307"/>
      <c r="D117" s="307"/>
      <c r="E117" s="307"/>
      <c r="F117" s="344"/>
      <c r="G117" s="307"/>
      <c r="H117" s="307"/>
      <c r="I117" s="307"/>
      <c r="J117" s="307"/>
      <c r="K117" s="343"/>
    </row>
    <row r="118" ht="18.75" customHeight="1">
      <c r="B118" s="318"/>
      <c r="C118" s="318"/>
      <c r="D118" s="318"/>
      <c r="E118" s="318"/>
      <c r="F118" s="318"/>
      <c r="G118" s="318"/>
      <c r="H118" s="318"/>
      <c r="I118" s="318"/>
      <c r="J118" s="318"/>
      <c r="K118" s="318"/>
    </row>
    <row r="119" ht="7.5" customHeight="1">
      <c r="B119" s="345"/>
      <c r="C119" s="346"/>
      <c r="D119" s="346"/>
      <c r="E119" s="346"/>
      <c r="F119" s="346"/>
      <c r="G119" s="346"/>
      <c r="H119" s="346"/>
      <c r="I119" s="346"/>
      <c r="J119" s="346"/>
      <c r="K119" s="347"/>
    </row>
    <row r="120" ht="45" customHeight="1">
      <c r="B120" s="348"/>
      <c r="C120" s="301" t="s">
        <v>1599</v>
      </c>
      <c r="D120" s="301"/>
      <c r="E120" s="301"/>
      <c r="F120" s="301"/>
      <c r="G120" s="301"/>
      <c r="H120" s="301"/>
      <c r="I120" s="301"/>
      <c r="J120" s="301"/>
      <c r="K120" s="349"/>
    </row>
    <row r="121" ht="17.25" customHeight="1">
      <c r="B121" s="350"/>
      <c r="C121" s="325" t="s">
        <v>1546</v>
      </c>
      <c r="D121" s="325"/>
      <c r="E121" s="325"/>
      <c r="F121" s="325" t="s">
        <v>1547</v>
      </c>
      <c r="G121" s="326"/>
      <c r="H121" s="325" t="s">
        <v>130</v>
      </c>
      <c r="I121" s="325" t="s">
        <v>59</v>
      </c>
      <c r="J121" s="325" t="s">
        <v>1548</v>
      </c>
      <c r="K121" s="351"/>
    </row>
    <row r="122" ht="17.25" customHeight="1">
      <c r="B122" s="350"/>
      <c r="C122" s="327" t="s">
        <v>1549</v>
      </c>
      <c r="D122" s="327"/>
      <c r="E122" s="327"/>
      <c r="F122" s="328" t="s">
        <v>1550</v>
      </c>
      <c r="G122" s="329"/>
      <c r="H122" s="327"/>
      <c r="I122" s="327"/>
      <c r="J122" s="327" t="s">
        <v>1551</v>
      </c>
      <c r="K122" s="351"/>
    </row>
    <row r="123" ht="5.25" customHeight="1">
      <c r="B123" s="352"/>
      <c r="C123" s="330"/>
      <c r="D123" s="330"/>
      <c r="E123" s="330"/>
      <c r="F123" s="330"/>
      <c r="G123" s="311"/>
      <c r="H123" s="330"/>
      <c r="I123" s="330"/>
      <c r="J123" s="330"/>
      <c r="K123" s="353"/>
    </row>
    <row r="124" ht="15" customHeight="1">
      <c r="B124" s="352"/>
      <c r="C124" s="311" t="s">
        <v>1555</v>
      </c>
      <c r="D124" s="330"/>
      <c r="E124" s="330"/>
      <c r="F124" s="332" t="s">
        <v>1552</v>
      </c>
      <c r="G124" s="311"/>
      <c r="H124" s="311" t="s">
        <v>1591</v>
      </c>
      <c r="I124" s="311" t="s">
        <v>1554</v>
      </c>
      <c r="J124" s="311">
        <v>120</v>
      </c>
      <c r="K124" s="354"/>
    </row>
    <row r="125" ht="15" customHeight="1">
      <c r="B125" s="352"/>
      <c r="C125" s="311" t="s">
        <v>1600</v>
      </c>
      <c r="D125" s="311"/>
      <c r="E125" s="311"/>
      <c r="F125" s="332" t="s">
        <v>1552</v>
      </c>
      <c r="G125" s="311"/>
      <c r="H125" s="311" t="s">
        <v>1601</v>
      </c>
      <c r="I125" s="311" t="s">
        <v>1554</v>
      </c>
      <c r="J125" s="311" t="s">
        <v>1602</v>
      </c>
      <c r="K125" s="354"/>
    </row>
    <row r="126" ht="15" customHeight="1">
      <c r="B126" s="352"/>
      <c r="C126" s="311" t="s">
        <v>1501</v>
      </c>
      <c r="D126" s="311"/>
      <c r="E126" s="311"/>
      <c r="F126" s="332" t="s">
        <v>1552</v>
      </c>
      <c r="G126" s="311"/>
      <c r="H126" s="311" t="s">
        <v>1603</v>
      </c>
      <c r="I126" s="311" t="s">
        <v>1554</v>
      </c>
      <c r="J126" s="311" t="s">
        <v>1602</v>
      </c>
      <c r="K126" s="354"/>
    </row>
    <row r="127" ht="15" customHeight="1">
      <c r="B127" s="352"/>
      <c r="C127" s="311" t="s">
        <v>1563</v>
      </c>
      <c r="D127" s="311"/>
      <c r="E127" s="311"/>
      <c r="F127" s="332" t="s">
        <v>1558</v>
      </c>
      <c r="G127" s="311"/>
      <c r="H127" s="311" t="s">
        <v>1564</v>
      </c>
      <c r="I127" s="311" t="s">
        <v>1554</v>
      </c>
      <c r="J127" s="311">
        <v>15</v>
      </c>
      <c r="K127" s="354"/>
    </row>
    <row r="128" ht="15" customHeight="1">
      <c r="B128" s="352"/>
      <c r="C128" s="334" t="s">
        <v>1565</v>
      </c>
      <c r="D128" s="334"/>
      <c r="E128" s="334"/>
      <c r="F128" s="335" t="s">
        <v>1558</v>
      </c>
      <c r="G128" s="334"/>
      <c r="H128" s="334" t="s">
        <v>1566</v>
      </c>
      <c r="I128" s="334" t="s">
        <v>1554</v>
      </c>
      <c r="J128" s="334">
        <v>15</v>
      </c>
      <c r="K128" s="354"/>
    </row>
    <row r="129" ht="15" customHeight="1">
      <c r="B129" s="352"/>
      <c r="C129" s="334" t="s">
        <v>1567</v>
      </c>
      <c r="D129" s="334"/>
      <c r="E129" s="334"/>
      <c r="F129" s="335" t="s">
        <v>1558</v>
      </c>
      <c r="G129" s="334"/>
      <c r="H129" s="334" t="s">
        <v>1568</v>
      </c>
      <c r="I129" s="334" t="s">
        <v>1554</v>
      </c>
      <c r="J129" s="334">
        <v>20</v>
      </c>
      <c r="K129" s="354"/>
    </row>
    <row r="130" ht="15" customHeight="1">
      <c r="B130" s="352"/>
      <c r="C130" s="334" t="s">
        <v>1569</v>
      </c>
      <c r="D130" s="334"/>
      <c r="E130" s="334"/>
      <c r="F130" s="335" t="s">
        <v>1558</v>
      </c>
      <c r="G130" s="334"/>
      <c r="H130" s="334" t="s">
        <v>1570</v>
      </c>
      <c r="I130" s="334" t="s">
        <v>1554</v>
      </c>
      <c r="J130" s="334">
        <v>20</v>
      </c>
      <c r="K130" s="354"/>
    </row>
    <row r="131" ht="15" customHeight="1">
      <c r="B131" s="352"/>
      <c r="C131" s="311" t="s">
        <v>1557</v>
      </c>
      <c r="D131" s="311"/>
      <c r="E131" s="311"/>
      <c r="F131" s="332" t="s">
        <v>1558</v>
      </c>
      <c r="G131" s="311"/>
      <c r="H131" s="311" t="s">
        <v>1591</v>
      </c>
      <c r="I131" s="311" t="s">
        <v>1554</v>
      </c>
      <c r="J131" s="311">
        <v>50</v>
      </c>
      <c r="K131" s="354"/>
    </row>
    <row r="132" ht="15" customHeight="1">
      <c r="B132" s="352"/>
      <c r="C132" s="311" t="s">
        <v>1571</v>
      </c>
      <c r="D132" s="311"/>
      <c r="E132" s="311"/>
      <c r="F132" s="332" t="s">
        <v>1558</v>
      </c>
      <c r="G132" s="311"/>
      <c r="H132" s="311" t="s">
        <v>1591</v>
      </c>
      <c r="I132" s="311" t="s">
        <v>1554</v>
      </c>
      <c r="J132" s="311">
        <v>50</v>
      </c>
      <c r="K132" s="354"/>
    </row>
    <row r="133" ht="15" customHeight="1">
      <c r="B133" s="352"/>
      <c r="C133" s="311" t="s">
        <v>1577</v>
      </c>
      <c r="D133" s="311"/>
      <c r="E133" s="311"/>
      <c r="F133" s="332" t="s">
        <v>1558</v>
      </c>
      <c r="G133" s="311"/>
      <c r="H133" s="311" t="s">
        <v>1591</v>
      </c>
      <c r="I133" s="311" t="s">
        <v>1554</v>
      </c>
      <c r="J133" s="311">
        <v>50</v>
      </c>
      <c r="K133" s="354"/>
    </row>
    <row r="134" ht="15" customHeight="1">
      <c r="B134" s="352"/>
      <c r="C134" s="311" t="s">
        <v>1579</v>
      </c>
      <c r="D134" s="311"/>
      <c r="E134" s="311"/>
      <c r="F134" s="332" t="s">
        <v>1558</v>
      </c>
      <c r="G134" s="311"/>
      <c r="H134" s="311" t="s">
        <v>1591</v>
      </c>
      <c r="I134" s="311" t="s">
        <v>1554</v>
      </c>
      <c r="J134" s="311">
        <v>50</v>
      </c>
      <c r="K134" s="354"/>
    </row>
    <row r="135" ht="15" customHeight="1">
      <c r="B135" s="352"/>
      <c r="C135" s="311" t="s">
        <v>135</v>
      </c>
      <c r="D135" s="311"/>
      <c r="E135" s="311"/>
      <c r="F135" s="332" t="s">
        <v>1558</v>
      </c>
      <c r="G135" s="311"/>
      <c r="H135" s="311" t="s">
        <v>1604</v>
      </c>
      <c r="I135" s="311" t="s">
        <v>1554</v>
      </c>
      <c r="J135" s="311">
        <v>255</v>
      </c>
      <c r="K135" s="354"/>
    </row>
    <row r="136" ht="15" customHeight="1">
      <c r="B136" s="352"/>
      <c r="C136" s="311" t="s">
        <v>1581</v>
      </c>
      <c r="D136" s="311"/>
      <c r="E136" s="311"/>
      <c r="F136" s="332" t="s">
        <v>1552</v>
      </c>
      <c r="G136" s="311"/>
      <c r="H136" s="311" t="s">
        <v>1605</v>
      </c>
      <c r="I136" s="311" t="s">
        <v>1583</v>
      </c>
      <c r="J136" s="311"/>
      <c r="K136" s="354"/>
    </row>
    <row r="137" ht="15" customHeight="1">
      <c r="B137" s="352"/>
      <c r="C137" s="311" t="s">
        <v>1584</v>
      </c>
      <c r="D137" s="311"/>
      <c r="E137" s="311"/>
      <c r="F137" s="332" t="s">
        <v>1552</v>
      </c>
      <c r="G137" s="311"/>
      <c r="H137" s="311" t="s">
        <v>1606</v>
      </c>
      <c r="I137" s="311" t="s">
        <v>1586</v>
      </c>
      <c r="J137" s="311"/>
      <c r="K137" s="354"/>
    </row>
    <row r="138" ht="15" customHeight="1">
      <c r="B138" s="352"/>
      <c r="C138" s="311" t="s">
        <v>1587</v>
      </c>
      <c r="D138" s="311"/>
      <c r="E138" s="311"/>
      <c r="F138" s="332" t="s">
        <v>1552</v>
      </c>
      <c r="G138" s="311"/>
      <c r="H138" s="311" t="s">
        <v>1587</v>
      </c>
      <c r="I138" s="311" t="s">
        <v>1586</v>
      </c>
      <c r="J138" s="311"/>
      <c r="K138" s="354"/>
    </row>
    <row r="139" ht="15" customHeight="1">
      <c r="B139" s="352"/>
      <c r="C139" s="311" t="s">
        <v>40</v>
      </c>
      <c r="D139" s="311"/>
      <c r="E139" s="311"/>
      <c r="F139" s="332" t="s">
        <v>1552</v>
      </c>
      <c r="G139" s="311"/>
      <c r="H139" s="311" t="s">
        <v>1607</v>
      </c>
      <c r="I139" s="311" t="s">
        <v>1586</v>
      </c>
      <c r="J139" s="311"/>
      <c r="K139" s="354"/>
    </row>
    <row r="140" ht="15" customHeight="1">
      <c r="B140" s="352"/>
      <c r="C140" s="311" t="s">
        <v>1608</v>
      </c>
      <c r="D140" s="311"/>
      <c r="E140" s="311"/>
      <c r="F140" s="332" t="s">
        <v>1552</v>
      </c>
      <c r="G140" s="311"/>
      <c r="H140" s="311" t="s">
        <v>1609</v>
      </c>
      <c r="I140" s="311" t="s">
        <v>1586</v>
      </c>
      <c r="J140" s="311"/>
      <c r="K140" s="354"/>
    </row>
    <row r="141" ht="15" customHeight="1">
      <c r="B141" s="355"/>
      <c r="C141" s="356"/>
      <c r="D141" s="356"/>
      <c r="E141" s="356"/>
      <c r="F141" s="356"/>
      <c r="G141" s="356"/>
      <c r="H141" s="356"/>
      <c r="I141" s="356"/>
      <c r="J141" s="356"/>
      <c r="K141" s="357"/>
    </row>
    <row r="142" ht="18.75" customHeight="1">
      <c r="B142" s="307"/>
      <c r="C142" s="307"/>
      <c r="D142" s="307"/>
      <c r="E142" s="307"/>
      <c r="F142" s="344"/>
      <c r="G142" s="307"/>
      <c r="H142" s="307"/>
      <c r="I142" s="307"/>
      <c r="J142" s="307"/>
      <c r="K142" s="307"/>
    </row>
    <row r="143" ht="18.75" customHeight="1">
      <c r="B143" s="318"/>
      <c r="C143" s="318"/>
      <c r="D143" s="318"/>
      <c r="E143" s="318"/>
      <c r="F143" s="318"/>
      <c r="G143" s="318"/>
      <c r="H143" s="318"/>
      <c r="I143" s="318"/>
      <c r="J143" s="318"/>
      <c r="K143" s="318"/>
    </row>
    <row r="144" ht="7.5" customHeight="1">
      <c r="B144" s="319"/>
      <c r="C144" s="320"/>
      <c r="D144" s="320"/>
      <c r="E144" s="320"/>
      <c r="F144" s="320"/>
      <c r="G144" s="320"/>
      <c r="H144" s="320"/>
      <c r="I144" s="320"/>
      <c r="J144" s="320"/>
      <c r="K144" s="321"/>
    </row>
    <row r="145" ht="45" customHeight="1">
      <c r="B145" s="322"/>
      <c r="C145" s="323" t="s">
        <v>1610</v>
      </c>
      <c r="D145" s="323"/>
      <c r="E145" s="323"/>
      <c r="F145" s="323"/>
      <c r="G145" s="323"/>
      <c r="H145" s="323"/>
      <c r="I145" s="323"/>
      <c r="J145" s="323"/>
      <c r="K145" s="324"/>
    </row>
    <row r="146" ht="17.25" customHeight="1">
      <c r="B146" s="322"/>
      <c r="C146" s="325" t="s">
        <v>1546</v>
      </c>
      <c r="D146" s="325"/>
      <c r="E146" s="325"/>
      <c r="F146" s="325" t="s">
        <v>1547</v>
      </c>
      <c r="G146" s="326"/>
      <c r="H146" s="325" t="s">
        <v>130</v>
      </c>
      <c r="I146" s="325" t="s">
        <v>59</v>
      </c>
      <c r="J146" s="325" t="s">
        <v>1548</v>
      </c>
      <c r="K146" s="324"/>
    </row>
    <row r="147" ht="17.25" customHeight="1">
      <c r="B147" s="322"/>
      <c r="C147" s="327" t="s">
        <v>1549</v>
      </c>
      <c r="D147" s="327"/>
      <c r="E147" s="327"/>
      <c r="F147" s="328" t="s">
        <v>1550</v>
      </c>
      <c r="G147" s="329"/>
      <c r="H147" s="327"/>
      <c r="I147" s="327"/>
      <c r="J147" s="327" t="s">
        <v>1551</v>
      </c>
      <c r="K147" s="324"/>
    </row>
    <row r="148" ht="5.25" customHeight="1">
      <c r="B148" s="333"/>
      <c r="C148" s="330"/>
      <c r="D148" s="330"/>
      <c r="E148" s="330"/>
      <c r="F148" s="330"/>
      <c r="G148" s="331"/>
      <c r="H148" s="330"/>
      <c r="I148" s="330"/>
      <c r="J148" s="330"/>
      <c r="K148" s="354"/>
    </row>
    <row r="149" ht="15" customHeight="1">
      <c r="B149" s="333"/>
      <c r="C149" s="358" t="s">
        <v>1555</v>
      </c>
      <c r="D149" s="311"/>
      <c r="E149" s="311"/>
      <c r="F149" s="359" t="s">
        <v>1552</v>
      </c>
      <c r="G149" s="311"/>
      <c r="H149" s="358" t="s">
        <v>1591</v>
      </c>
      <c r="I149" s="358" t="s">
        <v>1554</v>
      </c>
      <c r="J149" s="358">
        <v>120</v>
      </c>
      <c r="K149" s="354"/>
    </row>
    <row r="150" ht="15" customHeight="1">
      <c r="B150" s="333"/>
      <c r="C150" s="358" t="s">
        <v>1600</v>
      </c>
      <c r="D150" s="311"/>
      <c r="E150" s="311"/>
      <c r="F150" s="359" t="s">
        <v>1552</v>
      </c>
      <c r="G150" s="311"/>
      <c r="H150" s="358" t="s">
        <v>1611</v>
      </c>
      <c r="I150" s="358" t="s">
        <v>1554</v>
      </c>
      <c r="J150" s="358" t="s">
        <v>1602</v>
      </c>
      <c r="K150" s="354"/>
    </row>
    <row r="151" ht="15" customHeight="1">
      <c r="B151" s="333"/>
      <c r="C151" s="358" t="s">
        <v>1501</v>
      </c>
      <c r="D151" s="311"/>
      <c r="E151" s="311"/>
      <c r="F151" s="359" t="s">
        <v>1552</v>
      </c>
      <c r="G151" s="311"/>
      <c r="H151" s="358" t="s">
        <v>1612</v>
      </c>
      <c r="I151" s="358" t="s">
        <v>1554</v>
      </c>
      <c r="J151" s="358" t="s">
        <v>1602</v>
      </c>
      <c r="K151" s="354"/>
    </row>
    <row r="152" ht="15" customHeight="1">
      <c r="B152" s="333"/>
      <c r="C152" s="358" t="s">
        <v>1557</v>
      </c>
      <c r="D152" s="311"/>
      <c r="E152" s="311"/>
      <c r="F152" s="359" t="s">
        <v>1558</v>
      </c>
      <c r="G152" s="311"/>
      <c r="H152" s="358" t="s">
        <v>1591</v>
      </c>
      <c r="I152" s="358" t="s">
        <v>1554</v>
      </c>
      <c r="J152" s="358">
        <v>50</v>
      </c>
      <c r="K152" s="354"/>
    </row>
    <row r="153" ht="15" customHeight="1">
      <c r="B153" s="333"/>
      <c r="C153" s="358" t="s">
        <v>1560</v>
      </c>
      <c r="D153" s="311"/>
      <c r="E153" s="311"/>
      <c r="F153" s="359" t="s">
        <v>1552</v>
      </c>
      <c r="G153" s="311"/>
      <c r="H153" s="358" t="s">
        <v>1591</v>
      </c>
      <c r="I153" s="358" t="s">
        <v>1562</v>
      </c>
      <c r="J153" s="358"/>
      <c r="K153" s="354"/>
    </row>
    <row r="154" ht="15" customHeight="1">
      <c r="B154" s="333"/>
      <c r="C154" s="358" t="s">
        <v>1571</v>
      </c>
      <c r="D154" s="311"/>
      <c r="E154" s="311"/>
      <c r="F154" s="359" t="s">
        <v>1558</v>
      </c>
      <c r="G154" s="311"/>
      <c r="H154" s="358" t="s">
        <v>1591</v>
      </c>
      <c r="I154" s="358" t="s">
        <v>1554</v>
      </c>
      <c r="J154" s="358">
        <v>50</v>
      </c>
      <c r="K154" s="354"/>
    </row>
    <row r="155" ht="15" customHeight="1">
      <c r="B155" s="333"/>
      <c r="C155" s="358" t="s">
        <v>1579</v>
      </c>
      <c r="D155" s="311"/>
      <c r="E155" s="311"/>
      <c r="F155" s="359" t="s">
        <v>1558</v>
      </c>
      <c r="G155" s="311"/>
      <c r="H155" s="358" t="s">
        <v>1591</v>
      </c>
      <c r="I155" s="358" t="s">
        <v>1554</v>
      </c>
      <c r="J155" s="358">
        <v>50</v>
      </c>
      <c r="K155" s="354"/>
    </row>
    <row r="156" ht="15" customHeight="1">
      <c r="B156" s="333"/>
      <c r="C156" s="358" t="s">
        <v>1577</v>
      </c>
      <c r="D156" s="311"/>
      <c r="E156" s="311"/>
      <c r="F156" s="359" t="s">
        <v>1558</v>
      </c>
      <c r="G156" s="311"/>
      <c r="H156" s="358" t="s">
        <v>1591</v>
      </c>
      <c r="I156" s="358" t="s">
        <v>1554</v>
      </c>
      <c r="J156" s="358">
        <v>50</v>
      </c>
      <c r="K156" s="354"/>
    </row>
    <row r="157" ht="15" customHeight="1">
      <c r="B157" s="333"/>
      <c r="C157" s="358" t="s">
        <v>105</v>
      </c>
      <c r="D157" s="311"/>
      <c r="E157" s="311"/>
      <c r="F157" s="359" t="s">
        <v>1552</v>
      </c>
      <c r="G157" s="311"/>
      <c r="H157" s="358" t="s">
        <v>1613</v>
      </c>
      <c r="I157" s="358" t="s">
        <v>1554</v>
      </c>
      <c r="J157" s="358" t="s">
        <v>1614</v>
      </c>
      <c r="K157" s="354"/>
    </row>
    <row r="158" ht="15" customHeight="1">
      <c r="B158" s="333"/>
      <c r="C158" s="358" t="s">
        <v>1615</v>
      </c>
      <c r="D158" s="311"/>
      <c r="E158" s="311"/>
      <c r="F158" s="359" t="s">
        <v>1552</v>
      </c>
      <c r="G158" s="311"/>
      <c r="H158" s="358" t="s">
        <v>1616</v>
      </c>
      <c r="I158" s="358" t="s">
        <v>1586</v>
      </c>
      <c r="J158" s="358"/>
      <c r="K158" s="354"/>
    </row>
    <row r="159" ht="15" customHeight="1">
      <c r="B159" s="360"/>
      <c r="C159" s="342"/>
      <c r="D159" s="342"/>
      <c r="E159" s="342"/>
      <c r="F159" s="342"/>
      <c r="G159" s="342"/>
      <c r="H159" s="342"/>
      <c r="I159" s="342"/>
      <c r="J159" s="342"/>
      <c r="K159" s="361"/>
    </row>
    <row r="160" ht="18.75" customHeight="1">
      <c r="B160" s="307"/>
      <c r="C160" s="311"/>
      <c r="D160" s="311"/>
      <c r="E160" s="311"/>
      <c r="F160" s="332"/>
      <c r="G160" s="311"/>
      <c r="H160" s="311"/>
      <c r="I160" s="311"/>
      <c r="J160" s="311"/>
      <c r="K160" s="307"/>
    </row>
    <row r="161" ht="18.75" customHeight="1">
      <c r="B161" s="318"/>
      <c r="C161" s="318"/>
      <c r="D161" s="318"/>
      <c r="E161" s="318"/>
      <c r="F161" s="318"/>
      <c r="G161" s="318"/>
      <c r="H161" s="318"/>
      <c r="I161" s="318"/>
      <c r="J161" s="318"/>
      <c r="K161" s="318"/>
    </row>
    <row r="162" ht="7.5" customHeight="1">
      <c r="B162" s="297"/>
      <c r="C162" s="298"/>
      <c r="D162" s="298"/>
      <c r="E162" s="298"/>
      <c r="F162" s="298"/>
      <c r="G162" s="298"/>
      <c r="H162" s="298"/>
      <c r="I162" s="298"/>
      <c r="J162" s="298"/>
      <c r="K162" s="299"/>
    </row>
    <row r="163" ht="45" customHeight="1">
      <c r="B163" s="300"/>
      <c r="C163" s="301" t="s">
        <v>1617</v>
      </c>
      <c r="D163" s="301"/>
      <c r="E163" s="301"/>
      <c r="F163" s="301"/>
      <c r="G163" s="301"/>
      <c r="H163" s="301"/>
      <c r="I163" s="301"/>
      <c r="J163" s="301"/>
      <c r="K163" s="302"/>
    </row>
    <row r="164" ht="17.25" customHeight="1">
      <c r="B164" s="300"/>
      <c r="C164" s="325" t="s">
        <v>1546</v>
      </c>
      <c r="D164" s="325"/>
      <c r="E164" s="325"/>
      <c r="F164" s="325" t="s">
        <v>1547</v>
      </c>
      <c r="G164" s="362"/>
      <c r="H164" s="363" t="s">
        <v>130</v>
      </c>
      <c r="I164" s="363" t="s">
        <v>59</v>
      </c>
      <c r="J164" s="325" t="s">
        <v>1548</v>
      </c>
      <c r="K164" s="302"/>
    </row>
    <row r="165" ht="17.25" customHeight="1">
      <c r="B165" s="303"/>
      <c r="C165" s="327" t="s">
        <v>1549</v>
      </c>
      <c r="D165" s="327"/>
      <c r="E165" s="327"/>
      <c r="F165" s="328" t="s">
        <v>1550</v>
      </c>
      <c r="G165" s="364"/>
      <c r="H165" s="365"/>
      <c r="I165" s="365"/>
      <c r="J165" s="327" t="s">
        <v>1551</v>
      </c>
      <c r="K165" s="305"/>
    </row>
    <row r="166" ht="5.25" customHeight="1">
      <c r="B166" s="333"/>
      <c r="C166" s="330"/>
      <c r="D166" s="330"/>
      <c r="E166" s="330"/>
      <c r="F166" s="330"/>
      <c r="G166" s="331"/>
      <c r="H166" s="330"/>
      <c r="I166" s="330"/>
      <c r="J166" s="330"/>
      <c r="K166" s="354"/>
    </row>
    <row r="167" ht="15" customHeight="1">
      <c r="B167" s="333"/>
      <c r="C167" s="311" t="s">
        <v>1555</v>
      </c>
      <c r="D167" s="311"/>
      <c r="E167" s="311"/>
      <c r="F167" s="332" t="s">
        <v>1552</v>
      </c>
      <c r="G167" s="311"/>
      <c r="H167" s="311" t="s">
        <v>1591</v>
      </c>
      <c r="I167" s="311" t="s">
        <v>1554</v>
      </c>
      <c r="J167" s="311">
        <v>120</v>
      </c>
      <c r="K167" s="354"/>
    </row>
    <row r="168" ht="15" customHeight="1">
      <c r="B168" s="333"/>
      <c r="C168" s="311" t="s">
        <v>1600</v>
      </c>
      <c r="D168" s="311"/>
      <c r="E168" s="311"/>
      <c r="F168" s="332" t="s">
        <v>1552</v>
      </c>
      <c r="G168" s="311"/>
      <c r="H168" s="311" t="s">
        <v>1601</v>
      </c>
      <c r="I168" s="311" t="s">
        <v>1554</v>
      </c>
      <c r="J168" s="311" t="s">
        <v>1602</v>
      </c>
      <c r="K168" s="354"/>
    </row>
    <row r="169" ht="15" customHeight="1">
      <c r="B169" s="333"/>
      <c r="C169" s="311" t="s">
        <v>1501</v>
      </c>
      <c r="D169" s="311"/>
      <c r="E169" s="311"/>
      <c r="F169" s="332" t="s">
        <v>1552</v>
      </c>
      <c r="G169" s="311"/>
      <c r="H169" s="311" t="s">
        <v>1618</v>
      </c>
      <c r="I169" s="311" t="s">
        <v>1554</v>
      </c>
      <c r="J169" s="311" t="s">
        <v>1602</v>
      </c>
      <c r="K169" s="354"/>
    </row>
    <row r="170" ht="15" customHeight="1">
      <c r="B170" s="333"/>
      <c r="C170" s="311" t="s">
        <v>1557</v>
      </c>
      <c r="D170" s="311"/>
      <c r="E170" s="311"/>
      <c r="F170" s="332" t="s">
        <v>1558</v>
      </c>
      <c r="G170" s="311"/>
      <c r="H170" s="311" t="s">
        <v>1618</v>
      </c>
      <c r="I170" s="311" t="s">
        <v>1554</v>
      </c>
      <c r="J170" s="311">
        <v>50</v>
      </c>
      <c r="K170" s="354"/>
    </row>
    <row r="171" ht="15" customHeight="1">
      <c r="B171" s="333"/>
      <c r="C171" s="311" t="s">
        <v>1560</v>
      </c>
      <c r="D171" s="311"/>
      <c r="E171" s="311"/>
      <c r="F171" s="332" t="s">
        <v>1552</v>
      </c>
      <c r="G171" s="311"/>
      <c r="H171" s="311" t="s">
        <v>1618</v>
      </c>
      <c r="I171" s="311" t="s">
        <v>1562</v>
      </c>
      <c r="J171" s="311"/>
      <c r="K171" s="354"/>
    </row>
    <row r="172" ht="15" customHeight="1">
      <c r="B172" s="333"/>
      <c r="C172" s="311" t="s">
        <v>1571</v>
      </c>
      <c r="D172" s="311"/>
      <c r="E172" s="311"/>
      <c r="F172" s="332" t="s">
        <v>1558</v>
      </c>
      <c r="G172" s="311"/>
      <c r="H172" s="311" t="s">
        <v>1618</v>
      </c>
      <c r="I172" s="311" t="s">
        <v>1554</v>
      </c>
      <c r="J172" s="311">
        <v>50</v>
      </c>
      <c r="K172" s="354"/>
    </row>
    <row r="173" ht="15" customHeight="1">
      <c r="B173" s="333"/>
      <c r="C173" s="311" t="s">
        <v>1579</v>
      </c>
      <c r="D173" s="311"/>
      <c r="E173" s="311"/>
      <c r="F173" s="332" t="s">
        <v>1558</v>
      </c>
      <c r="G173" s="311"/>
      <c r="H173" s="311" t="s">
        <v>1618</v>
      </c>
      <c r="I173" s="311" t="s">
        <v>1554</v>
      </c>
      <c r="J173" s="311">
        <v>50</v>
      </c>
      <c r="K173" s="354"/>
    </row>
    <row r="174" ht="15" customHeight="1">
      <c r="B174" s="333"/>
      <c r="C174" s="311" t="s">
        <v>1577</v>
      </c>
      <c r="D174" s="311"/>
      <c r="E174" s="311"/>
      <c r="F174" s="332" t="s">
        <v>1558</v>
      </c>
      <c r="G174" s="311"/>
      <c r="H174" s="311" t="s">
        <v>1618</v>
      </c>
      <c r="I174" s="311" t="s">
        <v>1554</v>
      </c>
      <c r="J174" s="311">
        <v>50</v>
      </c>
      <c r="K174" s="354"/>
    </row>
    <row r="175" ht="15" customHeight="1">
      <c r="B175" s="333"/>
      <c r="C175" s="311" t="s">
        <v>129</v>
      </c>
      <c r="D175" s="311"/>
      <c r="E175" s="311"/>
      <c r="F175" s="332" t="s">
        <v>1552</v>
      </c>
      <c r="G175" s="311"/>
      <c r="H175" s="311" t="s">
        <v>1619</v>
      </c>
      <c r="I175" s="311" t="s">
        <v>1620</v>
      </c>
      <c r="J175" s="311"/>
      <c r="K175" s="354"/>
    </row>
    <row r="176" ht="15" customHeight="1">
      <c r="B176" s="333"/>
      <c r="C176" s="311" t="s">
        <v>59</v>
      </c>
      <c r="D176" s="311"/>
      <c r="E176" s="311"/>
      <c r="F176" s="332" t="s">
        <v>1552</v>
      </c>
      <c r="G176" s="311"/>
      <c r="H176" s="311" t="s">
        <v>1621</v>
      </c>
      <c r="I176" s="311" t="s">
        <v>1622</v>
      </c>
      <c r="J176" s="311">
        <v>1</v>
      </c>
      <c r="K176" s="354"/>
    </row>
    <row r="177" ht="15" customHeight="1">
      <c r="B177" s="333"/>
      <c r="C177" s="311" t="s">
        <v>55</v>
      </c>
      <c r="D177" s="311"/>
      <c r="E177" s="311"/>
      <c r="F177" s="332" t="s">
        <v>1552</v>
      </c>
      <c r="G177" s="311"/>
      <c r="H177" s="311" t="s">
        <v>1623</v>
      </c>
      <c r="I177" s="311" t="s">
        <v>1554</v>
      </c>
      <c r="J177" s="311">
        <v>20</v>
      </c>
      <c r="K177" s="354"/>
    </row>
    <row r="178" ht="15" customHeight="1">
      <c r="B178" s="333"/>
      <c r="C178" s="311" t="s">
        <v>130</v>
      </c>
      <c r="D178" s="311"/>
      <c r="E178" s="311"/>
      <c r="F178" s="332" t="s">
        <v>1552</v>
      </c>
      <c r="G178" s="311"/>
      <c r="H178" s="311" t="s">
        <v>1624</v>
      </c>
      <c r="I178" s="311" t="s">
        <v>1554</v>
      </c>
      <c r="J178" s="311">
        <v>255</v>
      </c>
      <c r="K178" s="354"/>
    </row>
    <row r="179" ht="15" customHeight="1">
      <c r="B179" s="333"/>
      <c r="C179" s="311" t="s">
        <v>131</v>
      </c>
      <c r="D179" s="311"/>
      <c r="E179" s="311"/>
      <c r="F179" s="332" t="s">
        <v>1552</v>
      </c>
      <c r="G179" s="311"/>
      <c r="H179" s="311" t="s">
        <v>1517</v>
      </c>
      <c r="I179" s="311" t="s">
        <v>1554</v>
      </c>
      <c r="J179" s="311">
        <v>10</v>
      </c>
      <c r="K179" s="354"/>
    </row>
    <row r="180" ht="15" customHeight="1">
      <c r="B180" s="333"/>
      <c r="C180" s="311" t="s">
        <v>132</v>
      </c>
      <c r="D180" s="311"/>
      <c r="E180" s="311"/>
      <c r="F180" s="332" t="s">
        <v>1552</v>
      </c>
      <c r="G180" s="311"/>
      <c r="H180" s="311" t="s">
        <v>1625</v>
      </c>
      <c r="I180" s="311" t="s">
        <v>1586</v>
      </c>
      <c r="J180" s="311"/>
      <c r="K180" s="354"/>
    </row>
    <row r="181" ht="15" customHeight="1">
      <c r="B181" s="333"/>
      <c r="C181" s="311" t="s">
        <v>1626</v>
      </c>
      <c r="D181" s="311"/>
      <c r="E181" s="311"/>
      <c r="F181" s="332" t="s">
        <v>1552</v>
      </c>
      <c r="G181" s="311"/>
      <c r="H181" s="311" t="s">
        <v>1627</v>
      </c>
      <c r="I181" s="311" t="s">
        <v>1586</v>
      </c>
      <c r="J181" s="311"/>
      <c r="K181" s="354"/>
    </row>
    <row r="182" ht="15" customHeight="1">
      <c r="B182" s="333"/>
      <c r="C182" s="311" t="s">
        <v>1615</v>
      </c>
      <c r="D182" s="311"/>
      <c r="E182" s="311"/>
      <c r="F182" s="332" t="s">
        <v>1552</v>
      </c>
      <c r="G182" s="311"/>
      <c r="H182" s="311" t="s">
        <v>1628</v>
      </c>
      <c r="I182" s="311" t="s">
        <v>1586</v>
      </c>
      <c r="J182" s="311"/>
      <c r="K182" s="354"/>
    </row>
    <row r="183" ht="15" customHeight="1">
      <c r="B183" s="333"/>
      <c r="C183" s="311" t="s">
        <v>134</v>
      </c>
      <c r="D183" s="311"/>
      <c r="E183" s="311"/>
      <c r="F183" s="332" t="s">
        <v>1558</v>
      </c>
      <c r="G183" s="311"/>
      <c r="H183" s="311" t="s">
        <v>1629</v>
      </c>
      <c r="I183" s="311" t="s">
        <v>1554</v>
      </c>
      <c r="J183" s="311">
        <v>50</v>
      </c>
      <c r="K183" s="354"/>
    </row>
    <row r="184" ht="15" customHeight="1">
      <c r="B184" s="333"/>
      <c r="C184" s="311" t="s">
        <v>1630</v>
      </c>
      <c r="D184" s="311"/>
      <c r="E184" s="311"/>
      <c r="F184" s="332" t="s">
        <v>1558</v>
      </c>
      <c r="G184" s="311"/>
      <c r="H184" s="311" t="s">
        <v>1631</v>
      </c>
      <c r="I184" s="311" t="s">
        <v>1632</v>
      </c>
      <c r="J184" s="311"/>
      <c r="K184" s="354"/>
    </row>
    <row r="185" ht="15" customHeight="1">
      <c r="B185" s="333"/>
      <c r="C185" s="311" t="s">
        <v>1633</v>
      </c>
      <c r="D185" s="311"/>
      <c r="E185" s="311"/>
      <c r="F185" s="332" t="s">
        <v>1558</v>
      </c>
      <c r="G185" s="311"/>
      <c r="H185" s="311" t="s">
        <v>1634</v>
      </c>
      <c r="I185" s="311" t="s">
        <v>1632</v>
      </c>
      <c r="J185" s="311"/>
      <c r="K185" s="354"/>
    </row>
    <row r="186" ht="15" customHeight="1">
      <c r="B186" s="333"/>
      <c r="C186" s="311" t="s">
        <v>1635</v>
      </c>
      <c r="D186" s="311"/>
      <c r="E186" s="311"/>
      <c r="F186" s="332" t="s">
        <v>1558</v>
      </c>
      <c r="G186" s="311"/>
      <c r="H186" s="311" t="s">
        <v>1636</v>
      </c>
      <c r="I186" s="311" t="s">
        <v>1632</v>
      </c>
      <c r="J186" s="311"/>
      <c r="K186" s="354"/>
    </row>
    <row r="187" ht="15" customHeight="1">
      <c r="B187" s="333"/>
      <c r="C187" s="366" t="s">
        <v>1637</v>
      </c>
      <c r="D187" s="311"/>
      <c r="E187" s="311"/>
      <c r="F187" s="332" t="s">
        <v>1558</v>
      </c>
      <c r="G187" s="311"/>
      <c r="H187" s="311" t="s">
        <v>1638</v>
      </c>
      <c r="I187" s="311" t="s">
        <v>1639</v>
      </c>
      <c r="J187" s="367" t="s">
        <v>1640</v>
      </c>
      <c r="K187" s="354"/>
    </row>
    <row r="188" ht="15" customHeight="1">
      <c r="B188" s="333"/>
      <c r="C188" s="317" t="s">
        <v>44</v>
      </c>
      <c r="D188" s="311"/>
      <c r="E188" s="311"/>
      <c r="F188" s="332" t="s">
        <v>1552</v>
      </c>
      <c r="G188" s="311"/>
      <c r="H188" s="307" t="s">
        <v>1641</v>
      </c>
      <c r="I188" s="311" t="s">
        <v>1642</v>
      </c>
      <c r="J188" s="311"/>
      <c r="K188" s="354"/>
    </row>
    <row r="189" ht="15" customHeight="1">
      <c r="B189" s="333"/>
      <c r="C189" s="317" t="s">
        <v>1643</v>
      </c>
      <c r="D189" s="311"/>
      <c r="E189" s="311"/>
      <c r="F189" s="332" t="s">
        <v>1552</v>
      </c>
      <c r="G189" s="311"/>
      <c r="H189" s="311" t="s">
        <v>1644</v>
      </c>
      <c r="I189" s="311" t="s">
        <v>1586</v>
      </c>
      <c r="J189" s="311"/>
      <c r="K189" s="354"/>
    </row>
    <row r="190" ht="15" customHeight="1">
      <c r="B190" s="333"/>
      <c r="C190" s="317" t="s">
        <v>1645</v>
      </c>
      <c r="D190" s="311"/>
      <c r="E190" s="311"/>
      <c r="F190" s="332" t="s">
        <v>1552</v>
      </c>
      <c r="G190" s="311"/>
      <c r="H190" s="311" t="s">
        <v>1646</v>
      </c>
      <c r="I190" s="311" t="s">
        <v>1586</v>
      </c>
      <c r="J190" s="311"/>
      <c r="K190" s="354"/>
    </row>
    <row r="191" ht="15" customHeight="1">
      <c r="B191" s="333"/>
      <c r="C191" s="317" t="s">
        <v>1647</v>
      </c>
      <c r="D191" s="311"/>
      <c r="E191" s="311"/>
      <c r="F191" s="332" t="s">
        <v>1558</v>
      </c>
      <c r="G191" s="311"/>
      <c r="H191" s="311" t="s">
        <v>1648</v>
      </c>
      <c r="I191" s="311" t="s">
        <v>1586</v>
      </c>
      <c r="J191" s="311"/>
      <c r="K191" s="354"/>
    </row>
    <row r="192" ht="15" customHeight="1">
      <c r="B192" s="360"/>
      <c r="C192" s="368"/>
      <c r="D192" s="342"/>
      <c r="E192" s="342"/>
      <c r="F192" s="342"/>
      <c r="G192" s="342"/>
      <c r="H192" s="342"/>
      <c r="I192" s="342"/>
      <c r="J192" s="342"/>
      <c r="K192" s="361"/>
    </row>
    <row r="193" ht="18.75" customHeight="1">
      <c r="B193" s="307"/>
      <c r="C193" s="311"/>
      <c r="D193" s="311"/>
      <c r="E193" s="311"/>
      <c r="F193" s="332"/>
      <c r="G193" s="311"/>
      <c r="H193" s="311"/>
      <c r="I193" s="311"/>
      <c r="J193" s="311"/>
      <c r="K193" s="307"/>
    </row>
    <row r="194" ht="18.75" customHeight="1">
      <c r="B194" s="307"/>
      <c r="C194" s="311"/>
      <c r="D194" s="311"/>
      <c r="E194" s="311"/>
      <c r="F194" s="332"/>
      <c r="G194" s="311"/>
      <c r="H194" s="311"/>
      <c r="I194" s="311"/>
      <c r="J194" s="311"/>
      <c r="K194" s="307"/>
    </row>
    <row r="195" ht="18.75" customHeight="1">
      <c r="B195" s="318"/>
      <c r="C195" s="318"/>
      <c r="D195" s="318"/>
      <c r="E195" s="318"/>
      <c r="F195" s="318"/>
      <c r="G195" s="318"/>
      <c r="H195" s="318"/>
      <c r="I195" s="318"/>
      <c r="J195" s="318"/>
      <c r="K195" s="318"/>
    </row>
    <row r="196" ht="13.5">
      <c r="B196" s="297"/>
      <c r="C196" s="298"/>
      <c r="D196" s="298"/>
      <c r="E196" s="298"/>
      <c r="F196" s="298"/>
      <c r="G196" s="298"/>
      <c r="H196" s="298"/>
      <c r="I196" s="298"/>
      <c r="J196" s="298"/>
      <c r="K196" s="299"/>
    </row>
    <row r="197" ht="21">
      <c r="B197" s="300"/>
      <c r="C197" s="301" t="s">
        <v>1649</v>
      </c>
      <c r="D197" s="301"/>
      <c r="E197" s="301"/>
      <c r="F197" s="301"/>
      <c r="G197" s="301"/>
      <c r="H197" s="301"/>
      <c r="I197" s="301"/>
      <c r="J197" s="301"/>
      <c r="K197" s="302"/>
    </row>
    <row r="198" ht="25.5" customHeight="1">
      <c r="B198" s="300"/>
      <c r="C198" s="369" t="s">
        <v>1650</v>
      </c>
      <c r="D198" s="369"/>
      <c r="E198" s="369"/>
      <c r="F198" s="369" t="s">
        <v>1651</v>
      </c>
      <c r="G198" s="370"/>
      <c r="H198" s="369" t="s">
        <v>1652</v>
      </c>
      <c r="I198" s="369"/>
      <c r="J198" s="369"/>
      <c r="K198" s="302"/>
    </row>
    <row r="199" ht="5.25" customHeight="1">
      <c r="B199" s="333"/>
      <c r="C199" s="330"/>
      <c r="D199" s="330"/>
      <c r="E199" s="330"/>
      <c r="F199" s="330"/>
      <c r="G199" s="311"/>
      <c r="H199" s="330"/>
      <c r="I199" s="330"/>
      <c r="J199" s="330"/>
      <c r="K199" s="354"/>
    </row>
    <row r="200" ht="15" customHeight="1">
      <c r="B200" s="333"/>
      <c r="C200" s="311" t="s">
        <v>1642</v>
      </c>
      <c r="D200" s="311"/>
      <c r="E200" s="311"/>
      <c r="F200" s="332" t="s">
        <v>45</v>
      </c>
      <c r="G200" s="311"/>
      <c r="H200" s="311" t="s">
        <v>1653</v>
      </c>
      <c r="I200" s="311"/>
      <c r="J200" s="311"/>
      <c r="K200" s="354"/>
    </row>
    <row r="201" ht="15" customHeight="1">
      <c r="B201" s="333"/>
      <c r="C201" s="339"/>
      <c r="D201" s="311"/>
      <c r="E201" s="311"/>
      <c r="F201" s="332" t="s">
        <v>46</v>
      </c>
      <c r="G201" s="311"/>
      <c r="H201" s="311" t="s">
        <v>1654</v>
      </c>
      <c r="I201" s="311"/>
      <c r="J201" s="311"/>
      <c r="K201" s="354"/>
    </row>
    <row r="202" ht="15" customHeight="1">
      <c r="B202" s="333"/>
      <c r="C202" s="339"/>
      <c r="D202" s="311"/>
      <c r="E202" s="311"/>
      <c r="F202" s="332" t="s">
        <v>49</v>
      </c>
      <c r="G202" s="311"/>
      <c r="H202" s="311" t="s">
        <v>1655</v>
      </c>
      <c r="I202" s="311"/>
      <c r="J202" s="311"/>
      <c r="K202" s="354"/>
    </row>
    <row r="203" ht="15" customHeight="1">
      <c r="B203" s="333"/>
      <c r="C203" s="311"/>
      <c r="D203" s="311"/>
      <c r="E203" s="311"/>
      <c r="F203" s="332" t="s">
        <v>47</v>
      </c>
      <c r="G203" s="311"/>
      <c r="H203" s="311" t="s">
        <v>1656</v>
      </c>
      <c r="I203" s="311"/>
      <c r="J203" s="311"/>
      <c r="K203" s="354"/>
    </row>
    <row r="204" ht="15" customHeight="1">
      <c r="B204" s="333"/>
      <c r="C204" s="311"/>
      <c r="D204" s="311"/>
      <c r="E204" s="311"/>
      <c r="F204" s="332" t="s">
        <v>48</v>
      </c>
      <c r="G204" s="311"/>
      <c r="H204" s="311" t="s">
        <v>1657</v>
      </c>
      <c r="I204" s="311"/>
      <c r="J204" s="311"/>
      <c r="K204" s="354"/>
    </row>
    <row r="205" ht="15" customHeight="1">
      <c r="B205" s="333"/>
      <c r="C205" s="311"/>
      <c r="D205" s="311"/>
      <c r="E205" s="311"/>
      <c r="F205" s="332"/>
      <c r="G205" s="311"/>
      <c r="H205" s="311"/>
      <c r="I205" s="311"/>
      <c r="J205" s="311"/>
      <c r="K205" s="354"/>
    </row>
    <row r="206" ht="15" customHeight="1">
      <c r="B206" s="333"/>
      <c r="C206" s="311" t="s">
        <v>1598</v>
      </c>
      <c r="D206" s="311"/>
      <c r="E206" s="311"/>
      <c r="F206" s="332" t="s">
        <v>81</v>
      </c>
      <c r="G206" s="311"/>
      <c r="H206" s="311" t="s">
        <v>1658</v>
      </c>
      <c r="I206" s="311"/>
      <c r="J206" s="311"/>
      <c r="K206" s="354"/>
    </row>
    <row r="207" ht="15" customHeight="1">
      <c r="B207" s="333"/>
      <c r="C207" s="339"/>
      <c r="D207" s="311"/>
      <c r="E207" s="311"/>
      <c r="F207" s="332" t="s">
        <v>1495</v>
      </c>
      <c r="G207" s="311"/>
      <c r="H207" s="311" t="s">
        <v>1496</v>
      </c>
      <c r="I207" s="311"/>
      <c r="J207" s="311"/>
      <c r="K207" s="354"/>
    </row>
    <row r="208" ht="15" customHeight="1">
      <c r="B208" s="333"/>
      <c r="C208" s="311"/>
      <c r="D208" s="311"/>
      <c r="E208" s="311"/>
      <c r="F208" s="332" t="s">
        <v>1493</v>
      </c>
      <c r="G208" s="311"/>
      <c r="H208" s="311" t="s">
        <v>1659</v>
      </c>
      <c r="I208" s="311"/>
      <c r="J208" s="311"/>
      <c r="K208" s="354"/>
    </row>
    <row r="209" ht="15" customHeight="1">
      <c r="B209" s="371"/>
      <c r="C209" s="339"/>
      <c r="D209" s="339"/>
      <c r="E209" s="339"/>
      <c r="F209" s="332" t="s">
        <v>1497</v>
      </c>
      <c r="G209" s="317"/>
      <c r="H209" s="358" t="s">
        <v>1498</v>
      </c>
      <c r="I209" s="358"/>
      <c r="J209" s="358"/>
      <c r="K209" s="372"/>
    </row>
    <row r="210" ht="15" customHeight="1">
      <c r="B210" s="371"/>
      <c r="C210" s="339"/>
      <c r="D210" s="339"/>
      <c r="E210" s="339"/>
      <c r="F210" s="332" t="s">
        <v>1499</v>
      </c>
      <c r="G210" s="317"/>
      <c r="H210" s="358" t="s">
        <v>1660</v>
      </c>
      <c r="I210" s="358"/>
      <c r="J210" s="358"/>
      <c r="K210" s="372"/>
    </row>
    <row r="211" ht="15" customHeight="1">
      <c r="B211" s="371"/>
      <c r="C211" s="339"/>
      <c r="D211" s="339"/>
      <c r="E211" s="339"/>
      <c r="F211" s="373"/>
      <c r="G211" s="317"/>
      <c r="H211" s="374"/>
      <c r="I211" s="374"/>
      <c r="J211" s="374"/>
      <c r="K211" s="372"/>
    </row>
    <row r="212" ht="15" customHeight="1">
      <c r="B212" s="371"/>
      <c r="C212" s="311" t="s">
        <v>1622</v>
      </c>
      <c r="D212" s="339"/>
      <c r="E212" s="339"/>
      <c r="F212" s="332">
        <v>1</v>
      </c>
      <c r="G212" s="317"/>
      <c r="H212" s="358" t="s">
        <v>1661</v>
      </c>
      <c r="I212" s="358"/>
      <c r="J212" s="358"/>
      <c r="K212" s="372"/>
    </row>
    <row r="213" ht="15" customHeight="1">
      <c r="B213" s="371"/>
      <c r="C213" s="339"/>
      <c r="D213" s="339"/>
      <c r="E213" s="339"/>
      <c r="F213" s="332">
        <v>2</v>
      </c>
      <c r="G213" s="317"/>
      <c r="H213" s="358" t="s">
        <v>1662</v>
      </c>
      <c r="I213" s="358"/>
      <c r="J213" s="358"/>
      <c r="K213" s="372"/>
    </row>
    <row r="214" ht="15" customHeight="1">
      <c r="B214" s="371"/>
      <c r="C214" s="339"/>
      <c r="D214" s="339"/>
      <c r="E214" s="339"/>
      <c r="F214" s="332">
        <v>3</v>
      </c>
      <c r="G214" s="317"/>
      <c r="H214" s="358" t="s">
        <v>1663</v>
      </c>
      <c r="I214" s="358"/>
      <c r="J214" s="358"/>
      <c r="K214" s="372"/>
    </row>
    <row r="215" ht="15" customHeight="1">
      <c r="B215" s="371"/>
      <c r="C215" s="339"/>
      <c r="D215" s="339"/>
      <c r="E215" s="339"/>
      <c r="F215" s="332">
        <v>4</v>
      </c>
      <c r="G215" s="317"/>
      <c r="H215" s="358" t="s">
        <v>1664</v>
      </c>
      <c r="I215" s="358"/>
      <c r="J215" s="358"/>
      <c r="K215" s="372"/>
    </row>
    <row r="216" ht="12.75" customHeight="1">
      <c r="B216" s="375"/>
      <c r="C216" s="376"/>
      <c r="D216" s="376"/>
      <c r="E216" s="376"/>
      <c r="F216" s="376"/>
      <c r="G216" s="376"/>
      <c r="H216" s="376"/>
      <c r="I216" s="376"/>
      <c r="J216" s="376"/>
      <c r="K216" s="37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PC22priprava\Skrivanek</dc:creator>
  <cp:lastModifiedBy>PC22priprava\Skrivanek</cp:lastModifiedBy>
  <dcterms:created xsi:type="dcterms:W3CDTF">2018-04-13T07:32:52Z</dcterms:created>
  <dcterms:modified xsi:type="dcterms:W3CDTF">2018-04-13T07:33:00Z</dcterms:modified>
</cp:coreProperties>
</file>