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375" windowWidth="19875" windowHeight="7665" activeTab="4"/>
  </bookViews>
  <sheets>
    <sheet name="Celková rekapitulace" sheetId="6" r:id="rId1"/>
    <sheet name="Rekapitulace podze. rozvaděče" sheetId="3" r:id="rId2"/>
    <sheet name="Soupis položek-podzemní rozvadě" sheetId="2" r:id="rId3"/>
    <sheet name="Rekapitulace rozvaděč R1" sheetId="4" r:id="rId4"/>
    <sheet name="Soupis položek rozvaděč R1" sheetId="5" r:id="rId5"/>
  </sheets>
  <definedNames>
    <definedName name="_xlnm.Print_Titles" localSheetId="2">'Soupis položek-podzemní rozvadě'!$7:$7</definedName>
  </definedNames>
  <calcPr calcId="145621" fullPrecision="0"/>
</workbook>
</file>

<file path=xl/sharedStrings.xml><?xml version="1.0" encoding="utf-8"?>
<sst xmlns="http://schemas.openxmlformats.org/spreadsheetml/2006/main" count="289" uniqueCount="157">
  <si>
    <t>ks</t>
  </si>
  <si>
    <t>rozvaděč NR 112 DCK  3X160A</t>
  </si>
  <si>
    <t>kabel 1kV CYKY 4x35</t>
  </si>
  <si>
    <t>m</t>
  </si>
  <si>
    <t>koncovka 1kV plast KSCZ4/2č-h-z/16-50(4x35)</t>
  </si>
  <si>
    <t>kabelové oko Cu lisovací 35x8 KU</t>
  </si>
  <si>
    <t>vedení FeZn pr.10mm(0,63kg/m)</t>
  </si>
  <si>
    <t>smršťovací trubice KZ1/6-25(1x10)</t>
  </si>
  <si>
    <t>roura korugovaná KOPOFLEX KF09090 pr.90/75mm</t>
  </si>
  <si>
    <t>průchodka 90</t>
  </si>
  <si>
    <t>svorka připojovací SP/FeZn pr.7-10</t>
  </si>
  <si>
    <t>označovací štítek</t>
  </si>
  <si>
    <t>štěrkopísek 0-16mm</t>
  </si>
  <si>
    <t>m3</t>
  </si>
  <si>
    <t>písek kopaný 0-2mm</t>
  </si>
  <si>
    <t>krycí deska plastová 50/30/1,2cm</t>
  </si>
  <si>
    <t>výstražná fólie šířka 0,34m</t>
  </si>
  <si>
    <t>štěrk 16-32mm</t>
  </si>
  <si>
    <t>beton B13,5</t>
  </si>
  <si>
    <t>kabel Cu(-1kV CYKY)volně uložený do 3x70/4x50/5x35</t>
  </si>
  <si>
    <t>koncovka 1kV staniční plast do 4x35</t>
  </si>
  <si>
    <t>uzemňov.vedení v zemi úplná mtž FeZn pr.8-10mm</t>
  </si>
  <si>
    <t>nátěr vývodového zemnícího vodiče a svorek</t>
  </si>
  <si>
    <t>ochrana zem.vodiče smršťovací trubicí do 1x10</t>
  </si>
  <si>
    <t>trubka plast volně uložená do pr.110mm</t>
  </si>
  <si>
    <t>rozvaděč zemní do hmotnosti 500kg</t>
  </si>
  <si>
    <t>průchodka HSI do zemního rozvaděče</t>
  </si>
  <si>
    <t>kabelová skříň elektroměrová ES /osaz.bez ukončen</t>
  </si>
  <si>
    <t>svorka hromosvodová do 2 šroubů</t>
  </si>
  <si>
    <t>označení kabelu štítkem</t>
  </si>
  <si>
    <t>příplatek na zatažení do prostupu kabel do 4kg</t>
  </si>
  <si>
    <t>výkop kabel.rýhy šířka 50/hloubka 120cm tz.3/ko1.5</t>
  </si>
  <si>
    <t>vytrhání velké dlažby v písku, spáry zalité</t>
  </si>
  <si>
    <t>m2</t>
  </si>
  <si>
    <t>kabel.lože písek 2x10-15cm plastdesky50/30 na30cm</t>
  </si>
  <si>
    <t>výstražná fólie šířka nad 30cm</t>
  </si>
  <si>
    <t>odvoz zeminy do 10km vč.poplatku za skládku</t>
  </si>
  <si>
    <t>podklad nebo zához štěrkopískem</t>
  </si>
  <si>
    <t>dlažba kostka velká(17/15) pokládka bez materiálu</t>
  </si>
  <si>
    <t>výkop kabel.rýhy šířka 35/hloubka 80cm tz.3/ko1.5</t>
  </si>
  <si>
    <t>vytrhání drobné dlažby v písku, spáry zalité</t>
  </si>
  <si>
    <t>dlažba kostka drobná(10/10) pokládka bez materiálu</t>
  </si>
  <si>
    <t>základ zem.rozvaděče mimo trasu kabelu</t>
  </si>
  <si>
    <t>výkop jám do 2m3 pro zem.rozvaděč.ruční tz.3/ko1.2</t>
  </si>
  <si>
    <t>geodetické zaměření před zaočetím prací</t>
  </si>
  <si>
    <t>geodetické zaměření skutečné polohy-přímá trasa</t>
  </si>
  <si>
    <t>vybourání otvoru ve zdivu/kámen/do 1m2/tl.od 0,90m</t>
  </si>
  <si>
    <t>plán skutečného provedení</t>
  </si>
  <si>
    <t>hod</t>
  </si>
  <si>
    <t>předání a zaškolení</t>
  </si>
  <si>
    <t>dopravní značení- zajištění pracoviště</t>
  </si>
  <si>
    <t>rozjištění                     ozn.R1</t>
  </si>
  <si>
    <t>chránička optického kabelu HDPE 06040</t>
  </si>
  <si>
    <t>spojka šroubovací chráničky opt kabelu  05040</t>
  </si>
  <si>
    <t>koncovka chráničky opt kabelu  05041</t>
  </si>
  <si>
    <t>koncovka s ventilem chráničky opt kabelu  05042</t>
  </si>
  <si>
    <t>kabel CYKY 3x6</t>
  </si>
  <si>
    <t>kabel 1kV CYKY 3x70+50</t>
  </si>
  <si>
    <t>kabelové oko Cu lisovací 50x10 KU</t>
  </si>
  <si>
    <t>kabelové oko Cu lisovací 70x10 KU</t>
  </si>
  <si>
    <t>koncovka 1kV plast KSCZ4X/70-95(4x70)</t>
  </si>
  <si>
    <t>svorka univerzální SU FeZn</t>
  </si>
  <si>
    <t>krabice KSK125/IP66 126x126x74mm HF</t>
  </si>
  <si>
    <t>roura korugovaná KOPOFLEX KF09040 pr.40/32mm</t>
  </si>
  <si>
    <t>zásuvka spojovací 3pól/16A/250V/IP67  ISG 1632</t>
  </si>
  <si>
    <t>trubka plast volně uložená do pr.50mm</t>
  </si>
  <si>
    <t>krabice plast pro P rozvod vč.zapojení 8111</t>
  </si>
  <si>
    <t>koncovka 1kV staniční plast do 4x95</t>
  </si>
  <si>
    <t>vidlice/zás.spojov průmyslová vč.zapojení 2P+Z/16A</t>
  </si>
  <si>
    <t>rozvodnice do hmotnosti 100kg</t>
  </si>
  <si>
    <t>kabel(-CYKY) pevně uložený do 3x6/4x4/7x2,5</t>
  </si>
  <si>
    <t>kabel Cu(-1kV CYKY) pevně ulož do 3x120/4x95/5x50</t>
  </si>
  <si>
    <t>uložení trubky PE pr.40mm do kabelové rýhy</t>
  </si>
  <si>
    <t>p.č.</t>
  </si>
  <si>
    <t>č.položky</t>
  </si>
  <si>
    <t>popis položky</t>
  </si>
  <si>
    <t>mj.</t>
  </si>
  <si>
    <t>množství</t>
  </si>
  <si>
    <t>cena/mj.</t>
  </si>
  <si>
    <t>cena celkem</t>
  </si>
  <si>
    <t>Nh/mj.</t>
  </si>
  <si>
    <t>název akce:</t>
  </si>
  <si>
    <t>objekt::</t>
  </si>
  <si>
    <t>Dodávky zařízení</t>
  </si>
  <si>
    <t xml:space="preserve"> součet</t>
  </si>
  <si>
    <t>Materiál elektromontážní</t>
  </si>
  <si>
    <t>Materiál zemní</t>
  </si>
  <si>
    <t>Elektromontáže</t>
  </si>
  <si>
    <t>Zemní práce</t>
  </si>
  <si>
    <t>Ostatní náklady</t>
  </si>
  <si>
    <t>Soupis položek</t>
  </si>
  <si>
    <t xml:space="preserve"> </t>
  </si>
  <si>
    <t>%</t>
  </si>
  <si>
    <t>základ</t>
  </si>
  <si>
    <t>cena /Kč/</t>
  </si>
  <si>
    <t>dodávky zařízení</t>
  </si>
  <si>
    <t>doprava dodávek</t>
  </si>
  <si>
    <t>přesun dodávek</t>
  </si>
  <si>
    <t>materiál elektromontážní</t>
  </si>
  <si>
    <t>prořez</t>
  </si>
  <si>
    <t>materiál podružný</t>
  </si>
  <si>
    <t>materiál zemní</t>
  </si>
  <si>
    <t>elektromontáže</t>
  </si>
  <si>
    <t>zemní práce</t>
  </si>
  <si>
    <t>PPV pro elektromontáže</t>
  </si>
  <si>
    <t>PPV pro zemní práce</t>
  </si>
  <si>
    <t>dodávky celkem</t>
  </si>
  <si>
    <t>materiál+výkony celkem</t>
  </si>
  <si>
    <t>ostatní náklady</t>
  </si>
  <si>
    <t>NÁKLADY hl.III celkem</t>
  </si>
  <si>
    <t>zařízení staveniště</t>
  </si>
  <si>
    <t>provozní vlivy</t>
  </si>
  <si>
    <t>NÁKLADY hl.VI celkem</t>
  </si>
  <si>
    <t>revize</t>
  </si>
  <si>
    <t>NÁKLADY hl.XI celkem</t>
  </si>
  <si>
    <t>cena bez DPH</t>
  </si>
  <si>
    <t>DPH základní sazba</t>
  </si>
  <si>
    <t>Materiál nosný</t>
  </si>
  <si>
    <t>podružný (%)</t>
  </si>
  <si>
    <t>Materiál celkem</t>
  </si>
  <si>
    <t>Výroba rozvaděče (Nh)</t>
  </si>
  <si>
    <t>Zkoušky</t>
  </si>
  <si>
    <t>Průvodní dokumentace</t>
  </si>
  <si>
    <t>Cena za 1 ks</t>
  </si>
  <si>
    <t>Cena bez DPH celkem</t>
  </si>
  <si>
    <t>Rozpis rozvaděče R1</t>
  </si>
  <si>
    <t>vodič CY 25  /H07V-R/</t>
  </si>
  <si>
    <t>tyč plochá Cu30/5(1,35kg/m)</t>
  </si>
  <si>
    <t>vývodka ucpávková AKS/Pg48   IP65 vč.matky</t>
  </si>
  <si>
    <t>jistič 3pól BC160NT305-40-L 690V/25kA/40A</t>
  </si>
  <si>
    <t>jistič 3pól BC160NT305-160-L 690V/25kA/160A</t>
  </si>
  <si>
    <t>proud chránič+jistič 2p/1+N OLI-16B-N1-030AC</t>
  </si>
  <si>
    <t>skříň plast ARIA75/500x700x270 IP66 neprůhl 831081</t>
  </si>
  <si>
    <t>montážní plech FeZn tl.2mm velikost 75      831082</t>
  </si>
  <si>
    <t>montážní deska pertinax tl.5mm velikost 75  831083</t>
  </si>
  <si>
    <t>krycí deska s výřezy velikost 75            831085</t>
  </si>
  <si>
    <t>lišta pro svorkovnice A75                   831021</t>
  </si>
  <si>
    <t>plastový izolátor 05783/40mm/M8/1,5kV</t>
  </si>
  <si>
    <t>venkovní ochraná stříška</t>
  </si>
  <si>
    <t>podzemní rozvaděče</t>
  </si>
  <si>
    <t>Kutná Hora, Elektrifikace Palackého náměstí pro kulturní akce</t>
  </si>
  <si>
    <t xml:space="preserve"> Podzemní rozvaděče</t>
  </si>
  <si>
    <t xml:space="preserve"> Rozvaděč R1</t>
  </si>
  <si>
    <t>rozvaděč R1</t>
  </si>
  <si>
    <t>Celková rekapitulace ceny</t>
  </si>
  <si>
    <t>Cena celkem podzemní rozvaděče</t>
  </si>
  <si>
    <t>Cena celkem rozvaděč R1</t>
  </si>
  <si>
    <t>1.</t>
  </si>
  <si>
    <t>2.</t>
  </si>
  <si>
    <t>3.</t>
  </si>
  <si>
    <t>4.</t>
  </si>
  <si>
    <t>5.</t>
  </si>
  <si>
    <t>Celková cena bez DPH</t>
  </si>
  <si>
    <t>Celková cena vč.DPH (Kč)</t>
  </si>
  <si>
    <t>Název akce:</t>
  </si>
  <si>
    <t>Rekapitulace ceny - podzemní rozvaděče</t>
  </si>
  <si>
    <t>Rekapitulace ceny - rozvaděč 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</si>
</sst>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Kč&quot;_-;\-* #,##0.00\ &quot;Kč&quot;_-;_-* &quot;-&quot;??\ &quot;Kč&quot;_-;_-@_-"/>
    <numFmt numFmtId="164" formatCode="000000000"/>
    <numFmt numFmtId="165" formatCode="#\ ###\ ##0"/>
    <numFmt numFmtId="166" formatCode="0.000;0.000;"/>
    <numFmt numFmtId="167" formatCode="0.00;0.00;"/>
    <numFmt numFmtId="168" formatCode="#\ ###\ ##0;#\ ###\ ##0;"/>
    <numFmt numFmtId="169" formatCode="#\ ###\ ##0.00"/>
    <numFmt numFmtId="170" formatCode="#\ ###\ ###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 CE"/>
      <family val="2"/>
    </font>
    <font>
      <b/>
      <sz val="16"/>
      <color theme="1"/>
      <name val="Times New Roman CE"/>
      <family val="2"/>
    </font>
    <font>
      <b/>
      <sz val="10"/>
      <color theme="1"/>
      <name val="Times New Roman CE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6" fillId="0" borderId="1" applyNumberFormat="0" applyFill="0" applyAlignment="0" applyProtection="0"/>
    <xf numFmtId="0" fontId="7" fillId="20" borderId="0" applyNumberFormat="0" applyBorder="0" applyAlignment="0" applyProtection="0"/>
    <xf numFmtId="0" fontId="13" fillId="21" borderId="2" applyNumberFormat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23" borderId="6" applyNumberFormat="0" applyFont="0" applyAlignment="0" applyProtection="0"/>
    <xf numFmtId="0" fontId="12" fillId="0" borderId="7" applyNumberFormat="0" applyFill="0" applyAlignment="0" applyProtection="0"/>
    <xf numFmtId="0" fontId="6" fillId="2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25" borderId="8" applyNumberFormat="0" applyAlignment="0" applyProtection="0"/>
    <xf numFmtId="0" fontId="11" fillId="26" borderId="8" applyNumberFormat="0" applyAlignment="0" applyProtection="0"/>
    <xf numFmtId="0" fontId="10" fillId="26" borderId="9" applyNumberFormat="0" applyAlignment="0" applyProtection="0"/>
    <xf numFmtId="0" fontId="15" fillId="0" borderId="0" applyNumberFormat="0" applyFill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7">
    <xf numFmtId="0" fontId="0" fillId="0" borderId="0" xfId="0"/>
    <xf numFmtId="49" fontId="0" fillId="0" borderId="0" xfId="0" applyNumberFormat="1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16" fillId="0" borderId="0" xfId="0" applyFont="1"/>
    <xf numFmtId="0" fontId="18" fillId="0" borderId="0" xfId="0" applyFont="1"/>
    <xf numFmtId="164" fontId="18" fillId="0" borderId="0" xfId="0" applyNumberFormat="1" applyFont="1"/>
    <xf numFmtId="2" fontId="18" fillId="0" borderId="0" xfId="0" applyNumberFormat="1" applyFont="1"/>
    <xf numFmtId="165" fontId="18" fillId="0" borderId="0" xfId="0" applyNumberFormat="1" applyFont="1"/>
    <xf numFmtId="166" fontId="18" fillId="0" borderId="0" xfId="0" applyNumberFormat="1" applyFont="1"/>
    <xf numFmtId="167" fontId="18" fillId="0" borderId="0" xfId="0" applyNumberFormat="1" applyFont="1"/>
    <xf numFmtId="0" fontId="0" fillId="0" borderId="10" xfId="0" applyBorder="1"/>
    <xf numFmtId="49" fontId="0" fillId="0" borderId="10" xfId="0" applyNumberFormat="1" applyBorder="1"/>
    <xf numFmtId="164" fontId="0" fillId="0" borderId="10" xfId="0" applyNumberFormat="1" applyBorder="1"/>
    <xf numFmtId="2" fontId="0" fillId="0" borderId="10" xfId="0" applyNumberFormat="1" applyBorder="1"/>
    <xf numFmtId="165" fontId="0" fillId="0" borderId="10" xfId="0" applyNumberFormat="1" applyBorder="1"/>
    <xf numFmtId="166" fontId="0" fillId="0" borderId="10" xfId="0" applyNumberFormat="1" applyBorder="1"/>
    <xf numFmtId="167" fontId="0" fillId="0" borderId="10" xfId="0" applyNumberFormat="1" applyBorder="1"/>
    <xf numFmtId="49" fontId="16" fillId="0" borderId="0" xfId="0" applyNumberFormat="1" applyFont="1"/>
    <xf numFmtId="164" fontId="16" fillId="0" borderId="0" xfId="0" applyNumberFormat="1" applyFont="1"/>
    <xf numFmtId="2" fontId="16" fillId="0" borderId="0" xfId="0" applyNumberFormat="1" applyFont="1"/>
    <xf numFmtId="165" fontId="16" fillId="0" borderId="0" xfId="0" applyNumberFormat="1" applyFont="1"/>
    <xf numFmtId="166" fontId="16" fillId="0" borderId="0" xfId="0" applyNumberFormat="1" applyFont="1"/>
    <xf numFmtId="167" fontId="16" fillId="0" borderId="0" xfId="0" applyNumberFormat="1" applyFont="1"/>
    <xf numFmtId="49" fontId="18" fillId="0" borderId="0" xfId="0" applyNumberFormat="1" applyFont="1"/>
    <xf numFmtId="0" fontId="19" fillId="0" borderId="0" xfId="0" applyFont="1" applyAlignment="1">
      <alignment vertical="top"/>
    </xf>
    <xf numFmtId="0" fontId="20" fillId="0" borderId="0" xfId="0" applyFont="1"/>
    <xf numFmtId="0" fontId="0" fillId="0" borderId="11" xfId="0" applyBorder="1"/>
    <xf numFmtId="164" fontId="0" fillId="0" borderId="11" xfId="0" applyNumberFormat="1" applyBorder="1"/>
    <xf numFmtId="2" fontId="0" fillId="0" borderId="11" xfId="0" applyNumberFormat="1" applyBorder="1"/>
    <xf numFmtId="165" fontId="0" fillId="0" borderId="11" xfId="0" applyNumberFormat="1" applyBorder="1"/>
    <xf numFmtId="166" fontId="0" fillId="0" borderId="11" xfId="0" applyNumberFormat="1" applyBorder="1"/>
    <xf numFmtId="167" fontId="0" fillId="0" borderId="11" xfId="0" applyNumberFormat="1" applyBorder="1"/>
    <xf numFmtId="0" fontId="20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21" fillId="0" borderId="0" xfId="0" applyFont="1"/>
    <xf numFmtId="49" fontId="21" fillId="0" borderId="0" xfId="0" applyNumberFormat="1" applyFont="1"/>
    <xf numFmtId="2" fontId="21" fillId="0" borderId="0" xfId="0" applyNumberFormat="1" applyFont="1"/>
    <xf numFmtId="168" fontId="21" fillId="0" borderId="0" xfId="0" applyNumberFormat="1" applyFont="1"/>
    <xf numFmtId="169" fontId="22" fillId="33" borderId="0" xfId="0" applyNumberFormat="1" applyFont="1" applyFill="1"/>
    <xf numFmtId="169" fontId="21" fillId="0" borderId="0" xfId="0" applyNumberFormat="1" applyFont="1"/>
    <xf numFmtId="0" fontId="21" fillId="0" borderId="12" xfId="0" applyFont="1" applyBorder="1"/>
    <xf numFmtId="49" fontId="21" fillId="0" borderId="12" xfId="0" applyNumberFormat="1" applyFont="1" applyBorder="1"/>
    <xf numFmtId="2" fontId="21" fillId="0" borderId="12" xfId="0" applyNumberFormat="1" applyFont="1" applyBorder="1"/>
    <xf numFmtId="168" fontId="21" fillId="0" borderId="12" xfId="0" applyNumberFormat="1" applyFont="1" applyBorder="1"/>
    <xf numFmtId="169" fontId="21" fillId="0" borderId="12" xfId="0" applyNumberFormat="1" applyFont="1" applyBorder="1"/>
    <xf numFmtId="0" fontId="21" fillId="0" borderId="0" xfId="0" applyFont="1" applyBorder="1"/>
    <xf numFmtId="49" fontId="21" fillId="0" borderId="0" xfId="0" applyNumberFormat="1" applyFont="1" applyBorder="1"/>
    <xf numFmtId="2" fontId="21" fillId="0" borderId="0" xfId="0" applyNumberFormat="1" applyFont="1" applyBorder="1"/>
    <xf numFmtId="168" fontId="21" fillId="0" borderId="0" xfId="0" applyNumberFormat="1" applyFont="1" applyBorder="1"/>
    <xf numFmtId="169" fontId="21" fillId="0" borderId="0" xfId="0" applyNumberFormat="1" applyFont="1" applyBorder="1"/>
    <xf numFmtId="170" fontId="21" fillId="0" borderId="0" xfId="0" applyNumberFormat="1" applyFont="1"/>
    <xf numFmtId="165" fontId="22" fillId="33" borderId="0" xfId="0" applyNumberFormat="1" applyFont="1" applyFill="1"/>
    <xf numFmtId="165" fontId="21" fillId="0" borderId="0" xfId="0" applyNumberFormat="1" applyFont="1"/>
    <xf numFmtId="170" fontId="21" fillId="0" borderId="12" xfId="0" applyNumberFormat="1" applyFont="1" applyBorder="1"/>
    <xf numFmtId="165" fontId="21" fillId="0" borderId="12" xfId="0" applyNumberFormat="1" applyFont="1" applyBorder="1"/>
    <xf numFmtId="170" fontId="21" fillId="0" borderId="0" xfId="0" applyNumberFormat="1" applyFont="1" applyBorder="1"/>
    <xf numFmtId="165" fontId="21" fillId="0" borderId="0" xfId="0" applyNumberFormat="1" applyFont="1" applyBorder="1"/>
    <xf numFmtId="170" fontId="22" fillId="33" borderId="0" xfId="0" applyNumberFormat="1" applyFont="1" applyFill="1"/>
    <xf numFmtId="44" fontId="0" fillId="33" borderId="13" xfId="0" applyNumberForma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left"/>
    </xf>
    <xf numFmtId="2" fontId="21" fillId="0" borderId="16" xfId="0" applyNumberFormat="1" applyFont="1" applyBorder="1"/>
    <xf numFmtId="44" fontId="16" fillId="33" borderId="17" xfId="0" applyNumberFormat="1" applyFont="1" applyFill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left"/>
    </xf>
    <xf numFmtId="2" fontId="21" fillId="0" borderId="20" xfId="0" applyNumberFormat="1" applyFont="1" applyBorder="1"/>
    <xf numFmtId="168" fontId="21" fillId="0" borderId="21" xfId="0" applyNumberFormat="1" applyFont="1" applyBorder="1"/>
    <xf numFmtId="2" fontId="21" fillId="0" borderId="10" xfId="0" applyNumberFormat="1" applyFont="1" applyBorder="1"/>
    <xf numFmtId="44" fontId="0" fillId="33" borderId="17" xfId="0" applyNumberFormat="1" applyFill="1" applyBorder="1" applyAlignment="1">
      <alignment horizontal="right"/>
    </xf>
    <xf numFmtId="2" fontId="21" fillId="0" borderId="22" xfId="0" applyNumberFormat="1" applyFont="1" applyBorder="1"/>
    <xf numFmtId="168" fontId="21" fillId="0" borderId="22" xfId="0" applyNumberFormat="1" applyFont="1" applyBorder="1"/>
    <xf numFmtId="0" fontId="0" fillId="0" borderId="10" xfId="0" applyBorder="1" applyAlignment="1">
      <alignment horizontal="right"/>
    </xf>
    <xf numFmtId="0" fontId="19" fillId="33" borderId="23" xfId="0" applyFont="1" applyFill="1" applyBorder="1" applyAlignment="1">
      <alignment horizontal="center" vertical="top"/>
    </xf>
    <xf numFmtId="0" fontId="19" fillId="33" borderId="24" xfId="0" applyFont="1" applyFill="1" applyBorder="1" applyAlignment="1">
      <alignment horizontal="center" vertical="top"/>
    </xf>
    <xf numFmtId="0" fontId="19" fillId="33" borderId="25" xfId="0" applyFont="1" applyFill="1" applyBorder="1" applyAlignment="1">
      <alignment horizontal="center" vertical="top"/>
    </xf>
    <xf numFmtId="49" fontId="22" fillId="0" borderId="0" xfId="0" applyNumberFormat="1" applyFont="1"/>
    <xf numFmtId="0" fontId="21" fillId="0" borderId="22" xfId="0" applyFont="1" applyBorder="1"/>
    <xf numFmtId="49" fontId="21" fillId="0" borderId="22" xfId="0" applyNumberFormat="1" applyFont="1" applyBorder="1"/>
    <xf numFmtId="169" fontId="21" fillId="0" borderId="22" xfId="0" applyNumberFormat="1" applyFont="1" applyBorder="1"/>
    <xf numFmtId="170" fontId="21" fillId="0" borderId="22" xfId="0" applyNumberFormat="1" applyFont="1" applyBorder="1"/>
    <xf numFmtId="165" fontId="21" fillId="0" borderId="22" xfId="0" applyNumberFormat="1" applyFont="1" applyBorder="1"/>
    <xf numFmtId="0" fontId="16" fillId="0" borderId="11" xfId="0" applyFont="1" applyBorder="1" applyAlignment="1">
      <alignment horizontal="right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 topLeftCell="A1">
      <selection activeCell="D20" sqref="D20"/>
    </sheetView>
  </sheetViews>
  <sheetFormatPr defaultColWidth="9.140625" defaultRowHeight="15"/>
  <cols>
    <col min="3" max="3" width="27.421875" style="0" customWidth="1"/>
    <col min="5" max="5" width="4.140625" style="0" hidden="1" customWidth="1"/>
    <col min="6" max="6" width="21.8515625" style="0" customWidth="1"/>
  </cols>
  <sheetData>
    <row r="2" spans="2:3" ht="15">
      <c r="B2" s="37" t="s">
        <v>154</v>
      </c>
      <c r="C2" s="7" t="s">
        <v>140</v>
      </c>
    </row>
    <row r="3" spans="2:3" ht="15.75" thickBot="1">
      <c r="B3" s="37"/>
      <c r="C3" s="7"/>
    </row>
    <row r="4" spans="1:6" ht="31.5" customHeight="1" thickBot="1">
      <c r="A4" s="77" t="s">
        <v>144</v>
      </c>
      <c r="B4" s="78"/>
      <c r="C4" s="78"/>
      <c r="D4" s="78"/>
      <c r="E4" s="78"/>
      <c r="F4" s="79"/>
    </row>
    <row r="5" spans="1:6" ht="20.1" customHeight="1" thickBot="1">
      <c r="A5" s="64" t="s">
        <v>147</v>
      </c>
      <c r="B5" s="65" t="s">
        <v>145</v>
      </c>
      <c r="C5" s="76"/>
      <c r="D5" s="76"/>
      <c r="E5" s="76"/>
      <c r="F5" s="73">
        <f>'Rekapitulace podze. rozvaděče'!F28</f>
        <v>0</v>
      </c>
    </row>
    <row r="6" spans="1:6" ht="20.1" customHeight="1" thickBot="1">
      <c r="A6" s="68" t="s">
        <v>148</v>
      </c>
      <c r="B6" s="69" t="s">
        <v>146</v>
      </c>
      <c r="C6" s="69"/>
      <c r="D6" s="74"/>
      <c r="E6" s="75"/>
      <c r="F6" s="63">
        <f>'Rekapitulace rozvaděč R1'!F13</f>
        <v>0</v>
      </c>
    </row>
    <row r="7" spans="1:6" ht="20.1" customHeight="1" thickBot="1">
      <c r="A7" s="64" t="s">
        <v>149</v>
      </c>
      <c r="B7" s="65" t="s">
        <v>152</v>
      </c>
      <c r="C7" s="65"/>
      <c r="D7" s="72"/>
      <c r="E7" s="53"/>
      <c r="F7" s="73">
        <v>0</v>
      </c>
    </row>
    <row r="8" spans="1:6" ht="20.1" customHeight="1" thickBot="1">
      <c r="A8" s="68" t="s">
        <v>150</v>
      </c>
      <c r="B8" s="69" t="s">
        <v>116</v>
      </c>
      <c r="C8" s="69"/>
      <c r="D8" s="70"/>
      <c r="E8" s="71" t="e">
        <f>SUM(#REF!)</f>
        <v>#REF!</v>
      </c>
      <c r="F8" s="63">
        <v>0</v>
      </c>
    </row>
    <row r="9" spans="1:6" ht="20.1" customHeight="1" thickBot="1">
      <c r="A9" s="64" t="s">
        <v>151</v>
      </c>
      <c r="B9" s="65" t="s">
        <v>153</v>
      </c>
      <c r="C9" s="65"/>
      <c r="D9" s="66"/>
      <c r="E9" s="42">
        <v>0</v>
      </c>
      <c r="F9" s="67">
        <f>F7+F8</f>
        <v>0</v>
      </c>
    </row>
  </sheetData>
  <mergeCells count="1">
    <mergeCell ref="A4:F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 topLeftCell="A1">
      <selection activeCell="F30" sqref="F30"/>
    </sheetView>
  </sheetViews>
  <sheetFormatPr defaultColWidth="9.140625" defaultRowHeight="15"/>
  <cols>
    <col min="3" max="3" width="21.140625" style="0" customWidth="1"/>
    <col min="4" max="4" width="25.28125" style="0" customWidth="1"/>
    <col min="5" max="5" width="21.57421875" style="0" customWidth="1"/>
    <col min="6" max="6" width="30.57421875" style="0" customWidth="1"/>
  </cols>
  <sheetData>
    <row r="1" spans="2:3" ht="15">
      <c r="B1" s="37" t="s">
        <v>81</v>
      </c>
      <c r="C1" s="7" t="s">
        <v>140</v>
      </c>
    </row>
    <row r="2" spans="2:3" ht="15">
      <c r="B2" s="37" t="s">
        <v>82</v>
      </c>
      <c r="C2" s="7" t="s">
        <v>139</v>
      </c>
    </row>
    <row r="3" spans="1:6" ht="20.25">
      <c r="A3" s="28" t="s">
        <v>155</v>
      </c>
      <c r="B3" s="28"/>
      <c r="C3" s="28"/>
      <c r="D3" s="28"/>
      <c r="E3" s="28"/>
      <c r="F3" s="28"/>
    </row>
    <row r="4" spans="1:6" ht="15">
      <c r="A4" s="38" t="s">
        <v>73</v>
      </c>
      <c r="B4" s="38"/>
      <c r="C4" s="38"/>
      <c r="D4" s="38" t="s">
        <v>92</v>
      </c>
      <c r="E4" s="38" t="s">
        <v>93</v>
      </c>
      <c r="F4" s="38" t="s">
        <v>94</v>
      </c>
    </row>
    <row r="5" spans="1:6" ht="15">
      <c r="A5" s="39">
        <v>1</v>
      </c>
      <c r="B5" s="40" t="s">
        <v>95</v>
      </c>
      <c r="C5" s="40"/>
      <c r="D5" s="41"/>
      <c r="E5" s="42">
        <v>0</v>
      </c>
      <c r="F5" s="43">
        <f>'Soupis položek-podzemní rozvadě'!G11</f>
        <v>0</v>
      </c>
    </row>
    <row r="6" spans="1:6" ht="15">
      <c r="A6" s="39">
        <v>2</v>
      </c>
      <c r="B6" s="40" t="s">
        <v>96</v>
      </c>
      <c r="C6" s="40"/>
      <c r="D6" s="41">
        <v>3.6</v>
      </c>
      <c r="E6" s="42">
        <f>SUM(F5)</f>
        <v>0</v>
      </c>
      <c r="F6" s="44">
        <f>SUM(E6/100)*3.6</f>
        <v>0</v>
      </c>
    </row>
    <row r="7" spans="1:6" ht="15">
      <c r="A7" s="39">
        <v>3</v>
      </c>
      <c r="B7" s="40" t="s">
        <v>97</v>
      </c>
      <c r="C7" s="40"/>
      <c r="D7" s="41">
        <v>1</v>
      </c>
      <c r="E7" s="42">
        <f>SUM(F5)</f>
        <v>0</v>
      </c>
      <c r="F7" s="44">
        <f>SUM(E7/100)*1</f>
        <v>0</v>
      </c>
    </row>
    <row r="8" spans="1:6" ht="15">
      <c r="A8" s="39">
        <v>4</v>
      </c>
      <c r="B8" s="40" t="s">
        <v>98</v>
      </c>
      <c r="C8" s="40"/>
      <c r="D8" s="41"/>
      <c r="E8" s="42">
        <v>0</v>
      </c>
      <c r="F8" s="43">
        <v>0</v>
      </c>
    </row>
    <row r="9" spans="1:6" ht="15">
      <c r="A9" s="39">
        <v>5</v>
      </c>
      <c r="B9" s="40" t="s">
        <v>99</v>
      </c>
      <c r="C9" s="40"/>
      <c r="D9" s="41">
        <v>5</v>
      </c>
      <c r="E9" s="42">
        <f>SUM(F8)</f>
        <v>0</v>
      </c>
      <c r="F9" s="44">
        <f>SUM(E9/100)*5</f>
        <v>0</v>
      </c>
    </row>
    <row r="10" spans="1:6" ht="15">
      <c r="A10" s="39">
        <v>6</v>
      </c>
      <c r="B10" s="40" t="s">
        <v>100</v>
      </c>
      <c r="C10" s="40"/>
      <c r="D10" s="41">
        <v>3</v>
      </c>
      <c r="E10" s="42">
        <f>SUM(F8)</f>
        <v>0</v>
      </c>
      <c r="F10" s="44">
        <f>SUM(E10/100)*3</f>
        <v>0</v>
      </c>
    </row>
    <row r="11" spans="1:6" ht="15">
      <c r="A11" s="39">
        <v>7</v>
      </c>
      <c r="B11" s="40" t="s">
        <v>101</v>
      </c>
      <c r="C11" s="40"/>
      <c r="D11" s="41"/>
      <c r="E11" s="42">
        <v>0</v>
      </c>
      <c r="F11" s="43">
        <v>0</v>
      </c>
    </row>
    <row r="12" spans="1:6" ht="15">
      <c r="A12" s="39">
        <v>8</v>
      </c>
      <c r="B12" s="40" t="s">
        <v>102</v>
      </c>
      <c r="C12" s="40"/>
      <c r="D12" s="41"/>
      <c r="E12" s="42">
        <v>0</v>
      </c>
      <c r="F12" s="43">
        <v>0</v>
      </c>
    </row>
    <row r="13" spans="1:6" ht="15">
      <c r="A13" s="39">
        <v>9</v>
      </c>
      <c r="B13" s="40" t="s">
        <v>103</v>
      </c>
      <c r="C13" s="40"/>
      <c r="D13" s="41"/>
      <c r="E13" s="42">
        <v>0</v>
      </c>
      <c r="F13" s="43">
        <v>0</v>
      </c>
    </row>
    <row r="14" spans="1:6" ht="15">
      <c r="A14" s="39">
        <v>10</v>
      </c>
      <c r="B14" s="40" t="s">
        <v>104</v>
      </c>
      <c r="C14" s="40"/>
      <c r="D14" s="41">
        <v>1</v>
      </c>
      <c r="E14" s="42">
        <f>SUM(F12)+F10+F9+F8</f>
        <v>0</v>
      </c>
      <c r="F14" s="44">
        <f>SUM(E14/100)*1</f>
        <v>0</v>
      </c>
    </row>
    <row r="15" spans="1:6" ht="15">
      <c r="A15" s="39">
        <v>11</v>
      </c>
      <c r="B15" s="40" t="s">
        <v>105</v>
      </c>
      <c r="C15" s="40"/>
      <c r="D15" s="41">
        <v>1</v>
      </c>
      <c r="E15" s="42">
        <f>SUM(F13)+F11</f>
        <v>0</v>
      </c>
      <c r="F15" s="44">
        <f>SUM(E15/100)*1</f>
        <v>0</v>
      </c>
    </row>
    <row r="16" spans="1:6" ht="15">
      <c r="A16" s="45">
        <v>12</v>
      </c>
      <c r="B16" s="46" t="s">
        <v>106</v>
      </c>
      <c r="C16" s="46"/>
      <c r="D16" s="47"/>
      <c r="E16" s="48">
        <v>0</v>
      </c>
      <c r="F16" s="49">
        <f>SUM(F5:F6)</f>
        <v>0</v>
      </c>
    </row>
    <row r="17" spans="1:6" ht="15">
      <c r="A17" s="39">
        <v>13</v>
      </c>
      <c r="B17" s="40" t="s">
        <v>107</v>
      </c>
      <c r="C17" s="40"/>
      <c r="D17" s="41"/>
      <c r="E17" s="42">
        <v>0</v>
      </c>
      <c r="F17" s="44">
        <f>SUM(F7:F15)</f>
        <v>0</v>
      </c>
    </row>
    <row r="18" spans="1:6" ht="15">
      <c r="A18" s="39">
        <v>14</v>
      </c>
      <c r="B18" s="40" t="s">
        <v>108</v>
      </c>
      <c r="C18" s="40"/>
      <c r="D18" s="41"/>
      <c r="E18" s="42">
        <v>0</v>
      </c>
      <c r="F18" s="43">
        <v>0</v>
      </c>
    </row>
    <row r="19" spans="1:6" ht="15">
      <c r="A19" s="45">
        <v>15</v>
      </c>
      <c r="B19" s="46" t="s">
        <v>109</v>
      </c>
      <c r="C19" s="46"/>
      <c r="D19" s="47"/>
      <c r="E19" s="48">
        <v>0</v>
      </c>
      <c r="F19" s="49">
        <f>SUM(F16:F18)</f>
        <v>0</v>
      </c>
    </row>
    <row r="20" spans="1:6" ht="15">
      <c r="A20" s="50"/>
      <c r="B20" s="51"/>
      <c r="C20" s="51"/>
      <c r="D20" s="52"/>
      <c r="E20" s="53"/>
      <c r="F20" s="54"/>
    </row>
    <row r="21" spans="1:6" ht="15">
      <c r="A21" s="39">
        <v>16</v>
      </c>
      <c r="B21" s="40" t="s">
        <v>110</v>
      </c>
      <c r="C21" s="40"/>
      <c r="D21" s="41">
        <v>3.25</v>
      </c>
      <c r="E21" s="42">
        <f>SUM(F17)</f>
        <v>0</v>
      </c>
      <c r="F21" s="44">
        <f>SUM(E21/100)*3.25</f>
        <v>0</v>
      </c>
    </row>
    <row r="22" spans="1:6" ht="15">
      <c r="A22" s="39">
        <v>17</v>
      </c>
      <c r="B22" s="40" t="s">
        <v>111</v>
      </c>
      <c r="C22" s="40"/>
      <c r="D22" s="41">
        <v>0.8</v>
      </c>
      <c r="E22" s="42">
        <f>SUM(F17)</f>
        <v>0</v>
      </c>
      <c r="F22" s="44">
        <f>SUM(E22/100)*0.8</f>
        <v>0</v>
      </c>
    </row>
    <row r="23" spans="1:6" ht="15">
      <c r="A23" s="45">
        <v>18</v>
      </c>
      <c r="B23" s="46" t="s">
        <v>112</v>
      </c>
      <c r="C23" s="46"/>
      <c r="D23" s="47"/>
      <c r="E23" s="48">
        <v>0</v>
      </c>
      <c r="F23" s="49">
        <f>SUM(F21:F22)</f>
        <v>0</v>
      </c>
    </row>
    <row r="24" spans="1:6" ht="15">
      <c r="A24" s="50"/>
      <c r="B24" s="51"/>
      <c r="C24" s="51"/>
      <c r="D24" s="52"/>
      <c r="E24" s="53"/>
      <c r="F24" s="54"/>
    </row>
    <row r="25" spans="1:6" ht="15">
      <c r="A25" s="39">
        <v>19</v>
      </c>
      <c r="B25" s="40" t="s">
        <v>113</v>
      </c>
      <c r="C25" s="40"/>
      <c r="D25" s="41"/>
      <c r="E25" s="42">
        <v>0</v>
      </c>
      <c r="F25" s="43">
        <v>0</v>
      </c>
    </row>
    <row r="26" spans="1:6" ht="15">
      <c r="A26" s="45">
        <v>20</v>
      </c>
      <c r="B26" s="46" t="s">
        <v>114</v>
      </c>
      <c r="C26" s="46"/>
      <c r="D26" s="47"/>
      <c r="E26" s="48">
        <v>0</v>
      </c>
      <c r="F26" s="49">
        <f>SUM(F25)</f>
        <v>0</v>
      </c>
    </row>
    <row r="27" spans="1:6" ht="15">
      <c r="A27" s="50"/>
      <c r="B27" s="51"/>
      <c r="C27" s="51"/>
      <c r="D27" s="52"/>
      <c r="E27" s="53"/>
      <c r="F27" s="54"/>
    </row>
    <row r="28" spans="1:6" ht="15">
      <c r="A28" s="39">
        <v>21</v>
      </c>
      <c r="B28" s="40" t="s">
        <v>115</v>
      </c>
      <c r="C28" s="40"/>
      <c r="D28" s="41"/>
      <c r="E28" s="42">
        <v>0</v>
      </c>
      <c r="F28" s="44">
        <f>SUM(F26+F23+F19)</f>
        <v>0</v>
      </c>
    </row>
    <row r="29" spans="1:6" ht="15">
      <c r="A29" s="39"/>
      <c r="B29" s="40"/>
      <c r="C29" s="40"/>
      <c r="D29" s="41"/>
      <c r="E29" s="42"/>
      <c r="F29" s="44"/>
    </row>
    <row r="30" spans="1:6" ht="15">
      <c r="A30" s="39"/>
      <c r="B30" s="40"/>
      <c r="C30" s="40"/>
      <c r="D30" s="41"/>
      <c r="E30" s="42"/>
      <c r="F30" s="44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110"/>
  <sheetViews>
    <sheetView workbookViewId="0" topLeftCell="A1">
      <selection activeCell="H5" sqref="H5"/>
    </sheetView>
  </sheetViews>
  <sheetFormatPr defaultColWidth="9.140625" defaultRowHeight="15"/>
  <cols>
    <col min="1" max="1" width="4.140625" style="0" bestFit="1" customWidth="1"/>
    <col min="2" max="2" width="10.00390625" style="0" bestFit="1" customWidth="1"/>
    <col min="3" max="3" width="49.8515625" style="0" bestFit="1" customWidth="1"/>
    <col min="4" max="4" width="4.421875" style="0" bestFit="1" customWidth="1"/>
    <col min="5" max="5" width="8.8515625" style="0" bestFit="1" customWidth="1"/>
    <col min="6" max="6" width="9.57421875" style="0" bestFit="1" customWidth="1"/>
    <col min="7" max="7" width="12.00390625" style="0" bestFit="1" customWidth="1"/>
    <col min="8" max="8" width="7.57421875" style="0" bestFit="1" customWidth="1"/>
    <col min="9" max="9" width="10.421875" style="0" bestFit="1" customWidth="1"/>
  </cols>
  <sheetData>
    <row r="3" spans="1:10" ht="1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5">
      <c r="A4" s="29"/>
      <c r="B4" s="36" t="s">
        <v>81</v>
      </c>
      <c r="C4" s="29" t="s">
        <v>140</v>
      </c>
      <c r="D4" s="29"/>
      <c r="E4" s="29"/>
      <c r="F4" s="29"/>
      <c r="G4" s="29"/>
      <c r="H4" s="29"/>
      <c r="I4" s="29"/>
      <c r="J4" s="29"/>
    </row>
    <row r="5" spans="1:10" ht="15">
      <c r="A5" s="29"/>
      <c r="B5" s="36" t="s">
        <v>82</v>
      </c>
      <c r="C5" s="29" t="s">
        <v>141</v>
      </c>
      <c r="D5" s="29"/>
      <c r="E5" s="29"/>
      <c r="F5" s="29"/>
      <c r="G5" s="29"/>
      <c r="H5" s="29"/>
      <c r="I5" s="29"/>
      <c r="J5" s="29"/>
    </row>
    <row r="6" s="28" customFormat="1" ht="33.95" customHeight="1">
      <c r="A6" s="28" t="s">
        <v>90</v>
      </c>
    </row>
    <row r="7" spans="1:9" ht="15">
      <c r="A7" s="30" t="s">
        <v>73</v>
      </c>
      <c r="B7" s="31" t="s">
        <v>74</v>
      </c>
      <c r="C7" s="30" t="s">
        <v>75</v>
      </c>
      <c r="D7" s="30" t="s">
        <v>76</v>
      </c>
      <c r="E7" s="32" t="s">
        <v>77</v>
      </c>
      <c r="F7" s="32" t="s">
        <v>78</v>
      </c>
      <c r="G7" s="33" t="s">
        <v>79</v>
      </c>
      <c r="H7" s="34" t="s">
        <v>80</v>
      </c>
      <c r="I7" s="35"/>
    </row>
    <row r="8" spans="2:9" ht="15">
      <c r="B8" s="3"/>
      <c r="E8" s="2"/>
      <c r="F8" s="2"/>
      <c r="G8" s="4"/>
      <c r="H8" s="5"/>
      <c r="I8" s="6"/>
    </row>
    <row r="9" spans="1:9" s="8" customFormat="1" ht="20.1" customHeight="1">
      <c r="A9" s="8" t="s">
        <v>83</v>
      </c>
      <c r="B9" s="9"/>
      <c r="E9" s="10"/>
      <c r="F9" s="10"/>
      <c r="G9" s="11"/>
      <c r="H9" s="12"/>
      <c r="I9" s="13"/>
    </row>
    <row r="10" spans="1:9" ht="15">
      <c r="A10" s="14">
        <v>5</v>
      </c>
      <c r="B10" s="16">
        <v>722322</v>
      </c>
      <c r="C10" s="15" t="s">
        <v>1</v>
      </c>
      <c r="D10" s="15" t="s">
        <v>0</v>
      </c>
      <c r="E10" s="17">
        <v>1</v>
      </c>
      <c r="F10" s="17">
        <v>0</v>
      </c>
      <c r="G10" s="18">
        <f>E10*F10</f>
        <v>0</v>
      </c>
      <c r="H10" s="19">
        <v>0</v>
      </c>
      <c r="I10" s="20">
        <f>E10*H10</f>
        <v>0</v>
      </c>
    </row>
    <row r="11" spans="2:9" s="7" customFormat="1" ht="15">
      <c r="B11" s="22"/>
      <c r="C11" s="21" t="s">
        <v>84</v>
      </c>
      <c r="D11" s="21"/>
      <c r="E11" s="23"/>
      <c r="F11" s="23"/>
      <c r="G11" s="24">
        <f>SUM(G10:G10)</f>
        <v>0</v>
      </c>
      <c r="H11" s="25"/>
      <c r="I11" s="26">
        <f>SUM(I10:I10)</f>
        <v>0</v>
      </c>
    </row>
    <row r="12" spans="1:9" s="8" customFormat="1" ht="20.1" customHeight="1">
      <c r="A12" s="8" t="s">
        <v>85</v>
      </c>
      <c r="B12" s="9"/>
      <c r="C12" s="27"/>
      <c r="D12" s="27"/>
      <c r="E12" s="10"/>
      <c r="F12" s="10"/>
      <c r="G12" s="11"/>
      <c r="H12" s="12"/>
      <c r="I12" s="13"/>
    </row>
    <row r="13" spans="1:9" ht="15">
      <c r="A13">
        <v>6</v>
      </c>
      <c r="B13" s="3">
        <v>101212</v>
      </c>
      <c r="C13" s="1" t="s">
        <v>2</v>
      </c>
      <c r="D13" s="1" t="s">
        <v>3</v>
      </c>
      <c r="E13" s="2">
        <v>645</v>
      </c>
      <c r="F13" s="2">
        <v>0</v>
      </c>
      <c r="G13" s="4">
        <f aca="true" t="shared" si="0" ref="G13:G21">E13*F13</f>
        <v>0</v>
      </c>
      <c r="H13" s="5">
        <v>0</v>
      </c>
      <c r="I13" s="6">
        <f aca="true" t="shared" si="1" ref="I13:I21">E13*H13</f>
        <v>0</v>
      </c>
    </row>
    <row r="14" spans="1:9" ht="15">
      <c r="A14">
        <v>7</v>
      </c>
      <c r="B14" s="3">
        <v>192412</v>
      </c>
      <c r="C14" s="1" t="s">
        <v>4</v>
      </c>
      <c r="D14" s="1" t="s">
        <v>0</v>
      </c>
      <c r="E14" s="2">
        <v>10</v>
      </c>
      <c r="F14" s="2">
        <v>0</v>
      </c>
      <c r="G14" s="4">
        <f t="shared" si="0"/>
        <v>0</v>
      </c>
      <c r="H14" s="5">
        <v>0</v>
      </c>
      <c r="I14" s="6">
        <f t="shared" si="1"/>
        <v>0</v>
      </c>
    </row>
    <row r="15" spans="1:9" ht="15">
      <c r="A15">
        <v>8</v>
      </c>
      <c r="B15" s="3">
        <v>190112</v>
      </c>
      <c r="C15" s="1" t="s">
        <v>5</v>
      </c>
      <c r="D15" s="1" t="s">
        <v>0</v>
      </c>
      <c r="E15" s="2">
        <v>40</v>
      </c>
      <c r="F15" s="2">
        <v>0</v>
      </c>
      <c r="G15" s="4">
        <f t="shared" si="0"/>
        <v>0</v>
      </c>
      <c r="H15" s="5">
        <v>0</v>
      </c>
      <c r="I15" s="6">
        <f t="shared" si="1"/>
        <v>0</v>
      </c>
    </row>
    <row r="16" spans="1:9" ht="15">
      <c r="A16">
        <v>9</v>
      </c>
      <c r="B16" s="3">
        <v>295011</v>
      </c>
      <c r="C16" s="1" t="s">
        <v>6</v>
      </c>
      <c r="D16" s="1" t="s">
        <v>3</v>
      </c>
      <c r="E16" s="2">
        <v>190</v>
      </c>
      <c r="F16" s="2">
        <v>0</v>
      </c>
      <c r="G16" s="4">
        <f t="shared" si="0"/>
        <v>0</v>
      </c>
      <c r="H16" s="5">
        <v>0</v>
      </c>
      <c r="I16" s="6">
        <f t="shared" si="1"/>
        <v>0</v>
      </c>
    </row>
    <row r="17" spans="1:9" ht="15">
      <c r="A17">
        <v>10</v>
      </c>
      <c r="B17" s="3">
        <v>900076</v>
      </c>
      <c r="C17" s="1" t="s">
        <v>7</v>
      </c>
      <c r="D17" s="1" t="s">
        <v>0</v>
      </c>
      <c r="E17" s="2">
        <v>9</v>
      </c>
      <c r="F17" s="2">
        <v>0</v>
      </c>
      <c r="G17" s="4">
        <f t="shared" si="0"/>
        <v>0</v>
      </c>
      <c r="H17" s="5">
        <v>0</v>
      </c>
      <c r="I17" s="6">
        <f t="shared" si="1"/>
        <v>0</v>
      </c>
    </row>
    <row r="18" spans="1:9" ht="15">
      <c r="A18">
        <v>11</v>
      </c>
      <c r="B18" s="3">
        <v>321504</v>
      </c>
      <c r="C18" s="1" t="s">
        <v>8</v>
      </c>
      <c r="D18" s="1" t="s">
        <v>3</v>
      </c>
      <c r="E18" s="2">
        <v>645</v>
      </c>
      <c r="F18" s="2">
        <v>0</v>
      </c>
      <c r="G18" s="4">
        <f t="shared" si="0"/>
        <v>0</v>
      </c>
      <c r="H18" s="5">
        <v>0</v>
      </c>
      <c r="I18" s="6">
        <f t="shared" si="1"/>
        <v>0</v>
      </c>
    </row>
    <row r="19" spans="1:9" ht="15">
      <c r="A19">
        <v>12</v>
      </c>
      <c r="B19" s="3">
        <v>298213</v>
      </c>
      <c r="C19" s="1" t="s">
        <v>9</v>
      </c>
      <c r="D19" s="1" t="s">
        <v>0</v>
      </c>
      <c r="E19" s="2">
        <v>4</v>
      </c>
      <c r="F19" s="2">
        <v>0</v>
      </c>
      <c r="G19" s="4">
        <f t="shared" si="0"/>
        <v>0</v>
      </c>
      <c r="H19" s="5">
        <v>0</v>
      </c>
      <c r="I19" s="6">
        <f t="shared" si="1"/>
        <v>0</v>
      </c>
    </row>
    <row r="20" spans="1:9" ht="15">
      <c r="A20">
        <v>13</v>
      </c>
      <c r="B20" s="3">
        <v>295423</v>
      </c>
      <c r="C20" s="1" t="s">
        <v>10</v>
      </c>
      <c r="D20" s="1" t="s">
        <v>0</v>
      </c>
      <c r="E20" s="2">
        <v>6</v>
      </c>
      <c r="F20" s="2">
        <v>0</v>
      </c>
      <c r="G20" s="4">
        <f t="shared" si="0"/>
        <v>0</v>
      </c>
      <c r="H20" s="5">
        <v>0</v>
      </c>
      <c r="I20" s="6">
        <f t="shared" si="1"/>
        <v>0</v>
      </c>
    </row>
    <row r="21" spans="1:9" ht="15">
      <c r="A21" s="14">
        <v>14</v>
      </c>
      <c r="B21" s="16">
        <v>295232</v>
      </c>
      <c r="C21" s="15" t="s">
        <v>11</v>
      </c>
      <c r="D21" s="15" t="s">
        <v>0</v>
      </c>
      <c r="E21" s="17">
        <v>10</v>
      </c>
      <c r="F21" s="17">
        <v>0</v>
      </c>
      <c r="G21" s="18">
        <f t="shared" si="0"/>
        <v>0</v>
      </c>
      <c r="H21" s="19">
        <v>0</v>
      </c>
      <c r="I21" s="20">
        <f t="shared" si="1"/>
        <v>0</v>
      </c>
    </row>
    <row r="22" spans="2:9" s="7" customFormat="1" ht="15">
      <c r="B22" s="22"/>
      <c r="C22" s="21" t="s">
        <v>84</v>
      </c>
      <c r="D22" s="21"/>
      <c r="E22" s="23"/>
      <c r="F22" s="23"/>
      <c r="G22" s="24">
        <f>SUM(G13:G21)</f>
        <v>0</v>
      </c>
      <c r="H22" s="25"/>
      <c r="I22" s="26">
        <f>SUM(I13:I21)</f>
        <v>0</v>
      </c>
    </row>
    <row r="23" spans="1:9" s="8" customFormat="1" ht="20.1" customHeight="1">
      <c r="A23" s="8" t="s">
        <v>86</v>
      </c>
      <c r="B23" s="9"/>
      <c r="C23" s="27"/>
      <c r="D23" s="27"/>
      <c r="E23" s="10"/>
      <c r="F23" s="10"/>
      <c r="G23" s="11"/>
      <c r="H23" s="12"/>
      <c r="I23" s="13"/>
    </row>
    <row r="24" spans="1:9" ht="15">
      <c r="A24">
        <v>15</v>
      </c>
      <c r="B24" s="3">
        <v>46112</v>
      </c>
      <c r="C24" s="1" t="s">
        <v>12</v>
      </c>
      <c r="D24" s="1" t="s">
        <v>13</v>
      </c>
      <c r="E24" s="2">
        <v>49.75</v>
      </c>
      <c r="F24" s="2">
        <v>0</v>
      </c>
      <c r="G24" s="4">
        <f aca="true" t="shared" si="2" ref="G24:G33">E24*F24</f>
        <v>0</v>
      </c>
      <c r="H24" s="5">
        <v>0</v>
      </c>
      <c r="I24" s="6">
        <f aca="true" t="shared" si="3" ref="I24:I33">E24*H24</f>
        <v>0</v>
      </c>
    </row>
    <row r="25" spans="1:9" ht="15">
      <c r="A25">
        <v>16</v>
      </c>
      <c r="B25" s="3">
        <v>46114</v>
      </c>
      <c r="C25" s="1" t="s">
        <v>14</v>
      </c>
      <c r="D25" s="1" t="s">
        <v>13</v>
      </c>
      <c r="E25" s="2">
        <v>11</v>
      </c>
      <c r="F25" s="2">
        <v>0</v>
      </c>
      <c r="G25" s="4">
        <f t="shared" si="2"/>
        <v>0</v>
      </c>
      <c r="H25" s="5">
        <v>0</v>
      </c>
      <c r="I25" s="6">
        <f t="shared" si="3"/>
        <v>0</v>
      </c>
    </row>
    <row r="26" spans="1:9" ht="15">
      <c r="A26">
        <v>17</v>
      </c>
      <c r="B26" s="3">
        <v>46363</v>
      </c>
      <c r="C26" s="1" t="s">
        <v>15</v>
      </c>
      <c r="D26" s="1" t="s">
        <v>0</v>
      </c>
      <c r="E26" s="2">
        <v>220</v>
      </c>
      <c r="F26" s="2">
        <v>0</v>
      </c>
      <c r="G26" s="4">
        <f t="shared" si="2"/>
        <v>0</v>
      </c>
      <c r="H26" s="5">
        <v>0</v>
      </c>
      <c r="I26" s="6">
        <f t="shared" si="3"/>
        <v>0</v>
      </c>
    </row>
    <row r="27" spans="1:9" ht="15">
      <c r="A27">
        <v>18</v>
      </c>
      <c r="B27" s="3">
        <v>46383</v>
      </c>
      <c r="C27" s="1" t="s">
        <v>16</v>
      </c>
      <c r="D27" s="1" t="s">
        <v>3</v>
      </c>
      <c r="E27" s="2">
        <v>110</v>
      </c>
      <c r="F27" s="2">
        <v>0</v>
      </c>
      <c r="G27" s="4">
        <f t="shared" si="2"/>
        <v>0</v>
      </c>
      <c r="H27" s="5">
        <v>0</v>
      </c>
      <c r="I27" s="6">
        <f t="shared" si="3"/>
        <v>0</v>
      </c>
    </row>
    <row r="28" spans="1:9" ht="15">
      <c r="A28">
        <v>19</v>
      </c>
      <c r="B28" s="3">
        <v>46112</v>
      </c>
      <c r="C28" s="1" t="s">
        <v>12</v>
      </c>
      <c r="D28" s="1" t="s">
        <v>13</v>
      </c>
      <c r="E28" s="2">
        <v>13.7</v>
      </c>
      <c r="F28" s="2">
        <v>0</v>
      </c>
      <c r="G28" s="4">
        <f t="shared" si="2"/>
        <v>0</v>
      </c>
      <c r="H28" s="5">
        <v>0</v>
      </c>
      <c r="I28" s="6">
        <f t="shared" si="3"/>
        <v>0</v>
      </c>
    </row>
    <row r="29" spans="1:9" ht="15">
      <c r="A29">
        <v>20</v>
      </c>
      <c r="B29" s="3">
        <v>46114</v>
      </c>
      <c r="C29" s="1" t="s">
        <v>14</v>
      </c>
      <c r="D29" s="1" t="s">
        <v>13</v>
      </c>
      <c r="E29" s="2">
        <v>6.09</v>
      </c>
      <c r="F29" s="2">
        <v>0</v>
      </c>
      <c r="G29" s="4">
        <f t="shared" si="2"/>
        <v>0</v>
      </c>
      <c r="H29" s="5">
        <v>0</v>
      </c>
      <c r="I29" s="6">
        <f t="shared" si="3"/>
        <v>0</v>
      </c>
    </row>
    <row r="30" spans="1:9" ht="15">
      <c r="A30">
        <v>21</v>
      </c>
      <c r="B30" s="3">
        <v>46363</v>
      </c>
      <c r="C30" s="1" t="s">
        <v>15</v>
      </c>
      <c r="D30" s="1" t="s">
        <v>0</v>
      </c>
      <c r="E30" s="2">
        <v>174</v>
      </c>
      <c r="F30" s="2">
        <v>0</v>
      </c>
      <c r="G30" s="4">
        <f t="shared" si="2"/>
        <v>0</v>
      </c>
      <c r="H30" s="5">
        <v>0</v>
      </c>
      <c r="I30" s="6">
        <f t="shared" si="3"/>
        <v>0</v>
      </c>
    </row>
    <row r="31" spans="1:9" ht="15">
      <c r="A31">
        <v>22</v>
      </c>
      <c r="B31" s="3">
        <v>46383</v>
      </c>
      <c r="C31" s="1" t="s">
        <v>16</v>
      </c>
      <c r="D31" s="1" t="s">
        <v>3</v>
      </c>
      <c r="E31" s="2">
        <v>87</v>
      </c>
      <c r="F31" s="2">
        <v>0</v>
      </c>
      <c r="G31" s="4">
        <f t="shared" si="2"/>
        <v>0</v>
      </c>
      <c r="H31" s="5">
        <v>0</v>
      </c>
      <c r="I31" s="6">
        <f t="shared" si="3"/>
        <v>0</v>
      </c>
    </row>
    <row r="32" spans="1:9" ht="15">
      <c r="A32">
        <v>23</v>
      </c>
      <c r="B32" s="3">
        <v>46124</v>
      </c>
      <c r="C32" s="1" t="s">
        <v>17</v>
      </c>
      <c r="D32" s="1" t="s">
        <v>13</v>
      </c>
      <c r="E32" s="2">
        <v>5.4</v>
      </c>
      <c r="F32" s="2">
        <v>0</v>
      </c>
      <c r="G32" s="4">
        <f t="shared" si="2"/>
        <v>0</v>
      </c>
      <c r="H32" s="5">
        <v>0</v>
      </c>
      <c r="I32" s="6">
        <f t="shared" si="3"/>
        <v>0</v>
      </c>
    </row>
    <row r="33" spans="1:9" ht="15">
      <c r="A33" s="14">
        <v>24</v>
      </c>
      <c r="B33" s="16">
        <v>46134</v>
      </c>
      <c r="C33" s="15" t="s">
        <v>18</v>
      </c>
      <c r="D33" s="15" t="s">
        <v>13</v>
      </c>
      <c r="E33" s="17">
        <v>5.6</v>
      </c>
      <c r="F33" s="17">
        <v>0</v>
      </c>
      <c r="G33" s="18">
        <f t="shared" si="2"/>
        <v>0</v>
      </c>
      <c r="H33" s="19">
        <v>0</v>
      </c>
      <c r="I33" s="20">
        <f t="shared" si="3"/>
        <v>0</v>
      </c>
    </row>
    <row r="34" spans="2:9" s="7" customFormat="1" ht="15">
      <c r="B34" s="22"/>
      <c r="C34" s="21" t="s">
        <v>84</v>
      </c>
      <c r="D34" s="21"/>
      <c r="E34" s="23"/>
      <c r="F34" s="23"/>
      <c r="G34" s="24">
        <f>SUM(G24:G33)</f>
        <v>0</v>
      </c>
      <c r="H34" s="25"/>
      <c r="I34" s="26">
        <f>SUM(I24:I33)</f>
        <v>0</v>
      </c>
    </row>
    <row r="35" spans="1:9" s="8" customFormat="1" ht="20.1" customHeight="1">
      <c r="A35" s="8" t="s">
        <v>87</v>
      </c>
      <c r="B35" s="9"/>
      <c r="C35" s="27"/>
      <c r="D35" s="27"/>
      <c r="E35" s="10"/>
      <c r="F35" s="10"/>
      <c r="G35" s="11"/>
      <c r="H35" s="12"/>
      <c r="I35" s="13"/>
    </row>
    <row r="36" spans="1:9" ht="15">
      <c r="A36">
        <v>25</v>
      </c>
      <c r="B36" s="3">
        <v>210810083</v>
      </c>
      <c r="C36" s="1" t="s">
        <v>19</v>
      </c>
      <c r="D36" s="1" t="s">
        <v>3</v>
      </c>
      <c r="E36" s="2">
        <v>645</v>
      </c>
      <c r="F36" s="2">
        <v>0</v>
      </c>
      <c r="G36" s="4">
        <f aca="true" t="shared" si="4" ref="G36:G47">E36*F36</f>
        <v>0</v>
      </c>
      <c r="H36" s="5"/>
      <c r="I36" s="6"/>
    </row>
    <row r="37" spans="1:9" ht="15">
      <c r="A37">
        <v>26</v>
      </c>
      <c r="B37" s="3">
        <v>210100641</v>
      </c>
      <c r="C37" s="1" t="s">
        <v>20</v>
      </c>
      <c r="D37" s="1" t="s">
        <v>0</v>
      </c>
      <c r="E37" s="2">
        <v>10</v>
      </c>
      <c r="F37" s="2">
        <v>0</v>
      </c>
      <c r="G37" s="4">
        <f t="shared" si="4"/>
        <v>0</v>
      </c>
      <c r="H37" s="5"/>
      <c r="I37" s="6"/>
    </row>
    <row r="38" spans="1:9" ht="15">
      <c r="A38">
        <v>27</v>
      </c>
      <c r="B38" s="3">
        <v>210220022</v>
      </c>
      <c r="C38" s="1" t="s">
        <v>21</v>
      </c>
      <c r="D38" s="1" t="s">
        <v>3</v>
      </c>
      <c r="E38" s="2">
        <v>190</v>
      </c>
      <c r="F38" s="2">
        <v>0</v>
      </c>
      <c r="G38" s="4">
        <f t="shared" si="4"/>
        <v>0</v>
      </c>
      <c r="H38" s="5"/>
      <c r="I38" s="6"/>
    </row>
    <row r="39" spans="1:9" ht="15">
      <c r="A39">
        <v>28</v>
      </c>
      <c r="B39" s="3">
        <v>210220458</v>
      </c>
      <c r="C39" s="1" t="s">
        <v>22</v>
      </c>
      <c r="D39" s="1" t="s">
        <v>3</v>
      </c>
      <c r="E39" s="2">
        <v>10</v>
      </c>
      <c r="F39" s="2">
        <v>0</v>
      </c>
      <c r="G39" s="4">
        <f t="shared" si="4"/>
        <v>0</v>
      </c>
      <c r="H39" s="5"/>
      <c r="I39" s="6"/>
    </row>
    <row r="40" spans="1:9" ht="15">
      <c r="A40">
        <v>29</v>
      </c>
      <c r="B40" s="3">
        <v>210100241</v>
      </c>
      <c r="C40" s="1" t="s">
        <v>23</v>
      </c>
      <c r="D40" s="1" t="s">
        <v>0</v>
      </c>
      <c r="E40" s="2">
        <v>6</v>
      </c>
      <c r="F40" s="2">
        <v>0</v>
      </c>
      <c r="G40" s="4">
        <f t="shared" si="4"/>
        <v>0</v>
      </c>
      <c r="H40" s="5"/>
      <c r="I40" s="6"/>
    </row>
    <row r="41" spans="1:9" ht="15">
      <c r="A41">
        <v>30</v>
      </c>
      <c r="B41" s="3">
        <v>210010125</v>
      </c>
      <c r="C41" s="1" t="s">
        <v>24</v>
      </c>
      <c r="D41" s="1" t="s">
        <v>3</v>
      </c>
      <c r="E41" s="2">
        <v>645</v>
      </c>
      <c r="F41" s="2">
        <v>0</v>
      </c>
      <c r="G41" s="4">
        <f t="shared" si="4"/>
        <v>0</v>
      </c>
      <c r="H41" s="5"/>
      <c r="I41" s="6"/>
    </row>
    <row r="42" spans="1:9" ht="15">
      <c r="A42">
        <v>31</v>
      </c>
      <c r="B42" s="3">
        <v>210190071</v>
      </c>
      <c r="C42" s="1" t="s">
        <v>25</v>
      </c>
      <c r="D42" s="1" t="s">
        <v>0</v>
      </c>
      <c r="E42" s="2">
        <v>4</v>
      </c>
      <c r="F42" s="2">
        <v>0</v>
      </c>
      <c r="G42" s="4">
        <f t="shared" si="4"/>
        <v>0</v>
      </c>
      <c r="H42" s="5"/>
      <c r="I42" s="6"/>
    </row>
    <row r="43" spans="1:9" ht="15">
      <c r="A43">
        <v>32</v>
      </c>
      <c r="B43" s="3">
        <v>210220032</v>
      </c>
      <c r="C43" s="1" t="s">
        <v>26</v>
      </c>
      <c r="D43" s="1" t="s">
        <v>0</v>
      </c>
      <c r="E43" s="2">
        <v>4</v>
      </c>
      <c r="F43" s="2">
        <v>0</v>
      </c>
      <c r="G43" s="4">
        <f t="shared" si="4"/>
        <v>0</v>
      </c>
      <c r="H43" s="5"/>
      <c r="I43" s="6"/>
    </row>
    <row r="44" spans="1:9" ht="15">
      <c r="A44">
        <v>33</v>
      </c>
      <c r="B44" s="3">
        <v>210191531</v>
      </c>
      <c r="C44" s="1" t="s">
        <v>27</v>
      </c>
      <c r="D44" s="1" t="s">
        <v>0</v>
      </c>
      <c r="E44" s="2">
        <v>1</v>
      </c>
      <c r="F44" s="2">
        <v>0</v>
      </c>
      <c r="G44" s="4">
        <f t="shared" si="4"/>
        <v>0</v>
      </c>
      <c r="H44" s="5"/>
      <c r="I44" s="6"/>
    </row>
    <row r="45" spans="1:9" ht="15">
      <c r="A45">
        <v>34</v>
      </c>
      <c r="B45" s="3">
        <v>210220301</v>
      </c>
      <c r="C45" s="1" t="s">
        <v>28</v>
      </c>
      <c r="D45" s="1" t="s">
        <v>0</v>
      </c>
      <c r="E45" s="2">
        <v>6</v>
      </c>
      <c r="F45" s="2">
        <v>0</v>
      </c>
      <c r="G45" s="4">
        <f t="shared" si="4"/>
        <v>0</v>
      </c>
      <c r="H45" s="5"/>
      <c r="I45" s="6"/>
    </row>
    <row r="46" spans="1:9" ht="15">
      <c r="A46">
        <v>35</v>
      </c>
      <c r="B46" s="3">
        <v>210220401</v>
      </c>
      <c r="C46" s="1" t="s">
        <v>29</v>
      </c>
      <c r="D46" s="1" t="s">
        <v>0</v>
      </c>
      <c r="E46" s="2">
        <v>10</v>
      </c>
      <c r="F46" s="2">
        <v>0</v>
      </c>
      <c r="G46" s="4">
        <f t="shared" si="4"/>
        <v>0</v>
      </c>
      <c r="H46" s="5"/>
      <c r="I46" s="6"/>
    </row>
    <row r="47" spans="1:9" ht="15">
      <c r="A47" s="14">
        <v>36</v>
      </c>
      <c r="B47" s="16">
        <v>210950203</v>
      </c>
      <c r="C47" s="15" t="s">
        <v>30</v>
      </c>
      <c r="D47" s="15" t="s">
        <v>3</v>
      </c>
      <c r="E47" s="17">
        <v>645</v>
      </c>
      <c r="F47" s="17">
        <v>0</v>
      </c>
      <c r="G47" s="18">
        <f t="shared" si="4"/>
        <v>0</v>
      </c>
      <c r="H47" s="19"/>
      <c r="I47" s="20"/>
    </row>
    <row r="48" spans="2:9" s="7" customFormat="1" ht="15">
      <c r="B48" s="22"/>
      <c r="C48" s="21" t="s">
        <v>84</v>
      </c>
      <c r="D48" s="21"/>
      <c r="E48" s="23"/>
      <c r="F48" s="23"/>
      <c r="G48" s="24">
        <f>SUM(G36:G47)</f>
        <v>0</v>
      </c>
      <c r="H48" s="25"/>
      <c r="I48" s="26"/>
    </row>
    <row r="49" spans="1:9" s="8" customFormat="1" ht="20.1" customHeight="1">
      <c r="A49" s="8" t="s">
        <v>88</v>
      </c>
      <c r="B49" s="9"/>
      <c r="C49" s="27"/>
      <c r="D49" s="27"/>
      <c r="E49" s="10"/>
      <c r="F49" s="10"/>
      <c r="G49" s="11"/>
      <c r="H49" s="12"/>
      <c r="I49" s="13"/>
    </row>
    <row r="50" spans="1:9" ht="15">
      <c r="A50">
        <v>37</v>
      </c>
      <c r="B50" s="3">
        <v>460200303</v>
      </c>
      <c r="C50" s="1" t="s">
        <v>31</v>
      </c>
      <c r="D50" s="1" t="s">
        <v>3</v>
      </c>
      <c r="E50" s="2">
        <v>110</v>
      </c>
      <c r="F50" s="2">
        <v>0</v>
      </c>
      <c r="G50" s="4">
        <f aca="true" t="shared" si="5" ref="G50:G68">E50*F50</f>
        <v>0</v>
      </c>
      <c r="H50" s="5"/>
      <c r="I50" s="6"/>
    </row>
    <row r="51" spans="1:9" ht="15">
      <c r="A51">
        <v>38</v>
      </c>
      <c r="B51" s="3">
        <v>460030032</v>
      </c>
      <c r="C51" s="1" t="s">
        <v>32</v>
      </c>
      <c r="D51" s="1" t="s">
        <v>33</v>
      </c>
      <c r="E51" s="2">
        <v>55</v>
      </c>
      <c r="F51" s="2">
        <v>0</v>
      </c>
      <c r="G51" s="4">
        <f t="shared" si="5"/>
        <v>0</v>
      </c>
      <c r="H51" s="5"/>
      <c r="I51" s="6"/>
    </row>
    <row r="52" spans="1:9" ht="15">
      <c r="A52">
        <v>39</v>
      </c>
      <c r="B52" s="3">
        <v>460420488</v>
      </c>
      <c r="C52" s="1" t="s">
        <v>34</v>
      </c>
      <c r="D52" s="1" t="s">
        <v>3</v>
      </c>
      <c r="E52" s="2">
        <v>110</v>
      </c>
      <c r="F52" s="2">
        <v>0</v>
      </c>
      <c r="G52" s="4">
        <f t="shared" si="5"/>
        <v>0</v>
      </c>
      <c r="H52" s="5"/>
      <c r="I52" s="6"/>
    </row>
    <row r="53" spans="1:9" ht="15">
      <c r="A53">
        <v>40</v>
      </c>
      <c r="B53" s="3">
        <v>460490012</v>
      </c>
      <c r="C53" s="1" t="s">
        <v>35</v>
      </c>
      <c r="D53" s="1" t="s">
        <v>3</v>
      </c>
      <c r="E53" s="2">
        <v>110</v>
      </c>
      <c r="F53" s="2">
        <v>0</v>
      </c>
      <c r="G53" s="4">
        <f t="shared" si="5"/>
        <v>0</v>
      </c>
      <c r="H53" s="5"/>
      <c r="I53" s="6"/>
    </row>
    <row r="54" spans="1:9" ht="15">
      <c r="A54">
        <v>41</v>
      </c>
      <c r="B54" s="3">
        <v>460600001</v>
      </c>
      <c r="C54" s="1" t="s">
        <v>36</v>
      </c>
      <c r="D54" s="1" t="s">
        <v>13</v>
      </c>
      <c r="E54" s="2">
        <v>66</v>
      </c>
      <c r="F54" s="2">
        <v>0</v>
      </c>
      <c r="G54" s="4">
        <f t="shared" si="5"/>
        <v>0</v>
      </c>
      <c r="H54" s="5"/>
      <c r="I54" s="6"/>
    </row>
    <row r="55" spans="1:9" ht="15">
      <c r="A55">
        <v>42</v>
      </c>
      <c r="B55" s="3">
        <v>460650015</v>
      </c>
      <c r="C55" s="1" t="s">
        <v>37</v>
      </c>
      <c r="D55" s="1" t="s">
        <v>13</v>
      </c>
      <c r="E55" s="2">
        <v>49.75</v>
      </c>
      <c r="F55" s="2">
        <v>0</v>
      </c>
      <c r="G55" s="4">
        <f t="shared" si="5"/>
        <v>0</v>
      </c>
      <c r="H55" s="5"/>
      <c r="I55" s="6"/>
    </row>
    <row r="56" spans="1:9" ht="15">
      <c r="A56">
        <v>43</v>
      </c>
      <c r="B56" s="3">
        <v>460650051</v>
      </c>
      <c r="C56" s="1" t="s">
        <v>38</v>
      </c>
      <c r="D56" s="1" t="s">
        <v>33</v>
      </c>
      <c r="E56" s="2">
        <v>55</v>
      </c>
      <c r="F56" s="2">
        <v>0</v>
      </c>
      <c r="G56" s="4">
        <f t="shared" si="5"/>
        <v>0</v>
      </c>
      <c r="H56" s="5"/>
      <c r="I56" s="6"/>
    </row>
    <row r="57" spans="1:9" ht="15">
      <c r="A57">
        <v>44</v>
      </c>
      <c r="B57" s="3">
        <v>460200163</v>
      </c>
      <c r="C57" s="1" t="s">
        <v>39</v>
      </c>
      <c r="D57" s="1" t="s">
        <v>3</v>
      </c>
      <c r="E57" s="2">
        <v>87</v>
      </c>
      <c r="F57" s="2">
        <v>0</v>
      </c>
      <c r="G57" s="4">
        <f t="shared" si="5"/>
        <v>0</v>
      </c>
      <c r="H57" s="5"/>
      <c r="I57" s="6"/>
    </row>
    <row r="58" spans="1:9" ht="15">
      <c r="A58">
        <v>45</v>
      </c>
      <c r="B58" s="3">
        <v>460030034</v>
      </c>
      <c r="C58" s="1" t="s">
        <v>40</v>
      </c>
      <c r="D58" s="1" t="s">
        <v>33</v>
      </c>
      <c r="E58" s="2">
        <v>30.45</v>
      </c>
      <c r="F58" s="2">
        <v>0</v>
      </c>
      <c r="G58" s="4">
        <f t="shared" si="5"/>
        <v>0</v>
      </c>
      <c r="H58" s="5"/>
      <c r="I58" s="6"/>
    </row>
    <row r="59" spans="1:9" ht="15">
      <c r="A59">
        <v>46</v>
      </c>
      <c r="B59" s="3">
        <v>460420488</v>
      </c>
      <c r="C59" s="1" t="s">
        <v>34</v>
      </c>
      <c r="D59" s="1" t="s">
        <v>3</v>
      </c>
      <c r="E59" s="2">
        <v>87</v>
      </c>
      <c r="F59" s="2">
        <v>0</v>
      </c>
      <c r="G59" s="4">
        <f t="shared" si="5"/>
        <v>0</v>
      </c>
      <c r="H59" s="5"/>
      <c r="I59" s="6"/>
    </row>
    <row r="60" spans="1:9" ht="15">
      <c r="A60">
        <v>47</v>
      </c>
      <c r="B60" s="3">
        <v>460490012</v>
      </c>
      <c r="C60" s="1" t="s">
        <v>35</v>
      </c>
      <c r="D60" s="1" t="s">
        <v>3</v>
      </c>
      <c r="E60" s="2">
        <v>87</v>
      </c>
      <c r="F60" s="2">
        <v>0</v>
      </c>
      <c r="G60" s="4">
        <f t="shared" si="5"/>
        <v>0</v>
      </c>
      <c r="H60" s="5"/>
      <c r="I60" s="6"/>
    </row>
    <row r="61" spans="1:9" ht="15">
      <c r="A61">
        <v>48</v>
      </c>
      <c r="B61" s="3">
        <v>460600001</v>
      </c>
      <c r="C61" s="1" t="s">
        <v>36</v>
      </c>
      <c r="D61" s="1" t="s">
        <v>13</v>
      </c>
      <c r="E61" s="2">
        <v>24.36</v>
      </c>
      <c r="F61" s="2">
        <v>0</v>
      </c>
      <c r="G61" s="4">
        <f t="shared" si="5"/>
        <v>0</v>
      </c>
      <c r="H61" s="5"/>
      <c r="I61" s="6"/>
    </row>
    <row r="62" spans="1:9" ht="15">
      <c r="A62">
        <v>49</v>
      </c>
      <c r="B62" s="3">
        <v>460650015</v>
      </c>
      <c r="C62" s="1" t="s">
        <v>37</v>
      </c>
      <c r="D62" s="1" t="s">
        <v>13</v>
      </c>
      <c r="E62" s="2">
        <v>13.7</v>
      </c>
      <c r="F62" s="2">
        <v>0</v>
      </c>
      <c r="G62" s="4">
        <f t="shared" si="5"/>
        <v>0</v>
      </c>
      <c r="H62" s="5"/>
      <c r="I62" s="6"/>
    </row>
    <row r="63" spans="1:9" ht="15">
      <c r="A63">
        <v>50</v>
      </c>
      <c r="B63" s="3">
        <v>460650052</v>
      </c>
      <c r="C63" s="1" t="s">
        <v>41</v>
      </c>
      <c r="D63" s="1" t="s">
        <v>33</v>
      </c>
      <c r="E63" s="2">
        <v>30.45</v>
      </c>
      <c r="F63" s="2">
        <v>0</v>
      </c>
      <c r="G63" s="4">
        <f t="shared" si="5"/>
        <v>0</v>
      </c>
      <c r="H63" s="5"/>
      <c r="I63" s="6"/>
    </row>
    <row r="64" spans="1:9" ht="15">
      <c r="A64">
        <v>51</v>
      </c>
      <c r="B64" s="3">
        <v>460100006</v>
      </c>
      <c r="C64" s="1" t="s">
        <v>42</v>
      </c>
      <c r="D64" s="1" t="s">
        <v>0</v>
      </c>
      <c r="E64" s="2">
        <v>5</v>
      </c>
      <c r="F64" s="2">
        <v>0</v>
      </c>
      <c r="G64" s="4">
        <f t="shared" si="5"/>
        <v>0</v>
      </c>
      <c r="H64" s="5"/>
      <c r="I64" s="6"/>
    </row>
    <row r="65" spans="1:9" ht="15">
      <c r="A65">
        <v>52</v>
      </c>
      <c r="B65" s="3">
        <v>460050703</v>
      </c>
      <c r="C65" s="1" t="s">
        <v>43</v>
      </c>
      <c r="D65" s="1" t="s">
        <v>13</v>
      </c>
      <c r="E65" s="2">
        <v>10</v>
      </c>
      <c r="F65" s="2">
        <v>0</v>
      </c>
      <c r="G65" s="4">
        <f t="shared" si="5"/>
        <v>0</v>
      </c>
      <c r="H65" s="5"/>
      <c r="I65" s="6"/>
    </row>
    <row r="66" spans="1:9" ht="15">
      <c r="A66">
        <v>53</v>
      </c>
      <c r="B66" s="3">
        <v>460600001</v>
      </c>
      <c r="C66" s="1" t="s">
        <v>36</v>
      </c>
      <c r="D66" s="1" t="s">
        <v>13</v>
      </c>
      <c r="E66" s="2">
        <v>10</v>
      </c>
      <c r="F66" s="2">
        <v>0</v>
      </c>
      <c r="G66" s="4">
        <f t="shared" si="5"/>
        <v>0</v>
      </c>
      <c r="H66" s="5"/>
      <c r="I66" s="6"/>
    </row>
    <row r="67" spans="1:9" ht="15">
      <c r="A67">
        <v>54</v>
      </c>
      <c r="B67" s="3">
        <v>460710001</v>
      </c>
      <c r="C67" s="1" t="s">
        <v>44</v>
      </c>
      <c r="D67" s="1" t="s">
        <v>3</v>
      </c>
      <c r="E67" s="2">
        <v>190</v>
      </c>
      <c r="F67" s="2">
        <v>0</v>
      </c>
      <c r="G67" s="4">
        <f t="shared" si="5"/>
        <v>0</v>
      </c>
      <c r="H67" s="5"/>
      <c r="I67" s="6"/>
    </row>
    <row r="68" spans="1:9" ht="15">
      <c r="A68" s="14">
        <v>55</v>
      </c>
      <c r="B68" s="16">
        <v>460710002</v>
      </c>
      <c r="C68" s="15" t="s">
        <v>45</v>
      </c>
      <c r="D68" s="15" t="s">
        <v>3</v>
      </c>
      <c r="E68" s="17">
        <v>190</v>
      </c>
      <c r="F68" s="17">
        <v>0</v>
      </c>
      <c r="G68" s="18">
        <f t="shared" si="5"/>
        <v>0</v>
      </c>
      <c r="H68" s="19"/>
      <c r="I68" s="20"/>
    </row>
    <row r="69" spans="2:9" s="7" customFormat="1" ht="15">
      <c r="B69" s="22"/>
      <c r="C69" s="21" t="s">
        <v>84</v>
      </c>
      <c r="D69" s="21"/>
      <c r="E69" s="23"/>
      <c r="F69" s="23"/>
      <c r="G69" s="24">
        <f>SUM(G50:G68)</f>
        <v>0</v>
      </c>
      <c r="H69" s="25"/>
      <c r="I69" s="26"/>
    </row>
    <row r="70" spans="1:9" s="8" customFormat="1" ht="20.1" customHeight="1">
      <c r="A70" s="8" t="s">
        <v>89</v>
      </c>
      <c r="B70" s="9"/>
      <c r="C70" s="27"/>
      <c r="D70" s="27"/>
      <c r="E70" s="10"/>
      <c r="F70" s="10"/>
      <c r="G70" s="11"/>
      <c r="H70" s="12"/>
      <c r="I70" s="13"/>
    </row>
    <row r="71" spans="1:9" ht="15">
      <c r="A71">
        <v>56</v>
      </c>
      <c r="B71" s="3">
        <v>219001123</v>
      </c>
      <c r="C71" s="1" t="s">
        <v>46</v>
      </c>
      <c r="D71" s="1" t="s">
        <v>13</v>
      </c>
      <c r="E71" s="2">
        <v>2</v>
      </c>
      <c r="F71" s="2">
        <v>0</v>
      </c>
      <c r="G71" s="4">
        <f>E71*F71</f>
        <v>0</v>
      </c>
      <c r="H71" s="5"/>
      <c r="I71" s="6"/>
    </row>
    <row r="72" spans="1:9" ht="15">
      <c r="A72">
        <v>57</v>
      </c>
      <c r="B72" s="3">
        <v>219990050</v>
      </c>
      <c r="C72" s="1" t="s">
        <v>47</v>
      </c>
      <c r="D72" s="1" t="s">
        <v>48</v>
      </c>
      <c r="E72" s="2">
        <v>8</v>
      </c>
      <c r="F72" s="2">
        <v>0</v>
      </c>
      <c r="G72" s="4">
        <f>E72*F72</f>
        <v>0</v>
      </c>
      <c r="H72" s="5"/>
      <c r="I72" s="6"/>
    </row>
    <row r="73" spans="1:9" ht="15">
      <c r="A73">
        <v>58</v>
      </c>
      <c r="B73" s="3">
        <v>219990049</v>
      </c>
      <c r="C73" s="1" t="s">
        <v>49</v>
      </c>
      <c r="D73" s="1" t="s">
        <v>48</v>
      </c>
      <c r="E73" s="2">
        <v>4</v>
      </c>
      <c r="F73" s="2">
        <v>0</v>
      </c>
      <c r="G73" s="4">
        <f>E73*F73</f>
        <v>0</v>
      </c>
      <c r="H73" s="5"/>
      <c r="I73" s="6"/>
    </row>
    <row r="74" spans="1:9" ht="15">
      <c r="A74" s="14">
        <v>59</v>
      </c>
      <c r="B74" s="16">
        <v>219990077</v>
      </c>
      <c r="C74" s="15" t="s">
        <v>50</v>
      </c>
      <c r="D74" s="14"/>
      <c r="E74" s="17">
        <v>1</v>
      </c>
      <c r="F74" s="17">
        <v>0</v>
      </c>
      <c r="G74" s="18">
        <f>E74*F74</f>
        <v>0</v>
      </c>
      <c r="H74" s="19"/>
      <c r="I74" s="20"/>
    </row>
    <row r="75" spans="2:9" s="7" customFormat="1" ht="15">
      <c r="B75" s="22"/>
      <c r="C75" s="21" t="s">
        <v>84</v>
      </c>
      <c r="E75" s="23"/>
      <c r="F75" s="23"/>
      <c r="G75" s="24">
        <f>SUM(G71:G74)</f>
        <v>0</v>
      </c>
      <c r="H75" s="25"/>
      <c r="I75" s="26"/>
    </row>
    <row r="76" spans="1:9" s="8" customFormat="1" ht="20.1" customHeight="1">
      <c r="A76" s="8" t="s">
        <v>83</v>
      </c>
      <c r="B76" s="9"/>
      <c r="C76" s="27"/>
      <c r="E76" s="10"/>
      <c r="F76" s="10"/>
      <c r="G76" s="11"/>
      <c r="H76" s="12"/>
      <c r="I76" s="13"/>
    </row>
    <row r="77" spans="1:9" ht="15">
      <c r="A77" s="14">
        <v>60</v>
      </c>
      <c r="B77" s="16">
        <v>0</v>
      </c>
      <c r="C77" s="15" t="s">
        <v>51</v>
      </c>
      <c r="D77" s="15" t="s">
        <v>0</v>
      </c>
      <c r="E77" s="17">
        <v>1</v>
      </c>
      <c r="F77" s="17">
        <v>0</v>
      </c>
      <c r="G77" s="18">
        <f>E77*F77</f>
        <v>0</v>
      </c>
      <c r="H77" s="19">
        <v>0</v>
      </c>
      <c r="I77" s="20">
        <f>E77*H77</f>
        <v>0</v>
      </c>
    </row>
    <row r="78" spans="2:9" s="7" customFormat="1" ht="15">
      <c r="B78" s="22"/>
      <c r="C78" s="21" t="s">
        <v>84</v>
      </c>
      <c r="D78" s="21"/>
      <c r="E78" s="23"/>
      <c r="F78" s="23"/>
      <c r="G78" s="24">
        <f>SUM(G77:G77)</f>
        <v>0</v>
      </c>
      <c r="H78" s="25"/>
      <c r="I78" s="26">
        <f>SUM(I77:I77)</f>
        <v>0</v>
      </c>
    </row>
    <row r="79" spans="1:9" s="8" customFormat="1" ht="20.1" customHeight="1">
      <c r="A79" s="8" t="s">
        <v>85</v>
      </c>
      <c r="B79" s="9"/>
      <c r="C79" s="27"/>
      <c r="D79" s="27"/>
      <c r="E79" s="10"/>
      <c r="F79" s="10"/>
      <c r="G79" s="11"/>
      <c r="H79" s="12"/>
      <c r="I79" s="13"/>
    </row>
    <row r="80" spans="1:9" ht="15">
      <c r="A80">
        <v>61</v>
      </c>
      <c r="B80" s="3">
        <v>46613</v>
      </c>
      <c r="C80" s="1" t="s">
        <v>52</v>
      </c>
      <c r="D80" s="1" t="s">
        <v>3</v>
      </c>
      <c r="E80" s="2">
        <v>110</v>
      </c>
      <c r="F80" s="2">
        <v>0</v>
      </c>
      <c r="G80" s="4">
        <f aca="true" t="shared" si="6" ref="G80:G92">E80*F80</f>
        <v>0</v>
      </c>
      <c r="H80" s="5">
        <v>0</v>
      </c>
      <c r="I80" s="6">
        <f aca="true" t="shared" si="7" ref="I80:I92">E80*H80</f>
        <v>0</v>
      </c>
    </row>
    <row r="81" spans="1:9" ht="15">
      <c r="A81">
        <v>62</v>
      </c>
      <c r="B81" s="3">
        <v>46623</v>
      </c>
      <c r="C81" s="1" t="s">
        <v>53</v>
      </c>
      <c r="D81" s="1" t="s">
        <v>3</v>
      </c>
      <c r="E81" s="2">
        <v>4</v>
      </c>
      <c r="F81" s="2">
        <v>0</v>
      </c>
      <c r="G81" s="4">
        <f t="shared" si="6"/>
        <v>0</v>
      </c>
      <c r="H81" s="5">
        <v>0</v>
      </c>
      <c r="I81" s="6">
        <f t="shared" si="7"/>
        <v>0</v>
      </c>
    </row>
    <row r="82" spans="1:9" ht="15">
      <c r="A82">
        <v>63</v>
      </c>
      <c r="B82" s="3">
        <v>46643</v>
      </c>
      <c r="C82" s="1" t="s">
        <v>54</v>
      </c>
      <c r="D82" s="1" t="s">
        <v>3</v>
      </c>
      <c r="E82" s="2">
        <v>2</v>
      </c>
      <c r="F82" s="2">
        <v>0</v>
      </c>
      <c r="G82" s="4">
        <f t="shared" si="6"/>
        <v>0</v>
      </c>
      <c r="H82" s="5">
        <v>0</v>
      </c>
      <c r="I82" s="6">
        <f t="shared" si="7"/>
        <v>0</v>
      </c>
    </row>
    <row r="83" spans="1:9" ht="15">
      <c r="A83">
        <v>64</v>
      </c>
      <c r="B83" s="3">
        <v>46653</v>
      </c>
      <c r="C83" s="1" t="s">
        <v>55</v>
      </c>
      <c r="D83" s="1" t="s">
        <v>3</v>
      </c>
      <c r="E83" s="2">
        <v>2</v>
      </c>
      <c r="F83" s="2">
        <v>0</v>
      </c>
      <c r="G83" s="4">
        <f t="shared" si="6"/>
        <v>0</v>
      </c>
      <c r="H83" s="5">
        <v>0</v>
      </c>
      <c r="I83" s="6">
        <f t="shared" si="7"/>
        <v>0</v>
      </c>
    </row>
    <row r="84" spans="1:9" ht="15">
      <c r="A84">
        <v>65</v>
      </c>
      <c r="B84" s="3">
        <v>101108</v>
      </c>
      <c r="C84" s="1" t="s">
        <v>56</v>
      </c>
      <c r="D84" s="1" t="s">
        <v>3</v>
      </c>
      <c r="E84" s="2">
        <v>180</v>
      </c>
      <c r="F84" s="2">
        <v>0</v>
      </c>
      <c r="G84" s="4">
        <f t="shared" si="6"/>
        <v>0</v>
      </c>
      <c r="H84" s="5">
        <v>0</v>
      </c>
      <c r="I84" s="6">
        <f t="shared" si="7"/>
        <v>0</v>
      </c>
    </row>
    <row r="85" spans="1:9" ht="15">
      <c r="A85">
        <v>66</v>
      </c>
      <c r="B85" s="3">
        <v>101214</v>
      </c>
      <c r="C85" s="1" t="s">
        <v>57</v>
      </c>
      <c r="D85" s="1" t="s">
        <v>3</v>
      </c>
      <c r="E85" s="2">
        <v>11</v>
      </c>
      <c r="F85" s="2">
        <v>0</v>
      </c>
      <c r="G85" s="4">
        <f t="shared" si="6"/>
        <v>0</v>
      </c>
      <c r="H85" s="5">
        <v>0</v>
      </c>
      <c r="I85" s="6">
        <f t="shared" si="7"/>
        <v>0</v>
      </c>
    </row>
    <row r="86" spans="1:9" ht="15">
      <c r="A86">
        <v>67</v>
      </c>
      <c r="B86" s="3">
        <v>190113</v>
      </c>
      <c r="C86" s="1" t="s">
        <v>58</v>
      </c>
      <c r="D86" s="1" t="s">
        <v>0</v>
      </c>
      <c r="E86" s="2">
        <v>4</v>
      </c>
      <c r="F86" s="2">
        <v>0</v>
      </c>
      <c r="G86" s="4">
        <f t="shared" si="6"/>
        <v>0</v>
      </c>
      <c r="H86" s="5">
        <v>0</v>
      </c>
      <c r="I86" s="6">
        <f t="shared" si="7"/>
        <v>0</v>
      </c>
    </row>
    <row r="87" spans="1:9" ht="15">
      <c r="A87">
        <v>68</v>
      </c>
      <c r="B87" s="3">
        <v>190114</v>
      </c>
      <c r="C87" s="1" t="s">
        <v>59</v>
      </c>
      <c r="D87" s="1" t="s">
        <v>0</v>
      </c>
      <c r="E87" s="2">
        <v>12</v>
      </c>
      <c r="F87" s="2">
        <v>0</v>
      </c>
      <c r="G87" s="4">
        <f t="shared" si="6"/>
        <v>0</v>
      </c>
      <c r="H87" s="5">
        <v>0</v>
      </c>
      <c r="I87" s="6">
        <f t="shared" si="7"/>
        <v>0</v>
      </c>
    </row>
    <row r="88" spans="1:9" ht="15">
      <c r="A88">
        <v>69</v>
      </c>
      <c r="B88" s="3">
        <v>192314</v>
      </c>
      <c r="C88" s="1" t="s">
        <v>60</v>
      </c>
      <c r="D88" s="1" t="s">
        <v>0</v>
      </c>
      <c r="E88" s="2">
        <v>4</v>
      </c>
      <c r="F88" s="2">
        <v>0</v>
      </c>
      <c r="G88" s="4">
        <f t="shared" si="6"/>
        <v>0</v>
      </c>
      <c r="H88" s="5">
        <v>0</v>
      </c>
      <c r="I88" s="6">
        <f t="shared" si="7"/>
        <v>0</v>
      </c>
    </row>
    <row r="89" spans="1:9" ht="15">
      <c r="A89">
        <v>70</v>
      </c>
      <c r="B89" s="3">
        <v>295401</v>
      </c>
      <c r="C89" s="1" t="s">
        <v>61</v>
      </c>
      <c r="D89" s="1" t="s">
        <v>0</v>
      </c>
      <c r="E89" s="2">
        <v>26</v>
      </c>
      <c r="F89" s="2">
        <v>0</v>
      </c>
      <c r="G89" s="4">
        <f t="shared" si="6"/>
        <v>0</v>
      </c>
      <c r="H89" s="5">
        <v>0</v>
      </c>
      <c r="I89" s="6">
        <f t="shared" si="7"/>
        <v>0</v>
      </c>
    </row>
    <row r="90" spans="1:9" ht="15">
      <c r="A90">
        <v>71</v>
      </c>
      <c r="B90" s="3">
        <v>312011</v>
      </c>
      <c r="C90" s="1" t="s">
        <v>62</v>
      </c>
      <c r="D90" s="1" t="s">
        <v>0</v>
      </c>
      <c r="E90" s="2">
        <v>1</v>
      </c>
      <c r="F90" s="2">
        <v>0</v>
      </c>
      <c r="G90" s="4">
        <f t="shared" si="6"/>
        <v>0</v>
      </c>
      <c r="H90" s="5">
        <v>0</v>
      </c>
      <c r="I90" s="6">
        <f t="shared" si="7"/>
        <v>0</v>
      </c>
    </row>
    <row r="91" spans="1:9" ht="15">
      <c r="A91">
        <v>72</v>
      </c>
      <c r="B91" s="3">
        <v>321500</v>
      </c>
      <c r="C91" s="1" t="s">
        <v>63</v>
      </c>
      <c r="D91" s="1" t="s">
        <v>3</v>
      </c>
      <c r="E91" s="2">
        <v>180</v>
      </c>
      <c r="F91" s="2">
        <v>0</v>
      </c>
      <c r="G91" s="4">
        <f t="shared" si="6"/>
        <v>0</v>
      </c>
      <c r="H91" s="5">
        <v>0</v>
      </c>
      <c r="I91" s="6">
        <f t="shared" si="7"/>
        <v>0</v>
      </c>
    </row>
    <row r="92" spans="1:9" ht="15">
      <c r="A92" s="14">
        <v>73</v>
      </c>
      <c r="B92" s="16">
        <v>425281</v>
      </c>
      <c r="C92" s="15" t="s">
        <v>64</v>
      </c>
      <c r="D92" s="15" t="s">
        <v>0</v>
      </c>
      <c r="E92" s="17">
        <v>1</v>
      </c>
      <c r="F92" s="17">
        <v>0</v>
      </c>
      <c r="G92" s="18">
        <f t="shared" si="6"/>
        <v>0</v>
      </c>
      <c r="H92" s="19">
        <v>0</v>
      </c>
      <c r="I92" s="20">
        <f t="shared" si="7"/>
        <v>0</v>
      </c>
    </row>
    <row r="93" spans="2:9" s="7" customFormat="1" ht="15">
      <c r="B93" s="22"/>
      <c r="C93" s="21" t="s">
        <v>84</v>
      </c>
      <c r="D93" s="21"/>
      <c r="E93" s="23"/>
      <c r="F93" s="23"/>
      <c r="G93" s="24">
        <f>SUM(G80:G92)</f>
        <v>0</v>
      </c>
      <c r="H93" s="25"/>
      <c r="I93" s="26">
        <f>SUM(I80:I92)</f>
        <v>0</v>
      </c>
    </row>
    <row r="94" spans="1:9" s="8" customFormat="1" ht="20.1" customHeight="1">
      <c r="A94" s="8" t="s">
        <v>87</v>
      </c>
      <c r="B94" s="9"/>
      <c r="C94" s="27"/>
      <c r="D94" s="27"/>
      <c r="E94" s="10"/>
      <c r="F94" s="10"/>
      <c r="G94" s="11"/>
      <c r="H94" s="12"/>
      <c r="I94" s="13"/>
    </row>
    <row r="95" spans="1:9" ht="15">
      <c r="A95">
        <v>74</v>
      </c>
      <c r="B95" s="3">
        <v>210010123</v>
      </c>
      <c r="C95" s="1" t="s">
        <v>65</v>
      </c>
      <c r="D95" s="1" t="s">
        <v>3</v>
      </c>
      <c r="E95" s="2">
        <v>180</v>
      </c>
      <c r="F95" s="2">
        <v>0</v>
      </c>
      <c r="G95" s="4">
        <f aca="true" t="shared" si="8" ref="G95:G102">E95*F95</f>
        <v>0</v>
      </c>
      <c r="H95" s="5"/>
      <c r="I95" s="6"/>
    </row>
    <row r="96" spans="1:9" ht="15">
      <c r="A96">
        <v>75</v>
      </c>
      <c r="B96" s="3">
        <v>210010453</v>
      </c>
      <c r="C96" s="1" t="s">
        <v>66</v>
      </c>
      <c r="D96" s="1" t="s">
        <v>0</v>
      </c>
      <c r="E96" s="2">
        <v>1</v>
      </c>
      <c r="F96" s="2">
        <v>0</v>
      </c>
      <c r="G96" s="4">
        <f t="shared" si="8"/>
        <v>0</v>
      </c>
      <c r="H96" s="5"/>
      <c r="I96" s="6"/>
    </row>
    <row r="97" spans="1:9" ht="15">
      <c r="A97">
        <v>76</v>
      </c>
      <c r="B97" s="3">
        <v>210100642</v>
      </c>
      <c r="C97" s="1" t="s">
        <v>67</v>
      </c>
      <c r="D97" s="1" t="s">
        <v>0</v>
      </c>
      <c r="E97" s="2">
        <v>4</v>
      </c>
      <c r="F97" s="2">
        <v>0</v>
      </c>
      <c r="G97" s="4">
        <f t="shared" si="8"/>
        <v>0</v>
      </c>
      <c r="H97" s="5"/>
      <c r="I97" s="6"/>
    </row>
    <row r="98" spans="1:9" ht="15">
      <c r="A98">
        <v>77</v>
      </c>
      <c r="B98" s="3">
        <v>210111511</v>
      </c>
      <c r="C98" s="1" t="s">
        <v>68</v>
      </c>
      <c r="D98" s="1" t="s">
        <v>0</v>
      </c>
      <c r="E98" s="2">
        <v>1</v>
      </c>
      <c r="F98" s="2">
        <v>0</v>
      </c>
      <c r="G98" s="4">
        <f t="shared" si="8"/>
        <v>0</v>
      </c>
      <c r="H98" s="5"/>
      <c r="I98" s="6"/>
    </row>
    <row r="99" spans="1:9" ht="15">
      <c r="A99">
        <v>78</v>
      </c>
      <c r="B99" s="3">
        <v>210190003</v>
      </c>
      <c r="C99" s="1" t="s">
        <v>69</v>
      </c>
      <c r="D99" s="1" t="s">
        <v>0</v>
      </c>
      <c r="E99" s="2">
        <v>1</v>
      </c>
      <c r="F99" s="2">
        <v>0</v>
      </c>
      <c r="G99" s="4">
        <f t="shared" si="8"/>
        <v>0</v>
      </c>
      <c r="H99" s="5"/>
      <c r="I99" s="6"/>
    </row>
    <row r="100" spans="1:9" ht="15">
      <c r="A100">
        <v>79</v>
      </c>
      <c r="B100" s="3">
        <v>210220301</v>
      </c>
      <c r="C100" s="1" t="s">
        <v>28</v>
      </c>
      <c r="D100" s="1" t="s">
        <v>0</v>
      </c>
      <c r="E100" s="2">
        <v>32</v>
      </c>
      <c r="F100" s="2">
        <v>0</v>
      </c>
      <c r="G100" s="4">
        <f t="shared" si="8"/>
        <v>0</v>
      </c>
      <c r="H100" s="5"/>
      <c r="I100" s="6"/>
    </row>
    <row r="101" spans="1:9" ht="15">
      <c r="A101">
        <v>80</v>
      </c>
      <c r="B101" s="3">
        <v>210810048</v>
      </c>
      <c r="C101" s="1" t="s">
        <v>70</v>
      </c>
      <c r="D101" s="1" t="s">
        <v>3</v>
      </c>
      <c r="E101" s="2">
        <v>180</v>
      </c>
      <c r="F101" s="2">
        <v>0</v>
      </c>
      <c r="G101" s="4">
        <f t="shared" si="8"/>
        <v>0</v>
      </c>
      <c r="H101" s="5"/>
      <c r="I101" s="6"/>
    </row>
    <row r="102" spans="1:9" ht="15">
      <c r="A102" s="14">
        <v>81</v>
      </c>
      <c r="B102" s="16">
        <v>210810105</v>
      </c>
      <c r="C102" s="15" t="s">
        <v>71</v>
      </c>
      <c r="D102" s="15" t="s">
        <v>3</v>
      </c>
      <c r="E102" s="17">
        <v>11</v>
      </c>
      <c r="F102" s="17">
        <v>0</v>
      </c>
      <c r="G102" s="18">
        <f t="shared" si="8"/>
        <v>0</v>
      </c>
      <c r="H102" s="19"/>
      <c r="I102" s="20"/>
    </row>
    <row r="103" spans="2:9" s="7" customFormat="1" ht="15">
      <c r="B103" s="22"/>
      <c r="C103" s="21" t="s">
        <v>84</v>
      </c>
      <c r="D103" s="21"/>
      <c r="E103" s="23"/>
      <c r="F103" s="23"/>
      <c r="G103" s="24">
        <f>SUM(G95:G102)</f>
        <v>0</v>
      </c>
      <c r="H103" s="25"/>
      <c r="I103" s="26"/>
    </row>
    <row r="104" spans="1:9" s="8" customFormat="1" ht="20.1" customHeight="1">
      <c r="A104" s="8" t="s">
        <v>88</v>
      </c>
      <c r="B104" s="9"/>
      <c r="C104" s="27"/>
      <c r="D104" s="27"/>
      <c r="E104" s="10"/>
      <c r="F104" s="10"/>
      <c r="G104" s="11"/>
      <c r="H104" s="12"/>
      <c r="I104" s="13"/>
    </row>
    <row r="105" spans="1:9" ht="15">
      <c r="A105" s="14">
        <v>82</v>
      </c>
      <c r="B105" s="16">
        <v>460510051</v>
      </c>
      <c r="C105" s="15" t="s">
        <v>72</v>
      </c>
      <c r="D105" s="15" t="s">
        <v>3</v>
      </c>
      <c r="E105" s="17">
        <v>110</v>
      </c>
      <c r="F105" s="17">
        <v>0</v>
      </c>
      <c r="G105" s="18">
        <f>E105*F105</f>
        <v>0</v>
      </c>
      <c r="H105" s="19"/>
      <c r="I105" s="20"/>
    </row>
    <row r="106" spans="3:9" s="7" customFormat="1" ht="15">
      <c r="C106" s="7" t="s">
        <v>84</v>
      </c>
      <c r="G106" s="24">
        <f>SUM(G105:G105)</f>
        <v>0</v>
      </c>
      <c r="I106" s="26">
        <f>SUM(I105:I105)</f>
        <v>0</v>
      </c>
    </row>
    <row r="108" ht="15">
      <c r="A108" t="s">
        <v>91</v>
      </c>
    </row>
    <row r="109" ht="15">
      <c r="A109" t="s">
        <v>91</v>
      </c>
    </row>
    <row r="110" ht="15">
      <c r="A110" t="s">
        <v>91</v>
      </c>
    </row>
  </sheetData>
  <printOptions/>
  <pageMargins left="0.7" right="0.7" top="0.787401575" bottom="0.787401575" header="0.3" footer="0.3"/>
  <pageSetup fitToHeight="0" fitToWidth="1" horizontalDpi="600" verticalDpi="600" orientation="portrait" paperSize="9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 topLeftCell="A1">
      <selection activeCell="B16" sqref="B16"/>
    </sheetView>
  </sheetViews>
  <sheetFormatPr defaultColWidth="9.140625" defaultRowHeight="15"/>
  <cols>
    <col min="3" max="3" width="14.28125" style="0" customWidth="1"/>
    <col min="4" max="4" width="13.8515625" style="0" customWidth="1"/>
    <col min="5" max="5" width="12.421875" style="0" customWidth="1"/>
    <col min="6" max="6" width="17.140625" style="0" customWidth="1"/>
  </cols>
  <sheetData>
    <row r="1" spans="2:3" ht="15">
      <c r="B1" s="37" t="s">
        <v>81</v>
      </c>
      <c r="C1" s="7" t="s">
        <v>140</v>
      </c>
    </row>
    <row r="2" spans="2:3" ht="15">
      <c r="B2" s="37" t="s">
        <v>82</v>
      </c>
      <c r="C2" s="7" t="s">
        <v>142</v>
      </c>
    </row>
    <row r="3" spans="1:6" ht="20.25">
      <c r="A3" s="28" t="s">
        <v>156</v>
      </c>
      <c r="B3" s="28"/>
      <c r="C3" s="28"/>
      <c r="D3" s="28"/>
      <c r="E3" s="28"/>
      <c r="F3" s="28"/>
    </row>
    <row r="4" spans="1:6" ht="15">
      <c r="A4" s="38" t="s">
        <v>73</v>
      </c>
      <c r="B4" s="38"/>
      <c r="C4" s="38"/>
      <c r="D4" s="38"/>
      <c r="E4" s="38"/>
      <c r="F4" s="86" t="s">
        <v>94</v>
      </c>
    </row>
    <row r="5" spans="1:6" ht="15">
      <c r="A5" s="39">
        <v>1</v>
      </c>
      <c r="B5" s="40" t="s">
        <v>117</v>
      </c>
      <c r="C5" s="40"/>
      <c r="D5" s="44"/>
      <c r="E5" s="55">
        <v>0</v>
      </c>
      <c r="F5" s="56"/>
    </row>
    <row r="6" spans="1:6" ht="15">
      <c r="A6" s="39">
        <v>2</v>
      </c>
      <c r="B6" s="40" t="s">
        <v>118</v>
      </c>
      <c r="C6" s="40"/>
      <c r="D6" s="44">
        <v>5</v>
      </c>
      <c r="E6" s="55">
        <f>SUM(F5)</f>
        <v>0</v>
      </c>
      <c r="F6" s="57">
        <f>SUM(E6/100)*5</f>
        <v>0</v>
      </c>
    </row>
    <row r="7" spans="1:6" ht="15">
      <c r="A7" s="45">
        <v>3</v>
      </c>
      <c r="B7" s="46" t="s">
        <v>119</v>
      </c>
      <c r="C7" s="46"/>
      <c r="D7" s="49"/>
      <c r="E7" s="58">
        <v>0</v>
      </c>
      <c r="F7" s="59">
        <f>SUM(F5:F6)</f>
        <v>0</v>
      </c>
    </row>
    <row r="8" spans="1:6" ht="15">
      <c r="A8" s="50"/>
      <c r="B8" s="51"/>
      <c r="C8" s="51"/>
      <c r="D8" s="54"/>
      <c r="E8" s="60"/>
      <c r="F8" s="61"/>
    </row>
    <row r="9" spans="1:6" ht="15">
      <c r="A9" s="39">
        <v>4</v>
      </c>
      <c r="B9" s="40" t="s">
        <v>120</v>
      </c>
      <c r="C9" s="40"/>
      <c r="D9" s="44">
        <v>15.23</v>
      </c>
      <c r="E9" s="62"/>
      <c r="F9" s="57">
        <f>SUM(D9*E9)</f>
        <v>0</v>
      </c>
    </row>
    <row r="10" spans="1:6" ht="15">
      <c r="A10" s="39">
        <v>5</v>
      </c>
      <c r="B10" s="40" t="s">
        <v>121</v>
      </c>
      <c r="C10" s="40"/>
      <c r="D10" s="44"/>
      <c r="E10" s="55">
        <v>0</v>
      </c>
      <c r="F10" s="56"/>
    </row>
    <row r="11" spans="1:6" ht="15">
      <c r="A11" s="39">
        <v>6</v>
      </c>
      <c r="B11" s="40" t="s">
        <v>122</v>
      </c>
      <c r="C11" s="40"/>
      <c r="D11" s="44"/>
      <c r="E11" s="55">
        <v>0</v>
      </c>
      <c r="F11" s="56"/>
    </row>
    <row r="12" spans="1:6" ht="15.75" thickBot="1">
      <c r="A12" s="81">
        <v>7</v>
      </c>
      <c r="B12" s="82" t="s">
        <v>123</v>
      </c>
      <c r="C12" s="82"/>
      <c r="D12" s="83"/>
      <c r="E12" s="84">
        <v>0</v>
      </c>
      <c r="F12" s="85">
        <f>SUM(F7:F11)</f>
        <v>0</v>
      </c>
    </row>
    <row r="13" spans="1:6" ht="15">
      <c r="A13" s="39">
        <v>9</v>
      </c>
      <c r="B13" s="80" t="s">
        <v>124</v>
      </c>
      <c r="C13" s="80"/>
      <c r="D13" s="44"/>
      <c r="E13" s="55">
        <v>0</v>
      </c>
      <c r="F13" s="57">
        <f>SUM(F12)</f>
        <v>0</v>
      </c>
    </row>
    <row r="14" spans="1:6" ht="15">
      <c r="A14" s="50"/>
      <c r="B14" s="51"/>
      <c r="C14" s="51"/>
      <c r="D14" s="54"/>
      <c r="E14" s="60"/>
      <c r="F14" s="61"/>
    </row>
    <row r="15" spans="1:6" ht="15">
      <c r="A15" s="50"/>
      <c r="B15" s="51"/>
      <c r="C15" s="51"/>
      <c r="D15" s="54"/>
      <c r="E15" s="60"/>
      <c r="F15" s="61"/>
    </row>
    <row r="16" spans="1:6" ht="15">
      <c r="A16" s="39"/>
      <c r="B16" s="40"/>
      <c r="C16" s="40"/>
      <c r="D16" s="44"/>
      <c r="E16" s="55"/>
      <c r="F16" s="57"/>
    </row>
  </sheetData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 topLeftCell="A4">
      <selection activeCell="C24" sqref="C24"/>
    </sheetView>
  </sheetViews>
  <sheetFormatPr defaultColWidth="9.140625" defaultRowHeight="15"/>
  <cols>
    <col min="2" max="2" width="13.00390625" style="0" customWidth="1"/>
    <col min="3" max="3" width="51.57421875" style="0" customWidth="1"/>
  </cols>
  <sheetData>
    <row r="1" spans="1:9" ht="15">
      <c r="A1" s="29"/>
      <c r="B1" s="36" t="s">
        <v>81</v>
      </c>
      <c r="C1" s="29" t="s">
        <v>140</v>
      </c>
      <c r="D1" s="29"/>
      <c r="E1" s="29"/>
      <c r="F1" s="29"/>
      <c r="G1" s="29"/>
      <c r="H1" s="29"/>
      <c r="I1" s="29"/>
    </row>
    <row r="2" spans="1:9" ht="15">
      <c r="A2" s="29"/>
      <c r="B2" s="36" t="s">
        <v>82</v>
      </c>
      <c r="C2" s="29" t="s">
        <v>143</v>
      </c>
      <c r="D2" s="29"/>
      <c r="E2" s="29"/>
      <c r="F2" s="29"/>
      <c r="G2" s="29"/>
      <c r="H2" s="29"/>
      <c r="I2" s="29"/>
    </row>
    <row r="3" spans="1:9" ht="20.25">
      <c r="A3" s="28" t="s">
        <v>90</v>
      </c>
      <c r="B3" s="28"/>
      <c r="C3" s="28"/>
      <c r="D3" s="28"/>
      <c r="E3" s="28"/>
      <c r="F3" s="28"/>
      <c r="G3" s="28"/>
      <c r="H3" s="28"/>
      <c r="I3" s="28"/>
    </row>
    <row r="4" spans="1:9" ht="15">
      <c r="A4" s="30" t="s">
        <v>73</v>
      </c>
      <c r="B4" s="31" t="s">
        <v>74</v>
      </c>
      <c r="C4" s="30" t="s">
        <v>75</v>
      </c>
      <c r="D4" s="30" t="s">
        <v>76</v>
      </c>
      <c r="E4" s="32" t="s">
        <v>77</v>
      </c>
      <c r="F4" s="32" t="s">
        <v>78</v>
      </c>
      <c r="G4" s="33" t="s">
        <v>79</v>
      </c>
      <c r="H4" s="34"/>
      <c r="I4" s="35"/>
    </row>
    <row r="5" spans="2:9" ht="15">
      <c r="B5" s="3"/>
      <c r="E5" s="2"/>
      <c r="F5" s="2"/>
      <c r="G5" s="4"/>
      <c r="H5" s="5"/>
      <c r="I5" s="6"/>
    </row>
    <row r="6" spans="1:9" ht="15.75">
      <c r="A6" s="8"/>
      <c r="B6" s="9" t="s">
        <v>125</v>
      </c>
      <c r="C6" s="8"/>
      <c r="D6" s="8"/>
      <c r="E6" s="10"/>
      <c r="F6" s="10"/>
      <c r="G6" s="11"/>
      <c r="H6" s="12"/>
      <c r="I6" s="13"/>
    </row>
    <row r="7" spans="1:9" ht="15">
      <c r="A7">
        <v>1</v>
      </c>
      <c r="B7" s="3">
        <v>171111</v>
      </c>
      <c r="C7" s="1" t="s">
        <v>126</v>
      </c>
      <c r="D7" s="1" t="s">
        <v>3</v>
      </c>
      <c r="E7" s="2">
        <v>16</v>
      </c>
      <c r="F7" s="2">
        <v>0</v>
      </c>
      <c r="G7" s="4">
        <f aca="true" t="shared" si="0" ref="G7:G19">E7*F7</f>
        <v>0</v>
      </c>
      <c r="H7" s="5"/>
      <c r="I7" s="6"/>
    </row>
    <row r="8" spans="1:9" ht="15">
      <c r="A8">
        <v>2</v>
      </c>
      <c r="B8" s="3">
        <v>290213</v>
      </c>
      <c r="C8" s="1" t="s">
        <v>127</v>
      </c>
      <c r="D8" s="1" t="s">
        <v>3</v>
      </c>
      <c r="E8" s="2">
        <v>2</v>
      </c>
      <c r="F8" s="2">
        <v>0</v>
      </c>
      <c r="G8" s="4">
        <f t="shared" si="0"/>
        <v>0</v>
      </c>
      <c r="H8" s="5"/>
      <c r="I8" s="6"/>
    </row>
    <row r="9" spans="1:9" ht="15">
      <c r="A9">
        <v>3</v>
      </c>
      <c r="B9" s="3">
        <v>312668</v>
      </c>
      <c r="C9" s="1" t="s">
        <v>128</v>
      </c>
      <c r="D9" s="1" t="s">
        <v>0</v>
      </c>
      <c r="E9" s="2">
        <v>6</v>
      </c>
      <c r="F9" s="2">
        <v>0</v>
      </c>
      <c r="G9" s="4">
        <f t="shared" si="0"/>
        <v>0</v>
      </c>
      <c r="H9" s="5"/>
      <c r="I9" s="6"/>
    </row>
    <row r="10" spans="1:9" ht="15">
      <c r="A10">
        <v>4</v>
      </c>
      <c r="B10" s="3">
        <v>436501</v>
      </c>
      <c r="C10" s="1" t="s">
        <v>129</v>
      </c>
      <c r="D10" s="1" t="s">
        <v>0</v>
      </c>
      <c r="E10" s="2">
        <v>4</v>
      </c>
      <c r="F10" s="2">
        <v>0</v>
      </c>
      <c r="G10" s="4">
        <f t="shared" si="0"/>
        <v>0</v>
      </c>
      <c r="H10" s="5"/>
      <c r="I10" s="6"/>
    </row>
    <row r="11" spans="1:9" ht="15">
      <c r="A11">
        <v>5</v>
      </c>
      <c r="B11" s="3">
        <v>436502</v>
      </c>
      <c r="C11" s="1" t="s">
        <v>130</v>
      </c>
      <c r="D11" s="1" t="s">
        <v>0</v>
      </c>
      <c r="E11" s="2">
        <v>1</v>
      </c>
      <c r="F11" s="2">
        <v>0</v>
      </c>
      <c r="G11" s="4">
        <f t="shared" si="0"/>
        <v>0</v>
      </c>
      <c r="H11" s="5"/>
      <c r="I11" s="6"/>
    </row>
    <row r="12" spans="1:9" ht="15">
      <c r="A12">
        <v>6</v>
      </c>
      <c r="B12" s="3">
        <v>438023</v>
      </c>
      <c r="C12" s="1" t="s">
        <v>131</v>
      </c>
      <c r="D12" s="1" t="s">
        <v>0</v>
      </c>
      <c r="E12" s="2">
        <v>1</v>
      </c>
      <c r="F12" s="2">
        <v>0</v>
      </c>
      <c r="G12" s="4">
        <f t="shared" si="0"/>
        <v>0</v>
      </c>
      <c r="H12" s="5"/>
      <c r="I12" s="6"/>
    </row>
    <row r="13" spans="1:9" ht="15">
      <c r="A13">
        <v>7</v>
      </c>
      <c r="B13" s="3">
        <v>762115</v>
      </c>
      <c r="C13" s="1" t="s">
        <v>132</v>
      </c>
      <c r="D13" s="1" t="s">
        <v>0</v>
      </c>
      <c r="E13" s="2">
        <v>1</v>
      </c>
      <c r="F13" s="2">
        <v>0</v>
      </c>
      <c r="G13" s="4">
        <f t="shared" si="0"/>
        <v>0</v>
      </c>
      <c r="H13" s="5"/>
      <c r="I13" s="6"/>
    </row>
    <row r="14" spans="1:9" ht="15">
      <c r="A14">
        <v>8</v>
      </c>
      <c r="B14" s="3">
        <v>762135</v>
      </c>
      <c r="C14" s="1" t="s">
        <v>133</v>
      </c>
      <c r="D14" s="1" t="s">
        <v>0</v>
      </c>
      <c r="E14" s="2">
        <v>1</v>
      </c>
      <c r="F14" s="2">
        <v>0</v>
      </c>
      <c r="G14" s="4">
        <f t="shared" si="0"/>
        <v>0</v>
      </c>
      <c r="H14" s="5"/>
      <c r="I14" s="6"/>
    </row>
    <row r="15" spans="1:9" ht="15">
      <c r="A15">
        <v>9</v>
      </c>
      <c r="B15" s="3">
        <v>762155</v>
      </c>
      <c r="C15" s="1" t="s">
        <v>134</v>
      </c>
      <c r="D15" s="1" t="s">
        <v>0</v>
      </c>
      <c r="E15" s="2">
        <v>1</v>
      </c>
      <c r="F15" s="2">
        <v>0</v>
      </c>
      <c r="G15" s="4">
        <f t="shared" si="0"/>
        <v>0</v>
      </c>
      <c r="H15" s="5"/>
      <c r="I15" s="6"/>
    </row>
    <row r="16" spans="1:9" ht="15">
      <c r="A16">
        <v>10</v>
      </c>
      <c r="B16" s="3">
        <v>762175</v>
      </c>
      <c r="C16" s="1" t="s">
        <v>135</v>
      </c>
      <c r="D16" s="1" t="s">
        <v>0</v>
      </c>
      <c r="E16" s="2">
        <v>1</v>
      </c>
      <c r="F16" s="2">
        <v>0</v>
      </c>
      <c r="G16" s="4">
        <f t="shared" si="0"/>
        <v>0</v>
      </c>
      <c r="H16" s="5"/>
      <c r="I16" s="6"/>
    </row>
    <row r="17" spans="1:9" ht="15">
      <c r="A17">
        <v>11</v>
      </c>
      <c r="B17" s="3">
        <v>762185</v>
      </c>
      <c r="C17" s="1" t="s">
        <v>136</v>
      </c>
      <c r="D17" s="1" t="s">
        <v>0</v>
      </c>
      <c r="E17" s="2">
        <v>1</v>
      </c>
      <c r="F17" s="2">
        <v>0</v>
      </c>
      <c r="G17" s="4">
        <f t="shared" si="0"/>
        <v>0</v>
      </c>
      <c r="H17" s="5"/>
      <c r="I17" s="6"/>
    </row>
    <row r="18" spans="1:9" ht="15">
      <c r="A18">
        <v>12</v>
      </c>
      <c r="B18" s="3">
        <v>782512</v>
      </c>
      <c r="C18" s="1" t="s">
        <v>137</v>
      </c>
      <c r="D18" s="1" t="s">
        <v>0</v>
      </c>
      <c r="E18" s="2">
        <v>7</v>
      </c>
      <c r="F18" s="2">
        <v>0</v>
      </c>
      <c r="G18" s="4">
        <f t="shared" si="0"/>
        <v>0</v>
      </c>
      <c r="H18" s="5"/>
      <c r="I18" s="6"/>
    </row>
    <row r="19" spans="1:9" ht="15">
      <c r="A19">
        <v>13</v>
      </c>
      <c r="B19" s="3">
        <v>788411</v>
      </c>
      <c r="C19" s="1" t="s">
        <v>138</v>
      </c>
      <c r="D19" s="1" t="s">
        <v>33</v>
      </c>
      <c r="E19" s="2">
        <v>1</v>
      </c>
      <c r="F19" s="2">
        <v>0</v>
      </c>
      <c r="G19" s="4">
        <f t="shared" si="0"/>
        <v>0</v>
      </c>
      <c r="H19" s="5"/>
      <c r="I19" s="6"/>
    </row>
    <row r="20" spans="1:9" ht="15">
      <c r="A20" s="14"/>
      <c r="B20" s="16"/>
      <c r="C20" s="15"/>
      <c r="D20" s="14"/>
      <c r="E20" s="17"/>
      <c r="F20" s="17"/>
      <c r="G20" s="18"/>
      <c r="H20" s="19"/>
      <c r="I20" s="20"/>
    </row>
    <row r="21" spans="1:9" ht="15">
      <c r="A21" s="7"/>
      <c r="B21" s="7"/>
      <c r="C21" s="7" t="s">
        <v>84</v>
      </c>
      <c r="D21" s="7"/>
      <c r="E21" s="7"/>
      <c r="F21" s="7"/>
      <c r="G21" s="24">
        <f>SUM(G7:G20)</f>
        <v>0</v>
      </c>
      <c r="H21" s="7"/>
      <c r="I21" s="26">
        <f>SUM(I7:I20)</f>
        <v>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Bodišová Andrea</cp:lastModifiedBy>
  <dcterms:created xsi:type="dcterms:W3CDTF">2019-03-25T22:34:35Z</dcterms:created>
  <dcterms:modified xsi:type="dcterms:W3CDTF">2019-03-28T09:19:18Z</dcterms:modified>
  <cp:category/>
  <cp:version/>
  <cp:contentType/>
  <cp:contentStatus/>
</cp:coreProperties>
</file>