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8132Lorecsocial - Oprava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'18132Lorecsocial - Oprava...'!$C$89:$K$289</definedName>
    <definedName name="_xlnm.Print_Area" localSheetId="1">'18132Lorecsocial - Oprava...'!$C$4:$J$34,'18132Lorecsocial - Oprava...'!$C$40:$J$73,'18132Lorecsocial - Oprava...'!$C$79:$K$289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'18132Lorecsocial - Oprava...'!$89:$89</definedName>
  </definedNames>
  <calcPr fullCalcOnLoad="1"/>
</workbook>
</file>

<file path=xl/sharedStrings.xml><?xml version="1.0" encoding="utf-8"?>
<sst xmlns="http://schemas.openxmlformats.org/spreadsheetml/2006/main" count="3515" uniqueCount="1075">
  <si>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</si>
  <si>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</si>
  <si>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</si>
  <si>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</si>
  <si>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</si>
  <si>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</si>
  <si>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</si>
  <si>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{8450a3b5-8634-4d58-b582-4cfd95eabbfe}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</si>
  <si>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</si>
  <si>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</si>
  <si>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</si>
  <si>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</si>
  <si>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</si>
  <si>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</si>
  <si>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</si>
  <si>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</si>
  <si>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18132Lorecsocial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</si>
  <si>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</si>
  <si>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</si>
  <si>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sociálního zařízení objektu č.p. 57, U Lorce, Kutná Hora</t>
  </si>
  <si>
    <t>0,1</t>
  </si>
  <si>
    <t>KSO:</t>
  </si>
  <si>
    <t/>
  </si>
  <si>
    <t>CC-CZ:</t>
  </si>
  <si>
    <t>1</t>
  </si>
  <si>
    <t>Místo:</t>
  </si>
  <si>
    <t>Kutná Hora - Šipší</t>
  </si>
  <si>
    <t>Datum:</t>
  </si>
  <si>
    <t>4. 10. 2018</t>
  </si>
  <si>
    <t>10</t>
  </si>
  <si>
    <t>100</t>
  </si>
  <si>
    <t>Zadavatel:</t>
  </si>
  <si>
    <t>IČ:</t>
  </si>
  <si>
    <t>Město Kutná Hora,Havlíčkovo nám.552,Kutná Hora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</si>
  <si>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</si>
  <si>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</si>
  <si>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</si>
  <si>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</si>
  <si>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</si>
  <si>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</si>
  <si>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</si>
  <si>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</si>
  <si>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</si>
  <si>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</si>
  <si>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</si>
  <si>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</si>
  <si>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</si>
  <si>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</si>
  <si>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</si>
  <si>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</si>
  <si>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</si>
  <si>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</si>
  <si>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</si>
  <si>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</si>
  <si>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</si>
  <si>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</si>
  <si>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</si>
  <si>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</si>
  <si>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</si>
  <si>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</si>
  <si>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</si>
  <si>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</si>
  <si>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</si>
  <si>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</si>
  <si>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</si>
  <si>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</si>
  <si>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</si>
  <si>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</si>
  <si>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</si>
  <si>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</si>
  <si>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</si>
  <si>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</si>
  <si>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</si>
  <si>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</si>
  <si>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</si>
  <si>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</si>
  <si>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</si>
  <si>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</si>
  <si>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</si>
  <si>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</si>
  <si>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</si>
  <si>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</si>
  <si>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</si>
  <si>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</si>
  <si>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</si>
  <si>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</si>
  <si>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</si>
  <si>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rezerva</t>
  </si>
  <si>
    <t>razerva</t>
  </si>
  <si>
    <t>5</t>
  </si>
  <si>
    <t>2</t>
  </si>
  <si>
    <t>malby</t>
  </si>
  <si>
    <t>59,179</t>
  </si>
  <si>
    <t>KRYCÍ LIST SOUPISU</t>
  </si>
  <si>
    <t>betmaz</t>
  </si>
  <si>
    <t>betonová mazanina</t>
  </si>
  <si>
    <t>2,158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</si>
  <si>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</si>
  <si>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</si>
  <si>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</si>
  <si>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</si>
  <si>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</si>
  <si>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</si>
  <si>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</si>
  <si>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</si>
  <si>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</si>
  <si>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</si>
  <si>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</si>
  <si>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</si>
  <si>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</si>
  <si>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</si>
  <si>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</si>
  <si>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</si>
  <si>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</si>
  <si>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</si>
  <si>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</si>
  <si>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</si>
  <si>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21-M - Elektromontáže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</si>
  <si>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</si>
  <si>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</si>
  <si>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</si>
  <si>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</si>
  <si>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</si>
  <si>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</si>
  <si>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</si>
  <si>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</si>
  <si>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</si>
  <si>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</si>
  <si>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</si>
  <si>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</si>
  <si>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</si>
  <si>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</si>
  <si>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</si>
  <si>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</si>
  <si>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</si>
  <si>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</si>
  <si>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</si>
  <si>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</si>
  <si>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</si>
  <si>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</si>
  <si>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</si>
  <si>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203</t>
  </si>
  <si>
    <t>K</t>
  </si>
  <si>
    <t>319201321</t>
  </si>
  <si>
    <t>Vyrovnání nerovného povrchu zdiva tl do 30 mm maltou</t>
  </si>
  <si>
    <t>m2</t>
  </si>
  <si>
    <t>CS ÚRS 2016 01</t>
  </si>
  <si>
    <t>4</t>
  </si>
  <si>
    <t>22970450</t>
  </si>
  <si>
    <t>237</t>
  </si>
  <si>
    <t>319202999</t>
  </si>
  <si>
    <t xml:space="preserve">Zazdívky, dozdívky,obezdívky zavěs WC, atd tl do 150 mm </t>
  </si>
  <si>
    <t>1932019423</t>
  </si>
  <si>
    <t>6</t>
  </si>
  <si>
    <t>Úpravy povrchů, podlahy a osazování výplní</t>
  </si>
  <si>
    <t>611325422</t>
  </si>
  <si>
    <t>Oprava vápenocementové nebo vápenné omítky vnitřních ploch štukové dvouvrstvé, tloušťky do 20 mm stropů, v rozsahu opravované plochy přes 10 do 30%</t>
  </si>
  <si>
    <t>-1945799928</t>
  </si>
  <si>
    <t>79</t>
  </si>
  <si>
    <t>612131121</t>
  </si>
  <si>
    <t>Penetrace akrylát-silikonová vnitřních stěn nanášená ručně</t>
  </si>
  <si>
    <t>-756497432</t>
  </si>
  <si>
    <t>78</t>
  </si>
  <si>
    <t>612311131</t>
  </si>
  <si>
    <t>Potažení vnitřních stěn vápenným štukem tloušťky do 3 mm</t>
  </si>
  <si>
    <t>904177884</t>
  </si>
  <si>
    <t>77</t>
  </si>
  <si>
    <t>612325302</t>
  </si>
  <si>
    <t>Vápenocementová štuková omítka ostění nebo nadpraží</t>
  </si>
  <si>
    <t>-188756258</t>
  </si>
  <si>
    <t>76</t>
  </si>
  <si>
    <t>612325413</t>
  </si>
  <si>
    <t>Oprava vnitřní vápenocementové hladké omítky stěn v rozsahu plochy do 50%</t>
  </si>
  <si>
    <t>950475228</t>
  </si>
  <si>
    <t>8</t>
  </si>
  <si>
    <t>612331121</t>
  </si>
  <si>
    <t>Omítka cementová vnitřních ploch nanášená ručně jednovrstvá, tloušťky do 10 mm hladká svislých konstrukcí stěn</t>
  </si>
  <si>
    <t>1866075030</t>
  </si>
  <si>
    <t>619995001</t>
  </si>
  <si>
    <t>Začištění omítek (s dodáním hmot) kolem oken, dveří, podlah, obkladů apod.</t>
  </si>
  <si>
    <t>m</t>
  </si>
  <si>
    <t>-2072943050</t>
  </si>
  <si>
    <t>11</t>
  </si>
  <si>
    <t>631311115</t>
  </si>
  <si>
    <t>Mazanina tl do 80 mm z betonu prostého tř. C 20/25</t>
  </si>
  <si>
    <t>m3</t>
  </si>
  <si>
    <t>626385553</t>
  </si>
  <si>
    <t>12</t>
  </si>
  <si>
    <t>631319171</t>
  </si>
  <si>
    <t>Příplatek k mazanině tl do 80 mm za stržení povrchu spodní vrstvy před vložením výztuže</t>
  </si>
  <si>
    <t>541453104</t>
  </si>
  <si>
    <t>13</t>
  </si>
  <si>
    <t>631362021</t>
  </si>
  <si>
    <t>Výztuž mazanin svařovanými sítěmi Kari</t>
  </si>
  <si>
    <t>t</t>
  </si>
  <si>
    <t>-77154012</t>
  </si>
  <si>
    <t>9</t>
  </si>
  <si>
    <t>Ostatní konstrukce a práce-bourání</t>
  </si>
  <si>
    <t>18</t>
  </si>
  <si>
    <t>949101111</t>
  </si>
  <si>
    <t>Lešení pomocné pro objekty pozemních staveb s lešeňovou podlahou v do 1,9 m zatížení do 150 kg/m2</t>
  </si>
  <si>
    <t>1231670169</t>
  </si>
  <si>
    <t>19</t>
  </si>
  <si>
    <t>952901111</t>
  </si>
  <si>
    <t>Vyčištění budov bytové a občanské výstavby při výšce podlaží do 4 m</t>
  </si>
  <si>
    <t>-229559750</t>
  </si>
  <si>
    <t>22</t>
  </si>
  <si>
    <t>965042141</t>
  </si>
  <si>
    <t>Bourání podkladů pod dlažby nebo litých celistvých podlah a mazanin betonových nebo z litého asfaltu tl. do 100 mm, plochy přes 4 m2</t>
  </si>
  <si>
    <t>1376303524</t>
  </si>
  <si>
    <t>23</t>
  </si>
  <si>
    <t>965082923</t>
  </si>
  <si>
    <t>Odstranění násypu pod podlahami nebo ochranného násypu na střechách tl. do 100 mm, plochy přes 2 m2</t>
  </si>
  <si>
    <t>724872081</t>
  </si>
  <si>
    <t>202</t>
  </si>
  <si>
    <t>967031142</t>
  </si>
  <si>
    <t>Přisekání rovných ostění v cihelném zdivu na MC</t>
  </si>
  <si>
    <t>284013864</t>
  </si>
  <si>
    <t>198</t>
  </si>
  <si>
    <t>968072245</t>
  </si>
  <si>
    <t>Vybourání kovových rámů oken jednoduchých včetně křídel pl do 2 m2</t>
  </si>
  <si>
    <t>1287449985</t>
  </si>
  <si>
    <t>216</t>
  </si>
  <si>
    <t>978013161</t>
  </si>
  <si>
    <t>Otlučení vnitřní vápenné nebo vápenocementové omítky stěn stěn v rozsahu do 50 %</t>
  </si>
  <si>
    <t>999864996</t>
  </si>
  <si>
    <t>27</t>
  </si>
  <si>
    <t>978013191</t>
  </si>
  <si>
    <t>Otlučení omítek vápenných nebo vápenocementových stěn, stropů vnitřních stěn s vyškrabáním spar, s očištěním zdiva, v rozsahu do 100 %</t>
  </si>
  <si>
    <t>-943000355</t>
  </si>
  <si>
    <t>28</t>
  </si>
  <si>
    <t>979011111</t>
  </si>
  <si>
    <t>Svislá doprava suti a vybouraných hmot za prvé podlaží</t>
  </si>
  <si>
    <t>1125721673</t>
  </si>
  <si>
    <t>29</t>
  </si>
  <si>
    <t>979081111</t>
  </si>
  <si>
    <t>Odvoz suti a vybouraných hmot na skládku do 1 km</t>
  </si>
  <si>
    <t>-680088159</t>
  </si>
  <si>
    <t>30</t>
  </si>
  <si>
    <t>979081121</t>
  </si>
  <si>
    <t>Odvoz suti a vybouraných hmot na skládku ZKD 1 km přes 1 km</t>
  </si>
  <si>
    <t>-250097961</t>
  </si>
  <si>
    <t>VV</t>
  </si>
  <si>
    <t>23,563*11 'Přepočtené koeficientem množství</t>
  </si>
  <si>
    <t>31</t>
  </si>
  <si>
    <t>979082111</t>
  </si>
  <si>
    <t>Vnitrostaveništní vodorovná doprava suti a vybouraných hmot do 10 m</t>
  </si>
  <si>
    <t>1997537735</t>
  </si>
  <si>
    <t>32</t>
  </si>
  <si>
    <t>979082121</t>
  </si>
  <si>
    <t>Vnitrostaveništní vodorovná doprava suti a vybouraných hmot za každých dalších 5 m</t>
  </si>
  <si>
    <t>1536711607</t>
  </si>
  <si>
    <t>23,563*6 'Přepočtené koeficientem množství</t>
  </si>
  <si>
    <t>33</t>
  </si>
  <si>
    <t>979098231</t>
  </si>
  <si>
    <t>Poplatek za uložení stavebního směsného odpadu na skládce (skládkovné)</t>
  </si>
  <si>
    <t>-264355872</t>
  </si>
  <si>
    <t>99</t>
  </si>
  <si>
    <t>Přesun hmot</t>
  </si>
  <si>
    <t>34</t>
  </si>
  <si>
    <t>998018002</t>
  </si>
  <si>
    <t>Přesun hmot ruční pro budovy v do 12 m</t>
  </si>
  <si>
    <t>-400913407</t>
  </si>
  <si>
    <t>PSV</t>
  </si>
  <si>
    <t>Práce a dodávky PSV</t>
  </si>
  <si>
    <t>711</t>
  </si>
  <si>
    <t>Izolace proti vodě, vlhkosti a plynům</t>
  </si>
  <si>
    <t>35</t>
  </si>
  <si>
    <t>711493111</t>
  </si>
  <si>
    <t>Izolace proti podpovrchové a tlakové vodě - ostatní  [SCHOMBURG] na ploše vodorovné V těsnicí kaší [AQUAFIN-2K] flexibilní minerální</t>
  </si>
  <si>
    <t>16</t>
  </si>
  <si>
    <t>330678325</t>
  </si>
  <si>
    <t>36</t>
  </si>
  <si>
    <t>711493121</t>
  </si>
  <si>
    <t>Izolace proti podpovrchové a tlakové vodě - ostatní  [SCHOMBURG] na ploše svislé S těsnicí kaší [AQUAFIN-2K] flexibilní minerální</t>
  </si>
  <si>
    <t>1989374464</t>
  </si>
  <si>
    <t>37</t>
  </si>
  <si>
    <t>998711201</t>
  </si>
  <si>
    <t>Přesun hmot pro izolace proti vodě, vlhkosti a plynům stanovený procentní sazbou z ceny vodorovná dopravní vzdálenost do 50 m v objektech výšky do 6 m</t>
  </si>
  <si>
    <t>%</t>
  </si>
  <si>
    <t>1967878096</t>
  </si>
  <si>
    <t>713</t>
  </si>
  <si>
    <t>Izolace tepelné</t>
  </si>
  <si>
    <t>217</t>
  </si>
  <si>
    <t>713121111</t>
  </si>
  <si>
    <t>Montáž izolace tepelné podlah volně kladenými rohožemi, pásy, dílci, deskami 1 vrstva</t>
  </si>
  <si>
    <t>652729544</t>
  </si>
  <si>
    <t>218</t>
  </si>
  <si>
    <t>M</t>
  </si>
  <si>
    <t>283763710</t>
  </si>
  <si>
    <t>polystyren extrudovaný 1200 x 600 x 80 mm</t>
  </si>
  <si>
    <t>2018630018</t>
  </si>
  <si>
    <t>26,97*1,02 'Přepočtené koeficientem množství</t>
  </si>
  <si>
    <t>219</t>
  </si>
  <si>
    <t>998713201</t>
  </si>
  <si>
    <t>Přesun hmot procentní pro izolace tepelné v objektech v do 6 m</t>
  </si>
  <si>
    <t>-1995593122</t>
  </si>
  <si>
    <t>721</t>
  </si>
  <si>
    <t>Zdravotechnika - vnitřní kanalizace</t>
  </si>
  <si>
    <t>143</t>
  </si>
  <si>
    <t>HZS2491</t>
  </si>
  <si>
    <t>Hodinová zúčtovací sazba dělník zednických výpomocí - drážky ve stěnách, vyspravení, začištění (též po demontážích)</t>
  </si>
  <si>
    <t>hod</t>
  </si>
  <si>
    <t>512</t>
  </si>
  <si>
    <t>-342173598</t>
  </si>
  <si>
    <t>80</t>
  </si>
  <si>
    <t>721171803</t>
  </si>
  <si>
    <t>Demontáž potrubí z novodurových trub odpadních nebo připojovacích do D 75</t>
  </si>
  <si>
    <t>1927734645</t>
  </si>
  <si>
    <t>81</t>
  </si>
  <si>
    <t>721171808</t>
  </si>
  <si>
    <t>Demontáž potrubí z novodurových trub odpadních nebo připojovacích přes 75 do D 114</t>
  </si>
  <si>
    <t>-1046241110</t>
  </si>
  <si>
    <t>84</t>
  </si>
  <si>
    <t>721171905</t>
  </si>
  <si>
    <t>Opravy odpadního potrubí plastového vsazení odbočky do potrubí DN 110</t>
  </si>
  <si>
    <t>kus</t>
  </si>
  <si>
    <t>520161980</t>
  </si>
  <si>
    <t>85</t>
  </si>
  <si>
    <t>721174004</t>
  </si>
  <si>
    <t>Potrubí z plastových trub polypropylenové [HT systém] svodné (ležaté) DN 70</t>
  </si>
  <si>
    <t>405536864</t>
  </si>
  <si>
    <t>86</t>
  </si>
  <si>
    <t>721174005</t>
  </si>
  <si>
    <t>Potrubí z plastových trub polypropylenové [HT systém] svodné (ležaté) DN 100</t>
  </si>
  <si>
    <t>197833850</t>
  </si>
  <si>
    <t>87</t>
  </si>
  <si>
    <t>721174025</t>
  </si>
  <si>
    <t>Potrubí z plastových trub polypropylenové [HT systém] odpadní (svislé) DN 100</t>
  </si>
  <si>
    <t>-971989466</t>
  </si>
  <si>
    <t>228</t>
  </si>
  <si>
    <t>721174006</t>
  </si>
  <si>
    <t>Potrubí kanalizační z PP svodné systém HT DN 125</t>
  </si>
  <si>
    <t>1097334504</t>
  </si>
  <si>
    <t>88</t>
  </si>
  <si>
    <t>721174042</t>
  </si>
  <si>
    <t>Potrubí z plastových trub polypropylenové [HT systém] připojovací DN 40</t>
  </si>
  <si>
    <t>1225237650</t>
  </si>
  <si>
    <t>89</t>
  </si>
  <si>
    <t>721174043</t>
  </si>
  <si>
    <t>Potrubí z plastových trub polypropylenové [HT systém] připojovací DN 50</t>
  </si>
  <si>
    <t>-1475183048</t>
  </si>
  <si>
    <t>90</t>
  </si>
  <si>
    <t>721194104</t>
  </si>
  <si>
    <t>Vyměření přípojek na potrubí vyvedení a upevnění odpadních výpustek DN 40</t>
  </si>
  <si>
    <t>-100350736</t>
  </si>
  <si>
    <t>227</t>
  </si>
  <si>
    <t>721194105</t>
  </si>
  <si>
    <t>Vyvedení a upevnění odpadních výpustek DN 50</t>
  </si>
  <si>
    <t>70436610</t>
  </si>
  <si>
    <t>92</t>
  </si>
  <si>
    <t>721194109</t>
  </si>
  <si>
    <t>Vyměření přípojek na potrubí vyvedení a upevnění odpadních výpustek DN 100</t>
  </si>
  <si>
    <t>-1673933207</t>
  </si>
  <si>
    <t>93</t>
  </si>
  <si>
    <t>721210812</t>
  </si>
  <si>
    <t>Demontáž kanalizačního příslušenství vpustí podlahových z kyselinovzdorné kameniny DN 70</t>
  </si>
  <si>
    <t>855187724</t>
  </si>
  <si>
    <t>94</t>
  </si>
  <si>
    <t>721211421a</t>
  </si>
  <si>
    <t>Vpusť podlahová s vodorovným odtokem DN 75 HL5100NPr se ZU ´Primus´, velkokapacitní ´60 Plus´, mřížka nerez 138x138</t>
  </si>
  <si>
    <t>400160924</t>
  </si>
  <si>
    <t>95</t>
  </si>
  <si>
    <t>721274103</t>
  </si>
  <si>
    <t>Ventily přivzdušňovací odpadních potrubí venkovní DN 110 [HL 900N]</t>
  </si>
  <si>
    <t>931786775</t>
  </si>
  <si>
    <t>96</t>
  </si>
  <si>
    <t>721300912</t>
  </si>
  <si>
    <t>Pročištění svislých odpadů v jednom podlaží do DN 200</t>
  </si>
  <si>
    <t>-1802651862</t>
  </si>
  <si>
    <t>229</t>
  </si>
  <si>
    <t>721290111</t>
  </si>
  <si>
    <t>Zkouška těsnosti potrubí kanalizace vodou do DN 125</t>
  </si>
  <si>
    <t>-671964249</t>
  </si>
  <si>
    <t>97</t>
  </si>
  <si>
    <t>998721201</t>
  </si>
  <si>
    <t>Přesun hmot pro vnitřní kanalizace stanovený procentní sazbou (%) z ceny vodorovná dopravní vzdálenost do 50 m v objektech výšky do 6 m</t>
  </si>
  <si>
    <t>1477956405</t>
  </si>
  <si>
    <t>722</t>
  </si>
  <si>
    <t>Zdravotechnika - vnitřní vodovod</t>
  </si>
  <si>
    <t>98</t>
  </si>
  <si>
    <t>722130801</t>
  </si>
  <si>
    <t>Demontáž potrubí z ocelových trubek pozinkovaných závitových do DN 25</t>
  </si>
  <si>
    <t>1412974738</t>
  </si>
  <si>
    <t>722131933</t>
  </si>
  <si>
    <t>Opravy vodovodního potrubí z ocelových trubek pozinkovaných závitových propojení dosavadního potrubí DN 25</t>
  </si>
  <si>
    <t>892130314</t>
  </si>
  <si>
    <t>230</t>
  </si>
  <si>
    <t>722174001</t>
  </si>
  <si>
    <t>Potrubí vodovodní plastové PPR svar polyfuze PN 16 D 16 x 2,2 mm</t>
  </si>
  <si>
    <t>1386355669</t>
  </si>
  <si>
    <t>102</t>
  </si>
  <si>
    <t>722174002</t>
  </si>
  <si>
    <t>Potrubí z plastových trubek z polypropylenu (PPR) svařovaných polyfuzně PN 16 (SDR 7,4) D 20 x 2,8</t>
  </si>
  <si>
    <t>-182117337</t>
  </si>
  <si>
    <t>103</t>
  </si>
  <si>
    <t>722174003</t>
  </si>
  <si>
    <t>Potrubí z plastových trubek z polypropylenu (PPR) svařovaných polyfuzně PN 16 (SDR 7,4) D 25 x 3,5</t>
  </si>
  <si>
    <t>146102098</t>
  </si>
  <si>
    <t>105</t>
  </si>
  <si>
    <t>722181211</t>
  </si>
  <si>
    <t>Ochrana potrubí tepelně izolačními trubicemi z pěnového polyetylenu PE přilepenými v příčných a podélných spojích, tloušťky izolace do 6 mm, vnitřního průměru izolace DN do 22 mm</t>
  </si>
  <si>
    <t>892903318</t>
  </si>
  <si>
    <t>106</t>
  </si>
  <si>
    <t>722181212</t>
  </si>
  <si>
    <t>Ochrana potrubí tepelně izolačními trubicemi z pěnového polyetylenu PE přilepenými v příčných a podélných spojích, tloušťky izolace do 6 mm, vnitřního průměru izolace DN přes 22 do 32 mm</t>
  </si>
  <si>
    <t>-2052939970</t>
  </si>
  <si>
    <t>232</t>
  </si>
  <si>
    <t>722190222</t>
  </si>
  <si>
    <t>Přípojka vodovodní pevná ke strojům z trubek běžných pozinkovaných jakost 11353 DN 20 dl. do 1,5 m</t>
  </si>
  <si>
    <t>soubor</t>
  </si>
  <si>
    <t>-1919318248</t>
  </si>
  <si>
    <t>233</t>
  </si>
  <si>
    <t>722190223</t>
  </si>
  <si>
    <t>Přípojka vodovodní pevná ke strojům z trubek běžných pozinkovaných jakost 11353 DN 25 dl. do 1,5 m</t>
  </si>
  <si>
    <t>669138596</t>
  </si>
  <si>
    <t>109</t>
  </si>
  <si>
    <t>722190401</t>
  </si>
  <si>
    <t>Zřízení přípojek na potrubí vyvedení a upevnění výpustek do DN 25</t>
  </si>
  <si>
    <t>-988368807</t>
  </si>
  <si>
    <t>111</t>
  </si>
  <si>
    <t>722220111</t>
  </si>
  <si>
    <t>Armatury s jedním závitem nástěnky pro výtokový ventil G 1/2</t>
  </si>
  <si>
    <t>826865416</t>
  </si>
  <si>
    <t>231</t>
  </si>
  <si>
    <t>722220112</t>
  </si>
  <si>
    <t>Nástěnka pro výtokový ventil G 3/4 s jedním závitem</t>
  </si>
  <si>
    <t>-1550886427</t>
  </si>
  <si>
    <t>113</t>
  </si>
  <si>
    <t>722220861</t>
  </si>
  <si>
    <t>Demontáž armatur závitových se dvěma závity do G 3/4</t>
  </si>
  <si>
    <t>-1457031772</t>
  </si>
  <si>
    <t>115</t>
  </si>
  <si>
    <t>722232044</t>
  </si>
  <si>
    <t>Armatury se dvěma závity kulové kohouty PN 42 do 185  st.C přímé vnitřní závit [R 250 D Giacomini] G 3/4</t>
  </si>
  <si>
    <t>1267580383</t>
  </si>
  <si>
    <t>116</t>
  </si>
  <si>
    <t>722232045</t>
  </si>
  <si>
    <t>Armatury se dvěma závity kulové kohouty PN 42 do 185  st.C přímé vnitřní závit [R 250 D Giacomini] G 1</t>
  </si>
  <si>
    <t>753865303</t>
  </si>
  <si>
    <t>117</t>
  </si>
  <si>
    <t>722239102</t>
  </si>
  <si>
    <t>Armatury se dvěma závity montáž vodovodních armatur se dvěma závity ostatních typů G 3/4</t>
  </si>
  <si>
    <t>-1222339729</t>
  </si>
  <si>
    <t>118</t>
  </si>
  <si>
    <t>551288100a</t>
  </si>
  <si>
    <t>Trojcestný směšovací ventil 1/2" pro teplou a studenou vodu 20 - 43° C se zpětnými klapkami na vstupech do niky 30/30 cm s dvířky</t>
  </si>
  <si>
    <t>1709296516</t>
  </si>
  <si>
    <t>119</t>
  </si>
  <si>
    <t>722290226</t>
  </si>
  <si>
    <t>Zkoušky, proplach a desinfekce vodovodního potrubí zkoušky těsnosti vodovodního potrubí závitového do DN 50</t>
  </si>
  <si>
    <t>304123223</t>
  </si>
  <si>
    <t>121</t>
  </si>
  <si>
    <t>998722201</t>
  </si>
  <si>
    <t>Přesun hmot pro vnitřní vodovod stanovený procentní sazbou (%) z ceny vodorovná dopravní vzdálenost do 50 m v objektech výšky do 6 m</t>
  </si>
  <si>
    <t>774612798</t>
  </si>
  <si>
    <t>725</t>
  </si>
  <si>
    <t>Zdravotechnika - zařizovací předměty</t>
  </si>
  <si>
    <t>122</t>
  </si>
  <si>
    <t>725110811</t>
  </si>
  <si>
    <t>Demontáž klozetů splachovacích s nádrží nebo tlakovým splachovačem</t>
  </si>
  <si>
    <t>-1384476374</t>
  </si>
  <si>
    <t>184</t>
  </si>
  <si>
    <t>725112099</t>
  </si>
  <si>
    <t>Modul pro klozet keramický závěsný na nosné stěny s hlubokým splachováním odpad vodorovný - včetně obezdívky</t>
  </si>
  <si>
    <t>496600470</t>
  </si>
  <si>
    <t>238</t>
  </si>
  <si>
    <t>725112999</t>
  </si>
  <si>
    <t xml:space="preserve">Tlačítko ANTIVANDAL pro klozet keramický závěsný </t>
  </si>
  <si>
    <t>905297753</t>
  </si>
  <si>
    <t>187</t>
  </si>
  <si>
    <t>725114999</t>
  </si>
  <si>
    <t>Montáž klozetového sedátka</t>
  </si>
  <si>
    <t>561767222</t>
  </si>
  <si>
    <t>188</t>
  </si>
  <si>
    <t>551668270</t>
  </si>
  <si>
    <t>sedátko záchodové bílé</t>
  </si>
  <si>
    <t>734109668</t>
  </si>
  <si>
    <t>185</t>
  </si>
  <si>
    <t>725119999</t>
  </si>
  <si>
    <t>Montáž klozetových mís závěsných na nosné stěny</t>
  </si>
  <si>
    <t>2099801298</t>
  </si>
  <si>
    <t>186</t>
  </si>
  <si>
    <t>642360910</t>
  </si>
  <si>
    <t>mísa klozetová keramická závěsná s hlubokým splachováním</t>
  </si>
  <si>
    <t>1028337616</t>
  </si>
  <si>
    <t>189</t>
  </si>
  <si>
    <t>725121999</t>
  </si>
  <si>
    <t>Montáž a dodávka pisoárů se splachovačem automatickým skupinovým</t>
  </si>
  <si>
    <t>-1635640758</t>
  </si>
  <si>
    <t>234</t>
  </si>
  <si>
    <t>725199999</t>
  </si>
  <si>
    <t>pisoárová ovládací el. spr SANELA</t>
  </si>
  <si>
    <t>-1837787696</t>
  </si>
  <si>
    <t>123</t>
  </si>
  <si>
    <t>725210821</t>
  </si>
  <si>
    <t>Demontáž umyvadel bez výtokových armatur umyvadel</t>
  </si>
  <si>
    <t>-1066005539</t>
  </si>
  <si>
    <t>124</t>
  </si>
  <si>
    <t>725211622</t>
  </si>
  <si>
    <t>Umyvadla keramická bez výtokových armatur se zápachovou uzávěrkou připevněná na stěnu šrouby bílá se sloupem 550 mm</t>
  </si>
  <si>
    <t>-1416838191</t>
  </si>
  <si>
    <t>125</t>
  </si>
  <si>
    <t>725291511</t>
  </si>
  <si>
    <t>Doplňky zařízení koupelen a záchodů plastové dávkovač tekutého mýdla na 350 ml</t>
  </si>
  <si>
    <t>-1105868092</t>
  </si>
  <si>
    <t>126</t>
  </si>
  <si>
    <t>725291621</t>
  </si>
  <si>
    <t>Doplňky zařízení koupelen a záchodů nerezové zásobník toaletních papírů d=300 mm</t>
  </si>
  <si>
    <t>-36065184</t>
  </si>
  <si>
    <t>127</t>
  </si>
  <si>
    <t>725291631</t>
  </si>
  <si>
    <t>Doplňky zařízení koupelen a záchodů nerezové zásobník papírových ručníků</t>
  </si>
  <si>
    <t>171708379</t>
  </si>
  <si>
    <t>128</t>
  </si>
  <si>
    <t>725291632</t>
  </si>
  <si>
    <t>Odpadkový koš nášlapný 20 l nerez</t>
  </si>
  <si>
    <t>113571153</t>
  </si>
  <si>
    <t>129</t>
  </si>
  <si>
    <t>725291633</t>
  </si>
  <si>
    <t>Zrcadlo 60 x 40 cm</t>
  </si>
  <si>
    <t>701140982</t>
  </si>
  <si>
    <t>221</t>
  </si>
  <si>
    <t>725330840</t>
  </si>
  <si>
    <t>Demontáž výlevky</t>
  </si>
  <si>
    <t>1411283436</t>
  </si>
  <si>
    <t>222</t>
  </si>
  <si>
    <t>725331199</t>
  </si>
  <si>
    <t>Výlevka keramická se sklopnou kovovou mřížkou bílé plastové úpravy Laura závěs + modul</t>
  </si>
  <si>
    <t>-627016456</t>
  </si>
  <si>
    <t>130</t>
  </si>
  <si>
    <t>725530823</t>
  </si>
  <si>
    <t>Demontáž elektrických zásobníkových ohřívačů vody tlakových od 50 do 200 l</t>
  </si>
  <si>
    <t>1965317045</t>
  </si>
  <si>
    <t>220</t>
  </si>
  <si>
    <t>725532114</t>
  </si>
  <si>
    <t>Elektrický ohřívač zásobníkový akumulační závěsný svislý 80 l / 3 kW</t>
  </si>
  <si>
    <t>-1455902137</t>
  </si>
  <si>
    <t>132</t>
  </si>
  <si>
    <t>725810811</t>
  </si>
  <si>
    <t>Demontáž výtokových ventilů nástěnných</t>
  </si>
  <si>
    <t>1881003090</t>
  </si>
  <si>
    <t>133</t>
  </si>
  <si>
    <t>725813111</t>
  </si>
  <si>
    <t>Ventily rohové bez připojovací trubičky nebo flexi hadičky G 1/2</t>
  </si>
  <si>
    <t>-1919483473</t>
  </si>
  <si>
    <t>134</t>
  </si>
  <si>
    <t>725820801</t>
  </si>
  <si>
    <t>Demontáž baterií nástěnných do G 3/4</t>
  </si>
  <si>
    <t>1308505683</t>
  </si>
  <si>
    <t>223</t>
  </si>
  <si>
    <t>725821311</t>
  </si>
  <si>
    <t>Baterie dřezové nástěnné pákové s otáčivým kulatým ústím a délkou ramínka 200 mm</t>
  </si>
  <si>
    <t>-944182559</t>
  </si>
  <si>
    <t>135</t>
  </si>
  <si>
    <t>725822611</t>
  </si>
  <si>
    <t>Baterie umyvadlové stojánkové pákové bez výpusti</t>
  </si>
  <si>
    <t>-721849990</t>
  </si>
  <si>
    <t>235</t>
  </si>
  <si>
    <t>725851305</t>
  </si>
  <si>
    <t>Ventil odpadní pro zařizovací předměty řada SAM T 901 PH DN 40</t>
  </si>
  <si>
    <t>717809726</t>
  </si>
  <si>
    <t>236</t>
  </si>
  <si>
    <t>725851399</t>
  </si>
  <si>
    <t>Ventil odpadní pro zařizovací předměty řada SAM T 901C DN 40</t>
  </si>
  <si>
    <t>2042467114</t>
  </si>
  <si>
    <t>136</t>
  </si>
  <si>
    <t>725860811</t>
  </si>
  <si>
    <t>Demontáž zápachových uzávěrek pro zařizovací předměty jednoduchých</t>
  </si>
  <si>
    <t>-1781535382</t>
  </si>
  <si>
    <t>224</t>
  </si>
  <si>
    <t>74424118R99</t>
  </si>
  <si>
    <t>Montáž a dodávka bezdotykového výkonného, rychlého osoušeče rukou</t>
  </si>
  <si>
    <t>ks</t>
  </si>
  <si>
    <t>-1114707669</t>
  </si>
  <si>
    <t>142</t>
  </si>
  <si>
    <t>998725201</t>
  </si>
  <si>
    <t>Přesun hmot pro zařizovací předměty stanovený procentní sazbou (%) z ceny vodorovná dopravní vzdálenost do 50 m v objektech výšky do 6 m</t>
  </si>
  <si>
    <t>2111450501</t>
  </si>
  <si>
    <t>735</t>
  </si>
  <si>
    <t>Ústřední vytápění - otopná tělesa</t>
  </si>
  <si>
    <t>44</t>
  </si>
  <si>
    <t>735111899</t>
  </si>
  <si>
    <t>Demontáž otopných těles  a potrubí</t>
  </si>
  <si>
    <t>kpl</t>
  </si>
  <si>
    <t>-2134014623</t>
  </si>
  <si>
    <t>45</t>
  </si>
  <si>
    <t>735199999</t>
  </si>
  <si>
    <t>ÚT soubor úprava + nový rozvod</t>
  </si>
  <si>
    <t>-445519860</t>
  </si>
  <si>
    <t>46</t>
  </si>
  <si>
    <t>735999999</t>
  </si>
  <si>
    <t>Ústřední vytápění - stavební přípomoce</t>
  </si>
  <si>
    <t>-1071506529</t>
  </si>
  <si>
    <t>47</t>
  </si>
  <si>
    <t>735494899</t>
  </si>
  <si>
    <t>Vypuštění a napuštění vody z otopné soustavy</t>
  </si>
  <si>
    <t>448520388</t>
  </si>
  <si>
    <t>751</t>
  </si>
  <si>
    <t>Vzduchotechnika</t>
  </si>
  <si>
    <t>48</t>
  </si>
  <si>
    <t>751111053a</t>
  </si>
  <si>
    <t>Vzduchotechnika - návrh,projektová dokumentace, montáž a dodávka</t>
  </si>
  <si>
    <t>1718621229</t>
  </si>
  <si>
    <t>763</t>
  </si>
  <si>
    <t>Konstrukce suché výstavby</t>
  </si>
  <si>
    <t>191</t>
  </si>
  <si>
    <t>763431001</t>
  </si>
  <si>
    <t>Montáž minerálního podhledu s vyjímatelnými panely vel. do 0,36 m2 na zavěšený viditelný rošt</t>
  </si>
  <si>
    <t>CS ÚRS 2016 02</t>
  </si>
  <si>
    <t>1425914735</t>
  </si>
  <si>
    <t>192</t>
  </si>
  <si>
    <t>590362150</t>
  </si>
  <si>
    <t>panel Orbit SK 600x600</t>
  </si>
  <si>
    <t>26297680</t>
  </si>
  <si>
    <t>26,97*1,05 'Přepočtené koeficientem množství</t>
  </si>
  <si>
    <t>193</t>
  </si>
  <si>
    <t>763431201</t>
  </si>
  <si>
    <t>Napojení minerálního podhledu na stěnu obvodovou lištou</t>
  </si>
  <si>
    <t>440600763</t>
  </si>
  <si>
    <t>194</t>
  </si>
  <si>
    <t>998763401</t>
  </si>
  <si>
    <t>Přesun hmot procentní pro sádrokartonové konstrukce v objektech v do 6 m</t>
  </si>
  <si>
    <t>-766186426</t>
  </si>
  <si>
    <t>766</t>
  </si>
  <si>
    <t>Konstrukce truhlářské</t>
  </si>
  <si>
    <t>226</t>
  </si>
  <si>
    <t>76612420R</t>
  </si>
  <si>
    <t>Montáž a dodávka dělících příček WC</t>
  </si>
  <si>
    <t>-1986825515</t>
  </si>
  <si>
    <t>199</t>
  </si>
  <si>
    <t>766622116</t>
  </si>
  <si>
    <t>Montáž plastových oken plochy přes 1 m2 pevných výšky do 2,5 m s rámem do zdiva</t>
  </si>
  <si>
    <t>-2089690231</t>
  </si>
  <si>
    <t>200</t>
  </si>
  <si>
    <t>611400199</t>
  </si>
  <si>
    <t>okno plastové jednokřídlé otvíravé a vyklápěcí pravé 60 x 180 cm</t>
  </si>
  <si>
    <t>-1078819346</t>
  </si>
  <si>
    <t>55</t>
  </si>
  <si>
    <t>766660001</t>
  </si>
  <si>
    <t>Montáž dveřních křídel dřevěných nebo plastových otevíravých do ocelové  zárubně povrchově upravených jednokřídlových, šířky do 800 mm</t>
  </si>
  <si>
    <t>589213209</t>
  </si>
  <si>
    <t>196</t>
  </si>
  <si>
    <t>611629300</t>
  </si>
  <si>
    <t>dveře vnitřní hladké laminované  plné 1křídlé 60x197 cm</t>
  </si>
  <si>
    <t>2063832034</t>
  </si>
  <si>
    <t>197</t>
  </si>
  <si>
    <t>611629340</t>
  </si>
  <si>
    <t>dveře vnitřní hladké laminované plné 1křídlé 80x197 cm</t>
  </si>
  <si>
    <t>248630495</t>
  </si>
  <si>
    <t>59</t>
  </si>
  <si>
    <t>766660722</t>
  </si>
  <si>
    <t xml:space="preserve">Montáž dveřního kování </t>
  </si>
  <si>
    <t>2056513545</t>
  </si>
  <si>
    <t>60</t>
  </si>
  <si>
    <t>549240000</t>
  </si>
  <si>
    <t>dveřní kování</t>
  </si>
  <si>
    <t>-17361489</t>
  </si>
  <si>
    <t>61</t>
  </si>
  <si>
    <t>766691911</t>
  </si>
  <si>
    <t>Ostatní práce vyvěšení nebo zavěšení křídel s případným uložením a opětovným zavěšením po provedení stavebních změn dřevěných okenních, plochy do 1,5 m2</t>
  </si>
  <si>
    <t>1204403228</t>
  </si>
  <si>
    <t>201</t>
  </si>
  <si>
    <t>766691999</t>
  </si>
  <si>
    <t>Oprava vchodových dveří na WC - úprava zavírání</t>
  </si>
  <si>
    <t>274175850</t>
  </si>
  <si>
    <t>62</t>
  </si>
  <si>
    <t>998766201</t>
  </si>
  <si>
    <t>Přesun hmot pro konstrukce truhlářské stanovený procentní sazbou z ceny vodorovná dopravní vzdálenost do 50 m v objektech výšky do 6 m</t>
  </si>
  <si>
    <t>1242583130</t>
  </si>
  <si>
    <t>21-M</t>
  </si>
  <si>
    <t>Elektromontáže</t>
  </si>
  <si>
    <t>225</t>
  </si>
  <si>
    <t>210299999</t>
  </si>
  <si>
    <t>Demontáž elektroinstalace - včetně světl, vpínačů, atd.</t>
  </si>
  <si>
    <t>-1679025031</t>
  </si>
  <si>
    <t>176</t>
  </si>
  <si>
    <t>460680402</t>
  </si>
  <si>
    <t>Vysekání kapes a výklenků ve zdivu z lehkých betonů, dutých cihel a tvárnic pro krabice 10x10x8 cm</t>
  </si>
  <si>
    <t>-151947981</t>
  </si>
  <si>
    <t>177</t>
  </si>
  <si>
    <t>460690031</t>
  </si>
  <si>
    <t>Osazení hmoždinek včetně vyvrtání otvoru ve stěnách cihelných průměru do 8 mm</t>
  </si>
  <si>
    <t>64</t>
  </si>
  <si>
    <t>-884164407</t>
  </si>
  <si>
    <t>144</t>
  </si>
  <si>
    <t>210010301</t>
  </si>
  <si>
    <t>Montáž krabic přístrojových zapuštěných plastových kruhových KU 68/1, KU68/1301, KP67, KP68/2</t>
  </si>
  <si>
    <t>-2103673384</t>
  </si>
  <si>
    <t>145</t>
  </si>
  <si>
    <t>345715190</t>
  </si>
  <si>
    <t>krabice univerzální přístroj z PH KU 68/2-1902</t>
  </si>
  <si>
    <t>256</t>
  </si>
  <si>
    <t>-1258883737</t>
  </si>
  <si>
    <t>146</t>
  </si>
  <si>
    <t>210010321</t>
  </si>
  <si>
    <t>Montáž rozvodek zapuštěných plastových kruhových KU68-1903/KO, KR97/KO97V</t>
  </si>
  <si>
    <t>-2135478575</t>
  </si>
  <si>
    <t>147</t>
  </si>
  <si>
    <t>345715630</t>
  </si>
  <si>
    <t>rozvodka krabicová z PH KR 97/5</t>
  </si>
  <si>
    <t>-265286855</t>
  </si>
  <si>
    <t>148</t>
  </si>
  <si>
    <t>210100173</t>
  </si>
  <si>
    <t>Ukončení kabelů smršťovací záklopkou nebo páskou se zapojením bez letování žíly do 3x4 mm2</t>
  </si>
  <si>
    <t>-744523135</t>
  </si>
  <si>
    <t>150</t>
  </si>
  <si>
    <t>210110041</t>
  </si>
  <si>
    <t>Montáž vypínač (polo)zapuštěný šroubové připojení 1 -jednopólový</t>
  </si>
  <si>
    <t>146709485</t>
  </si>
  <si>
    <t>151</t>
  </si>
  <si>
    <t>345354001</t>
  </si>
  <si>
    <t>spínač zapuštěný kompletní, 10A/250V řazení 1, 1S, 1So</t>
  </si>
  <si>
    <t>1506997172</t>
  </si>
  <si>
    <t>152</t>
  </si>
  <si>
    <t>210110082</t>
  </si>
  <si>
    <t>Montáž spínačů přípojek sporákových šroubové připojení s doutnavkou se zapojením vodičů</t>
  </si>
  <si>
    <t>16396652</t>
  </si>
  <si>
    <t>153</t>
  </si>
  <si>
    <t>345363980</t>
  </si>
  <si>
    <t>spínač páčkový 25A zapuštěná montáž se signální doutnavkou 39563-23C</t>
  </si>
  <si>
    <t>-784951624</t>
  </si>
  <si>
    <t>182</t>
  </si>
  <si>
    <t>210111041</t>
  </si>
  <si>
    <t>Montáž zásuvka (polo)zapuštěná bezšroubové připojení 2P+PE se zapojením vodičů</t>
  </si>
  <si>
    <t>1773462435</t>
  </si>
  <si>
    <t>183</t>
  </si>
  <si>
    <t>345551099</t>
  </si>
  <si>
    <t>zásuvka 1násobná 16A Tango bílý, slonová kost IP44</t>
  </si>
  <si>
    <t>775727303</t>
  </si>
  <si>
    <t>154</t>
  </si>
  <si>
    <t>210120499</t>
  </si>
  <si>
    <t>Doplnění jističů a úprava rozváděče</t>
  </si>
  <si>
    <t>1233165272</t>
  </si>
  <si>
    <t>158</t>
  </si>
  <si>
    <t>210130001</t>
  </si>
  <si>
    <t>Montáž instal. relé jednopólových do 40 A</t>
  </si>
  <si>
    <t>687430606</t>
  </si>
  <si>
    <t>159</t>
  </si>
  <si>
    <t>358211010</t>
  </si>
  <si>
    <t>instal. relé Z-R230/SS</t>
  </si>
  <si>
    <t>2092573458</t>
  </si>
  <si>
    <t>204</t>
  </si>
  <si>
    <t>210201062</t>
  </si>
  <si>
    <t>Montáž svítidel zářivkových bytových vestavných 2 zdroje</t>
  </si>
  <si>
    <t>-1040314751</t>
  </si>
  <si>
    <t>205</t>
  </si>
  <si>
    <t>348581999</t>
  </si>
  <si>
    <t>svítidlo vestavné do minerálního podhledu včetně zdroje na nouzové osvětlení</t>
  </si>
  <si>
    <t>845338526</t>
  </si>
  <si>
    <t>206</t>
  </si>
  <si>
    <t>210201060</t>
  </si>
  <si>
    <t>Montáž svítidel zářivkových bytových vestavných 1 zdroj</t>
  </si>
  <si>
    <t>-558248231</t>
  </si>
  <si>
    <t>207</t>
  </si>
  <si>
    <t>348121999</t>
  </si>
  <si>
    <t>svítidlo vestavné do minerálního podhledu</t>
  </si>
  <si>
    <t>-1688089181</t>
  </si>
  <si>
    <t>166</t>
  </si>
  <si>
    <t>210220321</t>
  </si>
  <si>
    <t>Montáž svorek hromosvodných na potrubí typ Bernard se zhotovením pásku</t>
  </si>
  <si>
    <t>758147747</t>
  </si>
  <si>
    <t>167</t>
  </si>
  <si>
    <t>354421500</t>
  </si>
  <si>
    <t>svorka uzemňovací 2516 32X29X2 mm (OP)</t>
  </si>
  <si>
    <t>-1159611724</t>
  </si>
  <si>
    <t>170</t>
  </si>
  <si>
    <t>210800525</t>
  </si>
  <si>
    <t>Montáž měděných vodičů CY, HO5V, HO7V, NYM, NYY, YY 2,5 mm2 uložených volně</t>
  </si>
  <si>
    <t>-972624617</t>
  </si>
  <si>
    <t>171</t>
  </si>
  <si>
    <t>210810006</t>
  </si>
  <si>
    <t>Montáž měděných kabelů CYKY, NYM, NYY, YSLY 750 V 3x2,5 mm2 uložených volně</t>
  </si>
  <si>
    <t>21792746</t>
  </si>
  <si>
    <t>172</t>
  </si>
  <si>
    <t>341110360</t>
  </si>
  <si>
    <t>kabel silový s Cu jádrem CYKY 3x2,5 mm2</t>
  </si>
  <si>
    <t>155992440</t>
  </si>
  <si>
    <t>173</t>
  </si>
  <si>
    <t>341410240</t>
  </si>
  <si>
    <t>vodič silový s Cu jádrem CY pocínovaný 2,50 mm2</t>
  </si>
  <si>
    <t>-1707868937</t>
  </si>
  <si>
    <t>174</t>
  </si>
  <si>
    <t>210810005</t>
  </si>
  <si>
    <t>Montáž měděných kabelů CYKY, NYM, NYY, YSLY 750 V 3x1,5 mm2 uložených volně</t>
  </si>
  <si>
    <t>-1877741568</t>
  </si>
  <si>
    <t>175</t>
  </si>
  <si>
    <t>341110300</t>
  </si>
  <si>
    <t>kabel silový s Cu jádrem CYKY 3x1,5 mm2</t>
  </si>
  <si>
    <t>-386723509</t>
  </si>
  <si>
    <t>180</t>
  </si>
  <si>
    <t>HZS900001</t>
  </si>
  <si>
    <t>revize el. zařízení</t>
  </si>
  <si>
    <t>1799912412</t>
  </si>
  <si>
    <t>181</t>
  </si>
  <si>
    <t>HZS900002</t>
  </si>
  <si>
    <t>úprava ve stáv. rozváděči</t>
  </si>
  <si>
    <t>-1786419219</t>
  </si>
  <si>
    <t>179</t>
  </si>
  <si>
    <t>DN4</t>
  </si>
  <si>
    <t>Rezerva na nepředvídalné práce</t>
  </si>
  <si>
    <t>262144</t>
  </si>
  <si>
    <t>-1038336133</t>
  </si>
  <si>
    <t>771</t>
  </si>
  <si>
    <t>Podlahy z dlaždic</t>
  </si>
  <si>
    <t>63</t>
  </si>
  <si>
    <t>771571810</t>
  </si>
  <si>
    <t>Demontáž podlah z dlaždic keramických kladených do malty</t>
  </si>
  <si>
    <t>800110255</t>
  </si>
  <si>
    <t>771574114</t>
  </si>
  <si>
    <t>Montáž podlah z dlaždic keramických lepených flexibilním lepidlem režných nebo glazovaných hladkých přes 12 do 19 ks/ m2</t>
  </si>
  <si>
    <t>-73191252</t>
  </si>
  <si>
    <t>65</t>
  </si>
  <si>
    <t>597611450</t>
  </si>
  <si>
    <t>dlaždice keramické protiskluzné</t>
  </si>
  <si>
    <t>1819342790</t>
  </si>
  <si>
    <t>26,97*1,04 'Přepočtené koeficientem množství</t>
  </si>
  <si>
    <t>208</t>
  </si>
  <si>
    <t>771579191</t>
  </si>
  <si>
    <t>Příplatek k montáž podlah keramických za plochu do 5 m2</t>
  </si>
  <si>
    <t>102654367</t>
  </si>
  <si>
    <t>209</t>
  </si>
  <si>
    <t>771579192</t>
  </si>
  <si>
    <t>Příplatek k montáž podlah keramických za omezený prostor</t>
  </si>
  <si>
    <t>-687443732</t>
  </si>
  <si>
    <t>210</t>
  </si>
  <si>
    <t>771591111</t>
  </si>
  <si>
    <t>Podlahy penetrace podkladu</t>
  </si>
  <si>
    <t>-739521173</t>
  </si>
  <si>
    <t>211</t>
  </si>
  <si>
    <t>771591115</t>
  </si>
  <si>
    <t>Podlahy spárování silikonem</t>
  </si>
  <si>
    <t>1564183239</t>
  </si>
  <si>
    <t>212</t>
  </si>
  <si>
    <t>771591185</t>
  </si>
  <si>
    <t>Podlahy řezání keramických dlaždic rovné</t>
  </si>
  <si>
    <t>68473295</t>
  </si>
  <si>
    <t>66</t>
  </si>
  <si>
    <t>998771201</t>
  </si>
  <si>
    <t>Přesun hmot pro podlahy z dlaždic stanovený procentní sazbou z ceny vodorovná dopravní vzdálenost do 50 m v objektech výšky do 6 m</t>
  </si>
  <si>
    <t>359087465</t>
  </si>
  <si>
    <t>781</t>
  </si>
  <si>
    <t>Dokončovací práce - obklady</t>
  </si>
  <si>
    <t>67</t>
  </si>
  <si>
    <t>781411810</t>
  </si>
  <si>
    <t>Demontáž obkladů z obkladaček pórovinových kladených do malty</t>
  </si>
  <si>
    <t>-551306916</t>
  </si>
  <si>
    <t>68</t>
  </si>
  <si>
    <t>781474114</t>
  </si>
  <si>
    <t>Montáž obkladů vnitřních stěn z dlaždic keramických lepených flexibilním lepidlem režných nebo glazovaných hladkých přes 19 do 22 ks/m2</t>
  </si>
  <si>
    <t>674379024</t>
  </si>
  <si>
    <t>69</t>
  </si>
  <si>
    <t>597611210</t>
  </si>
  <si>
    <t>obkladačky  keramické</t>
  </si>
  <si>
    <t>-1869950438</t>
  </si>
  <si>
    <t>119,388*1,04 'Přepočtené koeficientem množství</t>
  </si>
  <si>
    <t>70</t>
  </si>
  <si>
    <t>781479191</t>
  </si>
  <si>
    <t>Montáž obkladů vnitřních stěn z dlaždic keramických Příplatek k cenám za plochu do 10 m2 jednotlivě</t>
  </si>
  <si>
    <t>461128466</t>
  </si>
  <si>
    <t>213</t>
  </si>
  <si>
    <t>781479192</t>
  </si>
  <si>
    <t>Příplatek k montáži obkladů vnitřních keramických hladkých za omezený prostor</t>
  </si>
  <si>
    <t>1115544600</t>
  </si>
  <si>
    <t>214</t>
  </si>
  <si>
    <t>781495111</t>
  </si>
  <si>
    <t>Penetrace podkladu vnitřních obkladů</t>
  </si>
  <si>
    <t>661913361</t>
  </si>
  <si>
    <t>215</t>
  </si>
  <si>
    <t>781495115</t>
  </si>
  <si>
    <t>Spárování vnitřních obkladů silikonem</t>
  </si>
  <si>
    <t>-765761564</t>
  </si>
  <si>
    <t>71</t>
  </si>
  <si>
    <t>998781201</t>
  </si>
  <si>
    <t>Přesun hmot pro obklady keramické stanovený procentní sazbou z ceny vodorovná dopravní vzdálenost do 50 m v objektech výšky do 6 m</t>
  </si>
  <si>
    <t>167004365</t>
  </si>
  <si>
    <t>783</t>
  </si>
  <si>
    <t>Dokončovací práce - nátěry</t>
  </si>
  <si>
    <t>72</t>
  </si>
  <si>
    <t>783225600</t>
  </si>
  <si>
    <t>Nátěry kovových stavebních doplňkových konstrukcí syntetické na vzduchu schnoucí standardními barvami (např. Tebas, …) 2x email</t>
  </si>
  <si>
    <t>-324926368</t>
  </si>
  <si>
    <t>784</t>
  </si>
  <si>
    <t>Dokončovací práce - malby</t>
  </si>
  <si>
    <t>74</t>
  </si>
  <si>
    <t>784402801</t>
  </si>
  <si>
    <t>Odstranění maleb oškrabáním v místnostech výšky do 3,80 m</t>
  </si>
  <si>
    <t>-262352403</t>
  </si>
  <si>
    <t>75</t>
  </si>
  <si>
    <t>784453641</t>
  </si>
  <si>
    <t>Malby z malířských směsí  tekutých disperzních bílé fungicidní, dvojnásobné s penetračním nátěrem v místnostech výšky do 3,80 m</t>
  </si>
  <si>
    <t>95047406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</si>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</sst>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29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6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6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6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20</v>
      </c>
    </row>
    <row r="7" spans="2:71" ht="14.4" customHeight="1">
      <c r="B7" s="25"/>
      <c r="C7" s="26"/>
      <c r="D7" s="37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23</v>
      </c>
      <c r="AL7" s="26"/>
      <c r="AM7" s="26"/>
      <c r="AN7" s="32" t="s">
        <v>22</v>
      </c>
      <c r="AO7" s="26"/>
      <c r="AP7" s="26"/>
      <c r="AQ7" s="28"/>
      <c r="BE7" s="36"/>
      <c r="BS7" s="21" t="s">
        <v>24</v>
      </c>
    </row>
    <row r="8" spans="2:71" ht="14.4" customHeight="1">
      <c r="B8" s="25"/>
      <c r="C8" s="26"/>
      <c r="D8" s="37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27</v>
      </c>
      <c r="AL8" s="26"/>
      <c r="AM8" s="26"/>
      <c r="AN8" s="38" t="s">
        <v>28</v>
      </c>
      <c r="AO8" s="26"/>
      <c r="AP8" s="26"/>
      <c r="AQ8" s="28"/>
      <c r="BE8" s="36"/>
      <c r="BS8" s="21" t="s">
        <v>29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30</v>
      </c>
    </row>
    <row r="10" spans="2:71" ht="14.4" customHeight="1">
      <c r="B10" s="25"/>
      <c r="C10" s="26"/>
      <c r="D10" s="37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32</v>
      </c>
      <c r="AL10" s="26"/>
      <c r="AM10" s="26"/>
      <c r="AN10" s="32" t="s">
        <v>22</v>
      </c>
      <c r="AO10" s="26"/>
      <c r="AP10" s="26"/>
      <c r="AQ10" s="28"/>
      <c r="BE10" s="36"/>
      <c r="BS10" s="21" t="s">
        <v>20</v>
      </c>
    </row>
    <row r="11" spans="2:71" ht="18.45" customHeight="1">
      <c r="B11" s="25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34</v>
      </c>
      <c r="AL11" s="26"/>
      <c r="AM11" s="26"/>
      <c r="AN11" s="32" t="s">
        <v>22</v>
      </c>
      <c r="AO11" s="26"/>
      <c r="AP11" s="26"/>
      <c r="AQ11" s="28"/>
      <c r="BE11" s="36"/>
      <c r="BS11" s="21" t="s">
        <v>20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20</v>
      </c>
    </row>
    <row r="13" spans="2:71" ht="14.4" customHeight="1">
      <c r="B13" s="25"/>
      <c r="C13" s="26"/>
      <c r="D13" s="37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32</v>
      </c>
      <c r="AL13" s="26"/>
      <c r="AM13" s="26"/>
      <c r="AN13" s="39" t="s">
        <v>36</v>
      </c>
      <c r="AO13" s="26"/>
      <c r="AP13" s="26"/>
      <c r="AQ13" s="28"/>
      <c r="BE13" s="36"/>
      <c r="BS13" s="21" t="s">
        <v>20</v>
      </c>
    </row>
    <row r="14" spans="2:71" ht="13.5">
      <c r="B14" s="25"/>
      <c r="C14" s="26"/>
      <c r="D14" s="26"/>
      <c r="E14" s="39" t="s">
        <v>36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34</v>
      </c>
      <c r="AL14" s="26"/>
      <c r="AM14" s="26"/>
      <c r="AN14" s="39" t="s">
        <v>36</v>
      </c>
      <c r="AO14" s="26"/>
      <c r="AP14" s="26"/>
      <c r="AQ14" s="28"/>
      <c r="BE14" s="36"/>
      <c r="BS14" s="21" t="s">
        <v>20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32</v>
      </c>
      <c r="AL16" s="26"/>
      <c r="AM16" s="26"/>
      <c r="AN16" s="32" t="s">
        <v>22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34</v>
      </c>
      <c r="AL17" s="26"/>
      <c r="AM17" s="26"/>
      <c r="AN17" s="32" t="s">
        <v>22</v>
      </c>
      <c r="AO17" s="26"/>
      <c r="AP17" s="26"/>
      <c r="AQ17" s="28"/>
      <c r="BE17" s="36"/>
      <c r="BS17" s="21" t="s">
        <v>39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40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57" customHeight="1">
      <c r="B20" s="25"/>
      <c r="C20" s="26"/>
      <c r="D20" s="26"/>
      <c r="E20" s="41" t="s">
        <v>41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39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42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43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44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45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 hidden="1">
      <c r="B26" s="50"/>
      <c r="C26" s="51"/>
      <c r="D26" s="52" t="s">
        <v>46</v>
      </c>
      <c r="E26" s="51"/>
      <c r="F26" s="52" t="s">
        <v>47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 hidden="1">
      <c r="B27" s="50"/>
      <c r="C27" s="51"/>
      <c r="D27" s="51"/>
      <c r="E27" s="51"/>
      <c r="F27" s="52" t="s">
        <v>48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>
      <c r="B28" s="50"/>
      <c r="C28" s="51"/>
      <c r="D28" s="52" t="s">
        <v>46</v>
      </c>
      <c r="E28" s="51"/>
      <c r="F28" s="52" t="s">
        <v>49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>
      <c r="B29" s="50"/>
      <c r="C29" s="51"/>
      <c r="D29" s="51"/>
      <c r="E29" s="51"/>
      <c r="F29" s="52" t="s">
        <v>50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51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52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53</v>
      </c>
      <c r="U32" s="58"/>
      <c r="V32" s="58"/>
      <c r="W32" s="58"/>
      <c r="X32" s="60" t="s">
        <v>54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55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18132Lorecsocial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Oprava sociálního zařízení objektu č.p. 57, U Lorce, Kutná Hora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25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Kutná Hora - Šipší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27</v>
      </c>
      <c r="AJ44" s="71"/>
      <c r="AK44" s="71"/>
      <c r="AL44" s="71"/>
      <c r="AM44" s="82" t="str">
        <f>IF(AN8="","",AN8)</f>
        <v>4. 10. 2018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31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Město Kutná Hora,Havlíčkovo nám.552,Kutná Hora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37</v>
      </c>
      <c r="AJ46" s="71"/>
      <c r="AK46" s="71"/>
      <c r="AL46" s="71"/>
      <c r="AM46" s="74" t="str">
        <f>IF(E17="","",E17)</f>
        <v xml:space="preserve"> </v>
      </c>
      <c r="AN46" s="74"/>
      <c r="AO46" s="74"/>
      <c r="AP46" s="74"/>
      <c r="AQ46" s="71"/>
      <c r="AR46" s="69"/>
      <c r="AS46" s="83" t="s">
        <v>56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35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57</v>
      </c>
      <c r="D49" s="94"/>
      <c r="E49" s="94"/>
      <c r="F49" s="94"/>
      <c r="G49" s="94"/>
      <c r="H49" s="95"/>
      <c r="I49" s="96" t="s">
        <v>58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59</v>
      </c>
      <c r="AH49" s="94"/>
      <c r="AI49" s="94"/>
      <c r="AJ49" s="94"/>
      <c r="AK49" s="94"/>
      <c r="AL49" s="94"/>
      <c r="AM49" s="94"/>
      <c r="AN49" s="96" t="s">
        <v>60</v>
      </c>
      <c r="AO49" s="94"/>
      <c r="AP49" s="94"/>
      <c r="AQ49" s="98" t="s">
        <v>61</v>
      </c>
      <c r="AR49" s="69"/>
      <c r="AS49" s="99" t="s">
        <v>62</v>
      </c>
      <c r="AT49" s="100" t="s">
        <v>63</v>
      </c>
      <c r="AU49" s="100" t="s">
        <v>64</v>
      </c>
      <c r="AV49" s="100" t="s">
        <v>65</v>
      </c>
      <c r="AW49" s="100" t="s">
        <v>66</v>
      </c>
      <c r="AX49" s="100" t="s">
        <v>67</v>
      </c>
      <c r="AY49" s="100" t="s">
        <v>68</v>
      </c>
      <c r="AZ49" s="100" t="s">
        <v>69</v>
      </c>
      <c r="BA49" s="100" t="s">
        <v>70</v>
      </c>
      <c r="BB49" s="100" t="s">
        <v>71</v>
      </c>
      <c r="BC49" s="100" t="s">
        <v>72</v>
      </c>
      <c r="BD49" s="101" t="s">
        <v>73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74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ROUND(AG52,2)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22</v>
      </c>
      <c r="AR51" s="80"/>
      <c r="AS51" s="110">
        <f>ROUND(AS52,2)</f>
        <v>0</v>
      </c>
      <c r="AT51" s="111">
        <f>ROUND(SUM(AV51:AW51),2)</f>
        <v>0</v>
      </c>
      <c r="AU51" s="112">
        <f>ROUND(AU52,5)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ROUND(AZ52,2)</f>
        <v>0</v>
      </c>
      <c r="BA51" s="111">
        <f>ROUND(BA52,2)</f>
        <v>0</v>
      </c>
      <c r="BB51" s="111">
        <f>ROUND(BB52,2)</f>
        <v>0</v>
      </c>
      <c r="BC51" s="111">
        <f>ROUND(BC52,2)</f>
        <v>0</v>
      </c>
      <c r="BD51" s="113">
        <f>ROUND(BD52,2)</f>
        <v>0</v>
      </c>
      <c r="BS51" s="114" t="s">
        <v>75</v>
      </c>
      <c r="BT51" s="114" t="s">
        <v>76</v>
      </c>
      <c r="BV51" s="114" t="s">
        <v>77</v>
      </c>
      <c r="BW51" s="114" t="s">
        <v>7</v>
      </c>
      <c r="BX51" s="114" t="s">
        <v>78</v>
      </c>
      <c r="CL51" s="114" t="s">
        <v>22</v>
      </c>
    </row>
    <row r="52" spans="1:90" s="5" customFormat="1" ht="31.5" customHeight="1">
      <c r="A52" s="115" t="s">
        <v>79</v>
      </c>
      <c r="B52" s="116"/>
      <c r="C52" s="117"/>
      <c r="D52" s="118" t="s">
        <v>16</v>
      </c>
      <c r="E52" s="118"/>
      <c r="F52" s="118"/>
      <c r="G52" s="118"/>
      <c r="H52" s="118"/>
      <c r="I52" s="119"/>
      <c r="J52" s="118" t="s">
        <v>19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20">
        <f>'18132Lorecsocial - Oprava...'!J25</f>
        <v>0</v>
      </c>
      <c r="AH52" s="119"/>
      <c r="AI52" s="119"/>
      <c r="AJ52" s="119"/>
      <c r="AK52" s="119"/>
      <c r="AL52" s="119"/>
      <c r="AM52" s="119"/>
      <c r="AN52" s="120">
        <f>SUM(AG52,AT52)</f>
        <v>0</v>
      </c>
      <c r="AO52" s="119"/>
      <c r="AP52" s="119"/>
      <c r="AQ52" s="121" t="s">
        <v>80</v>
      </c>
      <c r="AR52" s="122"/>
      <c r="AS52" s="123">
        <v>0</v>
      </c>
      <c r="AT52" s="124">
        <f>ROUND(SUM(AV52:AW52),2)</f>
        <v>0</v>
      </c>
      <c r="AU52" s="125">
        <f>'18132Lorecsocial - Oprava...'!P90</f>
        <v>0</v>
      </c>
      <c r="AV52" s="124">
        <f>'18132Lorecsocial - Oprava...'!J28</f>
        <v>0</v>
      </c>
      <c r="AW52" s="124">
        <f>'18132Lorecsocial - Oprava...'!J29</f>
        <v>0</v>
      </c>
      <c r="AX52" s="124">
        <f>'18132Lorecsocial - Oprava...'!J30</f>
        <v>0</v>
      </c>
      <c r="AY52" s="124">
        <f>'18132Lorecsocial - Oprava...'!J31</f>
        <v>0</v>
      </c>
      <c r="AZ52" s="124">
        <f>'18132Lorecsocial - Oprava...'!F28</f>
        <v>0</v>
      </c>
      <c r="BA52" s="124">
        <f>'18132Lorecsocial - Oprava...'!F29</f>
        <v>0</v>
      </c>
      <c r="BB52" s="124">
        <f>'18132Lorecsocial - Oprava...'!F30</f>
        <v>0</v>
      </c>
      <c r="BC52" s="124">
        <f>'18132Lorecsocial - Oprava...'!F31</f>
        <v>0</v>
      </c>
      <c r="BD52" s="126">
        <f>'18132Lorecsocial - Oprava...'!F32</f>
        <v>0</v>
      </c>
      <c r="BT52" s="127" t="s">
        <v>24</v>
      </c>
      <c r="BU52" s="127" t="s">
        <v>81</v>
      </c>
      <c r="BV52" s="127" t="s">
        <v>77</v>
      </c>
      <c r="BW52" s="127" t="s">
        <v>7</v>
      </c>
      <c r="BX52" s="127" t="s">
        <v>78</v>
      </c>
      <c r="CL52" s="127" t="s">
        <v>22</v>
      </c>
    </row>
    <row r="53" spans="2:44" s="1" customFormat="1" ht="30" customHeight="1">
      <c r="B53" s="4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69"/>
    </row>
    <row r="54" spans="2:44" s="1" customFormat="1" ht="6.95" customHeight="1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9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8132Lorecsocial - Oprav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29"/>
      <c r="C1" s="129"/>
      <c r="D1" s="130" t="s">
        <v>1</v>
      </c>
      <c r="E1" s="129"/>
      <c r="F1" s="131" t="s">
        <v>82</v>
      </c>
      <c r="G1" s="131" t="s">
        <v>83</v>
      </c>
      <c r="H1" s="131"/>
      <c r="I1" s="132"/>
      <c r="J1" s="131" t="s">
        <v>84</v>
      </c>
      <c r="K1" s="130" t="s">
        <v>85</v>
      </c>
      <c r="L1" s="131" t="s">
        <v>86</v>
      </c>
      <c r="M1" s="131"/>
      <c r="N1" s="131"/>
      <c r="O1" s="131"/>
      <c r="P1" s="131"/>
      <c r="Q1" s="131"/>
      <c r="R1" s="131"/>
      <c r="S1" s="131"/>
      <c r="T1" s="13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56" ht="36.95" customHeight="1">
      <c r="AT2" s="21" t="s">
        <v>7</v>
      </c>
      <c r="AZ2" s="133" t="s">
        <v>87</v>
      </c>
      <c r="BA2" s="133" t="s">
        <v>88</v>
      </c>
      <c r="BB2" s="133" t="s">
        <v>22</v>
      </c>
      <c r="BC2" s="133" t="s">
        <v>89</v>
      </c>
      <c r="BD2" s="133" t="s">
        <v>90</v>
      </c>
    </row>
    <row r="3" spans="2:56" ht="6.95" customHeight="1">
      <c r="B3" s="22"/>
      <c r="C3" s="23"/>
      <c r="D3" s="23"/>
      <c r="E3" s="23"/>
      <c r="F3" s="23"/>
      <c r="G3" s="23"/>
      <c r="H3" s="23"/>
      <c r="I3" s="134"/>
      <c r="J3" s="23"/>
      <c r="K3" s="24"/>
      <c r="AT3" s="21" t="s">
        <v>90</v>
      </c>
      <c r="AZ3" s="133" t="s">
        <v>91</v>
      </c>
      <c r="BA3" s="133" t="s">
        <v>91</v>
      </c>
      <c r="BB3" s="133" t="s">
        <v>22</v>
      </c>
      <c r="BC3" s="133" t="s">
        <v>92</v>
      </c>
      <c r="BD3" s="133" t="s">
        <v>90</v>
      </c>
    </row>
    <row r="4" spans="2:56" ht="36.95" customHeight="1">
      <c r="B4" s="25"/>
      <c r="C4" s="26"/>
      <c r="D4" s="27" t="s">
        <v>93</v>
      </c>
      <c r="E4" s="26"/>
      <c r="F4" s="26"/>
      <c r="G4" s="26"/>
      <c r="H4" s="26"/>
      <c r="I4" s="135"/>
      <c r="J4" s="26"/>
      <c r="K4" s="28"/>
      <c r="M4" s="29" t="s">
        <v>12</v>
      </c>
      <c r="AT4" s="21" t="s">
        <v>39</v>
      </c>
      <c r="AZ4" s="133" t="s">
        <v>94</v>
      </c>
      <c r="BA4" s="133" t="s">
        <v>95</v>
      </c>
      <c r="BB4" s="133" t="s">
        <v>22</v>
      </c>
      <c r="BC4" s="133" t="s">
        <v>96</v>
      </c>
      <c r="BD4" s="133" t="s">
        <v>90</v>
      </c>
    </row>
    <row r="5" spans="2:11" ht="6.95" customHeight="1">
      <c r="B5" s="25"/>
      <c r="C5" s="26"/>
      <c r="D5" s="26"/>
      <c r="E5" s="26"/>
      <c r="F5" s="26"/>
      <c r="G5" s="26"/>
      <c r="H5" s="26"/>
      <c r="I5" s="135"/>
      <c r="J5" s="26"/>
      <c r="K5" s="28"/>
    </row>
    <row r="6" spans="2:11" s="1" customFormat="1" ht="13.5">
      <c r="B6" s="43"/>
      <c r="C6" s="44"/>
      <c r="D6" s="37" t="s">
        <v>18</v>
      </c>
      <c r="E6" s="44"/>
      <c r="F6" s="44"/>
      <c r="G6" s="44"/>
      <c r="H6" s="44"/>
      <c r="I6" s="136"/>
      <c r="J6" s="44"/>
      <c r="K6" s="48"/>
    </row>
    <row r="7" spans="2:11" s="1" customFormat="1" ht="36.95" customHeight="1">
      <c r="B7" s="43"/>
      <c r="C7" s="44"/>
      <c r="D7" s="44"/>
      <c r="E7" s="137" t="s">
        <v>19</v>
      </c>
      <c r="F7" s="44"/>
      <c r="G7" s="44"/>
      <c r="H7" s="44"/>
      <c r="I7" s="136"/>
      <c r="J7" s="44"/>
      <c r="K7" s="48"/>
    </row>
    <row r="8" spans="2:11" s="1" customFormat="1" ht="13.5">
      <c r="B8" s="43"/>
      <c r="C8" s="44"/>
      <c r="D8" s="44"/>
      <c r="E8" s="44"/>
      <c r="F8" s="44"/>
      <c r="G8" s="44"/>
      <c r="H8" s="44"/>
      <c r="I8" s="136"/>
      <c r="J8" s="44"/>
      <c r="K8" s="48"/>
    </row>
    <row r="9" spans="2:11" s="1" customFormat="1" ht="14.4" customHeight="1">
      <c r="B9" s="43"/>
      <c r="C9" s="44"/>
      <c r="D9" s="37" t="s">
        <v>21</v>
      </c>
      <c r="E9" s="44"/>
      <c r="F9" s="32" t="s">
        <v>22</v>
      </c>
      <c r="G9" s="44"/>
      <c r="H9" s="44"/>
      <c r="I9" s="138" t="s">
        <v>23</v>
      </c>
      <c r="J9" s="32" t="s">
        <v>22</v>
      </c>
      <c r="K9" s="48"/>
    </row>
    <row r="10" spans="2:11" s="1" customFormat="1" ht="14.4" customHeight="1">
      <c r="B10" s="43"/>
      <c r="C10" s="44"/>
      <c r="D10" s="37" t="s">
        <v>25</v>
      </c>
      <c r="E10" s="44"/>
      <c r="F10" s="32" t="s">
        <v>26</v>
      </c>
      <c r="G10" s="44"/>
      <c r="H10" s="44"/>
      <c r="I10" s="138" t="s">
        <v>27</v>
      </c>
      <c r="J10" s="139" t="str">
        <f>'Rekapitulace stavby'!AN8</f>
        <v>4. 10. 2018</v>
      </c>
      <c r="K10" s="48"/>
    </row>
    <row r="11" spans="2:11" s="1" customFormat="1" ht="10.8" customHeight="1">
      <c r="B11" s="43"/>
      <c r="C11" s="44"/>
      <c r="D11" s="44"/>
      <c r="E11" s="44"/>
      <c r="F11" s="44"/>
      <c r="G11" s="44"/>
      <c r="H11" s="44"/>
      <c r="I11" s="136"/>
      <c r="J11" s="44"/>
      <c r="K11" s="48"/>
    </row>
    <row r="12" spans="2:11" s="1" customFormat="1" ht="14.4" customHeight="1">
      <c r="B12" s="43"/>
      <c r="C12" s="44"/>
      <c r="D12" s="37" t="s">
        <v>31</v>
      </c>
      <c r="E12" s="44"/>
      <c r="F12" s="44"/>
      <c r="G12" s="44"/>
      <c r="H12" s="44"/>
      <c r="I12" s="138" t="s">
        <v>32</v>
      </c>
      <c r="J12" s="32" t="s">
        <v>22</v>
      </c>
      <c r="K12" s="48"/>
    </row>
    <row r="13" spans="2:11" s="1" customFormat="1" ht="18" customHeight="1">
      <c r="B13" s="43"/>
      <c r="C13" s="44"/>
      <c r="D13" s="44"/>
      <c r="E13" s="32" t="s">
        <v>33</v>
      </c>
      <c r="F13" s="44"/>
      <c r="G13" s="44"/>
      <c r="H13" s="44"/>
      <c r="I13" s="138" t="s">
        <v>34</v>
      </c>
      <c r="J13" s="32" t="s">
        <v>22</v>
      </c>
      <c r="K13" s="48"/>
    </row>
    <row r="14" spans="2:11" s="1" customFormat="1" ht="6.95" customHeight="1">
      <c r="B14" s="43"/>
      <c r="C14" s="44"/>
      <c r="D14" s="44"/>
      <c r="E14" s="44"/>
      <c r="F14" s="44"/>
      <c r="G14" s="44"/>
      <c r="H14" s="44"/>
      <c r="I14" s="136"/>
      <c r="J14" s="44"/>
      <c r="K14" s="48"/>
    </row>
    <row r="15" spans="2:11" s="1" customFormat="1" ht="14.4" customHeight="1">
      <c r="B15" s="43"/>
      <c r="C15" s="44"/>
      <c r="D15" s="37" t="s">
        <v>35</v>
      </c>
      <c r="E15" s="44"/>
      <c r="F15" s="44"/>
      <c r="G15" s="44"/>
      <c r="H15" s="44"/>
      <c r="I15" s="138" t="s">
        <v>32</v>
      </c>
      <c r="J15" s="32" t="str">
        <f>IF('Rekapitulace stavby'!AN13="Vyplň údaj","",IF('Rekapitulace stavby'!AN13="","",'Rekapitulace stavby'!AN13))</f>
        <v/>
      </c>
      <c r="K15" s="48"/>
    </row>
    <row r="16" spans="2:11" s="1" customFormat="1" ht="18" customHeight="1">
      <c r="B16" s="43"/>
      <c r="C16" s="44"/>
      <c r="D16" s="44"/>
      <c r="E16" s="32" t="str">
        <f>IF('Rekapitulace stavby'!E14="Vyplň údaj","",IF('Rekapitulace stavby'!E14="","",'Rekapitulace stavby'!E14))</f>
        <v/>
      </c>
      <c r="F16" s="44"/>
      <c r="G16" s="44"/>
      <c r="H16" s="44"/>
      <c r="I16" s="138" t="s">
        <v>34</v>
      </c>
      <c r="J16" s="32" t="str">
        <f>IF('Rekapitulace stavby'!AN14="Vyplň údaj","",IF('Rekapitulace stavby'!AN14="","",'Rekapitulace stavby'!AN14))</f>
        <v/>
      </c>
      <c r="K16" s="48"/>
    </row>
    <row r="17" spans="2:11" s="1" customFormat="1" ht="6.95" customHeight="1">
      <c r="B17" s="43"/>
      <c r="C17" s="44"/>
      <c r="D17" s="44"/>
      <c r="E17" s="44"/>
      <c r="F17" s="44"/>
      <c r="G17" s="44"/>
      <c r="H17" s="44"/>
      <c r="I17" s="136"/>
      <c r="J17" s="44"/>
      <c r="K17" s="48"/>
    </row>
    <row r="18" spans="2:11" s="1" customFormat="1" ht="14.4" customHeight="1">
      <c r="B18" s="43"/>
      <c r="C18" s="44"/>
      <c r="D18" s="37" t="s">
        <v>37</v>
      </c>
      <c r="E18" s="44"/>
      <c r="F18" s="44"/>
      <c r="G18" s="44"/>
      <c r="H18" s="44"/>
      <c r="I18" s="138" t="s">
        <v>32</v>
      </c>
      <c r="J18" s="32" t="str">
        <f>IF('Rekapitulace stavby'!AN16="","",'Rekapitulace stavby'!AN16)</f>
        <v/>
      </c>
      <c r="K18" s="48"/>
    </row>
    <row r="19" spans="2:11" s="1" customFormat="1" ht="18" customHeight="1">
      <c r="B19" s="43"/>
      <c r="C19" s="44"/>
      <c r="D19" s="44"/>
      <c r="E19" s="32" t="str">
        <f>IF('Rekapitulace stavby'!E17="","",'Rekapitulace stavby'!E17)</f>
        <v xml:space="preserve"> </v>
      </c>
      <c r="F19" s="44"/>
      <c r="G19" s="44"/>
      <c r="H19" s="44"/>
      <c r="I19" s="138" t="s">
        <v>34</v>
      </c>
      <c r="J19" s="32" t="str">
        <f>IF('Rekapitulace stavby'!AN17="","",'Rekapitulace stavby'!AN17)</f>
        <v/>
      </c>
      <c r="K19" s="48"/>
    </row>
    <row r="20" spans="2:11" s="1" customFormat="1" ht="6.95" customHeight="1">
      <c r="B20" s="43"/>
      <c r="C20" s="44"/>
      <c r="D20" s="44"/>
      <c r="E20" s="44"/>
      <c r="F20" s="44"/>
      <c r="G20" s="44"/>
      <c r="H20" s="44"/>
      <c r="I20" s="136"/>
      <c r="J20" s="44"/>
      <c r="K20" s="48"/>
    </row>
    <row r="21" spans="2:11" s="1" customFormat="1" ht="14.4" customHeight="1">
      <c r="B21" s="43"/>
      <c r="C21" s="44"/>
      <c r="D21" s="37" t="s">
        <v>40</v>
      </c>
      <c r="E21" s="44"/>
      <c r="F21" s="44"/>
      <c r="G21" s="44"/>
      <c r="H21" s="44"/>
      <c r="I21" s="136"/>
      <c r="J21" s="44"/>
      <c r="K21" s="48"/>
    </row>
    <row r="22" spans="2:11" s="6" customFormat="1" ht="71.25" customHeight="1">
      <c r="B22" s="140"/>
      <c r="C22" s="141"/>
      <c r="D22" s="141"/>
      <c r="E22" s="41" t="s">
        <v>41</v>
      </c>
      <c r="F22" s="41"/>
      <c r="G22" s="41"/>
      <c r="H22" s="41"/>
      <c r="I22" s="142"/>
      <c r="J22" s="141"/>
      <c r="K22" s="143"/>
    </row>
    <row r="23" spans="2:11" s="1" customFormat="1" ht="6.95" customHeight="1">
      <c r="B23" s="43"/>
      <c r="C23" s="44"/>
      <c r="D23" s="44"/>
      <c r="E23" s="44"/>
      <c r="F23" s="44"/>
      <c r="G23" s="44"/>
      <c r="H23" s="44"/>
      <c r="I23" s="136"/>
      <c r="J23" s="44"/>
      <c r="K23" s="48"/>
    </row>
    <row r="24" spans="2:11" s="1" customFormat="1" ht="6.95" customHeight="1">
      <c r="B24" s="43"/>
      <c r="C24" s="44"/>
      <c r="D24" s="103"/>
      <c r="E24" s="103"/>
      <c r="F24" s="103"/>
      <c r="G24" s="103"/>
      <c r="H24" s="103"/>
      <c r="I24" s="144"/>
      <c r="J24" s="103"/>
      <c r="K24" s="145"/>
    </row>
    <row r="25" spans="2:11" s="1" customFormat="1" ht="25.4" customHeight="1">
      <c r="B25" s="43"/>
      <c r="C25" s="44"/>
      <c r="D25" s="146" t="s">
        <v>42</v>
      </c>
      <c r="E25" s="44"/>
      <c r="F25" s="44"/>
      <c r="G25" s="44"/>
      <c r="H25" s="44"/>
      <c r="I25" s="136"/>
      <c r="J25" s="147">
        <f>ROUND(J90,2)</f>
        <v>0</v>
      </c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4"/>
      <c r="J26" s="103"/>
      <c r="K26" s="145"/>
    </row>
    <row r="27" spans="2:11" s="1" customFormat="1" ht="14.4" customHeight="1">
      <c r="B27" s="43"/>
      <c r="C27" s="44"/>
      <c r="D27" s="44"/>
      <c r="E27" s="44"/>
      <c r="F27" s="49" t="s">
        <v>44</v>
      </c>
      <c r="G27" s="44"/>
      <c r="H27" s="44"/>
      <c r="I27" s="148" t="s">
        <v>43</v>
      </c>
      <c r="J27" s="49" t="s">
        <v>45</v>
      </c>
      <c r="K27" s="48"/>
    </row>
    <row r="28" spans="2:11" s="1" customFormat="1" ht="14.4" customHeight="1" hidden="1">
      <c r="B28" s="43"/>
      <c r="C28" s="44"/>
      <c r="D28" s="52" t="s">
        <v>46</v>
      </c>
      <c r="E28" s="52" t="s">
        <v>47</v>
      </c>
      <c r="F28" s="149">
        <f>ROUND(SUM(BE90:BE289),2)</f>
        <v>0</v>
      </c>
      <c r="G28" s="44"/>
      <c r="H28" s="44"/>
      <c r="I28" s="150">
        <v>0.21</v>
      </c>
      <c r="J28" s="149">
        <f>ROUND(ROUND((SUM(BE90:BE289)),2)*I28,2)</f>
        <v>0</v>
      </c>
      <c r="K28" s="48"/>
    </row>
    <row r="29" spans="2:11" s="1" customFormat="1" ht="14.4" customHeight="1" hidden="1">
      <c r="B29" s="43"/>
      <c r="C29" s="44"/>
      <c r="D29" s="44"/>
      <c r="E29" s="52" t="s">
        <v>48</v>
      </c>
      <c r="F29" s="149">
        <f>ROUND(SUM(BF90:BF289),2)</f>
        <v>0</v>
      </c>
      <c r="G29" s="44"/>
      <c r="H29" s="44"/>
      <c r="I29" s="150">
        <v>0.15</v>
      </c>
      <c r="J29" s="149">
        <f>ROUND(ROUND((SUM(BF90:BF289)),2)*I29,2)</f>
        <v>0</v>
      </c>
      <c r="K29" s="48"/>
    </row>
    <row r="30" spans="2:11" s="1" customFormat="1" ht="14.4" customHeight="1">
      <c r="B30" s="43"/>
      <c r="C30" s="44"/>
      <c r="D30" s="52" t="s">
        <v>46</v>
      </c>
      <c r="E30" s="52" t="s">
        <v>49</v>
      </c>
      <c r="F30" s="149">
        <f>ROUND(SUM(BG90:BG289),2)</f>
        <v>0</v>
      </c>
      <c r="G30" s="44"/>
      <c r="H30" s="44"/>
      <c r="I30" s="150">
        <v>0.21</v>
      </c>
      <c r="J30" s="149">
        <v>0</v>
      </c>
      <c r="K30" s="48"/>
    </row>
    <row r="31" spans="2:11" s="1" customFormat="1" ht="14.4" customHeight="1">
      <c r="B31" s="43"/>
      <c r="C31" s="44"/>
      <c r="D31" s="44"/>
      <c r="E31" s="52" t="s">
        <v>50</v>
      </c>
      <c r="F31" s="149">
        <f>ROUND(SUM(BH90:BH289),2)</f>
        <v>0</v>
      </c>
      <c r="G31" s="44"/>
      <c r="H31" s="44"/>
      <c r="I31" s="150">
        <v>0.15</v>
      </c>
      <c r="J31" s="149">
        <v>0</v>
      </c>
      <c r="K31" s="48"/>
    </row>
    <row r="32" spans="2:11" s="1" customFormat="1" ht="14.4" customHeight="1" hidden="1">
      <c r="B32" s="43"/>
      <c r="C32" s="44"/>
      <c r="D32" s="44"/>
      <c r="E32" s="52" t="s">
        <v>51</v>
      </c>
      <c r="F32" s="149">
        <f>ROUND(SUM(BI90:BI289),2)</f>
        <v>0</v>
      </c>
      <c r="G32" s="44"/>
      <c r="H32" s="44"/>
      <c r="I32" s="150">
        <v>0</v>
      </c>
      <c r="J32" s="149">
        <v>0</v>
      </c>
      <c r="K32" s="48"/>
    </row>
    <row r="33" spans="2:11" s="1" customFormat="1" ht="6.95" customHeight="1">
      <c r="B33" s="43"/>
      <c r="C33" s="44"/>
      <c r="D33" s="44"/>
      <c r="E33" s="44"/>
      <c r="F33" s="44"/>
      <c r="G33" s="44"/>
      <c r="H33" s="44"/>
      <c r="I33" s="136"/>
      <c r="J33" s="44"/>
      <c r="K33" s="48"/>
    </row>
    <row r="34" spans="2:11" s="1" customFormat="1" ht="25.4" customHeight="1">
      <c r="B34" s="43"/>
      <c r="C34" s="151"/>
      <c r="D34" s="152" t="s">
        <v>52</v>
      </c>
      <c r="E34" s="95"/>
      <c r="F34" s="95"/>
      <c r="G34" s="153" t="s">
        <v>53</v>
      </c>
      <c r="H34" s="154" t="s">
        <v>54</v>
      </c>
      <c r="I34" s="155"/>
      <c r="J34" s="156">
        <f>SUM(J25:J32)</f>
        <v>0</v>
      </c>
      <c r="K34" s="157"/>
    </row>
    <row r="35" spans="2:11" s="1" customFormat="1" ht="14.4" customHeight="1">
      <c r="B35" s="64"/>
      <c r="C35" s="65"/>
      <c r="D35" s="65"/>
      <c r="E35" s="65"/>
      <c r="F35" s="65"/>
      <c r="G35" s="65"/>
      <c r="H35" s="65"/>
      <c r="I35" s="158"/>
      <c r="J35" s="65"/>
      <c r="K35" s="66"/>
    </row>
    <row r="39" spans="2:11" s="1" customFormat="1" ht="6.95" customHeight="1">
      <c r="B39" s="159"/>
      <c r="C39" s="160"/>
      <c r="D39" s="160"/>
      <c r="E39" s="160"/>
      <c r="F39" s="160"/>
      <c r="G39" s="160"/>
      <c r="H39" s="160"/>
      <c r="I39" s="161"/>
      <c r="J39" s="160"/>
      <c r="K39" s="162"/>
    </row>
    <row r="40" spans="2:11" s="1" customFormat="1" ht="36.95" customHeight="1">
      <c r="B40" s="43"/>
      <c r="C40" s="27" t="s">
        <v>97</v>
      </c>
      <c r="D40" s="44"/>
      <c r="E40" s="44"/>
      <c r="F40" s="44"/>
      <c r="G40" s="44"/>
      <c r="H40" s="44"/>
      <c r="I40" s="136"/>
      <c r="J40" s="44"/>
      <c r="K40" s="48"/>
    </row>
    <row r="41" spans="2:11" s="1" customFormat="1" ht="6.95" customHeight="1">
      <c r="B41" s="43"/>
      <c r="C41" s="44"/>
      <c r="D41" s="44"/>
      <c r="E41" s="44"/>
      <c r="F41" s="44"/>
      <c r="G41" s="44"/>
      <c r="H41" s="44"/>
      <c r="I41" s="136"/>
      <c r="J41" s="44"/>
      <c r="K41" s="48"/>
    </row>
    <row r="42" spans="2:11" s="1" customFormat="1" ht="14.4" customHeight="1">
      <c r="B42" s="43"/>
      <c r="C42" s="37" t="s">
        <v>18</v>
      </c>
      <c r="D42" s="44"/>
      <c r="E42" s="44"/>
      <c r="F42" s="44"/>
      <c r="G42" s="44"/>
      <c r="H42" s="44"/>
      <c r="I42" s="136"/>
      <c r="J42" s="44"/>
      <c r="K42" s="48"/>
    </row>
    <row r="43" spans="2:11" s="1" customFormat="1" ht="17.25" customHeight="1">
      <c r="B43" s="43"/>
      <c r="C43" s="44"/>
      <c r="D43" s="44"/>
      <c r="E43" s="137" t="str">
        <f>E7</f>
        <v>Oprava sociálního zařízení objektu č.p. 57, U Lorce, Kutná Hora</v>
      </c>
      <c r="F43" s="44"/>
      <c r="G43" s="44"/>
      <c r="H43" s="44"/>
      <c r="I43" s="136"/>
      <c r="J43" s="44"/>
      <c r="K43" s="48"/>
    </row>
    <row r="44" spans="2:11" s="1" customFormat="1" ht="6.95" customHeight="1">
      <c r="B44" s="43"/>
      <c r="C44" s="44"/>
      <c r="D44" s="44"/>
      <c r="E44" s="44"/>
      <c r="F44" s="44"/>
      <c r="G44" s="44"/>
      <c r="H44" s="44"/>
      <c r="I44" s="136"/>
      <c r="J44" s="44"/>
      <c r="K44" s="48"/>
    </row>
    <row r="45" spans="2:11" s="1" customFormat="1" ht="18" customHeight="1">
      <c r="B45" s="43"/>
      <c r="C45" s="37" t="s">
        <v>25</v>
      </c>
      <c r="D45" s="44"/>
      <c r="E45" s="44"/>
      <c r="F45" s="32" t="str">
        <f>F10</f>
        <v>Kutná Hora - Šipší</v>
      </c>
      <c r="G45" s="44"/>
      <c r="H45" s="44"/>
      <c r="I45" s="138" t="s">
        <v>27</v>
      </c>
      <c r="J45" s="139" t="str">
        <f>IF(J10="","",J10)</f>
        <v>4. 10. 2018</v>
      </c>
      <c r="K45" s="48"/>
    </row>
    <row r="46" spans="2:11" s="1" customFormat="1" ht="6.95" customHeight="1">
      <c r="B46" s="43"/>
      <c r="C46" s="44"/>
      <c r="D46" s="44"/>
      <c r="E46" s="44"/>
      <c r="F46" s="44"/>
      <c r="G46" s="44"/>
      <c r="H46" s="44"/>
      <c r="I46" s="136"/>
      <c r="J46" s="44"/>
      <c r="K46" s="48"/>
    </row>
    <row r="47" spans="2:11" s="1" customFormat="1" ht="13.5">
      <c r="B47" s="43"/>
      <c r="C47" s="37" t="s">
        <v>31</v>
      </c>
      <c r="D47" s="44"/>
      <c r="E47" s="44"/>
      <c r="F47" s="32" t="str">
        <f>E13</f>
        <v>Město Kutná Hora,Havlíčkovo nám.552,Kutná Hora</v>
      </c>
      <c r="G47" s="44"/>
      <c r="H47" s="44"/>
      <c r="I47" s="138" t="s">
        <v>37</v>
      </c>
      <c r="J47" s="41" t="str">
        <f>E19</f>
        <v xml:space="preserve"> </v>
      </c>
      <c r="K47" s="48"/>
    </row>
    <row r="48" spans="2:11" s="1" customFormat="1" ht="14.4" customHeight="1">
      <c r="B48" s="43"/>
      <c r="C48" s="37" t="s">
        <v>35</v>
      </c>
      <c r="D48" s="44"/>
      <c r="E48" s="44"/>
      <c r="F48" s="32" t="str">
        <f>IF(E16="","",E16)</f>
        <v/>
      </c>
      <c r="G48" s="44"/>
      <c r="H48" s="44"/>
      <c r="I48" s="136"/>
      <c r="J48" s="163"/>
      <c r="K48" s="48"/>
    </row>
    <row r="49" spans="2:11" s="1" customFormat="1" ht="10.3" customHeight="1">
      <c r="B49" s="43"/>
      <c r="C49" s="44"/>
      <c r="D49" s="44"/>
      <c r="E49" s="44"/>
      <c r="F49" s="44"/>
      <c r="G49" s="44"/>
      <c r="H49" s="44"/>
      <c r="I49" s="136"/>
      <c r="J49" s="44"/>
      <c r="K49" s="48"/>
    </row>
    <row r="50" spans="2:11" s="1" customFormat="1" ht="29.25" customHeight="1">
      <c r="B50" s="43"/>
      <c r="C50" s="164" t="s">
        <v>98</v>
      </c>
      <c r="D50" s="151"/>
      <c r="E50" s="151"/>
      <c r="F50" s="151"/>
      <c r="G50" s="151"/>
      <c r="H50" s="151"/>
      <c r="I50" s="165"/>
      <c r="J50" s="166" t="s">
        <v>99</v>
      </c>
      <c r="K50" s="167"/>
    </row>
    <row r="51" spans="2:11" s="1" customFormat="1" ht="10.3" customHeight="1">
      <c r="B51" s="43"/>
      <c r="C51" s="44"/>
      <c r="D51" s="44"/>
      <c r="E51" s="44"/>
      <c r="F51" s="44"/>
      <c r="G51" s="44"/>
      <c r="H51" s="44"/>
      <c r="I51" s="136"/>
      <c r="J51" s="44"/>
      <c r="K51" s="48"/>
    </row>
    <row r="52" spans="2:47" s="1" customFormat="1" ht="29.25" customHeight="1">
      <c r="B52" s="43"/>
      <c r="C52" s="168" t="s">
        <v>100</v>
      </c>
      <c r="D52" s="44"/>
      <c r="E52" s="44"/>
      <c r="F52" s="44"/>
      <c r="G52" s="44"/>
      <c r="H52" s="44"/>
      <c r="I52" s="136"/>
      <c r="J52" s="147">
        <f>J90</f>
        <v>0</v>
      </c>
      <c r="K52" s="48"/>
      <c r="AU52" s="21" t="s">
        <v>101</v>
      </c>
    </row>
    <row r="53" spans="2:11" s="7" customFormat="1" ht="24.95" customHeight="1">
      <c r="B53" s="169"/>
      <c r="C53" s="170"/>
      <c r="D53" s="171" t="s">
        <v>102</v>
      </c>
      <c r="E53" s="172"/>
      <c r="F53" s="172"/>
      <c r="G53" s="172"/>
      <c r="H53" s="172"/>
      <c r="I53" s="173"/>
      <c r="J53" s="174">
        <f>J91</f>
        <v>0</v>
      </c>
      <c r="K53" s="175"/>
    </row>
    <row r="54" spans="2:11" s="8" customFormat="1" ht="19.9" customHeight="1">
      <c r="B54" s="176"/>
      <c r="C54" s="177"/>
      <c r="D54" s="178" t="s">
        <v>103</v>
      </c>
      <c r="E54" s="179"/>
      <c r="F54" s="179"/>
      <c r="G54" s="179"/>
      <c r="H54" s="179"/>
      <c r="I54" s="180"/>
      <c r="J54" s="181">
        <f>J92</f>
        <v>0</v>
      </c>
      <c r="K54" s="182"/>
    </row>
    <row r="55" spans="2:11" s="8" customFormat="1" ht="19.9" customHeight="1">
      <c r="B55" s="176"/>
      <c r="C55" s="177"/>
      <c r="D55" s="178" t="s">
        <v>104</v>
      </c>
      <c r="E55" s="179"/>
      <c r="F55" s="179"/>
      <c r="G55" s="179"/>
      <c r="H55" s="179"/>
      <c r="I55" s="180"/>
      <c r="J55" s="181">
        <f>J95</f>
        <v>0</v>
      </c>
      <c r="K55" s="182"/>
    </row>
    <row r="56" spans="2:11" s="8" customFormat="1" ht="19.9" customHeight="1">
      <c r="B56" s="176"/>
      <c r="C56" s="177"/>
      <c r="D56" s="178" t="s">
        <v>105</v>
      </c>
      <c r="E56" s="179"/>
      <c r="F56" s="179"/>
      <c r="G56" s="179"/>
      <c r="H56" s="179"/>
      <c r="I56" s="180"/>
      <c r="J56" s="181">
        <f>J106</f>
        <v>0</v>
      </c>
      <c r="K56" s="182"/>
    </row>
    <row r="57" spans="2:11" s="8" customFormat="1" ht="19.9" customHeight="1">
      <c r="B57" s="176"/>
      <c r="C57" s="177"/>
      <c r="D57" s="178" t="s">
        <v>106</v>
      </c>
      <c r="E57" s="179"/>
      <c r="F57" s="179"/>
      <c r="G57" s="179"/>
      <c r="H57" s="179"/>
      <c r="I57" s="180"/>
      <c r="J57" s="181">
        <f>J123</f>
        <v>0</v>
      </c>
      <c r="K57" s="182"/>
    </row>
    <row r="58" spans="2:11" s="7" customFormat="1" ht="24.95" customHeight="1">
      <c r="B58" s="169"/>
      <c r="C58" s="170"/>
      <c r="D58" s="171" t="s">
        <v>107</v>
      </c>
      <c r="E58" s="172"/>
      <c r="F58" s="172"/>
      <c r="G58" s="172"/>
      <c r="H58" s="172"/>
      <c r="I58" s="173"/>
      <c r="J58" s="174">
        <f>J125</f>
        <v>0</v>
      </c>
      <c r="K58" s="175"/>
    </row>
    <row r="59" spans="2:11" s="8" customFormat="1" ht="19.9" customHeight="1">
      <c r="B59" s="176"/>
      <c r="C59" s="177"/>
      <c r="D59" s="178" t="s">
        <v>108</v>
      </c>
      <c r="E59" s="179"/>
      <c r="F59" s="179"/>
      <c r="G59" s="179"/>
      <c r="H59" s="179"/>
      <c r="I59" s="180"/>
      <c r="J59" s="181">
        <f>J126</f>
        <v>0</v>
      </c>
      <c r="K59" s="182"/>
    </row>
    <row r="60" spans="2:11" s="8" customFormat="1" ht="19.9" customHeight="1">
      <c r="B60" s="176"/>
      <c r="C60" s="177"/>
      <c r="D60" s="178" t="s">
        <v>109</v>
      </c>
      <c r="E60" s="179"/>
      <c r="F60" s="179"/>
      <c r="G60" s="179"/>
      <c r="H60" s="179"/>
      <c r="I60" s="180"/>
      <c r="J60" s="181">
        <f>J130</f>
        <v>0</v>
      </c>
      <c r="K60" s="182"/>
    </row>
    <row r="61" spans="2:11" s="8" customFormat="1" ht="19.9" customHeight="1">
      <c r="B61" s="176"/>
      <c r="C61" s="177"/>
      <c r="D61" s="178" t="s">
        <v>110</v>
      </c>
      <c r="E61" s="179"/>
      <c r="F61" s="179"/>
      <c r="G61" s="179"/>
      <c r="H61" s="179"/>
      <c r="I61" s="180"/>
      <c r="J61" s="181">
        <f>J135</f>
        <v>0</v>
      </c>
      <c r="K61" s="182"/>
    </row>
    <row r="62" spans="2:11" s="8" customFormat="1" ht="19.9" customHeight="1">
      <c r="B62" s="176"/>
      <c r="C62" s="177"/>
      <c r="D62" s="178" t="s">
        <v>111</v>
      </c>
      <c r="E62" s="179"/>
      <c r="F62" s="179"/>
      <c r="G62" s="179"/>
      <c r="H62" s="179"/>
      <c r="I62" s="180"/>
      <c r="J62" s="181">
        <f>J155</f>
        <v>0</v>
      </c>
      <c r="K62" s="182"/>
    </row>
    <row r="63" spans="2:11" s="8" customFormat="1" ht="19.9" customHeight="1">
      <c r="B63" s="176"/>
      <c r="C63" s="177"/>
      <c r="D63" s="178" t="s">
        <v>112</v>
      </c>
      <c r="E63" s="179"/>
      <c r="F63" s="179"/>
      <c r="G63" s="179"/>
      <c r="H63" s="179"/>
      <c r="I63" s="180"/>
      <c r="J63" s="181">
        <f>J175</f>
        <v>0</v>
      </c>
      <c r="K63" s="182"/>
    </row>
    <row r="64" spans="2:11" s="8" customFormat="1" ht="19.9" customHeight="1">
      <c r="B64" s="176"/>
      <c r="C64" s="177"/>
      <c r="D64" s="178" t="s">
        <v>113</v>
      </c>
      <c r="E64" s="179"/>
      <c r="F64" s="179"/>
      <c r="G64" s="179"/>
      <c r="H64" s="179"/>
      <c r="I64" s="180"/>
      <c r="J64" s="181">
        <f>J206</f>
        <v>0</v>
      </c>
      <c r="K64" s="182"/>
    </row>
    <row r="65" spans="2:11" s="8" customFormat="1" ht="19.9" customHeight="1">
      <c r="B65" s="176"/>
      <c r="C65" s="177"/>
      <c r="D65" s="178" t="s">
        <v>114</v>
      </c>
      <c r="E65" s="179"/>
      <c r="F65" s="179"/>
      <c r="G65" s="179"/>
      <c r="H65" s="179"/>
      <c r="I65" s="180"/>
      <c r="J65" s="181">
        <f>J211</f>
        <v>0</v>
      </c>
      <c r="K65" s="182"/>
    </row>
    <row r="66" spans="2:11" s="8" customFormat="1" ht="19.9" customHeight="1">
      <c r="B66" s="176"/>
      <c r="C66" s="177"/>
      <c r="D66" s="178" t="s">
        <v>115</v>
      </c>
      <c r="E66" s="179"/>
      <c r="F66" s="179"/>
      <c r="G66" s="179"/>
      <c r="H66" s="179"/>
      <c r="I66" s="180"/>
      <c r="J66" s="181">
        <f>J213</f>
        <v>0</v>
      </c>
      <c r="K66" s="182"/>
    </row>
    <row r="67" spans="2:11" s="8" customFormat="1" ht="19.9" customHeight="1">
      <c r="B67" s="176"/>
      <c r="C67" s="177"/>
      <c r="D67" s="178" t="s">
        <v>116</v>
      </c>
      <c r="E67" s="179"/>
      <c r="F67" s="179"/>
      <c r="G67" s="179"/>
      <c r="H67" s="179"/>
      <c r="I67" s="180"/>
      <c r="J67" s="181">
        <f>J219</f>
        <v>0</v>
      </c>
      <c r="K67" s="182"/>
    </row>
    <row r="68" spans="2:11" s="8" customFormat="1" ht="19.9" customHeight="1">
      <c r="B68" s="176"/>
      <c r="C68" s="177"/>
      <c r="D68" s="178" t="s">
        <v>117</v>
      </c>
      <c r="E68" s="179"/>
      <c r="F68" s="179"/>
      <c r="G68" s="179"/>
      <c r="H68" s="179"/>
      <c r="I68" s="180"/>
      <c r="J68" s="181">
        <f>J231</f>
        <v>0</v>
      </c>
      <c r="K68" s="182"/>
    </row>
    <row r="69" spans="2:11" s="8" customFormat="1" ht="19.9" customHeight="1">
      <c r="B69" s="176"/>
      <c r="C69" s="177"/>
      <c r="D69" s="178" t="s">
        <v>118</v>
      </c>
      <c r="E69" s="179"/>
      <c r="F69" s="179"/>
      <c r="G69" s="179"/>
      <c r="H69" s="179"/>
      <c r="I69" s="180"/>
      <c r="J69" s="181">
        <f>J264</f>
        <v>0</v>
      </c>
      <c r="K69" s="182"/>
    </row>
    <row r="70" spans="2:11" s="8" customFormat="1" ht="19.9" customHeight="1">
      <c r="B70" s="176"/>
      <c r="C70" s="177"/>
      <c r="D70" s="178" t="s">
        <v>119</v>
      </c>
      <c r="E70" s="179"/>
      <c r="F70" s="179"/>
      <c r="G70" s="179"/>
      <c r="H70" s="179"/>
      <c r="I70" s="180"/>
      <c r="J70" s="181">
        <f>J275</f>
        <v>0</v>
      </c>
      <c r="K70" s="182"/>
    </row>
    <row r="71" spans="2:11" s="8" customFormat="1" ht="19.9" customHeight="1">
      <c r="B71" s="176"/>
      <c r="C71" s="177"/>
      <c r="D71" s="178" t="s">
        <v>120</v>
      </c>
      <c r="E71" s="179"/>
      <c r="F71" s="179"/>
      <c r="G71" s="179"/>
      <c r="H71" s="179"/>
      <c r="I71" s="180"/>
      <c r="J71" s="181">
        <f>J285</f>
        <v>0</v>
      </c>
      <c r="K71" s="182"/>
    </row>
    <row r="72" spans="2:11" s="8" customFormat="1" ht="19.9" customHeight="1">
      <c r="B72" s="176"/>
      <c r="C72" s="177"/>
      <c r="D72" s="178" t="s">
        <v>121</v>
      </c>
      <c r="E72" s="179"/>
      <c r="F72" s="179"/>
      <c r="G72" s="179"/>
      <c r="H72" s="179"/>
      <c r="I72" s="180"/>
      <c r="J72" s="181">
        <f>J287</f>
        <v>0</v>
      </c>
      <c r="K72" s="182"/>
    </row>
    <row r="73" spans="2:11" s="1" customFormat="1" ht="21.8" customHeight="1">
      <c r="B73" s="43"/>
      <c r="C73" s="44"/>
      <c r="D73" s="44"/>
      <c r="E73" s="44"/>
      <c r="F73" s="44"/>
      <c r="G73" s="44"/>
      <c r="H73" s="44"/>
      <c r="I73" s="136"/>
      <c r="J73" s="44"/>
      <c r="K73" s="48"/>
    </row>
    <row r="74" spans="2:11" s="1" customFormat="1" ht="6.95" customHeight="1">
      <c r="B74" s="64"/>
      <c r="C74" s="65"/>
      <c r="D74" s="65"/>
      <c r="E74" s="65"/>
      <c r="F74" s="65"/>
      <c r="G74" s="65"/>
      <c r="H74" s="65"/>
      <c r="I74" s="158"/>
      <c r="J74" s="65"/>
      <c r="K74" s="66"/>
    </row>
    <row r="78" spans="2:12" s="1" customFormat="1" ht="6.95" customHeight="1">
      <c r="B78" s="67"/>
      <c r="C78" s="68"/>
      <c r="D78" s="68"/>
      <c r="E78" s="68"/>
      <c r="F78" s="68"/>
      <c r="G78" s="68"/>
      <c r="H78" s="68"/>
      <c r="I78" s="161"/>
      <c r="J78" s="68"/>
      <c r="K78" s="68"/>
      <c r="L78" s="69"/>
    </row>
    <row r="79" spans="2:12" s="1" customFormat="1" ht="36.95" customHeight="1">
      <c r="B79" s="43"/>
      <c r="C79" s="70" t="s">
        <v>122</v>
      </c>
      <c r="D79" s="71"/>
      <c r="E79" s="71"/>
      <c r="F79" s="71"/>
      <c r="G79" s="71"/>
      <c r="H79" s="71"/>
      <c r="I79" s="183"/>
      <c r="J79" s="71"/>
      <c r="K79" s="71"/>
      <c r="L79" s="69"/>
    </row>
    <row r="80" spans="2:12" s="1" customFormat="1" ht="6.95" customHeight="1">
      <c r="B80" s="43"/>
      <c r="C80" s="71"/>
      <c r="D80" s="71"/>
      <c r="E80" s="71"/>
      <c r="F80" s="71"/>
      <c r="G80" s="71"/>
      <c r="H80" s="71"/>
      <c r="I80" s="183"/>
      <c r="J80" s="71"/>
      <c r="K80" s="71"/>
      <c r="L80" s="69"/>
    </row>
    <row r="81" spans="2:12" s="1" customFormat="1" ht="14.4" customHeight="1">
      <c r="B81" s="43"/>
      <c r="C81" s="73" t="s">
        <v>18</v>
      </c>
      <c r="D81" s="71"/>
      <c r="E81" s="71"/>
      <c r="F81" s="71"/>
      <c r="G81" s="71"/>
      <c r="H81" s="71"/>
      <c r="I81" s="183"/>
      <c r="J81" s="71"/>
      <c r="K81" s="71"/>
      <c r="L81" s="69"/>
    </row>
    <row r="82" spans="2:12" s="1" customFormat="1" ht="17.25" customHeight="1">
      <c r="B82" s="43"/>
      <c r="C82" s="71"/>
      <c r="D82" s="71"/>
      <c r="E82" s="79" t="str">
        <f>E7</f>
        <v>Oprava sociálního zařízení objektu č.p. 57, U Lorce, Kutná Hora</v>
      </c>
      <c r="F82" s="71"/>
      <c r="G82" s="71"/>
      <c r="H82" s="71"/>
      <c r="I82" s="183"/>
      <c r="J82" s="71"/>
      <c r="K82" s="71"/>
      <c r="L82" s="69"/>
    </row>
    <row r="83" spans="2:12" s="1" customFormat="1" ht="6.95" customHeight="1">
      <c r="B83" s="43"/>
      <c r="C83" s="71"/>
      <c r="D83" s="71"/>
      <c r="E83" s="71"/>
      <c r="F83" s="71"/>
      <c r="G83" s="71"/>
      <c r="H83" s="71"/>
      <c r="I83" s="183"/>
      <c r="J83" s="71"/>
      <c r="K83" s="71"/>
      <c r="L83" s="69"/>
    </row>
    <row r="84" spans="2:12" s="1" customFormat="1" ht="18" customHeight="1">
      <c r="B84" s="43"/>
      <c r="C84" s="73" t="s">
        <v>25</v>
      </c>
      <c r="D84" s="71"/>
      <c r="E84" s="71"/>
      <c r="F84" s="184" t="str">
        <f>F10</f>
        <v>Kutná Hora - Šipší</v>
      </c>
      <c r="G84" s="71"/>
      <c r="H84" s="71"/>
      <c r="I84" s="185" t="s">
        <v>27</v>
      </c>
      <c r="J84" s="82" t="str">
        <f>IF(J10="","",J10)</f>
        <v>4. 10. 2018</v>
      </c>
      <c r="K84" s="71"/>
      <c r="L84" s="69"/>
    </row>
    <row r="85" spans="2:12" s="1" customFormat="1" ht="6.95" customHeight="1">
      <c r="B85" s="43"/>
      <c r="C85" s="71"/>
      <c r="D85" s="71"/>
      <c r="E85" s="71"/>
      <c r="F85" s="71"/>
      <c r="G85" s="71"/>
      <c r="H85" s="71"/>
      <c r="I85" s="183"/>
      <c r="J85" s="71"/>
      <c r="K85" s="71"/>
      <c r="L85" s="69"/>
    </row>
    <row r="86" spans="2:12" s="1" customFormat="1" ht="13.5">
      <c r="B86" s="43"/>
      <c r="C86" s="73" t="s">
        <v>31</v>
      </c>
      <c r="D86" s="71"/>
      <c r="E86" s="71"/>
      <c r="F86" s="184" t="str">
        <f>E13</f>
        <v>Město Kutná Hora,Havlíčkovo nám.552,Kutná Hora</v>
      </c>
      <c r="G86" s="71"/>
      <c r="H86" s="71"/>
      <c r="I86" s="185" t="s">
        <v>37</v>
      </c>
      <c r="J86" s="184" t="str">
        <f>E19</f>
        <v xml:space="preserve"> </v>
      </c>
      <c r="K86" s="71"/>
      <c r="L86" s="69"/>
    </row>
    <row r="87" spans="2:12" s="1" customFormat="1" ht="14.4" customHeight="1">
      <c r="B87" s="43"/>
      <c r="C87" s="73" t="s">
        <v>35</v>
      </c>
      <c r="D87" s="71"/>
      <c r="E87" s="71"/>
      <c r="F87" s="184" t="str">
        <f>IF(E16="","",E16)</f>
        <v/>
      </c>
      <c r="G87" s="71"/>
      <c r="H87" s="71"/>
      <c r="I87" s="183"/>
      <c r="J87" s="71"/>
      <c r="K87" s="71"/>
      <c r="L87" s="69"/>
    </row>
    <row r="88" spans="2:12" s="1" customFormat="1" ht="10.3" customHeight="1">
      <c r="B88" s="43"/>
      <c r="C88" s="71"/>
      <c r="D88" s="71"/>
      <c r="E88" s="71"/>
      <c r="F88" s="71"/>
      <c r="G88" s="71"/>
      <c r="H88" s="71"/>
      <c r="I88" s="183"/>
      <c r="J88" s="71"/>
      <c r="K88" s="71"/>
      <c r="L88" s="69"/>
    </row>
    <row r="89" spans="2:20" s="9" customFormat="1" ht="29.25" customHeight="1">
      <c r="B89" s="186"/>
      <c r="C89" s="187" t="s">
        <v>123</v>
      </c>
      <c r="D89" s="188" t="s">
        <v>61</v>
      </c>
      <c r="E89" s="188" t="s">
        <v>57</v>
      </c>
      <c r="F89" s="188" t="s">
        <v>124</v>
      </c>
      <c r="G89" s="188" t="s">
        <v>125</v>
      </c>
      <c r="H89" s="188" t="s">
        <v>126</v>
      </c>
      <c r="I89" s="189" t="s">
        <v>127</v>
      </c>
      <c r="J89" s="188" t="s">
        <v>99</v>
      </c>
      <c r="K89" s="190" t="s">
        <v>128</v>
      </c>
      <c r="L89" s="191"/>
      <c r="M89" s="99" t="s">
        <v>129</v>
      </c>
      <c r="N89" s="100" t="s">
        <v>46</v>
      </c>
      <c r="O89" s="100" t="s">
        <v>130</v>
      </c>
      <c r="P89" s="100" t="s">
        <v>131</v>
      </c>
      <c r="Q89" s="100" t="s">
        <v>132</v>
      </c>
      <c r="R89" s="100" t="s">
        <v>133</v>
      </c>
      <c r="S89" s="100" t="s">
        <v>134</v>
      </c>
      <c r="T89" s="101" t="s">
        <v>135</v>
      </c>
    </row>
    <row r="90" spans="2:63" s="1" customFormat="1" ht="29.25" customHeight="1">
      <c r="B90" s="43"/>
      <c r="C90" s="105" t="s">
        <v>100</v>
      </c>
      <c r="D90" s="71"/>
      <c r="E90" s="71"/>
      <c r="F90" s="71"/>
      <c r="G90" s="71"/>
      <c r="H90" s="71"/>
      <c r="I90" s="183"/>
      <c r="J90" s="192">
        <f>BK90</f>
        <v>0</v>
      </c>
      <c r="K90" s="71"/>
      <c r="L90" s="69"/>
      <c r="M90" s="102"/>
      <c r="N90" s="103"/>
      <c r="O90" s="103"/>
      <c r="P90" s="193">
        <f>P91+P125</f>
        <v>0</v>
      </c>
      <c r="Q90" s="103"/>
      <c r="R90" s="193">
        <f>R91+R125</f>
        <v>14.688870479999999</v>
      </c>
      <c r="S90" s="103"/>
      <c r="T90" s="194">
        <f>T91+T125</f>
        <v>23.563151700000002</v>
      </c>
      <c r="AT90" s="21" t="s">
        <v>75</v>
      </c>
      <c r="AU90" s="21" t="s">
        <v>101</v>
      </c>
      <c r="BK90" s="195">
        <f>BK91+BK125</f>
        <v>0</v>
      </c>
    </row>
    <row r="91" spans="2:63" s="10" customFormat="1" ht="37.4" customHeight="1">
      <c r="B91" s="196"/>
      <c r="C91" s="197"/>
      <c r="D91" s="198" t="s">
        <v>75</v>
      </c>
      <c r="E91" s="199" t="s">
        <v>136</v>
      </c>
      <c r="F91" s="199" t="s">
        <v>137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P92+P95+P106+P123</f>
        <v>0</v>
      </c>
      <c r="Q91" s="204"/>
      <c r="R91" s="205">
        <f>R92+R95+R106+R123</f>
        <v>10.44580798</v>
      </c>
      <c r="S91" s="204"/>
      <c r="T91" s="206">
        <f>T92+T95+T106+T123</f>
        <v>14.034068000000001</v>
      </c>
      <c r="AR91" s="207" t="s">
        <v>24</v>
      </c>
      <c r="AT91" s="208" t="s">
        <v>75</v>
      </c>
      <c r="AU91" s="208" t="s">
        <v>76</v>
      </c>
      <c r="AY91" s="207" t="s">
        <v>138</v>
      </c>
      <c r="BK91" s="209">
        <f>BK92+BK95+BK106+BK123</f>
        <v>0</v>
      </c>
    </row>
    <row r="92" spans="2:63" s="10" customFormat="1" ht="19.9" customHeight="1">
      <c r="B92" s="196"/>
      <c r="C92" s="197"/>
      <c r="D92" s="198" t="s">
        <v>75</v>
      </c>
      <c r="E92" s="210" t="s">
        <v>139</v>
      </c>
      <c r="F92" s="210" t="s">
        <v>140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SUM(P93:P94)</f>
        <v>0</v>
      </c>
      <c r="Q92" s="204"/>
      <c r="R92" s="205">
        <f>SUM(R93:R94)</f>
        <v>1.0469826000000002</v>
      </c>
      <c r="S92" s="204"/>
      <c r="T92" s="206">
        <f>SUM(T93:T94)</f>
        <v>0</v>
      </c>
      <c r="AR92" s="207" t="s">
        <v>24</v>
      </c>
      <c r="AT92" s="208" t="s">
        <v>75</v>
      </c>
      <c r="AU92" s="208" t="s">
        <v>24</v>
      </c>
      <c r="AY92" s="207" t="s">
        <v>138</v>
      </c>
      <c r="BK92" s="209">
        <f>SUM(BK93:BK94)</f>
        <v>0</v>
      </c>
    </row>
    <row r="93" spans="2:65" s="1" customFormat="1" ht="16.5" customHeight="1">
      <c r="B93" s="43"/>
      <c r="C93" s="212" t="s">
        <v>141</v>
      </c>
      <c r="D93" s="212" t="s">
        <v>142</v>
      </c>
      <c r="E93" s="213" t="s">
        <v>143</v>
      </c>
      <c r="F93" s="214" t="s">
        <v>144</v>
      </c>
      <c r="G93" s="215" t="s">
        <v>145</v>
      </c>
      <c r="H93" s="216">
        <v>0.18</v>
      </c>
      <c r="I93" s="217"/>
      <c r="J93" s="218">
        <f>ROUND(I93*H93,2)</f>
        <v>0</v>
      </c>
      <c r="K93" s="214" t="s">
        <v>146</v>
      </c>
      <c r="L93" s="69"/>
      <c r="M93" s="219" t="s">
        <v>22</v>
      </c>
      <c r="N93" s="220" t="s">
        <v>49</v>
      </c>
      <c r="O93" s="44"/>
      <c r="P93" s="221">
        <f>O93*H93</f>
        <v>0</v>
      </c>
      <c r="Q93" s="221">
        <v>0.02857</v>
      </c>
      <c r="R93" s="221">
        <f>Q93*H93</f>
        <v>0.0051426</v>
      </c>
      <c r="S93" s="221">
        <v>0</v>
      </c>
      <c r="T93" s="222">
        <f>S93*H93</f>
        <v>0</v>
      </c>
      <c r="AR93" s="21" t="s">
        <v>147</v>
      </c>
      <c r="AT93" s="21" t="s">
        <v>142</v>
      </c>
      <c r="AU93" s="21" t="s">
        <v>90</v>
      </c>
      <c r="AY93" s="21" t="s">
        <v>138</v>
      </c>
      <c r="BE93" s="223">
        <f>IF(N93="základní",J93,0)</f>
        <v>0</v>
      </c>
      <c r="BF93" s="223">
        <f>IF(N93="snížená",J93,0)</f>
        <v>0</v>
      </c>
      <c r="BG93" s="223">
        <f>IF(N93="zákl. přenesená",J93,0)</f>
        <v>0</v>
      </c>
      <c r="BH93" s="223">
        <f>IF(N93="sníž. přenesená",J93,0)</f>
        <v>0</v>
      </c>
      <c r="BI93" s="223">
        <f>IF(N93="nulová",J93,0)</f>
        <v>0</v>
      </c>
      <c r="BJ93" s="21" t="s">
        <v>147</v>
      </c>
      <c r="BK93" s="223">
        <f>ROUND(I93*H93,2)</f>
        <v>0</v>
      </c>
      <c r="BL93" s="21" t="s">
        <v>147</v>
      </c>
      <c r="BM93" s="21" t="s">
        <v>148</v>
      </c>
    </row>
    <row r="94" spans="2:65" s="1" customFormat="1" ht="16.5" customHeight="1">
      <c r="B94" s="43"/>
      <c r="C94" s="212" t="s">
        <v>149</v>
      </c>
      <c r="D94" s="212" t="s">
        <v>142</v>
      </c>
      <c r="E94" s="213" t="s">
        <v>150</v>
      </c>
      <c r="F94" s="214" t="s">
        <v>151</v>
      </c>
      <c r="G94" s="215" t="s">
        <v>145</v>
      </c>
      <c r="H94" s="216">
        <v>9</v>
      </c>
      <c r="I94" s="217"/>
      <c r="J94" s="218">
        <f>ROUND(I94*H94,2)</f>
        <v>0</v>
      </c>
      <c r="K94" s="214" t="s">
        <v>22</v>
      </c>
      <c r="L94" s="69"/>
      <c r="M94" s="219" t="s">
        <v>22</v>
      </c>
      <c r="N94" s="220" t="s">
        <v>49</v>
      </c>
      <c r="O94" s="44"/>
      <c r="P94" s="221">
        <f>O94*H94</f>
        <v>0</v>
      </c>
      <c r="Q94" s="221">
        <v>0.11576</v>
      </c>
      <c r="R94" s="221">
        <f>Q94*H94</f>
        <v>1.04184</v>
      </c>
      <c r="S94" s="221">
        <v>0</v>
      </c>
      <c r="T94" s="222">
        <f>S94*H94</f>
        <v>0</v>
      </c>
      <c r="AR94" s="21" t="s">
        <v>147</v>
      </c>
      <c r="AT94" s="21" t="s">
        <v>142</v>
      </c>
      <c r="AU94" s="21" t="s">
        <v>90</v>
      </c>
      <c r="AY94" s="21" t="s">
        <v>138</v>
      </c>
      <c r="BE94" s="223">
        <f>IF(N94="základní",J94,0)</f>
        <v>0</v>
      </c>
      <c r="BF94" s="223">
        <f>IF(N94="snížená",J94,0)</f>
        <v>0</v>
      </c>
      <c r="BG94" s="223">
        <f>IF(N94="zákl. přenesená",J94,0)</f>
        <v>0</v>
      </c>
      <c r="BH94" s="223">
        <f>IF(N94="sníž. přenesená",J94,0)</f>
        <v>0</v>
      </c>
      <c r="BI94" s="223">
        <f>IF(N94="nulová",J94,0)</f>
        <v>0</v>
      </c>
      <c r="BJ94" s="21" t="s">
        <v>147</v>
      </c>
      <c r="BK94" s="223">
        <f>ROUND(I94*H94,2)</f>
        <v>0</v>
      </c>
      <c r="BL94" s="21" t="s">
        <v>147</v>
      </c>
      <c r="BM94" s="21" t="s">
        <v>152</v>
      </c>
    </row>
    <row r="95" spans="2:63" s="10" customFormat="1" ht="29.85" customHeight="1">
      <c r="B95" s="196"/>
      <c r="C95" s="197"/>
      <c r="D95" s="198" t="s">
        <v>75</v>
      </c>
      <c r="E95" s="210" t="s">
        <v>153</v>
      </c>
      <c r="F95" s="210" t="s">
        <v>154</v>
      </c>
      <c r="G95" s="197"/>
      <c r="H95" s="197"/>
      <c r="I95" s="200"/>
      <c r="J95" s="211">
        <f>BK95</f>
        <v>0</v>
      </c>
      <c r="K95" s="197"/>
      <c r="L95" s="202"/>
      <c r="M95" s="203"/>
      <c r="N95" s="204"/>
      <c r="O95" s="204"/>
      <c r="P95" s="205">
        <f>SUM(P96:P105)</f>
        <v>0</v>
      </c>
      <c r="Q95" s="204"/>
      <c r="R95" s="205">
        <f>SUM(R96:R105)</f>
        <v>9.39424048</v>
      </c>
      <c r="S95" s="204"/>
      <c r="T95" s="206">
        <f>SUM(T96:T105)</f>
        <v>0</v>
      </c>
      <c r="AR95" s="207" t="s">
        <v>24</v>
      </c>
      <c r="AT95" s="208" t="s">
        <v>75</v>
      </c>
      <c r="AU95" s="208" t="s">
        <v>24</v>
      </c>
      <c r="AY95" s="207" t="s">
        <v>138</v>
      </c>
      <c r="BK95" s="209">
        <f>SUM(BK96:BK105)</f>
        <v>0</v>
      </c>
    </row>
    <row r="96" spans="2:65" s="1" customFormat="1" ht="38.25" customHeight="1">
      <c r="B96" s="43"/>
      <c r="C96" s="212" t="s">
        <v>153</v>
      </c>
      <c r="D96" s="212" t="s">
        <v>142</v>
      </c>
      <c r="E96" s="213" t="s">
        <v>155</v>
      </c>
      <c r="F96" s="214" t="s">
        <v>156</v>
      </c>
      <c r="G96" s="215" t="s">
        <v>145</v>
      </c>
      <c r="H96" s="216">
        <v>26.97</v>
      </c>
      <c r="I96" s="217"/>
      <c r="J96" s="218">
        <f>ROUND(I96*H96,2)</f>
        <v>0</v>
      </c>
      <c r="K96" s="214" t="s">
        <v>22</v>
      </c>
      <c r="L96" s="69"/>
      <c r="M96" s="219" t="s">
        <v>22</v>
      </c>
      <c r="N96" s="220" t="s">
        <v>49</v>
      </c>
      <c r="O96" s="44"/>
      <c r="P96" s="221">
        <f>O96*H96</f>
        <v>0</v>
      </c>
      <c r="Q96" s="221">
        <v>0.017</v>
      </c>
      <c r="R96" s="221">
        <f>Q96*H96</f>
        <v>0.45849</v>
      </c>
      <c r="S96" s="221">
        <v>0</v>
      </c>
      <c r="T96" s="222">
        <f>S96*H96</f>
        <v>0</v>
      </c>
      <c r="AR96" s="21" t="s">
        <v>147</v>
      </c>
      <c r="AT96" s="21" t="s">
        <v>142</v>
      </c>
      <c r="AU96" s="21" t="s">
        <v>90</v>
      </c>
      <c r="AY96" s="21" t="s">
        <v>138</v>
      </c>
      <c r="BE96" s="223">
        <f>IF(N96="základní",J96,0)</f>
        <v>0</v>
      </c>
      <c r="BF96" s="223">
        <f>IF(N96="snížená",J96,0)</f>
        <v>0</v>
      </c>
      <c r="BG96" s="223">
        <f>IF(N96="zákl. přenesená",J96,0)</f>
        <v>0</v>
      </c>
      <c r="BH96" s="223">
        <f>IF(N96="sníž. přenesená",J96,0)</f>
        <v>0</v>
      </c>
      <c r="BI96" s="223">
        <f>IF(N96="nulová",J96,0)</f>
        <v>0</v>
      </c>
      <c r="BJ96" s="21" t="s">
        <v>147</v>
      </c>
      <c r="BK96" s="223">
        <f>ROUND(I96*H96,2)</f>
        <v>0</v>
      </c>
      <c r="BL96" s="21" t="s">
        <v>147</v>
      </c>
      <c r="BM96" s="21" t="s">
        <v>157</v>
      </c>
    </row>
    <row r="97" spans="2:65" s="1" customFormat="1" ht="16.5" customHeight="1">
      <c r="B97" s="43"/>
      <c r="C97" s="212" t="s">
        <v>158</v>
      </c>
      <c r="D97" s="212" t="s">
        <v>142</v>
      </c>
      <c r="E97" s="213" t="s">
        <v>159</v>
      </c>
      <c r="F97" s="214" t="s">
        <v>160</v>
      </c>
      <c r="G97" s="215" t="s">
        <v>145</v>
      </c>
      <c r="H97" s="216">
        <v>32.209</v>
      </c>
      <c r="I97" s="217"/>
      <c r="J97" s="218">
        <f>ROUND(I97*H97,2)</f>
        <v>0</v>
      </c>
      <c r="K97" s="214" t="s">
        <v>146</v>
      </c>
      <c r="L97" s="69"/>
      <c r="M97" s="219" t="s">
        <v>22</v>
      </c>
      <c r="N97" s="220" t="s">
        <v>49</v>
      </c>
      <c r="O97" s="44"/>
      <c r="P97" s="221">
        <f>O97*H97</f>
        <v>0</v>
      </c>
      <c r="Q97" s="221">
        <v>0.00026</v>
      </c>
      <c r="R97" s="221">
        <f>Q97*H97</f>
        <v>0.008374340000000001</v>
      </c>
      <c r="S97" s="221">
        <v>0</v>
      </c>
      <c r="T97" s="222">
        <f>S97*H97</f>
        <v>0</v>
      </c>
      <c r="AR97" s="21" t="s">
        <v>147</v>
      </c>
      <c r="AT97" s="21" t="s">
        <v>142</v>
      </c>
      <c r="AU97" s="21" t="s">
        <v>90</v>
      </c>
      <c r="AY97" s="21" t="s">
        <v>138</v>
      </c>
      <c r="BE97" s="223">
        <f>IF(N97="základní",J97,0)</f>
        <v>0</v>
      </c>
      <c r="BF97" s="223">
        <f>IF(N97="snížená",J97,0)</f>
        <v>0</v>
      </c>
      <c r="BG97" s="223">
        <f>IF(N97="zákl. přenesená",J97,0)</f>
        <v>0</v>
      </c>
      <c r="BH97" s="223">
        <f>IF(N97="sníž. přenesená",J97,0)</f>
        <v>0</v>
      </c>
      <c r="BI97" s="223">
        <f>IF(N97="nulová",J97,0)</f>
        <v>0</v>
      </c>
      <c r="BJ97" s="21" t="s">
        <v>147</v>
      </c>
      <c r="BK97" s="223">
        <f>ROUND(I97*H97,2)</f>
        <v>0</v>
      </c>
      <c r="BL97" s="21" t="s">
        <v>147</v>
      </c>
      <c r="BM97" s="21" t="s">
        <v>161</v>
      </c>
    </row>
    <row r="98" spans="2:65" s="1" customFormat="1" ht="16.5" customHeight="1">
      <c r="B98" s="43"/>
      <c r="C98" s="212" t="s">
        <v>162</v>
      </c>
      <c r="D98" s="212" t="s">
        <v>142</v>
      </c>
      <c r="E98" s="213" t="s">
        <v>163</v>
      </c>
      <c r="F98" s="214" t="s">
        <v>164</v>
      </c>
      <c r="G98" s="215" t="s">
        <v>145</v>
      </c>
      <c r="H98" s="216">
        <v>32.209</v>
      </c>
      <c r="I98" s="217"/>
      <c r="J98" s="218">
        <f>ROUND(I98*H98,2)</f>
        <v>0</v>
      </c>
      <c r="K98" s="214" t="s">
        <v>146</v>
      </c>
      <c r="L98" s="69"/>
      <c r="M98" s="219" t="s">
        <v>22</v>
      </c>
      <c r="N98" s="220" t="s">
        <v>49</v>
      </c>
      <c r="O98" s="44"/>
      <c r="P98" s="221">
        <f>O98*H98</f>
        <v>0</v>
      </c>
      <c r="Q98" s="221">
        <v>0.003</v>
      </c>
      <c r="R98" s="221">
        <f>Q98*H98</f>
        <v>0.09662700000000002</v>
      </c>
      <c r="S98" s="221">
        <v>0</v>
      </c>
      <c r="T98" s="222">
        <f>S98*H98</f>
        <v>0</v>
      </c>
      <c r="AR98" s="21" t="s">
        <v>147</v>
      </c>
      <c r="AT98" s="21" t="s">
        <v>142</v>
      </c>
      <c r="AU98" s="21" t="s">
        <v>90</v>
      </c>
      <c r="AY98" s="21" t="s">
        <v>138</v>
      </c>
      <c r="BE98" s="223">
        <f>IF(N98="základní",J98,0)</f>
        <v>0</v>
      </c>
      <c r="BF98" s="223">
        <f>IF(N98="snížená",J98,0)</f>
        <v>0</v>
      </c>
      <c r="BG98" s="223">
        <f>IF(N98="zákl. přenesená",J98,0)</f>
        <v>0</v>
      </c>
      <c r="BH98" s="223">
        <f>IF(N98="sníž. přenesená",J98,0)</f>
        <v>0</v>
      </c>
      <c r="BI98" s="223">
        <f>IF(N98="nulová",J98,0)</f>
        <v>0</v>
      </c>
      <c r="BJ98" s="21" t="s">
        <v>147</v>
      </c>
      <c r="BK98" s="223">
        <f>ROUND(I98*H98,2)</f>
        <v>0</v>
      </c>
      <c r="BL98" s="21" t="s">
        <v>147</v>
      </c>
      <c r="BM98" s="21" t="s">
        <v>165</v>
      </c>
    </row>
    <row r="99" spans="2:65" s="1" customFormat="1" ht="16.5" customHeight="1">
      <c r="B99" s="43"/>
      <c r="C99" s="212" t="s">
        <v>166</v>
      </c>
      <c r="D99" s="212" t="s">
        <v>142</v>
      </c>
      <c r="E99" s="213" t="s">
        <v>167</v>
      </c>
      <c r="F99" s="214" t="s">
        <v>168</v>
      </c>
      <c r="G99" s="215" t="s">
        <v>145</v>
      </c>
      <c r="H99" s="216">
        <v>1.26</v>
      </c>
      <c r="I99" s="217"/>
      <c r="J99" s="218">
        <f>ROUND(I99*H99,2)</f>
        <v>0</v>
      </c>
      <c r="K99" s="214" t="s">
        <v>146</v>
      </c>
      <c r="L99" s="69"/>
      <c r="M99" s="219" t="s">
        <v>22</v>
      </c>
      <c r="N99" s="220" t="s">
        <v>49</v>
      </c>
      <c r="O99" s="44"/>
      <c r="P99" s="221">
        <f>O99*H99</f>
        <v>0</v>
      </c>
      <c r="Q99" s="221">
        <v>0.03358</v>
      </c>
      <c r="R99" s="221">
        <f>Q99*H99</f>
        <v>0.042310799999999996</v>
      </c>
      <c r="S99" s="221">
        <v>0</v>
      </c>
      <c r="T99" s="222">
        <f>S99*H99</f>
        <v>0</v>
      </c>
      <c r="AR99" s="21" t="s">
        <v>147</v>
      </c>
      <c r="AT99" s="21" t="s">
        <v>142</v>
      </c>
      <c r="AU99" s="21" t="s">
        <v>90</v>
      </c>
      <c r="AY99" s="21" t="s">
        <v>138</v>
      </c>
      <c r="BE99" s="223">
        <f>IF(N99="základní",J99,0)</f>
        <v>0</v>
      </c>
      <c r="BF99" s="223">
        <f>IF(N99="snížená",J99,0)</f>
        <v>0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21" t="s">
        <v>147</v>
      </c>
      <c r="BK99" s="223">
        <f>ROUND(I99*H99,2)</f>
        <v>0</v>
      </c>
      <c r="BL99" s="21" t="s">
        <v>147</v>
      </c>
      <c r="BM99" s="21" t="s">
        <v>169</v>
      </c>
    </row>
    <row r="100" spans="2:65" s="1" customFormat="1" ht="25.5" customHeight="1">
      <c r="B100" s="43"/>
      <c r="C100" s="212" t="s">
        <v>170</v>
      </c>
      <c r="D100" s="212" t="s">
        <v>142</v>
      </c>
      <c r="E100" s="213" t="s">
        <v>171</v>
      </c>
      <c r="F100" s="214" t="s">
        <v>172</v>
      </c>
      <c r="G100" s="215" t="s">
        <v>145</v>
      </c>
      <c r="H100" s="216">
        <v>32.209</v>
      </c>
      <c r="I100" s="217"/>
      <c r="J100" s="218">
        <f>ROUND(I100*H100,2)</f>
        <v>0</v>
      </c>
      <c r="K100" s="214" t="s">
        <v>146</v>
      </c>
      <c r="L100" s="69"/>
      <c r="M100" s="219" t="s">
        <v>22</v>
      </c>
      <c r="N100" s="220" t="s">
        <v>49</v>
      </c>
      <c r="O100" s="44"/>
      <c r="P100" s="221">
        <f>O100*H100</f>
        <v>0</v>
      </c>
      <c r="Q100" s="221">
        <v>0.0262</v>
      </c>
      <c r="R100" s="221">
        <f>Q100*H100</f>
        <v>0.8438758000000001</v>
      </c>
      <c r="S100" s="221">
        <v>0</v>
      </c>
      <c r="T100" s="222">
        <f>S100*H100</f>
        <v>0</v>
      </c>
      <c r="AR100" s="21" t="s">
        <v>147</v>
      </c>
      <c r="AT100" s="21" t="s">
        <v>142</v>
      </c>
      <c r="AU100" s="21" t="s">
        <v>90</v>
      </c>
      <c r="AY100" s="21" t="s">
        <v>138</v>
      </c>
      <c r="BE100" s="223">
        <f>IF(N100="základní",J100,0)</f>
        <v>0</v>
      </c>
      <c r="BF100" s="223">
        <f>IF(N100="snížená",J100,0)</f>
        <v>0</v>
      </c>
      <c r="BG100" s="223">
        <f>IF(N100="zákl. přenesená",J100,0)</f>
        <v>0</v>
      </c>
      <c r="BH100" s="223">
        <f>IF(N100="sníž. přenesená",J100,0)</f>
        <v>0</v>
      </c>
      <c r="BI100" s="223">
        <f>IF(N100="nulová",J100,0)</f>
        <v>0</v>
      </c>
      <c r="BJ100" s="21" t="s">
        <v>147</v>
      </c>
      <c r="BK100" s="223">
        <f>ROUND(I100*H100,2)</f>
        <v>0</v>
      </c>
      <c r="BL100" s="21" t="s">
        <v>147</v>
      </c>
      <c r="BM100" s="21" t="s">
        <v>173</v>
      </c>
    </row>
    <row r="101" spans="2:65" s="1" customFormat="1" ht="25.5" customHeight="1">
      <c r="B101" s="43"/>
      <c r="C101" s="212" t="s">
        <v>174</v>
      </c>
      <c r="D101" s="212" t="s">
        <v>142</v>
      </c>
      <c r="E101" s="213" t="s">
        <v>175</v>
      </c>
      <c r="F101" s="214" t="s">
        <v>176</v>
      </c>
      <c r="G101" s="215" t="s">
        <v>145</v>
      </c>
      <c r="H101" s="216">
        <v>119.388</v>
      </c>
      <c r="I101" s="217"/>
      <c r="J101" s="218">
        <f>ROUND(I101*H101,2)</f>
        <v>0</v>
      </c>
      <c r="K101" s="214" t="s">
        <v>22</v>
      </c>
      <c r="L101" s="69"/>
      <c r="M101" s="219" t="s">
        <v>22</v>
      </c>
      <c r="N101" s="220" t="s">
        <v>49</v>
      </c>
      <c r="O101" s="44"/>
      <c r="P101" s="221">
        <f>O101*H101</f>
        <v>0</v>
      </c>
      <c r="Q101" s="221">
        <v>0.021</v>
      </c>
      <c r="R101" s="221">
        <f>Q101*H101</f>
        <v>2.5071480000000004</v>
      </c>
      <c r="S101" s="221">
        <v>0</v>
      </c>
      <c r="T101" s="222">
        <f>S101*H101</f>
        <v>0</v>
      </c>
      <c r="AR101" s="21" t="s">
        <v>147</v>
      </c>
      <c r="AT101" s="21" t="s">
        <v>142</v>
      </c>
      <c r="AU101" s="21" t="s">
        <v>90</v>
      </c>
      <c r="AY101" s="21" t="s">
        <v>138</v>
      </c>
      <c r="BE101" s="223">
        <f>IF(N101="základní",J101,0)</f>
        <v>0</v>
      </c>
      <c r="BF101" s="223">
        <f>IF(N101="snížená",J101,0)</f>
        <v>0</v>
      </c>
      <c r="BG101" s="223">
        <f>IF(N101="zákl. přenesená",J101,0)</f>
        <v>0</v>
      </c>
      <c r="BH101" s="223">
        <f>IF(N101="sníž. přenesená",J101,0)</f>
        <v>0</v>
      </c>
      <c r="BI101" s="223">
        <f>IF(N101="nulová",J101,0)</f>
        <v>0</v>
      </c>
      <c r="BJ101" s="21" t="s">
        <v>147</v>
      </c>
      <c r="BK101" s="223">
        <f>ROUND(I101*H101,2)</f>
        <v>0</v>
      </c>
      <c r="BL101" s="21" t="s">
        <v>147</v>
      </c>
      <c r="BM101" s="21" t="s">
        <v>177</v>
      </c>
    </row>
    <row r="102" spans="2:65" s="1" customFormat="1" ht="16.5" customHeight="1">
      <c r="B102" s="43"/>
      <c r="C102" s="212" t="s">
        <v>29</v>
      </c>
      <c r="D102" s="212" t="s">
        <v>142</v>
      </c>
      <c r="E102" s="213" t="s">
        <v>178</v>
      </c>
      <c r="F102" s="214" t="s">
        <v>179</v>
      </c>
      <c r="G102" s="215" t="s">
        <v>180</v>
      </c>
      <c r="H102" s="216">
        <v>51.95</v>
      </c>
      <c r="I102" s="217"/>
      <c r="J102" s="218">
        <f>ROUND(I102*H102,2)</f>
        <v>0</v>
      </c>
      <c r="K102" s="214" t="s">
        <v>22</v>
      </c>
      <c r="L102" s="69"/>
      <c r="M102" s="219" t="s">
        <v>22</v>
      </c>
      <c r="N102" s="220" t="s">
        <v>49</v>
      </c>
      <c r="O102" s="44"/>
      <c r="P102" s="221">
        <f>O102*H102</f>
        <v>0</v>
      </c>
      <c r="Q102" s="221">
        <v>0.0015</v>
      </c>
      <c r="R102" s="221">
        <f>Q102*H102</f>
        <v>0.07792500000000001</v>
      </c>
      <c r="S102" s="221">
        <v>0</v>
      </c>
      <c r="T102" s="222">
        <f>S102*H102</f>
        <v>0</v>
      </c>
      <c r="AR102" s="21" t="s">
        <v>147</v>
      </c>
      <c r="AT102" s="21" t="s">
        <v>142</v>
      </c>
      <c r="AU102" s="21" t="s">
        <v>90</v>
      </c>
      <c r="AY102" s="21" t="s">
        <v>138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21" t="s">
        <v>147</v>
      </c>
      <c r="BK102" s="223">
        <f>ROUND(I102*H102,2)</f>
        <v>0</v>
      </c>
      <c r="BL102" s="21" t="s">
        <v>147</v>
      </c>
      <c r="BM102" s="21" t="s">
        <v>181</v>
      </c>
    </row>
    <row r="103" spans="2:65" s="1" customFormat="1" ht="16.5" customHeight="1">
      <c r="B103" s="43"/>
      <c r="C103" s="212" t="s">
        <v>182</v>
      </c>
      <c r="D103" s="212" t="s">
        <v>142</v>
      </c>
      <c r="E103" s="213" t="s">
        <v>183</v>
      </c>
      <c r="F103" s="214" t="s">
        <v>184</v>
      </c>
      <c r="G103" s="215" t="s">
        <v>185</v>
      </c>
      <c r="H103" s="216">
        <v>2.158</v>
      </c>
      <c r="I103" s="217"/>
      <c r="J103" s="218">
        <f>ROUND(I103*H103,2)</f>
        <v>0</v>
      </c>
      <c r="K103" s="214" t="s">
        <v>22</v>
      </c>
      <c r="L103" s="69"/>
      <c r="M103" s="219" t="s">
        <v>22</v>
      </c>
      <c r="N103" s="220" t="s">
        <v>49</v>
      </c>
      <c r="O103" s="44"/>
      <c r="P103" s="221">
        <f>O103*H103</f>
        <v>0</v>
      </c>
      <c r="Q103" s="221">
        <v>2.45329</v>
      </c>
      <c r="R103" s="221">
        <f>Q103*H103</f>
        <v>5.294199819999999</v>
      </c>
      <c r="S103" s="221">
        <v>0</v>
      </c>
      <c r="T103" s="222">
        <f>S103*H103</f>
        <v>0</v>
      </c>
      <c r="AR103" s="21" t="s">
        <v>147</v>
      </c>
      <c r="AT103" s="21" t="s">
        <v>142</v>
      </c>
      <c r="AU103" s="21" t="s">
        <v>90</v>
      </c>
      <c r="AY103" s="21" t="s">
        <v>138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21" t="s">
        <v>147</v>
      </c>
      <c r="BK103" s="223">
        <f>ROUND(I103*H103,2)</f>
        <v>0</v>
      </c>
      <c r="BL103" s="21" t="s">
        <v>147</v>
      </c>
      <c r="BM103" s="21" t="s">
        <v>186</v>
      </c>
    </row>
    <row r="104" spans="2:65" s="1" customFormat="1" ht="25.5" customHeight="1">
      <c r="B104" s="43"/>
      <c r="C104" s="212" t="s">
        <v>187</v>
      </c>
      <c r="D104" s="212" t="s">
        <v>142</v>
      </c>
      <c r="E104" s="213" t="s">
        <v>188</v>
      </c>
      <c r="F104" s="214" t="s">
        <v>189</v>
      </c>
      <c r="G104" s="215" t="s">
        <v>185</v>
      </c>
      <c r="H104" s="216">
        <v>2.158</v>
      </c>
      <c r="I104" s="217"/>
      <c r="J104" s="218">
        <f>ROUND(I104*H104,2)</f>
        <v>0</v>
      </c>
      <c r="K104" s="214" t="s">
        <v>22</v>
      </c>
      <c r="L104" s="69"/>
      <c r="M104" s="219" t="s">
        <v>22</v>
      </c>
      <c r="N104" s="220" t="s">
        <v>49</v>
      </c>
      <c r="O104" s="4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AR104" s="21" t="s">
        <v>147</v>
      </c>
      <c r="AT104" s="21" t="s">
        <v>142</v>
      </c>
      <c r="AU104" s="21" t="s">
        <v>90</v>
      </c>
      <c r="AY104" s="21" t="s">
        <v>138</v>
      </c>
      <c r="BE104" s="223">
        <f>IF(N104="základní",J104,0)</f>
        <v>0</v>
      </c>
      <c r="BF104" s="223">
        <f>IF(N104="snížená",J104,0)</f>
        <v>0</v>
      </c>
      <c r="BG104" s="223">
        <f>IF(N104="zákl. přenesená",J104,0)</f>
        <v>0</v>
      </c>
      <c r="BH104" s="223">
        <f>IF(N104="sníž. přenesená",J104,0)</f>
        <v>0</v>
      </c>
      <c r="BI104" s="223">
        <f>IF(N104="nulová",J104,0)</f>
        <v>0</v>
      </c>
      <c r="BJ104" s="21" t="s">
        <v>147</v>
      </c>
      <c r="BK104" s="223">
        <f>ROUND(I104*H104,2)</f>
        <v>0</v>
      </c>
      <c r="BL104" s="21" t="s">
        <v>147</v>
      </c>
      <c r="BM104" s="21" t="s">
        <v>190</v>
      </c>
    </row>
    <row r="105" spans="2:65" s="1" customFormat="1" ht="16.5" customHeight="1">
      <c r="B105" s="43"/>
      <c r="C105" s="212" t="s">
        <v>191</v>
      </c>
      <c r="D105" s="212" t="s">
        <v>142</v>
      </c>
      <c r="E105" s="213" t="s">
        <v>192</v>
      </c>
      <c r="F105" s="214" t="s">
        <v>193</v>
      </c>
      <c r="G105" s="215" t="s">
        <v>194</v>
      </c>
      <c r="H105" s="216">
        <v>0.062</v>
      </c>
      <c r="I105" s="217"/>
      <c r="J105" s="218">
        <f>ROUND(I105*H105,2)</f>
        <v>0</v>
      </c>
      <c r="K105" s="214" t="s">
        <v>22</v>
      </c>
      <c r="L105" s="69"/>
      <c r="M105" s="219" t="s">
        <v>22</v>
      </c>
      <c r="N105" s="220" t="s">
        <v>49</v>
      </c>
      <c r="O105" s="44"/>
      <c r="P105" s="221">
        <f>O105*H105</f>
        <v>0</v>
      </c>
      <c r="Q105" s="221">
        <v>1.05306</v>
      </c>
      <c r="R105" s="221">
        <f>Q105*H105</f>
        <v>0.06528972000000001</v>
      </c>
      <c r="S105" s="221">
        <v>0</v>
      </c>
      <c r="T105" s="222">
        <f>S105*H105</f>
        <v>0</v>
      </c>
      <c r="AR105" s="21" t="s">
        <v>147</v>
      </c>
      <c r="AT105" s="21" t="s">
        <v>142</v>
      </c>
      <c r="AU105" s="21" t="s">
        <v>90</v>
      </c>
      <c r="AY105" s="21" t="s">
        <v>138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21" t="s">
        <v>147</v>
      </c>
      <c r="BK105" s="223">
        <f>ROUND(I105*H105,2)</f>
        <v>0</v>
      </c>
      <c r="BL105" s="21" t="s">
        <v>147</v>
      </c>
      <c r="BM105" s="21" t="s">
        <v>195</v>
      </c>
    </row>
    <row r="106" spans="2:63" s="10" customFormat="1" ht="29.85" customHeight="1">
      <c r="B106" s="196"/>
      <c r="C106" s="197"/>
      <c r="D106" s="198" t="s">
        <v>75</v>
      </c>
      <c r="E106" s="210" t="s">
        <v>196</v>
      </c>
      <c r="F106" s="210" t="s">
        <v>197</v>
      </c>
      <c r="G106" s="197"/>
      <c r="H106" s="197"/>
      <c r="I106" s="200"/>
      <c r="J106" s="211">
        <f>BK106</f>
        <v>0</v>
      </c>
      <c r="K106" s="197"/>
      <c r="L106" s="202"/>
      <c r="M106" s="203"/>
      <c r="N106" s="204"/>
      <c r="O106" s="204"/>
      <c r="P106" s="205">
        <f>SUM(P107:P122)</f>
        <v>0</v>
      </c>
      <c r="Q106" s="204"/>
      <c r="R106" s="205">
        <f>SUM(R107:R122)</f>
        <v>0.004584899999999999</v>
      </c>
      <c r="S106" s="204"/>
      <c r="T106" s="206">
        <f>SUM(T107:T122)</f>
        <v>14.034068000000001</v>
      </c>
      <c r="AR106" s="207" t="s">
        <v>24</v>
      </c>
      <c r="AT106" s="208" t="s">
        <v>75</v>
      </c>
      <c r="AU106" s="208" t="s">
        <v>24</v>
      </c>
      <c r="AY106" s="207" t="s">
        <v>138</v>
      </c>
      <c r="BK106" s="209">
        <f>SUM(BK107:BK122)</f>
        <v>0</v>
      </c>
    </row>
    <row r="107" spans="2:65" s="1" customFormat="1" ht="25.5" customHeight="1">
      <c r="B107" s="43"/>
      <c r="C107" s="212" t="s">
        <v>198</v>
      </c>
      <c r="D107" s="212" t="s">
        <v>142</v>
      </c>
      <c r="E107" s="213" t="s">
        <v>199</v>
      </c>
      <c r="F107" s="214" t="s">
        <v>200</v>
      </c>
      <c r="G107" s="215" t="s">
        <v>145</v>
      </c>
      <c r="H107" s="216">
        <v>26.97</v>
      </c>
      <c r="I107" s="217"/>
      <c r="J107" s="218">
        <f>ROUND(I107*H107,2)</f>
        <v>0</v>
      </c>
      <c r="K107" s="214" t="s">
        <v>22</v>
      </c>
      <c r="L107" s="69"/>
      <c r="M107" s="219" t="s">
        <v>22</v>
      </c>
      <c r="N107" s="220" t="s">
        <v>49</v>
      </c>
      <c r="O107" s="44"/>
      <c r="P107" s="221">
        <f>O107*H107</f>
        <v>0</v>
      </c>
      <c r="Q107" s="221">
        <v>0.00013</v>
      </c>
      <c r="R107" s="221">
        <f>Q107*H107</f>
        <v>0.0035060999999999994</v>
      </c>
      <c r="S107" s="221">
        <v>0</v>
      </c>
      <c r="T107" s="222">
        <f>S107*H107</f>
        <v>0</v>
      </c>
      <c r="AR107" s="21" t="s">
        <v>147</v>
      </c>
      <c r="AT107" s="21" t="s">
        <v>142</v>
      </c>
      <c r="AU107" s="21" t="s">
        <v>90</v>
      </c>
      <c r="AY107" s="21" t="s">
        <v>138</v>
      </c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21" t="s">
        <v>147</v>
      </c>
      <c r="BK107" s="223">
        <f>ROUND(I107*H107,2)</f>
        <v>0</v>
      </c>
      <c r="BL107" s="21" t="s">
        <v>147</v>
      </c>
      <c r="BM107" s="21" t="s">
        <v>201</v>
      </c>
    </row>
    <row r="108" spans="2:65" s="1" customFormat="1" ht="16.5" customHeight="1">
      <c r="B108" s="43"/>
      <c r="C108" s="212" t="s">
        <v>202</v>
      </c>
      <c r="D108" s="212" t="s">
        <v>142</v>
      </c>
      <c r="E108" s="213" t="s">
        <v>203</v>
      </c>
      <c r="F108" s="214" t="s">
        <v>204</v>
      </c>
      <c r="G108" s="215" t="s">
        <v>145</v>
      </c>
      <c r="H108" s="216">
        <v>26.97</v>
      </c>
      <c r="I108" s="217"/>
      <c r="J108" s="218">
        <f>ROUND(I108*H108,2)</f>
        <v>0</v>
      </c>
      <c r="K108" s="214" t="s">
        <v>22</v>
      </c>
      <c r="L108" s="69"/>
      <c r="M108" s="219" t="s">
        <v>22</v>
      </c>
      <c r="N108" s="220" t="s">
        <v>49</v>
      </c>
      <c r="O108" s="44"/>
      <c r="P108" s="221">
        <f>O108*H108</f>
        <v>0</v>
      </c>
      <c r="Q108" s="221">
        <v>4E-05</v>
      </c>
      <c r="R108" s="221">
        <f>Q108*H108</f>
        <v>0.0010788</v>
      </c>
      <c r="S108" s="221">
        <v>0</v>
      </c>
      <c r="T108" s="222">
        <f>S108*H108</f>
        <v>0</v>
      </c>
      <c r="AR108" s="21" t="s">
        <v>147</v>
      </c>
      <c r="AT108" s="21" t="s">
        <v>142</v>
      </c>
      <c r="AU108" s="21" t="s">
        <v>90</v>
      </c>
      <c r="AY108" s="21" t="s">
        <v>138</v>
      </c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1" t="s">
        <v>147</v>
      </c>
      <c r="BK108" s="223">
        <f>ROUND(I108*H108,2)</f>
        <v>0</v>
      </c>
      <c r="BL108" s="21" t="s">
        <v>147</v>
      </c>
      <c r="BM108" s="21" t="s">
        <v>205</v>
      </c>
    </row>
    <row r="109" spans="2:65" s="1" customFormat="1" ht="25.5" customHeight="1">
      <c r="B109" s="43"/>
      <c r="C109" s="212" t="s">
        <v>206</v>
      </c>
      <c r="D109" s="212" t="s">
        <v>142</v>
      </c>
      <c r="E109" s="213" t="s">
        <v>207</v>
      </c>
      <c r="F109" s="214" t="s">
        <v>208</v>
      </c>
      <c r="G109" s="215" t="s">
        <v>185</v>
      </c>
      <c r="H109" s="216">
        <v>2.158</v>
      </c>
      <c r="I109" s="217"/>
      <c r="J109" s="218">
        <f>ROUND(I109*H109,2)</f>
        <v>0</v>
      </c>
      <c r="K109" s="214" t="s">
        <v>22</v>
      </c>
      <c r="L109" s="69"/>
      <c r="M109" s="219" t="s">
        <v>22</v>
      </c>
      <c r="N109" s="220" t="s">
        <v>49</v>
      </c>
      <c r="O109" s="44"/>
      <c r="P109" s="221">
        <f>O109*H109</f>
        <v>0</v>
      </c>
      <c r="Q109" s="221">
        <v>0</v>
      </c>
      <c r="R109" s="221">
        <f>Q109*H109</f>
        <v>0</v>
      </c>
      <c r="S109" s="221">
        <v>2.2</v>
      </c>
      <c r="T109" s="222">
        <f>S109*H109</f>
        <v>4.7476</v>
      </c>
      <c r="AR109" s="21" t="s">
        <v>147</v>
      </c>
      <c r="AT109" s="21" t="s">
        <v>142</v>
      </c>
      <c r="AU109" s="21" t="s">
        <v>90</v>
      </c>
      <c r="AY109" s="21" t="s">
        <v>138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1" t="s">
        <v>147</v>
      </c>
      <c r="BK109" s="223">
        <f>ROUND(I109*H109,2)</f>
        <v>0</v>
      </c>
      <c r="BL109" s="21" t="s">
        <v>147</v>
      </c>
      <c r="BM109" s="21" t="s">
        <v>209</v>
      </c>
    </row>
    <row r="110" spans="2:65" s="1" customFormat="1" ht="25.5" customHeight="1">
      <c r="B110" s="43"/>
      <c r="C110" s="212" t="s">
        <v>210</v>
      </c>
      <c r="D110" s="212" t="s">
        <v>142</v>
      </c>
      <c r="E110" s="213" t="s">
        <v>211</v>
      </c>
      <c r="F110" s="214" t="s">
        <v>212</v>
      </c>
      <c r="G110" s="215" t="s">
        <v>185</v>
      </c>
      <c r="H110" s="216">
        <v>2.158</v>
      </c>
      <c r="I110" s="217"/>
      <c r="J110" s="218">
        <f>ROUND(I110*H110,2)</f>
        <v>0</v>
      </c>
      <c r="K110" s="214" t="s">
        <v>22</v>
      </c>
      <c r="L110" s="69"/>
      <c r="M110" s="219" t="s">
        <v>22</v>
      </c>
      <c r="N110" s="220" t="s">
        <v>49</v>
      </c>
      <c r="O110" s="44"/>
      <c r="P110" s="221">
        <f>O110*H110</f>
        <v>0</v>
      </c>
      <c r="Q110" s="221">
        <v>0</v>
      </c>
      <c r="R110" s="221">
        <f>Q110*H110</f>
        <v>0</v>
      </c>
      <c r="S110" s="221">
        <v>1.4</v>
      </c>
      <c r="T110" s="222">
        <f>S110*H110</f>
        <v>3.0212</v>
      </c>
      <c r="AR110" s="21" t="s">
        <v>147</v>
      </c>
      <c r="AT110" s="21" t="s">
        <v>142</v>
      </c>
      <c r="AU110" s="21" t="s">
        <v>90</v>
      </c>
      <c r="AY110" s="21" t="s">
        <v>138</v>
      </c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1" t="s">
        <v>147</v>
      </c>
      <c r="BK110" s="223">
        <f>ROUND(I110*H110,2)</f>
        <v>0</v>
      </c>
      <c r="BL110" s="21" t="s">
        <v>147</v>
      </c>
      <c r="BM110" s="21" t="s">
        <v>213</v>
      </c>
    </row>
    <row r="111" spans="2:65" s="1" customFormat="1" ht="16.5" customHeight="1">
      <c r="B111" s="43"/>
      <c r="C111" s="212" t="s">
        <v>214</v>
      </c>
      <c r="D111" s="212" t="s">
        <v>142</v>
      </c>
      <c r="E111" s="213" t="s">
        <v>215</v>
      </c>
      <c r="F111" s="214" t="s">
        <v>216</v>
      </c>
      <c r="G111" s="215" t="s">
        <v>145</v>
      </c>
      <c r="H111" s="216">
        <v>1.44</v>
      </c>
      <c r="I111" s="217"/>
      <c r="J111" s="218">
        <f>ROUND(I111*H111,2)</f>
        <v>0</v>
      </c>
      <c r="K111" s="214" t="s">
        <v>146</v>
      </c>
      <c r="L111" s="69"/>
      <c r="M111" s="219" t="s">
        <v>22</v>
      </c>
      <c r="N111" s="220" t="s">
        <v>49</v>
      </c>
      <c r="O111" s="44"/>
      <c r="P111" s="221">
        <f>O111*H111</f>
        <v>0</v>
      </c>
      <c r="Q111" s="221">
        <v>0</v>
      </c>
      <c r="R111" s="221">
        <f>Q111*H111</f>
        <v>0</v>
      </c>
      <c r="S111" s="221">
        <v>0.059</v>
      </c>
      <c r="T111" s="222">
        <f>S111*H111</f>
        <v>0.08496</v>
      </c>
      <c r="AR111" s="21" t="s">
        <v>147</v>
      </c>
      <c r="AT111" s="21" t="s">
        <v>142</v>
      </c>
      <c r="AU111" s="21" t="s">
        <v>90</v>
      </c>
      <c r="AY111" s="21" t="s">
        <v>138</v>
      </c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21" t="s">
        <v>147</v>
      </c>
      <c r="BK111" s="223">
        <f>ROUND(I111*H111,2)</f>
        <v>0</v>
      </c>
      <c r="BL111" s="21" t="s">
        <v>147</v>
      </c>
      <c r="BM111" s="21" t="s">
        <v>217</v>
      </c>
    </row>
    <row r="112" spans="2:65" s="1" customFormat="1" ht="16.5" customHeight="1">
      <c r="B112" s="43"/>
      <c r="C112" s="212" t="s">
        <v>218</v>
      </c>
      <c r="D112" s="212" t="s">
        <v>142</v>
      </c>
      <c r="E112" s="213" t="s">
        <v>219</v>
      </c>
      <c r="F112" s="214" t="s">
        <v>220</v>
      </c>
      <c r="G112" s="215" t="s">
        <v>145</v>
      </c>
      <c r="H112" s="216">
        <v>1.08</v>
      </c>
      <c r="I112" s="217"/>
      <c r="J112" s="218">
        <f>ROUND(I112*H112,2)</f>
        <v>0</v>
      </c>
      <c r="K112" s="214" t="s">
        <v>146</v>
      </c>
      <c r="L112" s="69"/>
      <c r="M112" s="219" t="s">
        <v>22</v>
      </c>
      <c r="N112" s="220" t="s">
        <v>49</v>
      </c>
      <c r="O112" s="44"/>
      <c r="P112" s="221">
        <f>O112*H112</f>
        <v>0</v>
      </c>
      <c r="Q112" s="221">
        <v>0</v>
      </c>
      <c r="R112" s="221">
        <f>Q112*H112</f>
        <v>0</v>
      </c>
      <c r="S112" s="221">
        <v>0.041</v>
      </c>
      <c r="T112" s="222">
        <f>S112*H112</f>
        <v>0.04428000000000001</v>
      </c>
      <c r="AR112" s="21" t="s">
        <v>147</v>
      </c>
      <c r="AT112" s="21" t="s">
        <v>142</v>
      </c>
      <c r="AU112" s="21" t="s">
        <v>90</v>
      </c>
      <c r="AY112" s="21" t="s">
        <v>138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1" t="s">
        <v>147</v>
      </c>
      <c r="BK112" s="223">
        <f>ROUND(I112*H112,2)</f>
        <v>0</v>
      </c>
      <c r="BL112" s="21" t="s">
        <v>147</v>
      </c>
      <c r="BM112" s="21" t="s">
        <v>221</v>
      </c>
    </row>
    <row r="113" spans="2:65" s="1" customFormat="1" ht="25.5" customHeight="1">
      <c r="B113" s="43"/>
      <c r="C113" s="212" t="s">
        <v>222</v>
      </c>
      <c r="D113" s="212" t="s">
        <v>142</v>
      </c>
      <c r="E113" s="213" t="s">
        <v>223</v>
      </c>
      <c r="F113" s="214" t="s">
        <v>224</v>
      </c>
      <c r="G113" s="215" t="s">
        <v>145</v>
      </c>
      <c r="H113" s="216">
        <v>32.209</v>
      </c>
      <c r="I113" s="217"/>
      <c r="J113" s="218">
        <f>ROUND(I113*H113,2)</f>
        <v>0</v>
      </c>
      <c r="K113" s="214" t="s">
        <v>146</v>
      </c>
      <c r="L113" s="69"/>
      <c r="M113" s="219" t="s">
        <v>22</v>
      </c>
      <c r="N113" s="220" t="s">
        <v>49</v>
      </c>
      <c r="O113" s="44"/>
      <c r="P113" s="221">
        <f>O113*H113</f>
        <v>0</v>
      </c>
      <c r="Q113" s="221">
        <v>0</v>
      </c>
      <c r="R113" s="221">
        <f>Q113*H113</f>
        <v>0</v>
      </c>
      <c r="S113" s="221">
        <v>0.02</v>
      </c>
      <c r="T113" s="222">
        <f>S113*H113</f>
        <v>0.6441800000000001</v>
      </c>
      <c r="AR113" s="21" t="s">
        <v>147</v>
      </c>
      <c r="AT113" s="21" t="s">
        <v>142</v>
      </c>
      <c r="AU113" s="21" t="s">
        <v>90</v>
      </c>
      <c r="AY113" s="21" t="s">
        <v>138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21" t="s">
        <v>147</v>
      </c>
      <c r="BK113" s="223">
        <f>ROUND(I113*H113,2)</f>
        <v>0</v>
      </c>
      <c r="BL113" s="21" t="s">
        <v>147</v>
      </c>
      <c r="BM113" s="21" t="s">
        <v>225</v>
      </c>
    </row>
    <row r="114" spans="2:65" s="1" customFormat="1" ht="25.5" customHeight="1">
      <c r="B114" s="43"/>
      <c r="C114" s="212" t="s">
        <v>226</v>
      </c>
      <c r="D114" s="212" t="s">
        <v>142</v>
      </c>
      <c r="E114" s="213" t="s">
        <v>227</v>
      </c>
      <c r="F114" s="214" t="s">
        <v>228</v>
      </c>
      <c r="G114" s="215" t="s">
        <v>145</v>
      </c>
      <c r="H114" s="216">
        <v>119.388</v>
      </c>
      <c r="I114" s="217"/>
      <c r="J114" s="218">
        <f>ROUND(I114*H114,2)</f>
        <v>0</v>
      </c>
      <c r="K114" s="214" t="s">
        <v>22</v>
      </c>
      <c r="L114" s="69"/>
      <c r="M114" s="219" t="s">
        <v>22</v>
      </c>
      <c r="N114" s="220" t="s">
        <v>49</v>
      </c>
      <c r="O114" s="44"/>
      <c r="P114" s="221">
        <f>O114*H114</f>
        <v>0</v>
      </c>
      <c r="Q114" s="221">
        <v>0</v>
      </c>
      <c r="R114" s="221">
        <f>Q114*H114</f>
        <v>0</v>
      </c>
      <c r="S114" s="221">
        <v>0.046</v>
      </c>
      <c r="T114" s="222">
        <f>S114*H114</f>
        <v>5.491848</v>
      </c>
      <c r="AR114" s="21" t="s">
        <v>147</v>
      </c>
      <c r="AT114" s="21" t="s">
        <v>142</v>
      </c>
      <c r="AU114" s="21" t="s">
        <v>90</v>
      </c>
      <c r="AY114" s="21" t="s">
        <v>138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1" t="s">
        <v>147</v>
      </c>
      <c r="BK114" s="223">
        <f>ROUND(I114*H114,2)</f>
        <v>0</v>
      </c>
      <c r="BL114" s="21" t="s">
        <v>147</v>
      </c>
      <c r="BM114" s="21" t="s">
        <v>229</v>
      </c>
    </row>
    <row r="115" spans="2:65" s="1" customFormat="1" ht="16.5" customHeight="1">
      <c r="B115" s="43"/>
      <c r="C115" s="212" t="s">
        <v>230</v>
      </c>
      <c r="D115" s="212" t="s">
        <v>142</v>
      </c>
      <c r="E115" s="213" t="s">
        <v>231</v>
      </c>
      <c r="F115" s="214" t="s">
        <v>232</v>
      </c>
      <c r="G115" s="215" t="s">
        <v>194</v>
      </c>
      <c r="H115" s="216">
        <v>23.563</v>
      </c>
      <c r="I115" s="217"/>
      <c r="J115" s="218">
        <f>ROUND(I115*H115,2)</f>
        <v>0</v>
      </c>
      <c r="K115" s="214" t="s">
        <v>22</v>
      </c>
      <c r="L115" s="69"/>
      <c r="M115" s="219" t="s">
        <v>22</v>
      </c>
      <c r="N115" s="220" t="s">
        <v>49</v>
      </c>
      <c r="O115" s="4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AR115" s="21" t="s">
        <v>147</v>
      </c>
      <c r="AT115" s="21" t="s">
        <v>142</v>
      </c>
      <c r="AU115" s="21" t="s">
        <v>90</v>
      </c>
      <c r="AY115" s="21" t="s">
        <v>138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21" t="s">
        <v>147</v>
      </c>
      <c r="BK115" s="223">
        <f>ROUND(I115*H115,2)</f>
        <v>0</v>
      </c>
      <c r="BL115" s="21" t="s">
        <v>147</v>
      </c>
      <c r="BM115" s="21" t="s">
        <v>233</v>
      </c>
    </row>
    <row r="116" spans="2:65" s="1" customFormat="1" ht="16.5" customHeight="1">
      <c r="B116" s="43"/>
      <c r="C116" s="212" t="s">
        <v>234</v>
      </c>
      <c r="D116" s="212" t="s">
        <v>142</v>
      </c>
      <c r="E116" s="213" t="s">
        <v>235</v>
      </c>
      <c r="F116" s="214" t="s">
        <v>236</v>
      </c>
      <c r="G116" s="215" t="s">
        <v>194</v>
      </c>
      <c r="H116" s="216">
        <v>23.563</v>
      </c>
      <c r="I116" s="217"/>
      <c r="J116" s="218">
        <f>ROUND(I116*H116,2)</f>
        <v>0</v>
      </c>
      <c r="K116" s="214" t="s">
        <v>22</v>
      </c>
      <c r="L116" s="69"/>
      <c r="M116" s="219" t="s">
        <v>22</v>
      </c>
      <c r="N116" s="220" t="s">
        <v>49</v>
      </c>
      <c r="O116" s="4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AR116" s="21" t="s">
        <v>147</v>
      </c>
      <c r="AT116" s="21" t="s">
        <v>142</v>
      </c>
      <c r="AU116" s="21" t="s">
        <v>90</v>
      </c>
      <c r="AY116" s="21" t="s">
        <v>138</v>
      </c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21" t="s">
        <v>147</v>
      </c>
      <c r="BK116" s="223">
        <f>ROUND(I116*H116,2)</f>
        <v>0</v>
      </c>
      <c r="BL116" s="21" t="s">
        <v>147</v>
      </c>
      <c r="BM116" s="21" t="s">
        <v>237</v>
      </c>
    </row>
    <row r="117" spans="2:65" s="1" customFormat="1" ht="16.5" customHeight="1">
      <c r="B117" s="43"/>
      <c r="C117" s="212" t="s">
        <v>238</v>
      </c>
      <c r="D117" s="212" t="s">
        <v>142</v>
      </c>
      <c r="E117" s="213" t="s">
        <v>239</v>
      </c>
      <c r="F117" s="214" t="s">
        <v>240</v>
      </c>
      <c r="G117" s="215" t="s">
        <v>194</v>
      </c>
      <c r="H117" s="216">
        <v>259.193</v>
      </c>
      <c r="I117" s="217"/>
      <c r="J117" s="218">
        <f>ROUND(I117*H117,2)</f>
        <v>0</v>
      </c>
      <c r="K117" s="214" t="s">
        <v>22</v>
      </c>
      <c r="L117" s="69"/>
      <c r="M117" s="219" t="s">
        <v>22</v>
      </c>
      <c r="N117" s="220" t="s">
        <v>49</v>
      </c>
      <c r="O117" s="4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AR117" s="21" t="s">
        <v>147</v>
      </c>
      <c r="AT117" s="21" t="s">
        <v>142</v>
      </c>
      <c r="AU117" s="21" t="s">
        <v>90</v>
      </c>
      <c r="AY117" s="21" t="s">
        <v>138</v>
      </c>
      <c r="BE117" s="223">
        <f>IF(N117="základní",J117,0)</f>
        <v>0</v>
      </c>
      <c r="BF117" s="223">
        <f>IF(N117="snížená",J117,0)</f>
        <v>0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21" t="s">
        <v>147</v>
      </c>
      <c r="BK117" s="223">
        <f>ROUND(I117*H117,2)</f>
        <v>0</v>
      </c>
      <c r="BL117" s="21" t="s">
        <v>147</v>
      </c>
      <c r="BM117" s="21" t="s">
        <v>241</v>
      </c>
    </row>
    <row r="118" spans="2:51" s="11" customFormat="1" ht="13.5">
      <c r="B118" s="224"/>
      <c r="C118" s="225"/>
      <c r="D118" s="226" t="s">
        <v>242</v>
      </c>
      <c r="E118" s="225"/>
      <c r="F118" s="227" t="s">
        <v>243</v>
      </c>
      <c r="G118" s="225"/>
      <c r="H118" s="228">
        <v>259.193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AT118" s="234" t="s">
        <v>242</v>
      </c>
      <c r="AU118" s="234" t="s">
        <v>90</v>
      </c>
      <c r="AV118" s="11" t="s">
        <v>90</v>
      </c>
      <c r="AW118" s="11" t="s">
        <v>6</v>
      </c>
      <c r="AX118" s="11" t="s">
        <v>24</v>
      </c>
      <c r="AY118" s="234" t="s">
        <v>138</v>
      </c>
    </row>
    <row r="119" spans="2:65" s="1" customFormat="1" ht="16.5" customHeight="1">
      <c r="B119" s="43"/>
      <c r="C119" s="212" t="s">
        <v>244</v>
      </c>
      <c r="D119" s="212" t="s">
        <v>142</v>
      </c>
      <c r="E119" s="213" t="s">
        <v>245</v>
      </c>
      <c r="F119" s="214" t="s">
        <v>246</v>
      </c>
      <c r="G119" s="215" t="s">
        <v>194</v>
      </c>
      <c r="H119" s="216">
        <v>23.563</v>
      </c>
      <c r="I119" s="217"/>
      <c r="J119" s="218">
        <f>ROUND(I119*H119,2)</f>
        <v>0</v>
      </c>
      <c r="K119" s="214" t="s">
        <v>22</v>
      </c>
      <c r="L119" s="69"/>
      <c r="M119" s="219" t="s">
        <v>22</v>
      </c>
      <c r="N119" s="220" t="s">
        <v>49</v>
      </c>
      <c r="O119" s="4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AR119" s="21" t="s">
        <v>147</v>
      </c>
      <c r="AT119" s="21" t="s">
        <v>142</v>
      </c>
      <c r="AU119" s="21" t="s">
        <v>90</v>
      </c>
      <c r="AY119" s="21" t="s">
        <v>138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21" t="s">
        <v>147</v>
      </c>
      <c r="BK119" s="223">
        <f>ROUND(I119*H119,2)</f>
        <v>0</v>
      </c>
      <c r="BL119" s="21" t="s">
        <v>147</v>
      </c>
      <c r="BM119" s="21" t="s">
        <v>247</v>
      </c>
    </row>
    <row r="120" spans="2:65" s="1" customFormat="1" ht="25.5" customHeight="1">
      <c r="B120" s="43"/>
      <c r="C120" s="212" t="s">
        <v>248</v>
      </c>
      <c r="D120" s="212" t="s">
        <v>142</v>
      </c>
      <c r="E120" s="213" t="s">
        <v>249</v>
      </c>
      <c r="F120" s="214" t="s">
        <v>250</v>
      </c>
      <c r="G120" s="215" t="s">
        <v>194</v>
      </c>
      <c r="H120" s="216">
        <v>141.378</v>
      </c>
      <c r="I120" s="217"/>
      <c r="J120" s="218">
        <f>ROUND(I120*H120,2)</f>
        <v>0</v>
      </c>
      <c r="K120" s="214" t="s">
        <v>22</v>
      </c>
      <c r="L120" s="69"/>
      <c r="M120" s="219" t="s">
        <v>22</v>
      </c>
      <c r="N120" s="220" t="s">
        <v>49</v>
      </c>
      <c r="O120" s="4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AR120" s="21" t="s">
        <v>147</v>
      </c>
      <c r="AT120" s="21" t="s">
        <v>142</v>
      </c>
      <c r="AU120" s="21" t="s">
        <v>90</v>
      </c>
      <c r="AY120" s="21" t="s">
        <v>138</v>
      </c>
      <c r="BE120" s="223">
        <f>IF(N120="základní",J120,0)</f>
        <v>0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21" t="s">
        <v>147</v>
      </c>
      <c r="BK120" s="223">
        <f>ROUND(I120*H120,2)</f>
        <v>0</v>
      </c>
      <c r="BL120" s="21" t="s">
        <v>147</v>
      </c>
      <c r="BM120" s="21" t="s">
        <v>251</v>
      </c>
    </row>
    <row r="121" spans="2:51" s="11" customFormat="1" ht="13.5">
      <c r="B121" s="224"/>
      <c r="C121" s="225"/>
      <c r="D121" s="226" t="s">
        <v>242</v>
      </c>
      <c r="E121" s="225"/>
      <c r="F121" s="227" t="s">
        <v>252</v>
      </c>
      <c r="G121" s="225"/>
      <c r="H121" s="228">
        <v>141.378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AT121" s="234" t="s">
        <v>242</v>
      </c>
      <c r="AU121" s="234" t="s">
        <v>90</v>
      </c>
      <c r="AV121" s="11" t="s">
        <v>90</v>
      </c>
      <c r="AW121" s="11" t="s">
        <v>6</v>
      </c>
      <c r="AX121" s="11" t="s">
        <v>24</v>
      </c>
      <c r="AY121" s="234" t="s">
        <v>138</v>
      </c>
    </row>
    <row r="122" spans="2:65" s="1" customFormat="1" ht="16.5" customHeight="1">
      <c r="B122" s="43"/>
      <c r="C122" s="212" t="s">
        <v>253</v>
      </c>
      <c r="D122" s="212" t="s">
        <v>142</v>
      </c>
      <c r="E122" s="213" t="s">
        <v>254</v>
      </c>
      <c r="F122" s="214" t="s">
        <v>255</v>
      </c>
      <c r="G122" s="215" t="s">
        <v>194</v>
      </c>
      <c r="H122" s="216">
        <v>23.563</v>
      </c>
      <c r="I122" s="217"/>
      <c r="J122" s="218">
        <f>ROUND(I122*H122,2)</f>
        <v>0</v>
      </c>
      <c r="K122" s="214" t="s">
        <v>22</v>
      </c>
      <c r="L122" s="69"/>
      <c r="M122" s="219" t="s">
        <v>22</v>
      </c>
      <c r="N122" s="220" t="s">
        <v>49</v>
      </c>
      <c r="O122" s="4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AR122" s="21" t="s">
        <v>147</v>
      </c>
      <c r="AT122" s="21" t="s">
        <v>142</v>
      </c>
      <c r="AU122" s="21" t="s">
        <v>90</v>
      </c>
      <c r="AY122" s="21" t="s">
        <v>138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21" t="s">
        <v>147</v>
      </c>
      <c r="BK122" s="223">
        <f>ROUND(I122*H122,2)</f>
        <v>0</v>
      </c>
      <c r="BL122" s="21" t="s">
        <v>147</v>
      </c>
      <c r="BM122" s="21" t="s">
        <v>256</v>
      </c>
    </row>
    <row r="123" spans="2:63" s="10" customFormat="1" ht="29.85" customHeight="1">
      <c r="B123" s="196"/>
      <c r="C123" s="197"/>
      <c r="D123" s="198" t="s">
        <v>75</v>
      </c>
      <c r="E123" s="210" t="s">
        <v>257</v>
      </c>
      <c r="F123" s="210" t="s">
        <v>258</v>
      </c>
      <c r="G123" s="197"/>
      <c r="H123" s="197"/>
      <c r="I123" s="200"/>
      <c r="J123" s="211">
        <f>BK123</f>
        <v>0</v>
      </c>
      <c r="K123" s="197"/>
      <c r="L123" s="202"/>
      <c r="M123" s="203"/>
      <c r="N123" s="204"/>
      <c r="O123" s="204"/>
      <c r="P123" s="205">
        <f>P124</f>
        <v>0</v>
      </c>
      <c r="Q123" s="204"/>
      <c r="R123" s="205">
        <f>R124</f>
        <v>0</v>
      </c>
      <c r="S123" s="204"/>
      <c r="T123" s="206">
        <f>T124</f>
        <v>0</v>
      </c>
      <c r="AR123" s="207" t="s">
        <v>24</v>
      </c>
      <c r="AT123" s="208" t="s">
        <v>75</v>
      </c>
      <c r="AU123" s="208" t="s">
        <v>24</v>
      </c>
      <c r="AY123" s="207" t="s">
        <v>138</v>
      </c>
      <c r="BK123" s="209">
        <f>BK124</f>
        <v>0</v>
      </c>
    </row>
    <row r="124" spans="2:65" s="1" customFormat="1" ht="16.5" customHeight="1">
      <c r="B124" s="43"/>
      <c r="C124" s="212" t="s">
        <v>259</v>
      </c>
      <c r="D124" s="212" t="s">
        <v>142</v>
      </c>
      <c r="E124" s="213" t="s">
        <v>260</v>
      </c>
      <c r="F124" s="214" t="s">
        <v>261</v>
      </c>
      <c r="G124" s="215" t="s">
        <v>194</v>
      </c>
      <c r="H124" s="216">
        <v>14.689</v>
      </c>
      <c r="I124" s="217"/>
      <c r="J124" s="218">
        <f>ROUND(I124*H124,2)</f>
        <v>0</v>
      </c>
      <c r="K124" s="214" t="s">
        <v>22</v>
      </c>
      <c r="L124" s="69"/>
      <c r="M124" s="219" t="s">
        <v>22</v>
      </c>
      <c r="N124" s="220" t="s">
        <v>49</v>
      </c>
      <c r="O124" s="4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AR124" s="21" t="s">
        <v>147</v>
      </c>
      <c r="AT124" s="21" t="s">
        <v>142</v>
      </c>
      <c r="AU124" s="21" t="s">
        <v>90</v>
      </c>
      <c r="AY124" s="21" t="s">
        <v>138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21" t="s">
        <v>147</v>
      </c>
      <c r="BK124" s="223">
        <f>ROUND(I124*H124,2)</f>
        <v>0</v>
      </c>
      <c r="BL124" s="21" t="s">
        <v>147</v>
      </c>
      <c r="BM124" s="21" t="s">
        <v>262</v>
      </c>
    </row>
    <row r="125" spans="2:63" s="10" customFormat="1" ht="37.4" customHeight="1">
      <c r="B125" s="196"/>
      <c r="C125" s="197"/>
      <c r="D125" s="198" t="s">
        <v>75</v>
      </c>
      <c r="E125" s="199" t="s">
        <v>263</v>
      </c>
      <c r="F125" s="199" t="s">
        <v>264</v>
      </c>
      <c r="G125" s="197"/>
      <c r="H125" s="197"/>
      <c r="I125" s="200"/>
      <c r="J125" s="201">
        <f>BK125</f>
        <v>0</v>
      </c>
      <c r="K125" s="197"/>
      <c r="L125" s="202"/>
      <c r="M125" s="203"/>
      <c r="N125" s="204"/>
      <c r="O125" s="204"/>
      <c r="P125" s="205">
        <f>P126+P130+P135+P155+P175+P206+P211+P213+P219+P231+P264+P275+P285+P287</f>
        <v>0</v>
      </c>
      <c r="Q125" s="204"/>
      <c r="R125" s="205">
        <f>R126+R130+R135+R155+R175+R206+R211+R213+R219+R231+R264+R275+R285+R287</f>
        <v>4.243062499999999</v>
      </c>
      <c r="S125" s="204"/>
      <c r="T125" s="206">
        <f>T126+T130+T135+T155+T175+T206+T211+T213+T219+T231+T264+T275+T285+T287</f>
        <v>9.529083700000001</v>
      </c>
      <c r="AR125" s="207" t="s">
        <v>90</v>
      </c>
      <c r="AT125" s="208" t="s">
        <v>75</v>
      </c>
      <c r="AU125" s="208" t="s">
        <v>76</v>
      </c>
      <c r="AY125" s="207" t="s">
        <v>138</v>
      </c>
      <c r="BK125" s="209">
        <f>BK126+BK130+BK135+BK155+BK175+BK206+BK211+BK213+BK219+BK231+BK264+BK275+BK285+BK287</f>
        <v>0</v>
      </c>
    </row>
    <row r="126" spans="2:63" s="10" customFormat="1" ht="19.9" customHeight="1">
      <c r="B126" s="196"/>
      <c r="C126" s="197"/>
      <c r="D126" s="198" t="s">
        <v>75</v>
      </c>
      <c r="E126" s="210" t="s">
        <v>265</v>
      </c>
      <c r="F126" s="210" t="s">
        <v>266</v>
      </c>
      <c r="G126" s="197"/>
      <c r="H126" s="197"/>
      <c r="I126" s="200"/>
      <c r="J126" s="211">
        <f>BK126</f>
        <v>0</v>
      </c>
      <c r="K126" s="197"/>
      <c r="L126" s="202"/>
      <c r="M126" s="203"/>
      <c r="N126" s="204"/>
      <c r="O126" s="204"/>
      <c r="P126" s="205">
        <f>SUM(P127:P129)</f>
        <v>0</v>
      </c>
      <c r="Q126" s="204"/>
      <c r="R126" s="205">
        <f>SUM(R127:R129)</f>
        <v>0.15550474</v>
      </c>
      <c r="S126" s="204"/>
      <c r="T126" s="206">
        <f>SUM(T127:T129)</f>
        <v>0</v>
      </c>
      <c r="AR126" s="207" t="s">
        <v>90</v>
      </c>
      <c r="AT126" s="208" t="s">
        <v>75</v>
      </c>
      <c r="AU126" s="208" t="s">
        <v>24</v>
      </c>
      <c r="AY126" s="207" t="s">
        <v>138</v>
      </c>
      <c r="BK126" s="209">
        <f>SUM(BK127:BK129)</f>
        <v>0</v>
      </c>
    </row>
    <row r="127" spans="2:65" s="1" customFormat="1" ht="25.5" customHeight="1">
      <c r="B127" s="43"/>
      <c r="C127" s="212" t="s">
        <v>267</v>
      </c>
      <c r="D127" s="212" t="s">
        <v>142</v>
      </c>
      <c r="E127" s="213" t="s">
        <v>268</v>
      </c>
      <c r="F127" s="214" t="s">
        <v>269</v>
      </c>
      <c r="G127" s="215" t="s">
        <v>145</v>
      </c>
      <c r="H127" s="216">
        <v>26.97</v>
      </c>
      <c r="I127" s="217"/>
      <c r="J127" s="218">
        <f>ROUND(I127*H127,2)</f>
        <v>0</v>
      </c>
      <c r="K127" s="214" t="s">
        <v>22</v>
      </c>
      <c r="L127" s="69"/>
      <c r="M127" s="219" t="s">
        <v>22</v>
      </c>
      <c r="N127" s="220" t="s">
        <v>49</v>
      </c>
      <c r="O127" s="44"/>
      <c r="P127" s="221">
        <f>O127*H127</f>
        <v>0</v>
      </c>
      <c r="Q127" s="221">
        <v>0.00458</v>
      </c>
      <c r="R127" s="221">
        <f>Q127*H127</f>
        <v>0.1235226</v>
      </c>
      <c r="S127" s="221">
        <v>0</v>
      </c>
      <c r="T127" s="222">
        <f>S127*H127</f>
        <v>0</v>
      </c>
      <c r="AR127" s="21" t="s">
        <v>270</v>
      </c>
      <c r="AT127" s="21" t="s">
        <v>142</v>
      </c>
      <c r="AU127" s="21" t="s">
        <v>90</v>
      </c>
      <c r="AY127" s="21" t="s">
        <v>138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21" t="s">
        <v>147</v>
      </c>
      <c r="BK127" s="223">
        <f>ROUND(I127*H127,2)</f>
        <v>0</v>
      </c>
      <c r="BL127" s="21" t="s">
        <v>270</v>
      </c>
      <c r="BM127" s="21" t="s">
        <v>271</v>
      </c>
    </row>
    <row r="128" spans="2:65" s="1" customFormat="1" ht="25.5" customHeight="1">
      <c r="B128" s="43"/>
      <c r="C128" s="212" t="s">
        <v>272</v>
      </c>
      <c r="D128" s="212" t="s">
        <v>142</v>
      </c>
      <c r="E128" s="213" t="s">
        <v>273</v>
      </c>
      <c r="F128" s="214" t="s">
        <v>274</v>
      </c>
      <c r="G128" s="215" t="s">
        <v>145</v>
      </c>
      <c r="H128" s="216">
        <v>6.983</v>
      </c>
      <c r="I128" s="217"/>
      <c r="J128" s="218">
        <f>ROUND(I128*H128,2)</f>
        <v>0</v>
      </c>
      <c r="K128" s="214" t="s">
        <v>22</v>
      </c>
      <c r="L128" s="69"/>
      <c r="M128" s="219" t="s">
        <v>22</v>
      </c>
      <c r="N128" s="220" t="s">
        <v>49</v>
      </c>
      <c r="O128" s="44"/>
      <c r="P128" s="221">
        <f>O128*H128</f>
        <v>0</v>
      </c>
      <c r="Q128" s="221">
        <v>0.00458</v>
      </c>
      <c r="R128" s="221">
        <f>Q128*H128</f>
        <v>0.03198214</v>
      </c>
      <c r="S128" s="221">
        <v>0</v>
      </c>
      <c r="T128" s="222">
        <f>S128*H128</f>
        <v>0</v>
      </c>
      <c r="AR128" s="21" t="s">
        <v>270</v>
      </c>
      <c r="AT128" s="21" t="s">
        <v>142</v>
      </c>
      <c r="AU128" s="21" t="s">
        <v>90</v>
      </c>
      <c r="AY128" s="21" t="s">
        <v>138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21" t="s">
        <v>147</v>
      </c>
      <c r="BK128" s="223">
        <f>ROUND(I128*H128,2)</f>
        <v>0</v>
      </c>
      <c r="BL128" s="21" t="s">
        <v>270</v>
      </c>
      <c r="BM128" s="21" t="s">
        <v>275</v>
      </c>
    </row>
    <row r="129" spans="2:65" s="1" customFormat="1" ht="38.25" customHeight="1">
      <c r="B129" s="43"/>
      <c r="C129" s="212" t="s">
        <v>276</v>
      </c>
      <c r="D129" s="212" t="s">
        <v>142</v>
      </c>
      <c r="E129" s="213" t="s">
        <v>277</v>
      </c>
      <c r="F129" s="214" t="s">
        <v>278</v>
      </c>
      <c r="G129" s="215" t="s">
        <v>279</v>
      </c>
      <c r="H129" s="235"/>
      <c r="I129" s="217"/>
      <c r="J129" s="218">
        <f>ROUND(I129*H129,2)</f>
        <v>0</v>
      </c>
      <c r="K129" s="214" t="s">
        <v>22</v>
      </c>
      <c r="L129" s="69"/>
      <c r="M129" s="219" t="s">
        <v>22</v>
      </c>
      <c r="N129" s="220" t="s">
        <v>49</v>
      </c>
      <c r="O129" s="4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AR129" s="21" t="s">
        <v>270</v>
      </c>
      <c r="AT129" s="21" t="s">
        <v>142</v>
      </c>
      <c r="AU129" s="21" t="s">
        <v>90</v>
      </c>
      <c r="AY129" s="21" t="s">
        <v>138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21" t="s">
        <v>147</v>
      </c>
      <c r="BK129" s="223">
        <f>ROUND(I129*H129,2)</f>
        <v>0</v>
      </c>
      <c r="BL129" s="21" t="s">
        <v>270</v>
      </c>
      <c r="BM129" s="21" t="s">
        <v>280</v>
      </c>
    </row>
    <row r="130" spans="2:63" s="10" customFormat="1" ht="29.85" customHeight="1">
      <c r="B130" s="196"/>
      <c r="C130" s="197"/>
      <c r="D130" s="198" t="s">
        <v>75</v>
      </c>
      <c r="E130" s="210" t="s">
        <v>281</v>
      </c>
      <c r="F130" s="210" t="s">
        <v>282</v>
      </c>
      <c r="G130" s="197"/>
      <c r="H130" s="197"/>
      <c r="I130" s="200"/>
      <c r="J130" s="211">
        <f>BK130</f>
        <v>0</v>
      </c>
      <c r="K130" s="197"/>
      <c r="L130" s="202"/>
      <c r="M130" s="203"/>
      <c r="N130" s="204"/>
      <c r="O130" s="204"/>
      <c r="P130" s="205">
        <f>SUM(P131:P134)</f>
        <v>0</v>
      </c>
      <c r="Q130" s="204"/>
      <c r="R130" s="205">
        <f>SUM(R131:R134)</f>
        <v>0.0660216</v>
      </c>
      <c r="S130" s="204"/>
      <c r="T130" s="206">
        <f>SUM(T131:T134)</f>
        <v>0</v>
      </c>
      <c r="AR130" s="207" t="s">
        <v>90</v>
      </c>
      <c r="AT130" s="208" t="s">
        <v>75</v>
      </c>
      <c r="AU130" s="208" t="s">
        <v>24</v>
      </c>
      <c r="AY130" s="207" t="s">
        <v>138</v>
      </c>
      <c r="BK130" s="209">
        <f>SUM(BK131:BK134)</f>
        <v>0</v>
      </c>
    </row>
    <row r="131" spans="2:65" s="1" customFormat="1" ht="25.5" customHeight="1">
      <c r="B131" s="43"/>
      <c r="C131" s="212" t="s">
        <v>283</v>
      </c>
      <c r="D131" s="212" t="s">
        <v>142</v>
      </c>
      <c r="E131" s="213" t="s">
        <v>284</v>
      </c>
      <c r="F131" s="214" t="s">
        <v>285</v>
      </c>
      <c r="G131" s="215" t="s">
        <v>145</v>
      </c>
      <c r="H131" s="216">
        <v>26.97</v>
      </c>
      <c r="I131" s="217"/>
      <c r="J131" s="218">
        <f>ROUND(I131*H131,2)</f>
        <v>0</v>
      </c>
      <c r="K131" s="214" t="s">
        <v>146</v>
      </c>
      <c r="L131" s="69"/>
      <c r="M131" s="219" t="s">
        <v>22</v>
      </c>
      <c r="N131" s="220" t="s">
        <v>49</v>
      </c>
      <c r="O131" s="4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AR131" s="21" t="s">
        <v>270</v>
      </c>
      <c r="AT131" s="21" t="s">
        <v>142</v>
      </c>
      <c r="AU131" s="21" t="s">
        <v>90</v>
      </c>
      <c r="AY131" s="21" t="s">
        <v>138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21" t="s">
        <v>147</v>
      </c>
      <c r="BK131" s="223">
        <f>ROUND(I131*H131,2)</f>
        <v>0</v>
      </c>
      <c r="BL131" s="21" t="s">
        <v>270</v>
      </c>
      <c r="BM131" s="21" t="s">
        <v>286</v>
      </c>
    </row>
    <row r="132" spans="2:65" s="1" customFormat="1" ht="16.5" customHeight="1">
      <c r="B132" s="43"/>
      <c r="C132" s="236" t="s">
        <v>287</v>
      </c>
      <c r="D132" s="236" t="s">
        <v>288</v>
      </c>
      <c r="E132" s="237" t="s">
        <v>289</v>
      </c>
      <c r="F132" s="238" t="s">
        <v>290</v>
      </c>
      <c r="G132" s="239" t="s">
        <v>145</v>
      </c>
      <c r="H132" s="240">
        <v>27.509</v>
      </c>
      <c r="I132" s="241"/>
      <c r="J132" s="242">
        <f>ROUND(I132*H132,2)</f>
        <v>0</v>
      </c>
      <c r="K132" s="238" t="s">
        <v>146</v>
      </c>
      <c r="L132" s="243"/>
      <c r="M132" s="244" t="s">
        <v>22</v>
      </c>
      <c r="N132" s="245" t="s">
        <v>49</v>
      </c>
      <c r="O132" s="44"/>
      <c r="P132" s="221">
        <f>O132*H132</f>
        <v>0</v>
      </c>
      <c r="Q132" s="221">
        <v>0.0024</v>
      </c>
      <c r="R132" s="221">
        <f>Q132*H132</f>
        <v>0.0660216</v>
      </c>
      <c r="S132" s="221">
        <v>0</v>
      </c>
      <c r="T132" s="222">
        <f>S132*H132</f>
        <v>0</v>
      </c>
      <c r="AR132" s="21" t="s">
        <v>248</v>
      </c>
      <c r="AT132" s="21" t="s">
        <v>288</v>
      </c>
      <c r="AU132" s="21" t="s">
        <v>90</v>
      </c>
      <c r="AY132" s="21" t="s">
        <v>138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21" t="s">
        <v>147</v>
      </c>
      <c r="BK132" s="223">
        <f>ROUND(I132*H132,2)</f>
        <v>0</v>
      </c>
      <c r="BL132" s="21" t="s">
        <v>270</v>
      </c>
      <c r="BM132" s="21" t="s">
        <v>291</v>
      </c>
    </row>
    <row r="133" spans="2:51" s="11" customFormat="1" ht="13.5">
      <c r="B133" s="224"/>
      <c r="C133" s="225"/>
      <c r="D133" s="226" t="s">
        <v>242</v>
      </c>
      <c r="E133" s="225"/>
      <c r="F133" s="227" t="s">
        <v>292</v>
      </c>
      <c r="G133" s="225"/>
      <c r="H133" s="228">
        <v>27.509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AT133" s="234" t="s">
        <v>242</v>
      </c>
      <c r="AU133" s="234" t="s">
        <v>90</v>
      </c>
      <c r="AV133" s="11" t="s">
        <v>90</v>
      </c>
      <c r="AW133" s="11" t="s">
        <v>6</v>
      </c>
      <c r="AX133" s="11" t="s">
        <v>24</v>
      </c>
      <c r="AY133" s="234" t="s">
        <v>138</v>
      </c>
    </row>
    <row r="134" spans="2:65" s="1" customFormat="1" ht="16.5" customHeight="1">
      <c r="B134" s="43"/>
      <c r="C134" s="212" t="s">
        <v>293</v>
      </c>
      <c r="D134" s="212" t="s">
        <v>142</v>
      </c>
      <c r="E134" s="213" t="s">
        <v>294</v>
      </c>
      <c r="F134" s="214" t="s">
        <v>295</v>
      </c>
      <c r="G134" s="215" t="s">
        <v>279</v>
      </c>
      <c r="H134" s="235"/>
      <c r="I134" s="217"/>
      <c r="J134" s="218">
        <f>ROUND(I134*H134,2)</f>
        <v>0</v>
      </c>
      <c r="K134" s="214" t="s">
        <v>146</v>
      </c>
      <c r="L134" s="69"/>
      <c r="M134" s="219" t="s">
        <v>22</v>
      </c>
      <c r="N134" s="220" t="s">
        <v>49</v>
      </c>
      <c r="O134" s="4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AR134" s="21" t="s">
        <v>270</v>
      </c>
      <c r="AT134" s="21" t="s">
        <v>142</v>
      </c>
      <c r="AU134" s="21" t="s">
        <v>90</v>
      </c>
      <c r="AY134" s="21" t="s">
        <v>138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21" t="s">
        <v>147</v>
      </c>
      <c r="BK134" s="223">
        <f>ROUND(I134*H134,2)</f>
        <v>0</v>
      </c>
      <c r="BL134" s="21" t="s">
        <v>270</v>
      </c>
      <c r="BM134" s="21" t="s">
        <v>296</v>
      </c>
    </row>
    <row r="135" spans="2:63" s="10" customFormat="1" ht="29.85" customHeight="1">
      <c r="B135" s="196"/>
      <c r="C135" s="197"/>
      <c r="D135" s="198" t="s">
        <v>75</v>
      </c>
      <c r="E135" s="210" t="s">
        <v>297</v>
      </c>
      <c r="F135" s="210" t="s">
        <v>298</v>
      </c>
      <c r="G135" s="197"/>
      <c r="H135" s="197"/>
      <c r="I135" s="200"/>
      <c r="J135" s="211">
        <f>BK135</f>
        <v>0</v>
      </c>
      <c r="K135" s="197"/>
      <c r="L135" s="202"/>
      <c r="M135" s="203"/>
      <c r="N135" s="204"/>
      <c r="O135" s="204"/>
      <c r="P135" s="205">
        <f>SUM(P136:P154)</f>
        <v>0</v>
      </c>
      <c r="Q135" s="204"/>
      <c r="R135" s="205">
        <f>SUM(R136:R154)</f>
        <v>0.02911</v>
      </c>
      <c r="S135" s="204"/>
      <c r="T135" s="206">
        <f>SUM(T136:T154)</f>
        <v>0.13312000000000002</v>
      </c>
      <c r="AR135" s="207" t="s">
        <v>90</v>
      </c>
      <c r="AT135" s="208" t="s">
        <v>75</v>
      </c>
      <c r="AU135" s="208" t="s">
        <v>24</v>
      </c>
      <c r="AY135" s="207" t="s">
        <v>138</v>
      </c>
      <c r="BK135" s="209">
        <f>SUM(BK136:BK154)</f>
        <v>0</v>
      </c>
    </row>
    <row r="136" spans="2:65" s="1" customFormat="1" ht="25.5" customHeight="1">
      <c r="B136" s="43"/>
      <c r="C136" s="212" t="s">
        <v>299</v>
      </c>
      <c r="D136" s="212" t="s">
        <v>142</v>
      </c>
      <c r="E136" s="213" t="s">
        <v>300</v>
      </c>
      <c r="F136" s="214" t="s">
        <v>301</v>
      </c>
      <c r="G136" s="215" t="s">
        <v>302</v>
      </c>
      <c r="H136" s="216">
        <v>40</v>
      </c>
      <c r="I136" s="217"/>
      <c r="J136" s="218">
        <f>ROUND(I136*H136,2)</f>
        <v>0</v>
      </c>
      <c r="K136" s="214" t="s">
        <v>22</v>
      </c>
      <c r="L136" s="69"/>
      <c r="M136" s="219" t="s">
        <v>22</v>
      </c>
      <c r="N136" s="220" t="s">
        <v>49</v>
      </c>
      <c r="O136" s="4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AR136" s="21" t="s">
        <v>303</v>
      </c>
      <c r="AT136" s="21" t="s">
        <v>142</v>
      </c>
      <c r="AU136" s="21" t="s">
        <v>90</v>
      </c>
      <c r="AY136" s="21" t="s">
        <v>138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21" t="s">
        <v>147</v>
      </c>
      <c r="BK136" s="223">
        <f>ROUND(I136*H136,2)</f>
        <v>0</v>
      </c>
      <c r="BL136" s="21" t="s">
        <v>303</v>
      </c>
      <c r="BM136" s="21" t="s">
        <v>304</v>
      </c>
    </row>
    <row r="137" spans="2:65" s="1" customFormat="1" ht="25.5" customHeight="1">
      <c r="B137" s="43"/>
      <c r="C137" s="212" t="s">
        <v>305</v>
      </c>
      <c r="D137" s="212" t="s">
        <v>142</v>
      </c>
      <c r="E137" s="213" t="s">
        <v>306</v>
      </c>
      <c r="F137" s="214" t="s">
        <v>307</v>
      </c>
      <c r="G137" s="215" t="s">
        <v>180</v>
      </c>
      <c r="H137" s="216">
        <v>23</v>
      </c>
      <c r="I137" s="217"/>
      <c r="J137" s="218">
        <f>ROUND(I137*H137,2)</f>
        <v>0</v>
      </c>
      <c r="K137" s="214" t="s">
        <v>22</v>
      </c>
      <c r="L137" s="69"/>
      <c r="M137" s="219" t="s">
        <v>22</v>
      </c>
      <c r="N137" s="220" t="s">
        <v>49</v>
      </c>
      <c r="O137" s="44"/>
      <c r="P137" s="221">
        <f>O137*H137</f>
        <v>0</v>
      </c>
      <c r="Q137" s="221">
        <v>0</v>
      </c>
      <c r="R137" s="221">
        <f>Q137*H137</f>
        <v>0</v>
      </c>
      <c r="S137" s="221">
        <v>0.0021</v>
      </c>
      <c r="T137" s="222">
        <f>S137*H137</f>
        <v>0.048299999999999996</v>
      </c>
      <c r="AR137" s="21" t="s">
        <v>270</v>
      </c>
      <c r="AT137" s="21" t="s">
        <v>142</v>
      </c>
      <c r="AU137" s="21" t="s">
        <v>90</v>
      </c>
      <c r="AY137" s="21" t="s">
        <v>138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21" t="s">
        <v>147</v>
      </c>
      <c r="BK137" s="223">
        <f>ROUND(I137*H137,2)</f>
        <v>0</v>
      </c>
      <c r="BL137" s="21" t="s">
        <v>270</v>
      </c>
      <c r="BM137" s="21" t="s">
        <v>308</v>
      </c>
    </row>
    <row r="138" spans="2:65" s="1" customFormat="1" ht="25.5" customHeight="1">
      <c r="B138" s="43"/>
      <c r="C138" s="212" t="s">
        <v>309</v>
      </c>
      <c r="D138" s="212" t="s">
        <v>142</v>
      </c>
      <c r="E138" s="213" t="s">
        <v>310</v>
      </c>
      <c r="F138" s="214" t="s">
        <v>311</v>
      </c>
      <c r="G138" s="215" t="s">
        <v>180</v>
      </c>
      <c r="H138" s="216">
        <v>15</v>
      </c>
      <c r="I138" s="217"/>
      <c r="J138" s="218">
        <f>ROUND(I138*H138,2)</f>
        <v>0</v>
      </c>
      <c r="K138" s="214" t="s">
        <v>22</v>
      </c>
      <c r="L138" s="69"/>
      <c r="M138" s="219" t="s">
        <v>22</v>
      </c>
      <c r="N138" s="220" t="s">
        <v>49</v>
      </c>
      <c r="O138" s="44"/>
      <c r="P138" s="221">
        <f>O138*H138</f>
        <v>0</v>
      </c>
      <c r="Q138" s="221">
        <v>0</v>
      </c>
      <c r="R138" s="221">
        <f>Q138*H138</f>
        <v>0</v>
      </c>
      <c r="S138" s="221">
        <v>0.00198</v>
      </c>
      <c r="T138" s="222">
        <f>S138*H138</f>
        <v>0.0297</v>
      </c>
      <c r="AR138" s="21" t="s">
        <v>270</v>
      </c>
      <c r="AT138" s="21" t="s">
        <v>142</v>
      </c>
      <c r="AU138" s="21" t="s">
        <v>90</v>
      </c>
      <c r="AY138" s="21" t="s">
        <v>138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21" t="s">
        <v>147</v>
      </c>
      <c r="BK138" s="223">
        <f>ROUND(I138*H138,2)</f>
        <v>0</v>
      </c>
      <c r="BL138" s="21" t="s">
        <v>270</v>
      </c>
      <c r="BM138" s="21" t="s">
        <v>312</v>
      </c>
    </row>
    <row r="139" spans="2:65" s="1" customFormat="1" ht="16.5" customHeight="1">
      <c r="B139" s="43"/>
      <c r="C139" s="212" t="s">
        <v>313</v>
      </c>
      <c r="D139" s="212" t="s">
        <v>142</v>
      </c>
      <c r="E139" s="213" t="s">
        <v>314</v>
      </c>
      <c r="F139" s="214" t="s">
        <v>315</v>
      </c>
      <c r="G139" s="215" t="s">
        <v>316</v>
      </c>
      <c r="H139" s="216">
        <v>1</v>
      </c>
      <c r="I139" s="217"/>
      <c r="J139" s="218">
        <f>ROUND(I139*H139,2)</f>
        <v>0</v>
      </c>
      <c r="K139" s="214" t="s">
        <v>22</v>
      </c>
      <c r="L139" s="69"/>
      <c r="M139" s="219" t="s">
        <v>22</v>
      </c>
      <c r="N139" s="220" t="s">
        <v>49</v>
      </c>
      <c r="O139" s="44"/>
      <c r="P139" s="221">
        <f>O139*H139</f>
        <v>0</v>
      </c>
      <c r="Q139" s="221">
        <v>0.0018</v>
      </c>
      <c r="R139" s="221">
        <f>Q139*H139</f>
        <v>0.0018</v>
      </c>
      <c r="S139" s="221">
        <v>0</v>
      </c>
      <c r="T139" s="222">
        <f>S139*H139</f>
        <v>0</v>
      </c>
      <c r="AR139" s="21" t="s">
        <v>270</v>
      </c>
      <c r="AT139" s="21" t="s">
        <v>142</v>
      </c>
      <c r="AU139" s="21" t="s">
        <v>90</v>
      </c>
      <c r="AY139" s="21" t="s">
        <v>138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21" t="s">
        <v>147</v>
      </c>
      <c r="BK139" s="223">
        <f>ROUND(I139*H139,2)</f>
        <v>0</v>
      </c>
      <c r="BL139" s="21" t="s">
        <v>270</v>
      </c>
      <c r="BM139" s="21" t="s">
        <v>317</v>
      </c>
    </row>
    <row r="140" spans="2:65" s="1" customFormat="1" ht="25.5" customHeight="1">
      <c r="B140" s="43"/>
      <c r="C140" s="212" t="s">
        <v>318</v>
      </c>
      <c r="D140" s="212" t="s">
        <v>142</v>
      </c>
      <c r="E140" s="213" t="s">
        <v>319</v>
      </c>
      <c r="F140" s="214" t="s">
        <v>320</v>
      </c>
      <c r="G140" s="215" t="s">
        <v>180</v>
      </c>
      <c r="H140" s="216">
        <v>6</v>
      </c>
      <c r="I140" s="217"/>
      <c r="J140" s="218">
        <f>ROUND(I140*H140,2)</f>
        <v>0</v>
      </c>
      <c r="K140" s="214" t="s">
        <v>22</v>
      </c>
      <c r="L140" s="69"/>
      <c r="M140" s="219" t="s">
        <v>22</v>
      </c>
      <c r="N140" s="220" t="s">
        <v>49</v>
      </c>
      <c r="O140" s="44"/>
      <c r="P140" s="221">
        <f>O140*H140</f>
        <v>0</v>
      </c>
      <c r="Q140" s="221">
        <v>0.00056</v>
      </c>
      <c r="R140" s="221">
        <f>Q140*H140</f>
        <v>0.0033599999999999997</v>
      </c>
      <c r="S140" s="221">
        <v>0</v>
      </c>
      <c r="T140" s="222">
        <f>S140*H140</f>
        <v>0</v>
      </c>
      <c r="AR140" s="21" t="s">
        <v>270</v>
      </c>
      <c r="AT140" s="21" t="s">
        <v>142</v>
      </c>
      <c r="AU140" s="21" t="s">
        <v>90</v>
      </c>
      <c r="AY140" s="21" t="s">
        <v>138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21" t="s">
        <v>147</v>
      </c>
      <c r="BK140" s="223">
        <f>ROUND(I140*H140,2)</f>
        <v>0</v>
      </c>
      <c r="BL140" s="21" t="s">
        <v>270</v>
      </c>
      <c r="BM140" s="21" t="s">
        <v>321</v>
      </c>
    </row>
    <row r="141" spans="2:65" s="1" customFormat="1" ht="25.5" customHeight="1">
      <c r="B141" s="43"/>
      <c r="C141" s="212" t="s">
        <v>322</v>
      </c>
      <c r="D141" s="212" t="s">
        <v>142</v>
      </c>
      <c r="E141" s="213" t="s">
        <v>323</v>
      </c>
      <c r="F141" s="214" t="s">
        <v>324</v>
      </c>
      <c r="G141" s="215" t="s">
        <v>180</v>
      </c>
      <c r="H141" s="216">
        <v>6</v>
      </c>
      <c r="I141" s="217"/>
      <c r="J141" s="218">
        <f>ROUND(I141*H141,2)</f>
        <v>0</v>
      </c>
      <c r="K141" s="214" t="s">
        <v>22</v>
      </c>
      <c r="L141" s="69"/>
      <c r="M141" s="219" t="s">
        <v>22</v>
      </c>
      <c r="N141" s="220" t="s">
        <v>49</v>
      </c>
      <c r="O141" s="44"/>
      <c r="P141" s="221">
        <f>O141*H141</f>
        <v>0</v>
      </c>
      <c r="Q141" s="221">
        <v>0.00109</v>
      </c>
      <c r="R141" s="221">
        <f>Q141*H141</f>
        <v>0.006540000000000001</v>
      </c>
      <c r="S141" s="221">
        <v>0</v>
      </c>
      <c r="T141" s="222">
        <f>S141*H141</f>
        <v>0</v>
      </c>
      <c r="AR141" s="21" t="s">
        <v>270</v>
      </c>
      <c r="AT141" s="21" t="s">
        <v>142</v>
      </c>
      <c r="AU141" s="21" t="s">
        <v>90</v>
      </c>
      <c r="AY141" s="21" t="s">
        <v>138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21" t="s">
        <v>147</v>
      </c>
      <c r="BK141" s="223">
        <f>ROUND(I141*H141,2)</f>
        <v>0</v>
      </c>
      <c r="BL141" s="21" t="s">
        <v>270</v>
      </c>
      <c r="BM141" s="21" t="s">
        <v>325</v>
      </c>
    </row>
    <row r="142" spans="2:65" s="1" customFormat="1" ht="25.5" customHeight="1">
      <c r="B142" s="43"/>
      <c r="C142" s="212" t="s">
        <v>326</v>
      </c>
      <c r="D142" s="212" t="s">
        <v>142</v>
      </c>
      <c r="E142" s="213" t="s">
        <v>327</v>
      </c>
      <c r="F142" s="214" t="s">
        <v>328</v>
      </c>
      <c r="G142" s="215" t="s">
        <v>180</v>
      </c>
      <c r="H142" s="216">
        <v>3</v>
      </c>
      <c r="I142" s="217"/>
      <c r="J142" s="218">
        <f>ROUND(I142*H142,2)</f>
        <v>0</v>
      </c>
      <c r="K142" s="214" t="s">
        <v>22</v>
      </c>
      <c r="L142" s="69"/>
      <c r="M142" s="219" t="s">
        <v>22</v>
      </c>
      <c r="N142" s="220" t="s">
        <v>49</v>
      </c>
      <c r="O142" s="44"/>
      <c r="P142" s="221">
        <f>O142*H142</f>
        <v>0</v>
      </c>
      <c r="Q142" s="221">
        <v>0.0012</v>
      </c>
      <c r="R142" s="221">
        <f>Q142*H142</f>
        <v>0.0036</v>
      </c>
      <c r="S142" s="221">
        <v>0</v>
      </c>
      <c r="T142" s="222">
        <f>S142*H142</f>
        <v>0</v>
      </c>
      <c r="AR142" s="21" t="s">
        <v>270</v>
      </c>
      <c r="AT142" s="21" t="s">
        <v>142</v>
      </c>
      <c r="AU142" s="21" t="s">
        <v>90</v>
      </c>
      <c r="AY142" s="21" t="s">
        <v>138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21" t="s">
        <v>147</v>
      </c>
      <c r="BK142" s="223">
        <f>ROUND(I142*H142,2)</f>
        <v>0</v>
      </c>
      <c r="BL142" s="21" t="s">
        <v>270</v>
      </c>
      <c r="BM142" s="21" t="s">
        <v>329</v>
      </c>
    </row>
    <row r="143" spans="2:65" s="1" customFormat="1" ht="16.5" customHeight="1">
      <c r="B143" s="43"/>
      <c r="C143" s="212" t="s">
        <v>330</v>
      </c>
      <c r="D143" s="212" t="s">
        <v>142</v>
      </c>
      <c r="E143" s="213" t="s">
        <v>331</v>
      </c>
      <c r="F143" s="214" t="s">
        <v>332</v>
      </c>
      <c r="G143" s="215" t="s">
        <v>180</v>
      </c>
      <c r="H143" s="216">
        <v>7</v>
      </c>
      <c r="I143" s="217"/>
      <c r="J143" s="218">
        <f>ROUND(I143*H143,2)</f>
        <v>0</v>
      </c>
      <c r="K143" s="214" t="s">
        <v>146</v>
      </c>
      <c r="L143" s="69"/>
      <c r="M143" s="219" t="s">
        <v>22</v>
      </c>
      <c r="N143" s="220" t="s">
        <v>49</v>
      </c>
      <c r="O143" s="44"/>
      <c r="P143" s="221">
        <f>O143*H143</f>
        <v>0</v>
      </c>
      <c r="Q143" s="221">
        <v>0.00083</v>
      </c>
      <c r="R143" s="221">
        <f>Q143*H143</f>
        <v>0.00581</v>
      </c>
      <c r="S143" s="221">
        <v>0</v>
      </c>
      <c r="T143" s="222">
        <f>S143*H143</f>
        <v>0</v>
      </c>
      <c r="AR143" s="21" t="s">
        <v>270</v>
      </c>
      <c r="AT143" s="21" t="s">
        <v>142</v>
      </c>
      <c r="AU143" s="21" t="s">
        <v>90</v>
      </c>
      <c r="AY143" s="21" t="s">
        <v>138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21" t="s">
        <v>147</v>
      </c>
      <c r="BK143" s="223">
        <f>ROUND(I143*H143,2)</f>
        <v>0</v>
      </c>
      <c r="BL143" s="21" t="s">
        <v>270</v>
      </c>
      <c r="BM143" s="21" t="s">
        <v>333</v>
      </c>
    </row>
    <row r="144" spans="2:65" s="1" customFormat="1" ht="16.5" customHeight="1">
      <c r="B144" s="43"/>
      <c r="C144" s="212" t="s">
        <v>334</v>
      </c>
      <c r="D144" s="212" t="s">
        <v>142</v>
      </c>
      <c r="E144" s="213" t="s">
        <v>335</v>
      </c>
      <c r="F144" s="214" t="s">
        <v>336</v>
      </c>
      <c r="G144" s="215" t="s">
        <v>180</v>
      </c>
      <c r="H144" s="216">
        <v>8</v>
      </c>
      <c r="I144" s="217"/>
      <c r="J144" s="218">
        <f>ROUND(I144*H144,2)</f>
        <v>0</v>
      </c>
      <c r="K144" s="214" t="s">
        <v>22</v>
      </c>
      <c r="L144" s="69"/>
      <c r="M144" s="219" t="s">
        <v>22</v>
      </c>
      <c r="N144" s="220" t="s">
        <v>49</v>
      </c>
      <c r="O144" s="44"/>
      <c r="P144" s="221">
        <f>O144*H144</f>
        <v>0</v>
      </c>
      <c r="Q144" s="221">
        <v>0.00029</v>
      </c>
      <c r="R144" s="221">
        <f>Q144*H144</f>
        <v>0.00232</v>
      </c>
      <c r="S144" s="221">
        <v>0</v>
      </c>
      <c r="T144" s="222">
        <f>S144*H144</f>
        <v>0</v>
      </c>
      <c r="AR144" s="21" t="s">
        <v>270</v>
      </c>
      <c r="AT144" s="21" t="s">
        <v>142</v>
      </c>
      <c r="AU144" s="21" t="s">
        <v>90</v>
      </c>
      <c r="AY144" s="21" t="s">
        <v>138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21" t="s">
        <v>147</v>
      </c>
      <c r="BK144" s="223">
        <f>ROUND(I144*H144,2)</f>
        <v>0</v>
      </c>
      <c r="BL144" s="21" t="s">
        <v>270</v>
      </c>
      <c r="BM144" s="21" t="s">
        <v>337</v>
      </c>
    </row>
    <row r="145" spans="2:65" s="1" customFormat="1" ht="16.5" customHeight="1">
      <c r="B145" s="43"/>
      <c r="C145" s="212" t="s">
        <v>338</v>
      </c>
      <c r="D145" s="212" t="s">
        <v>142</v>
      </c>
      <c r="E145" s="213" t="s">
        <v>339</v>
      </c>
      <c r="F145" s="214" t="s">
        <v>340</v>
      </c>
      <c r="G145" s="215" t="s">
        <v>180</v>
      </c>
      <c r="H145" s="216">
        <v>9</v>
      </c>
      <c r="I145" s="217"/>
      <c r="J145" s="218">
        <f>ROUND(I145*H145,2)</f>
        <v>0</v>
      </c>
      <c r="K145" s="214" t="s">
        <v>22</v>
      </c>
      <c r="L145" s="69"/>
      <c r="M145" s="219" t="s">
        <v>22</v>
      </c>
      <c r="N145" s="220" t="s">
        <v>49</v>
      </c>
      <c r="O145" s="44"/>
      <c r="P145" s="221">
        <f>O145*H145</f>
        <v>0</v>
      </c>
      <c r="Q145" s="221">
        <v>0.00035</v>
      </c>
      <c r="R145" s="221">
        <f>Q145*H145</f>
        <v>0.00315</v>
      </c>
      <c r="S145" s="221">
        <v>0</v>
      </c>
      <c r="T145" s="222">
        <f>S145*H145</f>
        <v>0</v>
      </c>
      <c r="AR145" s="21" t="s">
        <v>270</v>
      </c>
      <c r="AT145" s="21" t="s">
        <v>142</v>
      </c>
      <c r="AU145" s="21" t="s">
        <v>90</v>
      </c>
      <c r="AY145" s="21" t="s">
        <v>138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21" t="s">
        <v>147</v>
      </c>
      <c r="BK145" s="223">
        <f>ROUND(I145*H145,2)</f>
        <v>0</v>
      </c>
      <c r="BL145" s="21" t="s">
        <v>270</v>
      </c>
      <c r="BM145" s="21" t="s">
        <v>341</v>
      </c>
    </row>
    <row r="146" spans="2:65" s="1" customFormat="1" ht="25.5" customHeight="1">
      <c r="B146" s="43"/>
      <c r="C146" s="212" t="s">
        <v>342</v>
      </c>
      <c r="D146" s="212" t="s">
        <v>142</v>
      </c>
      <c r="E146" s="213" t="s">
        <v>343</v>
      </c>
      <c r="F146" s="214" t="s">
        <v>344</v>
      </c>
      <c r="G146" s="215" t="s">
        <v>316</v>
      </c>
      <c r="H146" s="216">
        <v>5</v>
      </c>
      <c r="I146" s="217"/>
      <c r="J146" s="218">
        <f>ROUND(I146*H146,2)</f>
        <v>0</v>
      </c>
      <c r="K146" s="214" t="s">
        <v>22</v>
      </c>
      <c r="L146" s="69"/>
      <c r="M146" s="219" t="s">
        <v>22</v>
      </c>
      <c r="N146" s="220" t="s">
        <v>49</v>
      </c>
      <c r="O146" s="4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AR146" s="21" t="s">
        <v>270</v>
      </c>
      <c r="AT146" s="21" t="s">
        <v>142</v>
      </c>
      <c r="AU146" s="21" t="s">
        <v>90</v>
      </c>
      <c r="AY146" s="21" t="s">
        <v>138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21" t="s">
        <v>147</v>
      </c>
      <c r="BK146" s="223">
        <f>ROUND(I146*H146,2)</f>
        <v>0</v>
      </c>
      <c r="BL146" s="21" t="s">
        <v>270</v>
      </c>
      <c r="BM146" s="21" t="s">
        <v>345</v>
      </c>
    </row>
    <row r="147" spans="2:65" s="1" customFormat="1" ht="16.5" customHeight="1">
      <c r="B147" s="43"/>
      <c r="C147" s="212" t="s">
        <v>346</v>
      </c>
      <c r="D147" s="212" t="s">
        <v>142</v>
      </c>
      <c r="E147" s="213" t="s">
        <v>347</v>
      </c>
      <c r="F147" s="214" t="s">
        <v>348</v>
      </c>
      <c r="G147" s="215" t="s">
        <v>316</v>
      </c>
      <c r="H147" s="216">
        <v>11</v>
      </c>
      <c r="I147" s="217"/>
      <c r="J147" s="218">
        <f>ROUND(I147*H147,2)</f>
        <v>0</v>
      </c>
      <c r="K147" s="214" t="s">
        <v>146</v>
      </c>
      <c r="L147" s="69"/>
      <c r="M147" s="219" t="s">
        <v>22</v>
      </c>
      <c r="N147" s="220" t="s">
        <v>49</v>
      </c>
      <c r="O147" s="4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AR147" s="21" t="s">
        <v>270</v>
      </c>
      <c r="AT147" s="21" t="s">
        <v>142</v>
      </c>
      <c r="AU147" s="21" t="s">
        <v>90</v>
      </c>
      <c r="AY147" s="21" t="s">
        <v>138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21" t="s">
        <v>147</v>
      </c>
      <c r="BK147" s="223">
        <f>ROUND(I147*H147,2)</f>
        <v>0</v>
      </c>
      <c r="BL147" s="21" t="s">
        <v>270</v>
      </c>
      <c r="BM147" s="21" t="s">
        <v>349</v>
      </c>
    </row>
    <row r="148" spans="2:65" s="1" customFormat="1" ht="25.5" customHeight="1">
      <c r="B148" s="43"/>
      <c r="C148" s="212" t="s">
        <v>350</v>
      </c>
      <c r="D148" s="212" t="s">
        <v>142</v>
      </c>
      <c r="E148" s="213" t="s">
        <v>351</v>
      </c>
      <c r="F148" s="214" t="s">
        <v>352</v>
      </c>
      <c r="G148" s="215" t="s">
        <v>316</v>
      </c>
      <c r="H148" s="216">
        <v>5</v>
      </c>
      <c r="I148" s="217"/>
      <c r="J148" s="218">
        <f>ROUND(I148*H148,2)</f>
        <v>0</v>
      </c>
      <c r="K148" s="214" t="s">
        <v>22</v>
      </c>
      <c r="L148" s="69"/>
      <c r="M148" s="219" t="s">
        <v>22</v>
      </c>
      <c r="N148" s="220" t="s">
        <v>49</v>
      </c>
      <c r="O148" s="4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AR148" s="21" t="s">
        <v>270</v>
      </c>
      <c r="AT148" s="21" t="s">
        <v>142</v>
      </c>
      <c r="AU148" s="21" t="s">
        <v>90</v>
      </c>
      <c r="AY148" s="21" t="s">
        <v>138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21" t="s">
        <v>147</v>
      </c>
      <c r="BK148" s="223">
        <f>ROUND(I148*H148,2)</f>
        <v>0</v>
      </c>
      <c r="BL148" s="21" t="s">
        <v>270</v>
      </c>
      <c r="BM148" s="21" t="s">
        <v>353</v>
      </c>
    </row>
    <row r="149" spans="2:65" s="1" customFormat="1" ht="25.5" customHeight="1">
      <c r="B149" s="43"/>
      <c r="C149" s="212" t="s">
        <v>354</v>
      </c>
      <c r="D149" s="212" t="s">
        <v>142</v>
      </c>
      <c r="E149" s="213" t="s">
        <v>355</v>
      </c>
      <c r="F149" s="214" t="s">
        <v>356</v>
      </c>
      <c r="G149" s="215" t="s">
        <v>316</v>
      </c>
      <c r="H149" s="216">
        <v>2</v>
      </c>
      <c r="I149" s="217"/>
      <c r="J149" s="218">
        <f>ROUND(I149*H149,2)</f>
        <v>0</v>
      </c>
      <c r="K149" s="214" t="s">
        <v>22</v>
      </c>
      <c r="L149" s="69"/>
      <c r="M149" s="219" t="s">
        <v>22</v>
      </c>
      <c r="N149" s="220" t="s">
        <v>49</v>
      </c>
      <c r="O149" s="44"/>
      <c r="P149" s="221">
        <f>O149*H149</f>
        <v>0</v>
      </c>
      <c r="Q149" s="221">
        <v>0</v>
      </c>
      <c r="R149" s="221">
        <f>Q149*H149</f>
        <v>0</v>
      </c>
      <c r="S149" s="221">
        <v>0.02756</v>
      </c>
      <c r="T149" s="222">
        <f>S149*H149</f>
        <v>0.05512</v>
      </c>
      <c r="AR149" s="21" t="s">
        <v>270</v>
      </c>
      <c r="AT149" s="21" t="s">
        <v>142</v>
      </c>
      <c r="AU149" s="21" t="s">
        <v>90</v>
      </c>
      <c r="AY149" s="21" t="s">
        <v>138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21" t="s">
        <v>147</v>
      </c>
      <c r="BK149" s="223">
        <f>ROUND(I149*H149,2)</f>
        <v>0</v>
      </c>
      <c r="BL149" s="21" t="s">
        <v>270</v>
      </c>
      <c r="BM149" s="21" t="s">
        <v>357</v>
      </c>
    </row>
    <row r="150" spans="2:65" s="1" customFormat="1" ht="25.5" customHeight="1">
      <c r="B150" s="43"/>
      <c r="C150" s="212" t="s">
        <v>358</v>
      </c>
      <c r="D150" s="212" t="s">
        <v>142</v>
      </c>
      <c r="E150" s="213" t="s">
        <v>359</v>
      </c>
      <c r="F150" s="214" t="s">
        <v>360</v>
      </c>
      <c r="G150" s="215" t="s">
        <v>316</v>
      </c>
      <c r="H150" s="216">
        <v>2</v>
      </c>
      <c r="I150" s="217"/>
      <c r="J150" s="218">
        <f>ROUND(I150*H150,2)</f>
        <v>0</v>
      </c>
      <c r="K150" s="214" t="s">
        <v>22</v>
      </c>
      <c r="L150" s="69"/>
      <c r="M150" s="219" t="s">
        <v>22</v>
      </c>
      <c r="N150" s="220" t="s">
        <v>49</v>
      </c>
      <c r="O150" s="44"/>
      <c r="P150" s="221">
        <f>O150*H150</f>
        <v>0</v>
      </c>
      <c r="Q150" s="221">
        <v>0.00101</v>
      </c>
      <c r="R150" s="221">
        <f>Q150*H150</f>
        <v>0.00202</v>
      </c>
      <c r="S150" s="221">
        <v>0</v>
      </c>
      <c r="T150" s="222">
        <f>S150*H150</f>
        <v>0</v>
      </c>
      <c r="AR150" s="21" t="s">
        <v>270</v>
      </c>
      <c r="AT150" s="21" t="s">
        <v>142</v>
      </c>
      <c r="AU150" s="21" t="s">
        <v>90</v>
      </c>
      <c r="AY150" s="21" t="s">
        <v>138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21" t="s">
        <v>147</v>
      </c>
      <c r="BK150" s="223">
        <f>ROUND(I150*H150,2)</f>
        <v>0</v>
      </c>
      <c r="BL150" s="21" t="s">
        <v>270</v>
      </c>
      <c r="BM150" s="21" t="s">
        <v>361</v>
      </c>
    </row>
    <row r="151" spans="2:65" s="1" customFormat="1" ht="16.5" customHeight="1">
      <c r="B151" s="43"/>
      <c r="C151" s="212" t="s">
        <v>362</v>
      </c>
      <c r="D151" s="212" t="s">
        <v>142</v>
      </c>
      <c r="E151" s="213" t="s">
        <v>363</v>
      </c>
      <c r="F151" s="214" t="s">
        <v>364</v>
      </c>
      <c r="G151" s="215" t="s">
        <v>316</v>
      </c>
      <c r="H151" s="216">
        <v>1</v>
      </c>
      <c r="I151" s="217"/>
      <c r="J151" s="218">
        <f>ROUND(I151*H151,2)</f>
        <v>0</v>
      </c>
      <c r="K151" s="214" t="s">
        <v>22</v>
      </c>
      <c r="L151" s="69"/>
      <c r="M151" s="219" t="s">
        <v>22</v>
      </c>
      <c r="N151" s="220" t="s">
        <v>49</v>
      </c>
      <c r="O151" s="44"/>
      <c r="P151" s="221">
        <f>O151*H151</f>
        <v>0</v>
      </c>
      <c r="Q151" s="221">
        <v>0.00051</v>
      </c>
      <c r="R151" s="221">
        <f>Q151*H151</f>
        <v>0.00051</v>
      </c>
      <c r="S151" s="221">
        <v>0</v>
      </c>
      <c r="T151" s="222">
        <f>S151*H151</f>
        <v>0</v>
      </c>
      <c r="AR151" s="21" t="s">
        <v>270</v>
      </c>
      <c r="AT151" s="21" t="s">
        <v>142</v>
      </c>
      <c r="AU151" s="21" t="s">
        <v>90</v>
      </c>
      <c r="AY151" s="21" t="s">
        <v>138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21" t="s">
        <v>147</v>
      </c>
      <c r="BK151" s="223">
        <f>ROUND(I151*H151,2)</f>
        <v>0</v>
      </c>
      <c r="BL151" s="21" t="s">
        <v>270</v>
      </c>
      <c r="BM151" s="21" t="s">
        <v>365</v>
      </c>
    </row>
    <row r="152" spans="2:65" s="1" customFormat="1" ht="16.5" customHeight="1">
      <c r="B152" s="43"/>
      <c r="C152" s="212" t="s">
        <v>366</v>
      </c>
      <c r="D152" s="212" t="s">
        <v>142</v>
      </c>
      <c r="E152" s="213" t="s">
        <v>367</v>
      </c>
      <c r="F152" s="214" t="s">
        <v>368</v>
      </c>
      <c r="G152" s="215" t="s">
        <v>316</v>
      </c>
      <c r="H152" s="216">
        <v>1</v>
      </c>
      <c r="I152" s="217"/>
      <c r="J152" s="218">
        <f>ROUND(I152*H152,2)</f>
        <v>0</v>
      </c>
      <c r="K152" s="214" t="s">
        <v>22</v>
      </c>
      <c r="L152" s="69"/>
      <c r="M152" s="219" t="s">
        <v>22</v>
      </c>
      <c r="N152" s="220" t="s">
        <v>49</v>
      </c>
      <c r="O152" s="4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AR152" s="21" t="s">
        <v>270</v>
      </c>
      <c r="AT152" s="21" t="s">
        <v>142</v>
      </c>
      <c r="AU152" s="21" t="s">
        <v>90</v>
      </c>
      <c r="AY152" s="21" t="s">
        <v>138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21" t="s">
        <v>147</v>
      </c>
      <c r="BK152" s="223">
        <f>ROUND(I152*H152,2)</f>
        <v>0</v>
      </c>
      <c r="BL152" s="21" t="s">
        <v>270</v>
      </c>
      <c r="BM152" s="21" t="s">
        <v>369</v>
      </c>
    </row>
    <row r="153" spans="2:65" s="1" customFormat="1" ht="16.5" customHeight="1">
      <c r="B153" s="43"/>
      <c r="C153" s="212" t="s">
        <v>370</v>
      </c>
      <c r="D153" s="212" t="s">
        <v>142</v>
      </c>
      <c r="E153" s="213" t="s">
        <v>371</v>
      </c>
      <c r="F153" s="214" t="s">
        <v>372</v>
      </c>
      <c r="G153" s="215" t="s">
        <v>180</v>
      </c>
      <c r="H153" s="216">
        <v>38</v>
      </c>
      <c r="I153" s="217"/>
      <c r="J153" s="218">
        <f>ROUND(I153*H153,2)</f>
        <v>0</v>
      </c>
      <c r="K153" s="214" t="s">
        <v>146</v>
      </c>
      <c r="L153" s="69"/>
      <c r="M153" s="219" t="s">
        <v>22</v>
      </c>
      <c r="N153" s="220" t="s">
        <v>49</v>
      </c>
      <c r="O153" s="4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AR153" s="21" t="s">
        <v>270</v>
      </c>
      <c r="AT153" s="21" t="s">
        <v>142</v>
      </c>
      <c r="AU153" s="21" t="s">
        <v>90</v>
      </c>
      <c r="AY153" s="21" t="s">
        <v>138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21" t="s">
        <v>147</v>
      </c>
      <c r="BK153" s="223">
        <f>ROUND(I153*H153,2)</f>
        <v>0</v>
      </c>
      <c r="BL153" s="21" t="s">
        <v>270</v>
      </c>
      <c r="BM153" s="21" t="s">
        <v>373</v>
      </c>
    </row>
    <row r="154" spans="2:65" s="1" customFormat="1" ht="25.5" customHeight="1">
      <c r="B154" s="43"/>
      <c r="C154" s="212" t="s">
        <v>374</v>
      </c>
      <c r="D154" s="212" t="s">
        <v>142</v>
      </c>
      <c r="E154" s="213" t="s">
        <v>375</v>
      </c>
      <c r="F154" s="214" t="s">
        <v>376</v>
      </c>
      <c r="G154" s="215" t="s">
        <v>279</v>
      </c>
      <c r="H154" s="235"/>
      <c r="I154" s="217"/>
      <c r="J154" s="218">
        <f>ROUND(I154*H154,2)</f>
        <v>0</v>
      </c>
      <c r="K154" s="214" t="s">
        <v>22</v>
      </c>
      <c r="L154" s="69"/>
      <c r="M154" s="219" t="s">
        <v>22</v>
      </c>
      <c r="N154" s="220" t="s">
        <v>49</v>
      </c>
      <c r="O154" s="4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AR154" s="21" t="s">
        <v>270</v>
      </c>
      <c r="AT154" s="21" t="s">
        <v>142</v>
      </c>
      <c r="AU154" s="21" t="s">
        <v>90</v>
      </c>
      <c r="AY154" s="21" t="s">
        <v>138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21" t="s">
        <v>147</v>
      </c>
      <c r="BK154" s="223">
        <f>ROUND(I154*H154,2)</f>
        <v>0</v>
      </c>
      <c r="BL154" s="21" t="s">
        <v>270</v>
      </c>
      <c r="BM154" s="21" t="s">
        <v>377</v>
      </c>
    </row>
    <row r="155" spans="2:63" s="10" customFormat="1" ht="29.85" customHeight="1">
      <c r="B155" s="196"/>
      <c r="C155" s="197"/>
      <c r="D155" s="198" t="s">
        <v>75</v>
      </c>
      <c r="E155" s="210" t="s">
        <v>378</v>
      </c>
      <c r="F155" s="210" t="s">
        <v>379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SUM(P156:P174)</f>
        <v>0</v>
      </c>
      <c r="Q155" s="204"/>
      <c r="R155" s="205">
        <f>SUM(R156:R174)</f>
        <v>0.04752</v>
      </c>
      <c r="S155" s="204"/>
      <c r="T155" s="206">
        <f>SUM(T156:T174)</f>
        <v>0.12085</v>
      </c>
      <c r="AR155" s="207" t="s">
        <v>90</v>
      </c>
      <c r="AT155" s="208" t="s">
        <v>75</v>
      </c>
      <c r="AU155" s="208" t="s">
        <v>24</v>
      </c>
      <c r="AY155" s="207" t="s">
        <v>138</v>
      </c>
      <c r="BK155" s="209">
        <f>SUM(BK156:BK174)</f>
        <v>0</v>
      </c>
    </row>
    <row r="156" spans="2:65" s="1" customFormat="1" ht="16.5" customHeight="1">
      <c r="B156" s="43"/>
      <c r="C156" s="212" t="s">
        <v>380</v>
      </c>
      <c r="D156" s="212" t="s">
        <v>142</v>
      </c>
      <c r="E156" s="213" t="s">
        <v>381</v>
      </c>
      <c r="F156" s="214" t="s">
        <v>382</v>
      </c>
      <c r="G156" s="215" t="s">
        <v>180</v>
      </c>
      <c r="H156" s="216">
        <v>54</v>
      </c>
      <c r="I156" s="217"/>
      <c r="J156" s="218">
        <f>ROUND(I156*H156,2)</f>
        <v>0</v>
      </c>
      <c r="K156" s="214" t="s">
        <v>22</v>
      </c>
      <c r="L156" s="69"/>
      <c r="M156" s="219" t="s">
        <v>22</v>
      </c>
      <c r="N156" s="220" t="s">
        <v>49</v>
      </c>
      <c r="O156" s="44"/>
      <c r="P156" s="221">
        <f>O156*H156</f>
        <v>0</v>
      </c>
      <c r="Q156" s="221">
        <v>0</v>
      </c>
      <c r="R156" s="221">
        <f>Q156*H156</f>
        <v>0</v>
      </c>
      <c r="S156" s="221">
        <v>0.00213</v>
      </c>
      <c r="T156" s="222">
        <f>S156*H156</f>
        <v>0.11502</v>
      </c>
      <c r="AR156" s="21" t="s">
        <v>270</v>
      </c>
      <c r="AT156" s="21" t="s">
        <v>142</v>
      </c>
      <c r="AU156" s="21" t="s">
        <v>90</v>
      </c>
      <c r="AY156" s="21" t="s">
        <v>138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21" t="s">
        <v>147</v>
      </c>
      <c r="BK156" s="223">
        <f>ROUND(I156*H156,2)</f>
        <v>0</v>
      </c>
      <c r="BL156" s="21" t="s">
        <v>270</v>
      </c>
      <c r="BM156" s="21" t="s">
        <v>383</v>
      </c>
    </row>
    <row r="157" spans="2:65" s="1" customFormat="1" ht="25.5" customHeight="1">
      <c r="B157" s="43"/>
      <c r="C157" s="212" t="s">
        <v>30</v>
      </c>
      <c r="D157" s="212" t="s">
        <v>142</v>
      </c>
      <c r="E157" s="213" t="s">
        <v>384</v>
      </c>
      <c r="F157" s="214" t="s">
        <v>385</v>
      </c>
      <c r="G157" s="215" t="s">
        <v>316</v>
      </c>
      <c r="H157" s="216">
        <v>1</v>
      </c>
      <c r="I157" s="217"/>
      <c r="J157" s="218">
        <f>ROUND(I157*H157,2)</f>
        <v>0</v>
      </c>
      <c r="K157" s="214" t="s">
        <v>22</v>
      </c>
      <c r="L157" s="69"/>
      <c r="M157" s="219" t="s">
        <v>22</v>
      </c>
      <c r="N157" s="220" t="s">
        <v>49</v>
      </c>
      <c r="O157" s="44"/>
      <c r="P157" s="221">
        <f>O157*H157</f>
        <v>0</v>
      </c>
      <c r="Q157" s="221">
        <v>0.0012</v>
      </c>
      <c r="R157" s="221">
        <f>Q157*H157</f>
        <v>0.0012</v>
      </c>
      <c r="S157" s="221">
        <v>0</v>
      </c>
      <c r="T157" s="222">
        <f>S157*H157</f>
        <v>0</v>
      </c>
      <c r="AR157" s="21" t="s">
        <v>270</v>
      </c>
      <c r="AT157" s="21" t="s">
        <v>142</v>
      </c>
      <c r="AU157" s="21" t="s">
        <v>90</v>
      </c>
      <c r="AY157" s="21" t="s">
        <v>138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21" t="s">
        <v>147</v>
      </c>
      <c r="BK157" s="223">
        <f>ROUND(I157*H157,2)</f>
        <v>0</v>
      </c>
      <c r="BL157" s="21" t="s">
        <v>270</v>
      </c>
      <c r="BM157" s="21" t="s">
        <v>386</v>
      </c>
    </row>
    <row r="158" spans="2:65" s="1" customFormat="1" ht="16.5" customHeight="1">
      <c r="B158" s="43"/>
      <c r="C158" s="212" t="s">
        <v>387</v>
      </c>
      <c r="D158" s="212" t="s">
        <v>142</v>
      </c>
      <c r="E158" s="213" t="s">
        <v>388</v>
      </c>
      <c r="F158" s="214" t="s">
        <v>389</v>
      </c>
      <c r="G158" s="215" t="s">
        <v>180</v>
      </c>
      <c r="H158" s="216">
        <v>22</v>
      </c>
      <c r="I158" s="217"/>
      <c r="J158" s="218">
        <f>ROUND(I158*H158,2)</f>
        <v>0</v>
      </c>
      <c r="K158" s="214" t="s">
        <v>146</v>
      </c>
      <c r="L158" s="69"/>
      <c r="M158" s="219" t="s">
        <v>22</v>
      </c>
      <c r="N158" s="220" t="s">
        <v>49</v>
      </c>
      <c r="O158" s="44"/>
      <c r="P158" s="221">
        <f>O158*H158</f>
        <v>0</v>
      </c>
      <c r="Q158" s="221">
        <v>0.0004</v>
      </c>
      <c r="R158" s="221">
        <f>Q158*H158</f>
        <v>0.0088</v>
      </c>
      <c r="S158" s="221">
        <v>0</v>
      </c>
      <c r="T158" s="222">
        <f>S158*H158</f>
        <v>0</v>
      </c>
      <c r="AR158" s="21" t="s">
        <v>270</v>
      </c>
      <c r="AT158" s="21" t="s">
        <v>142</v>
      </c>
      <c r="AU158" s="21" t="s">
        <v>90</v>
      </c>
      <c r="AY158" s="21" t="s">
        <v>138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21" t="s">
        <v>147</v>
      </c>
      <c r="BK158" s="223">
        <f>ROUND(I158*H158,2)</f>
        <v>0</v>
      </c>
      <c r="BL158" s="21" t="s">
        <v>270</v>
      </c>
      <c r="BM158" s="21" t="s">
        <v>390</v>
      </c>
    </row>
    <row r="159" spans="2:65" s="1" customFormat="1" ht="25.5" customHeight="1">
      <c r="B159" s="43"/>
      <c r="C159" s="212" t="s">
        <v>391</v>
      </c>
      <c r="D159" s="212" t="s">
        <v>142</v>
      </c>
      <c r="E159" s="213" t="s">
        <v>392</v>
      </c>
      <c r="F159" s="214" t="s">
        <v>393</v>
      </c>
      <c r="G159" s="215" t="s">
        <v>180</v>
      </c>
      <c r="H159" s="216">
        <v>26</v>
      </c>
      <c r="I159" s="217"/>
      <c r="J159" s="218">
        <f>ROUND(I159*H159,2)</f>
        <v>0</v>
      </c>
      <c r="K159" s="214" t="s">
        <v>22</v>
      </c>
      <c r="L159" s="69"/>
      <c r="M159" s="219" t="s">
        <v>22</v>
      </c>
      <c r="N159" s="220" t="s">
        <v>49</v>
      </c>
      <c r="O159" s="44"/>
      <c r="P159" s="221">
        <f>O159*H159</f>
        <v>0</v>
      </c>
      <c r="Q159" s="221">
        <v>0.00066</v>
      </c>
      <c r="R159" s="221">
        <f>Q159*H159</f>
        <v>0.01716</v>
      </c>
      <c r="S159" s="221">
        <v>0</v>
      </c>
      <c r="T159" s="222">
        <f>S159*H159</f>
        <v>0</v>
      </c>
      <c r="AR159" s="21" t="s">
        <v>270</v>
      </c>
      <c r="AT159" s="21" t="s">
        <v>142</v>
      </c>
      <c r="AU159" s="21" t="s">
        <v>90</v>
      </c>
      <c r="AY159" s="21" t="s">
        <v>138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21" t="s">
        <v>147</v>
      </c>
      <c r="BK159" s="223">
        <f>ROUND(I159*H159,2)</f>
        <v>0</v>
      </c>
      <c r="BL159" s="21" t="s">
        <v>270</v>
      </c>
      <c r="BM159" s="21" t="s">
        <v>394</v>
      </c>
    </row>
    <row r="160" spans="2:65" s="1" customFormat="1" ht="25.5" customHeight="1">
      <c r="B160" s="43"/>
      <c r="C160" s="212" t="s">
        <v>395</v>
      </c>
      <c r="D160" s="212" t="s">
        <v>142</v>
      </c>
      <c r="E160" s="213" t="s">
        <v>396</v>
      </c>
      <c r="F160" s="214" t="s">
        <v>397</v>
      </c>
      <c r="G160" s="215" t="s">
        <v>180</v>
      </c>
      <c r="H160" s="216">
        <v>6</v>
      </c>
      <c r="I160" s="217"/>
      <c r="J160" s="218">
        <f>ROUND(I160*H160,2)</f>
        <v>0</v>
      </c>
      <c r="K160" s="214" t="s">
        <v>22</v>
      </c>
      <c r="L160" s="69"/>
      <c r="M160" s="219" t="s">
        <v>22</v>
      </c>
      <c r="N160" s="220" t="s">
        <v>49</v>
      </c>
      <c r="O160" s="44"/>
      <c r="P160" s="221">
        <f>O160*H160</f>
        <v>0</v>
      </c>
      <c r="Q160" s="221">
        <v>0.00091</v>
      </c>
      <c r="R160" s="221">
        <f>Q160*H160</f>
        <v>0.00546</v>
      </c>
      <c r="S160" s="221">
        <v>0</v>
      </c>
      <c r="T160" s="222">
        <f>S160*H160</f>
        <v>0</v>
      </c>
      <c r="AR160" s="21" t="s">
        <v>270</v>
      </c>
      <c r="AT160" s="21" t="s">
        <v>142</v>
      </c>
      <c r="AU160" s="21" t="s">
        <v>90</v>
      </c>
      <c r="AY160" s="21" t="s">
        <v>138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21" t="s">
        <v>147</v>
      </c>
      <c r="BK160" s="223">
        <f>ROUND(I160*H160,2)</f>
        <v>0</v>
      </c>
      <c r="BL160" s="21" t="s">
        <v>270</v>
      </c>
      <c r="BM160" s="21" t="s">
        <v>398</v>
      </c>
    </row>
    <row r="161" spans="2:65" s="1" customFormat="1" ht="38.25" customHeight="1">
      <c r="B161" s="43"/>
      <c r="C161" s="212" t="s">
        <v>399</v>
      </c>
      <c r="D161" s="212" t="s">
        <v>142</v>
      </c>
      <c r="E161" s="213" t="s">
        <v>400</v>
      </c>
      <c r="F161" s="214" t="s">
        <v>401</v>
      </c>
      <c r="G161" s="215" t="s">
        <v>180</v>
      </c>
      <c r="H161" s="216">
        <v>48</v>
      </c>
      <c r="I161" s="217"/>
      <c r="J161" s="218">
        <f>ROUND(I161*H161,2)</f>
        <v>0</v>
      </c>
      <c r="K161" s="214" t="s">
        <v>22</v>
      </c>
      <c r="L161" s="69"/>
      <c r="M161" s="219" t="s">
        <v>22</v>
      </c>
      <c r="N161" s="220" t="s">
        <v>49</v>
      </c>
      <c r="O161" s="44"/>
      <c r="P161" s="221">
        <f>O161*H161</f>
        <v>0</v>
      </c>
      <c r="Q161" s="221">
        <v>3E-05</v>
      </c>
      <c r="R161" s="221">
        <f>Q161*H161</f>
        <v>0.00144</v>
      </c>
      <c r="S161" s="221">
        <v>0</v>
      </c>
      <c r="T161" s="222">
        <f>S161*H161</f>
        <v>0</v>
      </c>
      <c r="AR161" s="21" t="s">
        <v>270</v>
      </c>
      <c r="AT161" s="21" t="s">
        <v>142</v>
      </c>
      <c r="AU161" s="21" t="s">
        <v>90</v>
      </c>
      <c r="AY161" s="21" t="s">
        <v>138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21" t="s">
        <v>147</v>
      </c>
      <c r="BK161" s="223">
        <f>ROUND(I161*H161,2)</f>
        <v>0</v>
      </c>
      <c r="BL161" s="21" t="s">
        <v>270</v>
      </c>
      <c r="BM161" s="21" t="s">
        <v>402</v>
      </c>
    </row>
    <row r="162" spans="2:65" s="1" customFormat="1" ht="38.25" customHeight="1">
      <c r="B162" s="43"/>
      <c r="C162" s="212" t="s">
        <v>403</v>
      </c>
      <c r="D162" s="212" t="s">
        <v>142</v>
      </c>
      <c r="E162" s="213" t="s">
        <v>404</v>
      </c>
      <c r="F162" s="214" t="s">
        <v>405</v>
      </c>
      <c r="G162" s="215" t="s">
        <v>180</v>
      </c>
      <c r="H162" s="216">
        <v>6</v>
      </c>
      <c r="I162" s="217"/>
      <c r="J162" s="218">
        <f>ROUND(I162*H162,2)</f>
        <v>0</v>
      </c>
      <c r="K162" s="214" t="s">
        <v>22</v>
      </c>
      <c r="L162" s="69"/>
      <c r="M162" s="219" t="s">
        <v>22</v>
      </c>
      <c r="N162" s="220" t="s">
        <v>49</v>
      </c>
      <c r="O162" s="44"/>
      <c r="P162" s="221">
        <f>O162*H162</f>
        <v>0</v>
      </c>
      <c r="Q162" s="221">
        <v>4E-05</v>
      </c>
      <c r="R162" s="221">
        <f>Q162*H162</f>
        <v>0.00024000000000000003</v>
      </c>
      <c r="S162" s="221">
        <v>0</v>
      </c>
      <c r="T162" s="222">
        <f>S162*H162</f>
        <v>0</v>
      </c>
      <c r="AR162" s="21" t="s">
        <v>270</v>
      </c>
      <c r="AT162" s="21" t="s">
        <v>142</v>
      </c>
      <c r="AU162" s="21" t="s">
        <v>90</v>
      </c>
      <c r="AY162" s="21" t="s">
        <v>138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21" t="s">
        <v>147</v>
      </c>
      <c r="BK162" s="223">
        <f>ROUND(I162*H162,2)</f>
        <v>0</v>
      </c>
      <c r="BL162" s="21" t="s">
        <v>270</v>
      </c>
      <c r="BM162" s="21" t="s">
        <v>406</v>
      </c>
    </row>
    <row r="163" spans="2:65" s="1" customFormat="1" ht="25.5" customHeight="1">
      <c r="B163" s="43"/>
      <c r="C163" s="212" t="s">
        <v>407</v>
      </c>
      <c r="D163" s="212" t="s">
        <v>142</v>
      </c>
      <c r="E163" s="213" t="s">
        <v>408</v>
      </c>
      <c r="F163" s="214" t="s">
        <v>409</v>
      </c>
      <c r="G163" s="215" t="s">
        <v>410</v>
      </c>
      <c r="H163" s="216">
        <v>1</v>
      </c>
      <c r="I163" s="217"/>
      <c r="J163" s="218">
        <f>ROUND(I163*H163,2)</f>
        <v>0</v>
      </c>
      <c r="K163" s="214" t="s">
        <v>22</v>
      </c>
      <c r="L163" s="69"/>
      <c r="M163" s="219" t="s">
        <v>22</v>
      </c>
      <c r="N163" s="220" t="s">
        <v>49</v>
      </c>
      <c r="O163" s="4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AR163" s="21" t="s">
        <v>270</v>
      </c>
      <c r="AT163" s="21" t="s">
        <v>142</v>
      </c>
      <c r="AU163" s="21" t="s">
        <v>90</v>
      </c>
      <c r="AY163" s="21" t="s">
        <v>138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21" t="s">
        <v>147</v>
      </c>
      <c r="BK163" s="223">
        <f>ROUND(I163*H163,2)</f>
        <v>0</v>
      </c>
      <c r="BL163" s="21" t="s">
        <v>270</v>
      </c>
      <c r="BM163" s="21" t="s">
        <v>411</v>
      </c>
    </row>
    <row r="164" spans="2:65" s="1" customFormat="1" ht="25.5" customHeight="1">
      <c r="B164" s="43"/>
      <c r="C164" s="212" t="s">
        <v>412</v>
      </c>
      <c r="D164" s="212" t="s">
        <v>142</v>
      </c>
      <c r="E164" s="213" t="s">
        <v>413</v>
      </c>
      <c r="F164" s="214" t="s">
        <v>414</v>
      </c>
      <c r="G164" s="215" t="s">
        <v>410</v>
      </c>
      <c r="H164" s="216">
        <v>1</v>
      </c>
      <c r="I164" s="217"/>
      <c r="J164" s="218">
        <f>ROUND(I164*H164,2)</f>
        <v>0</v>
      </c>
      <c r="K164" s="214" t="s">
        <v>22</v>
      </c>
      <c r="L164" s="69"/>
      <c r="M164" s="219" t="s">
        <v>22</v>
      </c>
      <c r="N164" s="220" t="s">
        <v>49</v>
      </c>
      <c r="O164" s="4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AR164" s="21" t="s">
        <v>270</v>
      </c>
      <c r="AT164" s="21" t="s">
        <v>142</v>
      </c>
      <c r="AU164" s="21" t="s">
        <v>90</v>
      </c>
      <c r="AY164" s="21" t="s">
        <v>138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21" t="s">
        <v>147</v>
      </c>
      <c r="BK164" s="223">
        <f>ROUND(I164*H164,2)</f>
        <v>0</v>
      </c>
      <c r="BL164" s="21" t="s">
        <v>270</v>
      </c>
      <c r="BM164" s="21" t="s">
        <v>415</v>
      </c>
    </row>
    <row r="165" spans="2:65" s="1" customFormat="1" ht="16.5" customHeight="1">
      <c r="B165" s="43"/>
      <c r="C165" s="212" t="s">
        <v>416</v>
      </c>
      <c r="D165" s="212" t="s">
        <v>142</v>
      </c>
      <c r="E165" s="213" t="s">
        <v>417</v>
      </c>
      <c r="F165" s="214" t="s">
        <v>418</v>
      </c>
      <c r="G165" s="215" t="s">
        <v>316</v>
      </c>
      <c r="H165" s="216">
        <v>25</v>
      </c>
      <c r="I165" s="217"/>
      <c r="J165" s="218">
        <f>ROUND(I165*H165,2)</f>
        <v>0</v>
      </c>
      <c r="K165" s="214" t="s">
        <v>22</v>
      </c>
      <c r="L165" s="69"/>
      <c r="M165" s="219" t="s">
        <v>22</v>
      </c>
      <c r="N165" s="220" t="s">
        <v>49</v>
      </c>
      <c r="O165" s="4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AR165" s="21" t="s">
        <v>270</v>
      </c>
      <c r="AT165" s="21" t="s">
        <v>142</v>
      </c>
      <c r="AU165" s="21" t="s">
        <v>90</v>
      </c>
      <c r="AY165" s="21" t="s">
        <v>138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21" t="s">
        <v>147</v>
      </c>
      <c r="BK165" s="223">
        <f>ROUND(I165*H165,2)</f>
        <v>0</v>
      </c>
      <c r="BL165" s="21" t="s">
        <v>270</v>
      </c>
      <c r="BM165" s="21" t="s">
        <v>419</v>
      </c>
    </row>
    <row r="166" spans="2:65" s="1" customFormat="1" ht="16.5" customHeight="1">
      <c r="B166" s="43"/>
      <c r="C166" s="212" t="s">
        <v>420</v>
      </c>
      <c r="D166" s="212" t="s">
        <v>142</v>
      </c>
      <c r="E166" s="213" t="s">
        <v>421</v>
      </c>
      <c r="F166" s="214" t="s">
        <v>422</v>
      </c>
      <c r="G166" s="215" t="s">
        <v>316</v>
      </c>
      <c r="H166" s="216">
        <v>4</v>
      </c>
      <c r="I166" s="217"/>
      <c r="J166" s="218">
        <f>ROUND(I166*H166,2)</f>
        <v>0</v>
      </c>
      <c r="K166" s="214" t="s">
        <v>22</v>
      </c>
      <c r="L166" s="69"/>
      <c r="M166" s="219" t="s">
        <v>22</v>
      </c>
      <c r="N166" s="220" t="s">
        <v>49</v>
      </c>
      <c r="O166" s="44"/>
      <c r="P166" s="221">
        <f>O166*H166</f>
        <v>0</v>
      </c>
      <c r="Q166" s="221">
        <v>0.00013</v>
      </c>
      <c r="R166" s="221">
        <f>Q166*H166</f>
        <v>0.00052</v>
      </c>
      <c r="S166" s="221">
        <v>0</v>
      </c>
      <c r="T166" s="222">
        <f>S166*H166</f>
        <v>0</v>
      </c>
      <c r="AR166" s="21" t="s">
        <v>270</v>
      </c>
      <c r="AT166" s="21" t="s">
        <v>142</v>
      </c>
      <c r="AU166" s="21" t="s">
        <v>90</v>
      </c>
      <c r="AY166" s="21" t="s">
        <v>138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21" t="s">
        <v>147</v>
      </c>
      <c r="BK166" s="223">
        <f>ROUND(I166*H166,2)</f>
        <v>0</v>
      </c>
      <c r="BL166" s="21" t="s">
        <v>270</v>
      </c>
      <c r="BM166" s="21" t="s">
        <v>423</v>
      </c>
    </row>
    <row r="167" spans="2:65" s="1" customFormat="1" ht="16.5" customHeight="1">
      <c r="B167" s="43"/>
      <c r="C167" s="212" t="s">
        <v>424</v>
      </c>
      <c r="D167" s="212" t="s">
        <v>142</v>
      </c>
      <c r="E167" s="213" t="s">
        <v>425</v>
      </c>
      <c r="F167" s="214" t="s">
        <v>426</v>
      </c>
      <c r="G167" s="215" t="s">
        <v>316</v>
      </c>
      <c r="H167" s="216">
        <v>2</v>
      </c>
      <c r="I167" s="217"/>
      <c r="J167" s="218">
        <f>ROUND(I167*H167,2)</f>
        <v>0</v>
      </c>
      <c r="K167" s="214" t="s">
        <v>146</v>
      </c>
      <c r="L167" s="69"/>
      <c r="M167" s="219" t="s">
        <v>22</v>
      </c>
      <c r="N167" s="220" t="s">
        <v>49</v>
      </c>
      <c r="O167" s="44"/>
      <c r="P167" s="221">
        <f>O167*H167</f>
        <v>0</v>
      </c>
      <c r="Q167" s="221">
        <v>0.00022</v>
      </c>
      <c r="R167" s="221">
        <f>Q167*H167</f>
        <v>0.00044</v>
      </c>
      <c r="S167" s="221">
        <v>0</v>
      </c>
      <c r="T167" s="222">
        <f>S167*H167</f>
        <v>0</v>
      </c>
      <c r="AR167" s="21" t="s">
        <v>270</v>
      </c>
      <c r="AT167" s="21" t="s">
        <v>142</v>
      </c>
      <c r="AU167" s="21" t="s">
        <v>90</v>
      </c>
      <c r="AY167" s="21" t="s">
        <v>138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21" t="s">
        <v>147</v>
      </c>
      <c r="BK167" s="223">
        <f>ROUND(I167*H167,2)</f>
        <v>0</v>
      </c>
      <c r="BL167" s="21" t="s">
        <v>270</v>
      </c>
      <c r="BM167" s="21" t="s">
        <v>427</v>
      </c>
    </row>
    <row r="168" spans="2:65" s="1" customFormat="1" ht="16.5" customHeight="1">
      <c r="B168" s="43"/>
      <c r="C168" s="212" t="s">
        <v>428</v>
      </c>
      <c r="D168" s="212" t="s">
        <v>142</v>
      </c>
      <c r="E168" s="213" t="s">
        <v>429</v>
      </c>
      <c r="F168" s="214" t="s">
        <v>430</v>
      </c>
      <c r="G168" s="215" t="s">
        <v>316</v>
      </c>
      <c r="H168" s="216">
        <v>11</v>
      </c>
      <c r="I168" s="217"/>
      <c r="J168" s="218">
        <f>ROUND(I168*H168,2)</f>
        <v>0</v>
      </c>
      <c r="K168" s="214" t="s">
        <v>22</v>
      </c>
      <c r="L168" s="69"/>
      <c r="M168" s="219" t="s">
        <v>22</v>
      </c>
      <c r="N168" s="220" t="s">
        <v>49</v>
      </c>
      <c r="O168" s="44"/>
      <c r="P168" s="221">
        <f>O168*H168</f>
        <v>0</v>
      </c>
      <c r="Q168" s="221">
        <v>0</v>
      </c>
      <c r="R168" s="221">
        <f>Q168*H168</f>
        <v>0</v>
      </c>
      <c r="S168" s="221">
        <v>0.00053</v>
      </c>
      <c r="T168" s="222">
        <f>S168*H168</f>
        <v>0.00583</v>
      </c>
      <c r="AR168" s="21" t="s">
        <v>270</v>
      </c>
      <c r="AT168" s="21" t="s">
        <v>142</v>
      </c>
      <c r="AU168" s="21" t="s">
        <v>90</v>
      </c>
      <c r="AY168" s="21" t="s">
        <v>138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21" t="s">
        <v>147</v>
      </c>
      <c r="BK168" s="223">
        <f>ROUND(I168*H168,2)</f>
        <v>0</v>
      </c>
      <c r="BL168" s="21" t="s">
        <v>270</v>
      </c>
      <c r="BM168" s="21" t="s">
        <v>431</v>
      </c>
    </row>
    <row r="169" spans="2:65" s="1" customFormat="1" ht="25.5" customHeight="1">
      <c r="B169" s="43"/>
      <c r="C169" s="212" t="s">
        <v>432</v>
      </c>
      <c r="D169" s="212" t="s">
        <v>142</v>
      </c>
      <c r="E169" s="213" t="s">
        <v>433</v>
      </c>
      <c r="F169" s="214" t="s">
        <v>434</v>
      </c>
      <c r="G169" s="215" t="s">
        <v>316</v>
      </c>
      <c r="H169" s="216">
        <v>2</v>
      </c>
      <c r="I169" s="217"/>
      <c r="J169" s="218">
        <f>ROUND(I169*H169,2)</f>
        <v>0</v>
      </c>
      <c r="K169" s="214" t="s">
        <v>22</v>
      </c>
      <c r="L169" s="69"/>
      <c r="M169" s="219" t="s">
        <v>22</v>
      </c>
      <c r="N169" s="220" t="s">
        <v>49</v>
      </c>
      <c r="O169" s="44"/>
      <c r="P169" s="221">
        <f>O169*H169</f>
        <v>0</v>
      </c>
      <c r="Q169" s="221">
        <v>0.00034</v>
      </c>
      <c r="R169" s="221">
        <f>Q169*H169</f>
        <v>0.00068</v>
      </c>
      <c r="S169" s="221">
        <v>0</v>
      </c>
      <c r="T169" s="222">
        <f>S169*H169</f>
        <v>0</v>
      </c>
      <c r="AR169" s="21" t="s">
        <v>270</v>
      </c>
      <c r="AT169" s="21" t="s">
        <v>142</v>
      </c>
      <c r="AU169" s="21" t="s">
        <v>90</v>
      </c>
      <c r="AY169" s="21" t="s">
        <v>138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21" t="s">
        <v>147</v>
      </c>
      <c r="BK169" s="223">
        <f>ROUND(I169*H169,2)</f>
        <v>0</v>
      </c>
      <c r="BL169" s="21" t="s">
        <v>270</v>
      </c>
      <c r="BM169" s="21" t="s">
        <v>435</v>
      </c>
    </row>
    <row r="170" spans="2:65" s="1" customFormat="1" ht="25.5" customHeight="1">
      <c r="B170" s="43"/>
      <c r="C170" s="212" t="s">
        <v>436</v>
      </c>
      <c r="D170" s="212" t="s">
        <v>142</v>
      </c>
      <c r="E170" s="213" t="s">
        <v>437</v>
      </c>
      <c r="F170" s="214" t="s">
        <v>438</v>
      </c>
      <c r="G170" s="215" t="s">
        <v>316</v>
      </c>
      <c r="H170" s="216">
        <v>1</v>
      </c>
      <c r="I170" s="217"/>
      <c r="J170" s="218">
        <f>ROUND(I170*H170,2)</f>
        <v>0</v>
      </c>
      <c r="K170" s="214" t="s">
        <v>22</v>
      </c>
      <c r="L170" s="69"/>
      <c r="M170" s="219" t="s">
        <v>22</v>
      </c>
      <c r="N170" s="220" t="s">
        <v>49</v>
      </c>
      <c r="O170" s="44"/>
      <c r="P170" s="221">
        <f>O170*H170</f>
        <v>0</v>
      </c>
      <c r="Q170" s="221">
        <v>0.0005</v>
      </c>
      <c r="R170" s="221">
        <f>Q170*H170</f>
        <v>0.0005</v>
      </c>
      <c r="S170" s="221">
        <v>0</v>
      </c>
      <c r="T170" s="222">
        <f>S170*H170</f>
        <v>0</v>
      </c>
      <c r="AR170" s="21" t="s">
        <v>270</v>
      </c>
      <c r="AT170" s="21" t="s">
        <v>142</v>
      </c>
      <c r="AU170" s="21" t="s">
        <v>90</v>
      </c>
      <c r="AY170" s="21" t="s">
        <v>138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21" t="s">
        <v>147</v>
      </c>
      <c r="BK170" s="223">
        <f>ROUND(I170*H170,2)</f>
        <v>0</v>
      </c>
      <c r="BL170" s="21" t="s">
        <v>270</v>
      </c>
      <c r="BM170" s="21" t="s">
        <v>439</v>
      </c>
    </row>
    <row r="171" spans="2:65" s="1" customFormat="1" ht="25.5" customHeight="1">
      <c r="B171" s="43"/>
      <c r="C171" s="212" t="s">
        <v>440</v>
      </c>
      <c r="D171" s="212" t="s">
        <v>142</v>
      </c>
      <c r="E171" s="213" t="s">
        <v>441</v>
      </c>
      <c r="F171" s="214" t="s">
        <v>442</v>
      </c>
      <c r="G171" s="215" t="s">
        <v>316</v>
      </c>
      <c r="H171" s="216">
        <v>1</v>
      </c>
      <c r="I171" s="217"/>
      <c r="J171" s="218">
        <f>ROUND(I171*H171,2)</f>
        <v>0</v>
      </c>
      <c r="K171" s="214" t="s">
        <v>22</v>
      </c>
      <c r="L171" s="69"/>
      <c r="M171" s="219" t="s">
        <v>22</v>
      </c>
      <c r="N171" s="220" t="s">
        <v>49</v>
      </c>
      <c r="O171" s="44"/>
      <c r="P171" s="221">
        <f>O171*H171</f>
        <v>0</v>
      </c>
      <c r="Q171" s="221">
        <v>2E-05</v>
      </c>
      <c r="R171" s="221">
        <f>Q171*H171</f>
        <v>2E-05</v>
      </c>
      <c r="S171" s="221">
        <v>0</v>
      </c>
      <c r="T171" s="222">
        <f>S171*H171</f>
        <v>0</v>
      </c>
      <c r="AR171" s="21" t="s">
        <v>270</v>
      </c>
      <c r="AT171" s="21" t="s">
        <v>142</v>
      </c>
      <c r="AU171" s="21" t="s">
        <v>90</v>
      </c>
      <c r="AY171" s="21" t="s">
        <v>138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21" t="s">
        <v>147</v>
      </c>
      <c r="BK171" s="223">
        <f>ROUND(I171*H171,2)</f>
        <v>0</v>
      </c>
      <c r="BL171" s="21" t="s">
        <v>270</v>
      </c>
      <c r="BM171" s="21" t="s">
        <v>443</v>
      </c>
    </row>
    <row r="172" spans="2:65" s="1" customFormat="1" ht="25.5" customHeight="1">
      <c r="B172" s="43"/>
      <c r="C172" s="236" t="s">
        <v>444</v>
      </c>
      <c r="D172" s="236" t="s">
        <v>288</v>
      </c>
      <c r="E172" s="237" t="s">
        <v>445</v>
      </c>
      <c r="F172" s="238" t="s">
        <v>446</v>
      </c>
      <c r="G172" s="239" t="s">
        <v>316</v>
      </c>
      <c r="H172" s="240">
        <v>1</v>
      </c>
      <c r="I172" s="241"/>
      <c r="J172" s="242">
        <f>ROUND(I172*H172,2)</f>
        <v>0</v>
      </c>
      <c r="K172" s="238" t="s">
        <v>22</v>
      </c>
      <c r="L172" s="243"/>
      <c r="M172" s="244" t="s">
        <v>22</v>
      </c>
      <c r="N172" s="245" t="s">
        <v>49</v>
      </c>
      <c r="O172" s="44"/>
      <c r="P172" s="221">
        <f>O172*H172</f>
        <v>0</v>
      </c>
      <c r="Q172" s="221">
        <v>0.0008</v>
      </c>
      <c r="R172" s="221">
        <f>Q172*H172</f>
        <v>0.0008</v>
      </c>
      <c r="S172" s="221">
        <v>0</v>
      </c>
      <c r="T172" s="222">
        <f>S172*H172</f>
        <v>0</v>
      </c>
      <c r="AR172" s="21" t="s">
        <v>248</v>
      </c>
      <c r="AT172" s="21" t="s">
        <v>288</v>
      </c>
      <c r="AU172" s="21" t="s">
        <v>90</v>
      </c>
      <c r="AY172" s="21" t="s">
        <v>138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21" t="s">
        <v>147</v>
      </c>
      <c r="BK172" s="223">
        <f>ROUND(I172*H172,2)</f>
        <v>0</v>
      </c>
      <c r="BL172" s="21" t="s">
        <v>270</v>
      </c>
      <c r="BM172" s="21" t="s">
        <v>447</v>
      </c>
    </row>
    <row r="173" spans="2:65" s="1" customFormat="1" ht="25.5" customHeight="1">
      <c r="B173" s="43"/>
      <c r="C173" s="212" t="s">
        <v>448</v>
      </c>
      <c r="D173" s="212" t="s">
        <v>142</v>
      </c>
      <c r="E173" s="213" t="s">
        <v>449</v>
      </c>
      <c r="F173" s="214" t="s">
        <v>450</v>
      </c>
      <c r="G173" s="215" t="s">
        <v>180</v>
      </c>
      <c r="H173" s="216">
        <v>54</v>
      </c>
      <c r="I173" s="217"/>
      <c r="J173" s="218">
        <f>ROUND(I173*H173,2)</f>
        <v>0</v>
      </c>
      <c r="K173" s="214" t="s">
        <v>22</v>
      </c>
      <c r="L173" s="69"/>
      <c r="M173" s="219" t="s">
        <v>22</v>
      </c>
      <c r="N173" s="220" t="s">
        <v>49</v>
      </c>
      <c r="O173" s="44"/>
      <c r="P173" s="221">
        <f>O173*H173</f>
        <v>0</v>
      </c>
      <c r="Q173" s="221">
        <v>0.00019</v>
      </c>
      <c r="R173" s="221">
        <f>Q173*H173</f>
        <v>0.01026</v>
      </c>
      <c r="S173" s="221">
        <v>0</v>
      </c>
      <c r="T173" s="222">
        <f>S173*H173</f>
        <v>0</v>
      </c>
      <c r="AR173" s="21" t="s">
        <v>270</v>
      </c>
      <c r="AT173" s="21" t="s">
        <v>142</v>
      </c>
      <c r="AU173" s="21" t="s">
        <v>90</v>
      </c>
      <c r="AY173" s="21" t="s">
        <v>138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21" t="s">
        <v>147</v>
      </c>
      <c r="BK173" s="223">
        <f>ROUND(I173*H173,2)</f>
        <v>0</v>
      </c>
      <c r="BL173" s="21" t="s">
        <v>270</v>
      </c>
      <c r="BM173" s="21" t="s">
        <v>451</v>
      </c>
    </row>
    <row r="174" spans="2:65" s="1" customFormat="1" ht="25.5" customHeight="1">
      <c r="B174" s="43"/>
      <c r="C174" s="212" t="s">
        <v>452</v>
      </c>
      <c r="D174" s="212" t="s">
        <v>142</v>
      </c>
      <c r="E174" s="213" t="s">
        <v>453</v>
      </c>
      <c r="F174" s="214" t="s">
        <v>454</v>
      </c>
      <c r="G174" s="215" t="s">
        <v>279</v>
      </c>
      <c r="H174" s="235"/>
      <c r="I174" s="217"/>
      <c r="J174" s="218">
        <f>ROUND(I174*H174,2)</f>
        <v>0</v>
      </c>
      <c r="K174" s="214" t="s">
        <v>22</v>
      </c>
      <c r="L174" s="69"/>
      <c r="M174" s="219" t="s">
        <v>22</v>
      </c>
      <c r="N174" s="220" t="s">
        <v>49</v>
      </c>
      <c r="O174" s="44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AR174" s="21" t="s">
        <v>270</v>
      </c>
      <c r="AT174" s="21" t="s">
        <v>142</v>
      </c>
      <c r="AU174" s="21" t="s">
        <v>90</v>
      </c>
      <c r="AY174" s="21" t="s">
        <v>138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21" t="s">
        <v>147</v>
      </c>
      <c r="BK174" s="223">
        <f>ROUND(I174*H174,2)</f>
        <v>0</v>
      </c>
      <c r="BL174" s="21" t="s">
        <v>270</v>
      </c>
      <c r="BM174" s="21" t="s">
        <v>455</v>
      </c>
    </row>
    <row r="175" spans="2:63" s="10" customFormat="1" ht="29.85" customHeight="1">
      <c r="B175" s="196"/>
      <c r="C175" s="197"/>
      <c r="D175" s="198" t="s">
        <v>75</v>
      </c>
      <c r="E175" s="210" t="s">
        <v>456</v>
      </c>
      <c r="F175" s="210" t="s">
        <v>457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SUM(P176:P205)</f>
        <v>0</v>
      </c>
      <c r="Q175" s="204"/>
      <c r="R175" s="205">
        <f>SUM(R176:R205)</f>
        <v>0.45676000000000005</v>
      </c>
      <c r="S175" s="204"/>
      <c r="T175" s="206">
        <f>SUM(T176:T205)</f>
        <v>0.34244</v>
      </c>
      <c r="AR175" s="207" t="s">
        <v>90</v>
      </c>
      <c r="AT175" s="208" t="s">
        <v>75</v>
      </c>
      <c r="AU175" s="208" t="s">
        <v>24</v>
      </c>
      <c r="AY175" s="207" t="s">
        <v>138</v>
      </c>
      <c r="BK175" s="209">
        <f>SUM(BK176:BK205)</f>
        <v>0</v>
      </c>
    </row>
    <row r="176" spans="2:65" s="1" customFormat="1" ht="16.5" customHeight="1">
      <c r="B176" s="43"/>
      <c r="C176" s="212" t="s">
        <v>458</v>
      </c>
      <c r="D176" s="212" t="s">
        <v>142</v>
      </c>
      <c r="E176" s="213" t="s">
        <v>459</v>
      </c>
      <c r="F176" s="214" t="s">
        <v>460</v>
      </c>
      <c r="G176" s="215" t="s">
        <v>410</v>
      </c>
      <c r="H176" s="216">
        <v>4</v>
      </c>
      <c r="I176" s="217"/>
      <c r="J176" s="218">
        <f>ROUND(I176*H176,2)</f>
        <v>0</v>
      </c>
      <c r="K176" s="214" t="s">
        <v>22</v>
      </c>
      <c r="L176" s="69"/>
      <c r="M176" s="219" t="s">
        <v>22</v>
      </c>
      <c r="N176" s="220" t="s">
        <v>49</v>
      </c>
      <c r="O176" s="44"/>
      <c r="P176" s="221">
        <f>O176*H176</f>
        <v>0</v>
      </c>
      <c r="Q176" s="221">
        <v>0</v>
      </c>
      <c r="R176" s="221">
        <f>Q176*H176</f>
        <v>0</v>
      </c>
      <c r="S176" s="221">
        <v>0.01933</v>
      </c>
      <c r="T176" s="222">
        <f>S176*H176</f>
        <v>0.07732</v>
      </c>
      <c r="AR176" s="21" t="s">
        <v>270</v>
      </c>
      <c r="AT176" s="21" t="s">
        <v>142</v>
      </c>
      <c r="AU176" s="21" t="s">
        <v>90</v>
      </c>
      <c r="AY176" s="21" t="s">
        <v>138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21" t="s">
        <v>147</v>
      </c>
      <c r="BK176" s="223">
        <f>ROUND(I176*H176,2)</f>
        <v>0</v>
      </c>
      <c r="BL176" s="21" t="s">
        <v>270</v>
      </c>
      <c r="BM176" s="21" t="s">
        <v>461</v>
      </c>
    </row>
    <row r="177" spans="2:65" s="1" customFormat="1" ht="25.5" customHeight="1">
      <c r="B177" s="43"/>
      <c r="C177" s="212" t="s">
        <v>462</v>
      </c>
      <c r="D177" s="212" t="s">
        <v>142</v>
      </c>
      <c r="E177" s="213" t="s">
        <v>463</v>
      </c>
      <c r="F177" s="214" t="s">
        <v>464</v>
      </c>
      <c r="G177" s="215" t="s">
        <v>410</v>
      </c>
      <c r="H177" s="216">
        <v>4</v>
      </c>
      <c r="I177" s="217"/>
      <c r="J177" s="218">
        <f>ROUND(I177*H177,2)</f>
        <v>0</v>
      </c>
      <c r="K177" s="214" t="s">
        <v>22</v>
      </c>
      <c r="L177" s="69"/>
      <c r="M177" s="219" t="s">
        <v>22</v>
      </c>
      <c r="N177" s="220" t="s">
        <v>49</v>
      </c>
      <c r="O177" s="44"/>
      <c r="P177" s="221">
        <f>O177*H177</f>
        <v>0</v>
      </c>
      <c r="Q177" s="221">
        <v>0.02275</v>
      </c>
      <c r="R177" s="221">
        <f>Q177*H177</f>
        <v>0.091</v>
      </c>
      <c r="S177" s="221">
        <v>0</v>
      </c>
      <c r="T177" s="222">
        <f>S177*H177</f>
        <v>0</v>
      </c>
      <c r="AR177" s="21" t="s">
        <v>270</v>
      </c>
      <c r="AT177" s="21" t="s">
        <v>142</v>
      </c>
      <c r="AU177" s="21" t="s">
        <v>90</v>
      </c>
      <c r="AY177" s="21" t="s">
        <v>138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21" t="s">
        <v>147</v>
      </c>
      <c r="BK177" s="223">
        <f>ROUND(I177*H177,2)</f>
        <v>0</v>
      </c>
      <c r="BL177" s="21" t="s">
        <v>270</v>
      </c>
      <c r="BM177" s="21" t="s">
        <v>465</v>
      </c>
    </row>
    <row r="178" spans="2:65" s="1" customFormat="1" ht="16.5" customHeight="1">
      <c r="B178" s="43"/>
      <c r="C178" s="212" t="s">
        <v>466</v>
      </c>
      <c r="D178" s="212" t="s">
        <v>142</v>
      </c>
      <c r="E178" s="213" t="s">
        <v>467</v>
      </c>
      <c r="F178" s="214" t="s">
        <v>468</v>
      </c>
      <c r="G178" s="215" t="s">
        <v>410</v>
      </c>
      <c r="H178" s="216">
        <v>4</v>
      </c>
      <c r="I178" s="217"/>
      <c r="J178" s="218">
        <f>ROUND(I178*H178,2)</f>
        <v>0</v>
      </c>
      <c r="K178" s="214" t="s">
        <v>22</v>
      </c>
      <c r="L178" s="69"/>
      <c r="M178" s="219" t="s">
        <v>22</v>
      </c>
      <c r="N178" s="220" t="s">
        <v>49</v>
      </c>
      <c r="O178" s="44"/>
      <c r="P178" s="221">
        <f>O178*H178</f>
        <v>0</v>
      </c>
      <c r="Q178" s="221">
        <v>0.02275</v>
      </c>
      <c r="R178" s="221">
        <f>Q178*H178</f>
        <v>0.091</v>
      </c>
      <c r="S178" s="221">
        <v>0</v>
      </c>
      <c r="T178" s="222">
        <f>S178*H178</f>
        <v>0</v>
      </c>
      <c r="AR178" s="21" t="s">
        <v>270</v>
      </c>
      <c r="AT178" s="21" t="s">
        <v>142</v>
      </c>
      <c r="AU178" s="21" t="s">
        <v>90</v>
      </c>
      <c r="AY178" s="21" t="s">
        <v>138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21" t="s">
        <v>147</v>
      </c>
      <c r="BK178" s="223">
        <f>ROUND(I178*H178,2)</f>
        <v>0</v>
      </c>
      <c r="BL178" s="21" t="s">
        <v>270</v>
      </c>
      <c r="BM178" s="21" t="s">
        <v>469</v>
      </c>
    </row>
    <row r="179" spans="2:65" s="1" customFormat="1" ht="16.5" customHeight="1">
      <c r="B179" s="43"/>
      <c r="C179" s="212" t="s">
        <v>470</v>
      </c>
      <c r="D179" s="212" t="s">
        <v>142</v>
      </c>
      <c r="E179" s="213" t="s">
        <v>471</v>
      </c>
      <c r="F179" s="214" t="s">
        <v>472</v>
      </c>
      <c r="G179" s="215" t="s">
        <v>316</v>
      </c>
      <c r="H179" s="216">
        <v>4</v>
      </c>
      <c r="I179" s="217"/>
      <c r="J179" s="218">
        <f>ROUND(I179*H179,2)</f>
        <v>0</v>
      </c>
      <c r="K179" s="214" t="s">
        <v>22</v>
      </c>
      <c r="L179" s="69"/>
      <c r="M179" s="219" t="s">
        <v>22</v>
      </c>
      <c r="N179" s="220" t="s">
        <v>49</v>
      </c>
      <c r="O179" s="4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AR179" s="21" t="s">
        <v>270</v>
      </c>
      <c r="AT179" s="21" t="s">
        <v>142</v>
      </c>
      <c r="AU179" s="21" t="s">
        <v>90</v>
      </c>
      <c r="AY179" s="21" t="s">
        <v>138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21" t="s">
        <v>147</v>
      </c>
      <c r="BK179" s="223">
        <f>ROUND(I179*H179,2)</f>
        <v>0</v>
      </c>
      <c r="BL179" s="21" t="s">
        <v>270</v>
      </c>
      <c r="BM179" s="21" t="s">
        <v>473</v>
      </c>
    </row>
    <row r="180" spans="2:65" s="1" customFormat="1" ht="16.5" customHeight="1">
      <c r="B180" s="43"/>
      <c r="C180" s="236" t="s">
        <v>474</v>
      </c>
      <c r="D180" s="236" t="s">
        <v>288</v>
      </c>
      <c r="E180" s="237" t="s">
        <v>475</v>
      </c>
      <c r="F180" s="238" t="s">
        <v>476</v>
      </c>
      <c r="G180" s="239" t="s">
        <v>316</v>
      </c>
      <c r="H180" s="240">
        <v>4</v>
      </c>
      <c r="I180" s="241"/>
      <c r="J180" s="242">
        <f>ROUND(I180*H180,2)</f>
        <v>0</v>
      </c>
      <c r="K180" s="238" t="s">
        <v>146</v>
      </c>
      <c r="L180" s="243"/>
      <c r="M180" s="244" t="s">
        <v>22</v>
      </c>
      <c r="N180" s="245" t="s">
        <v>49</v>
      </c>
      <c r="O180" s="44"/>
      <c r="P180" s="221">
        <f>O180*H180</f>
        <v>0</v>
      </c>
      <c r="Q180" s="221">
        <v>0.00125</v>
      </c>
      <c r="R180" s="221">
        <f>Q180*H180</f>
        <v>0.005</v>
      </c>
      <c r="S180" s="221">
        <v>0</v>
      </c>
      <c r="T180" s="222">
        <f>S180*H180</f>
        <v>0</v>
      </c>
      <c r="AR180" s="21" t="s">
        <v>248</v>
      </c>
      <c r="AT180" s="21" t="s">
        <v>288</v>
      </c>
      <c r="AU180" s="21" t="s">
        <v>90</v>
      </c>
      <c r="AY180" s="21" t="s">
        <v>138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21" t="s">
        <v>147</v>
      </c>
      <c r="BK180" s="223">
        <f>ROUND(I180*H180,2)</f>
        <v>0</v>
      </c>
      <c r="BL180" s="21" t="s">
        <v>270</v>
      </c>
      <c r="BM180" s="21" t="s">
        <v>477</v>
      </c>
    </row>
    <row r="181" spans="2:65" s="1" customFormat="1" ht="16.5" customHeight="1">
      <c r="B181" s="43"/>
      <c r="C181" s="212" t="s">
        <v>478</v>
      </c>
      <c r="D181" s="212" t="s">
        <v>142</v>
      </c>
      <c r="E181" s="213" t="s">
        <v>479</v>
      </c>
      <c r="F181" s="214" t="s">
        <v>480</v>
      </c>
      <c r="G181" s="215" t="s">
        <v>316</v>
      </c>
      <c r="H181" s="216">
        <v>4</v>
      </c>
      <c r="I181" s="217"/>
      <c r="J181" s="218">
        <f>ROUND(I181*H181,2)</f>
        <v>0</v>
      </c>
      <c r="K181" s="214" t="s">
        <v>22</v>
      </c>
      <c r="L181" s="69"/>
      <c r="M181" s="219" t="s">
        <v>22</v>
      </c>
      <c r="N181" s="220" t="s">
        <v>49</v>
      </c>
      <c r="O181" s="44"/>
      <c r="P181" s="221">
        <f>O181*H181</f>
        <v>0</v>
      </c>
      <c r="Q181" s="221">
        <v>0.00825</v>
      </c>
      <c r="R181" s="221">
        <f>Q181*H181</f>
        <v>0.033</v>
      </c>
      <c r="S181" s="221">
        <v>0</v>
      </c>
      <c r="T181" s="222">
        <f>S181*H181</f>
        <v>0</v>
      </c>
      <c r="AR181" s="21" t="s">
        <v>270</v>
      </c>
      <c r="AT181" s="21" t="s">
        <v>142</v>
      </c>
      <c r="AU181" s="21" t="s">
        <v>90</v>
      </c>
      <c r="AY181" s="21" t="s">
        <v>138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21" t="s">
        <v>147</v>
      </c>
      <c r="BK181" s="223">
        <f>ROUND(I181*H181,2)</f>
        <v>0</v>
      </c>
      <c r="BL181" s="21" t="s">
        <v>270</v>
      </c>
      <c r="BM181" s="21" t="s">
        <v>481</v>
      </c>
    </row>
    <row r="182" spans="2:65" s="1" customFormat="1" ht="16.5" customHeight="1">
      <c r="B182" s="43"/>
      <c r="C182" s="236" t="s">
        <v>482</v>
      </c>
      <c r="D182" s="236" t="s">
        <v>288</v>
      </c>
      <c r="E182" s="237" t="s">
        <v>483</v>
      </c>
      <c r="F182" s="238" t="s">
        <v>484</v>
      </c>
      <c r="G182" s="239" t="s">
        <v>316</v>
      </c>
      <c r="H182" s="240">
        <v>4</v>
      </c>
      <c r="I182" s="241"/>
      <c r="J182" s="242">
        <f>ROUND(I182*H182,2)</f>
        <v>0</v>
      </c>
      <c r="K182" s="238" t="s">
        <v>146</v>
      </c>
      <c r="L182" s="243"/>
      <c r="M182" s="244" t="s">
        <v>22</v>
      </c>
      <c r="N182" s="245" t="s">
        <v>49</v>
      </c>
      <c r="O182" s="44"/>
      <c r="P182" s="221">
        <f>O182*H182</f>
        <v>0</v>
      </c>
      <c r="Q182" s="221">
        <v>0.0145</v>
      </c>
      <c r="R182" s="221">
        <f>Q182*H182</f>
        <v>0.058</v>
      </c>
      <c r="S182" s="221">
        <v>0</v>
      </c>
      <c r="T182" s="222">
        <f>S182*H182</f>
        <v>0</v>
      </c>
      <c r="AR182" s="21" t="s">
        <v>248</v>
      </c>
      <c r="AT182" s="21" t="s">
        <v>288</v>
      </c>
      <c r="AU182" s="21" t="s">
        <v>90</v>
      </c>
      <c r="AY182" s="21" t="s">
        <v>138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21" t="s">
        <v>147</v>
      </c>
      <c r="BK182" s="223">
        <f>ROUND(I182*H182,2)</f>
        <v>0</v>
      </c>
      <c r="BL182" s="21" t="s">
        <v>270</v>
      </c>
      <c r="BM182" s="21" t="s">
        <v>485</v>
      </c>
    </row>
    <row r="183" spans="2:65" s="1" customFormat="1" ht="16.5" customHeight="1">
      <c r="B183" s="43"/>
      <c r="C183" s="212" t="s">
        <v>486</v>
      </c>
      <c r="D183" s="212" t="s">
        <v>142</v>
      </c>
      <c r="E183" s="213" t="s">
        <v>487</v>
      </c>
      <c r="F183" s="214" t="s">
        <v>488</v>
      </c>
      <c r="G183" s="215" t="s">
        <v>410</v>
      </c>
      <c r="H183" s="216">
        <v>11</v>
      </c>
      <c r="I183" s="217"/>
      <c r="J183" s="218">
        <f>ROUND(I183*H183,2)</f>
        <v>0</v>
      </c>
      <c r="K183" s="214" t="s">
        <v>22</v>
      </c>
      <c r="L183" s="69"/>
      <c r="M183" s="219" t="s">
        <v>22</v>
      </c>
      <c r="N183" s="220" t="s">
        <v>49</v>
      </c>
      <c r="O183" s="44"/>
      <c r="P183" s="221">
        <f>O183*H183</f>
        <v>0</v>
      </c>
      <c r="Q183" s="221">
        <v>0.00258</v>
      </c>
      <c r="R183" s="221">
        <f>Q183*H183</f>
        <v>0.02838</v>
      </c>
      <c r="S183" s="221">
        <v>0</v>
      </c>
      <c r="T183" s="222">
        <f>S183*H183</f>
        <v>0</v>
      </c>
      <c r="AR183" s="21" t="s">
        <v>270</v>
      </c>
      <c r="AT183" s="21" t="s">
        <v>142</v>
      </c>
      <c r="AU183" s="21" t="s">
        <v>90</v>
      </c>
      <c r="AY183" s="21" t="s">
        <v>138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21" t="s">
        <v>147</v>
      </c>
      <c r="BK183" s="223">
        <f>ROUND(I183*H183,2)</f>
        <v>0</v>
      </c>
      <c r="BL183" s="21" t="s">
        <v>270</v>
      </c>
      <c r="BM183" s="21" t="s">
        <v>489</v>
      </c>
    </row>
    <row r="184" spans="2:65" s="1" customFormat="1" ht="16.5" customHeight="1">
      <c r="B184" s="43"/>
      <c r="C184" s="212" t="s">
        <v>490</v>
      </c>
      <c r="D184" s="212" t="s">
        <v>142</v>
      </c>
      <c r="E184" s="213" t="s">
        <v>491</v>
      </c>
      <c r="F184" s="214" t="s">
        <v>492</v>
      </c>
      <c r="G184" s="215" t="s">
        <v>410</v>
      </c>
      <c r="H184" s="216">
        <v>1</v>
      </c>
      <c r="I184" s="217"/>
      <c r="J184" s="218">
        <f>ROUND(I184*H184,2)</f>
        <v>0</v>
      </c>
      <c r="K184" s="214" t="s">
        <v>22</v>
      </c>
      <c r="L184" s="69"/>
      <c r="M184" s="219" t="s">
        <v>22</v>
      </c>
      <c r="N184" s="220" t="s">
        <v>49</v>
      </c>
      <c r="O184" s="44"/>
      <c r="P184" s="221">
        <f>O184*H184</f>
        <v>0</v>
      </c>
      <c r="Q184" s="221">
        <v>0.00258</v>
      </c>
      <c r="R184" s="221">
        <f>Q184*H184</f>
        <v>0.00258</v>
      </c>
      <c r="S184" s="221">
        <v>0</v>
      </c>
      <c r="T184" s="222">
        <f>S184*H184</f>
        <v>0</v>
      </c>
      <c r="AR184" s="21" t="s">
        <v>270</v>
      </c>
      <c r="AT184" s="21" t="s">
        <v>142</v>
      </c>
      <c r="AU184" s="21" t="s">
        <v>90</v>
      </c>
      <c r="AY184" s="21" t="s">
        <v>138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21" t="s">
        <v>147</v>
      </c>
      <c r="BK184" s="223">
        <f>ROUND(I184*H184,2)</f>
        <v>0</v>
      </c>
      <c r="BL184" s="21" t="s">
        <v>270</v>
      </c>
      <c r="BM184" s="21" t="s">
        <v>493</v>
      </c>
    </row>
    <row r="185" spans="2:65" s="1" customFormat="1" ht="16.5" customHeight="1">
      <c r="B185" s="43"/>
      <c r="C185" s="212" t="s">
        <v>494</v>
      </c>
      <c r="D185" s="212" t="s">
        <v>142</v>
      </c>
      <c r="E185" s="213" t="s">
        <v>495</v>
      </c>
      <c r="F185" s="214" t="s">
        <v>496</v>
      </c>
      <c r="G185" s="215" t="s">
        <v>410</v>
      </c>
      <c r="H185" s="216">
        <v>3</v>
      </c>
      <c r="I185" s="217"/>
      <c r="J185" s="218">
        <f>ROUND(I185*H185,2)</f>
        <v>0</v>
      </c>
      <c r="K185" s="214" t="s">
        <v>22</v>
      </c>
      <c r="L185" s="69"/>
      <c r="M185" s="219" t="s">
        <v>22</v>
      </c>
      <c r="N185" s="220" t="s">
        <v>49</v>
      </c>
      <c r="O185" s="44"/>
      <c r="P185" s="221">
        <f>O185*H185</f>
        <v>0</v>
      </c>
      <c r="Q185" s="221">
        <v>0</v>
      </c>
      <c r="R185" s="221">
        <f>Q185*H185</f>
        <v>0</v>
      </c>
      <c r="S185" s="221">
        <v>0.01946</v>
      </c>
      <c r="T185" s="222">
        <f>S185*H185</f>
        <v>0.05838</v>
      </c>
      <c r="AR185" s="21" t="s">
        <v>270</v>
      </c>
      <c r="AT185" s="21" t="s">
        <v>142</v>
      </c>
      <c r="AU185" s="21" t="s">
        <v>90</v>
      </c>
      <c r="AY185" s="21" t="s">
        <v>138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21" t="s">
        <v>147</v>
      </c>
      <c r="BK185" s="223">
        <f>ROUND(I185*H185,2)</f>
        <v>0</v>
      </c>
      <c r="BL185" s="21" t="s">
        <v>270</v>
      </c>
      <c r="BM185" s="21" t="s">
        <v>497</v>
      </c>
    </row>
    <row r="186" spans="2:65" s="1" customFormat="1" ht="25.5" customHeight="1">
      <c r="B186" s="43"/>
      <c r="C186" s="212" t="s">
        <v>498</v>
      </c>
      <c r="D186" s="212" t="s">
        <v>142</v>
      </c>
      <c r="E186" s="213" t="s">
        <v>499</v>
      </c>
      <c r="F186" s="214" t="s">
        <v>500</v>
      </c>
      <c r="G186" s="215" t="s">
        <v>410</v>
      </c>
      <c r="H186" s="216">
        <v>3</v>
      </c>
      <c r="I186" s="217"/>
      <c r="J186" s="218">
        <f>ROUND(I186*H186,2)</f>
        <v>0</v>
      </c>
      <c r="K186" s="214" t="s">
        <v>22</v>
      </c>
      <c r="L186" s="69"/>
      <c r="M186" s="219" t="s">
        <v>22</v>
      </c>
      <c r="N186" s="220" t="s">
        <v>49</v>
      </c>
      <c r="O186" s="44"/>
      <c r="P186" s="221">
        <f>O186*H186</f>
        <v>0</v>
      </c>
      <c r="Q186" s="221">
        <v>0.02619</v>
      </c>
      <c r="R186" s="221">
        <f>Q186*H186</f>
        <v>0.07857</v>
      </c>
      <c r="S186" s="221">
        <v>0</v>
      </c>
      <c r="T186" s="222">
        <f>S186*H186</f>
        <v>0</v>
      </c>
      <c r="AR186" s="21" t="s">
        <v>270</v>
      </c>
      <c r="AT186" s="21" t="s">
        <v>142</v>
      </c>
      <c r="AU186" s="21" t="s">
        <v>90</v>
      </c>
      <c r="AY186" s="21" t="s">
        <v>138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21" t="s">
        <v>147</v>
      </c>
      <c r="BK186" s="223">
        <f>ROUND(I186*H186,2)</f>
        <v>0</v>
      </c>
      <c r="BL186" s="21" t="s">
        <v>270</v>
      </c>
      <c r="BM186" s="21" t="s">
        <v>501</v>
      </c>
    </row>
    <row r="187" spans="2:65" s="1" customFormat="1" ht="25.5" customHeight="1">
      <c r="B187" s="43"/>
      <c r="C187" s="212" t="s">
        <v>502</v>
      </c>
      <c r="D187" s="212" t="s">
        <v>142</v>
      </c>
      <c r="E187" s="213" t="s">
        <v>503</v>
      </c>
      <c r="F187" s="214" t="s">
        <v>504</v>
      </c>
      <c r="G187" s="215" t="s">
        <v>410</v>
      </c>
      <c r="H187" s="216">
        <v>2</v>
      </c>
      <c r="I187" s="217"/>
      <c r="J187" s="218">
        <f>ROUND(I187*H187,2)</f>
        <v>0</v>
      </c>
      <c r="K187" s="214" t="s">
        <v>22</v>
      </c>
      <c r="L187" s="69"/>
      <c r="M187" s="219" t="s">
        <v>22</v>
      </c>
      <c r="N187" s="220" t="s">
        <v>49</v>
      </c>
      <c r="O187" s="44"/>
      <c r="P187" s="221">
        <f>O187*H187</f>
        <v>0</v>
      </c>
      <c r="Q187" s="221">
        <v>0.00052</v>
      </c>
      <c r="R187" s="221">
        <f>Q187*H187</f>
        <v>0.00104</v>
      </c>
      <c r="S187" s="221">
        <v>0</v>
      </c>
      <c r="T187" s="222">
        <f>S187*H187</f>
        <v>0</v>
      </c>
      <c r="AR187" s="21" t="s">
        <v>270</v>
      </c>
      <c r="AT187" s="21" t="s">
        <v>142</v>
      </c>
      <c r="AU187" s="21" t="s">
        <v>90</v>
      </c>
      <c r="AY187" s="21" t="s">
        <v>138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21" t="s">
        <v>147</v>
      </c>
      <c r="BK187" s="223">
        <f>ROUND(I187*H187,2)</f>
        <v>0</v>
      </c>
      <c r="BL187" s="21" t="s">
        <v>270</v>
      </c>
      <c r="BM187" s="21" t="s">
        <v>505</v>
      </c>
    </row>
    <row r="188" spans="2:65" s="1" customFormat="1" ht="25.5" customHeight="1">
      <c r="B188" s="43"/>
      <c r="C188" s="212" t="s">
        <v>506</v>
      </c>
      <c r="D188" s="212" t="s">
        <v>142</v>
      </c>
      <c r="E188" s="213" t="s">
        <v>507</v>
      </c>
      <c r="F188" s="214" t="s">
        <v>508</v>
      </c>
      <c r="G188" s="215" t="s">
        <v>410</v>
      </c>
      <c r="H188" s="216">
        <v>4</v>
      </c>
      <c r="I188" s="217"/>
      <c r="J188" s="218">
        <f>ROUND(I188*H188,2)</f>
        <v>0</v>
      </c>
      <c r="K188" s="214" t="s">
        <v>22</v>
      </c>
      <c r="L188" s="69"/>
      <c r="M188" s="219" t="s">
        <v>22</v>
      </c>
      <c r="N188" s="220" t="s">
        <v>49</v>
      </c>
      <c r="O188" s="44"/>
      <c r="P188" s="221">
        <f>O188*H188</f>
        <v>0</v>
      </c>
      <c r="Q188" s="221">
        <v>0.00052</v>
      </c>
      <c r="R188" s="221">
        <f>Q188*H188</f>
        <v>0.00208</v>
      </c>
      <c r="S188" s="221">
        <v>0</v>
      </c>
      <c r="T188" s="222">
        <f>S188*H188</f>
        <v>0</v>
      </c>
      <c r="AR188" s="21" t="s">
        <v>270</v>
      </c>
      <c r="AT188" s="21" t="s">
        <v>142</v>
      </c>
      <c r="AU188" s="21" t="s">
        <v>90</v>
      </c>
      <c r="AY188" s="21" t="s">
        <v>138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21" t="s">
        <v>147</v>
      </c>
      <c r="BK188" s="223">
        <f>ROUND(I188*H188,2)</f>
        <v>0</v>
      </c>
      <c r="BL188" s="21" t="s">
        <v>270</v>
      </c>
      <c r="BM188" s="21" t="s">
        <v>509</v>
      </c>
    </row>
    <row r="189" spans="2:65" s="1" customFormat="1" ht="16.5" customHeight="1">
      <c r="B189" s="43"/>
      <c r="C189" s="212" t="s">
        <v>510</v>
      </c>
      <c r="D189" s="212" t="s">
        <v>142</v>
      </c>
      <c r="E189" s="213" t="s">
        <v>511</v>
      </c>
      <c r="F189" s="214" t="s">
        <v>512</v>
      </c>
      <c r="G189" s="215" t="s">
        <v>410</v>
      </c>
      <c r="H189" s="216">
        <v>2</v>
      </c>
      <c r="I189" s="217"/>
      <c r="J189" s="218">
        <f>ROUND(I189*H189,2)</f>
        <v>0</v>
      </c>
      <c r="K189" s="214" t="s">
        <v>22</v>
      </c>
      <c r="L189" s="69"/>
      <c r="M189" s="219" t="s">
        <v>22</v>
      </c>
      <c r="N189" s="220" t="s">
        <v>49</v>
      </c>
      <c r="O189" s="44"/>
      <c r="P189" s="221">
        <f>O189*H189</f>
        <v>0</v>
      </c>
      <c r="Q189" s="221">
        <v>0.00052</v>
      </c>
      <c r="R189" s="221">
        <f>Q189*H189</f>
        <v>0.00104</v>
      </c>
      <c r="S189" s="221">
        <v>0</v>
      </c>
      <c r="T189" s="222">
        <f>S189*H189</f>
        <v>0</v>
      </c>
      <c r="AR189" s="21" t="s">
        <v>270</v>
      </c>
      <c r="AT189" s="21" t="s">
        <v>142</v>
      </c>
      <c r="AU189" s="21" t="s">
        <v>90</v>
      </c>
      <c r="AY189" s="21" t="s">
        <v>138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21" t="s">
        <v>147</v>
      </c>
      <c r="BK189" s="223">
        <f>ROUND(I189*H189,2)</f>
        <v>0</v>
      </c>
      <c r="BL189" s="21" t="s">
        <v>270</v>
      </c>
      <c r="BM189" s="21" t="s">
        <v>513</v>
      </c>
    </row>
    <row r="190" spans="2:65" s="1" customFormat="1" ht="16.5" customHeight="1">
      <c r="B190" s="43"/>
      <c r="C190" s="212" t="s">
        <v>514</v>
      </c>
      <c r="D190" s="212" t="s">
        <v>142</v>
      </c>
      <c r="E190" s="213" t="s">
        <v>515</v>
      </c>
      <c r="F190" s="214" t="s">
        <v>516</v>
      </c>
      <c r="G190" s="215" t="s">
        <v>410</v>
      </c>
      <c r="H190" s="216">
        <v>2</v>
      </c>
      <c r="I190" s="217"/>
      <c r="J190" s="218">
        <f>ROUND(I190*H190,2)</f>
        <v>0</v>
      </c>
      <c r="K190" s="214" t="s">
        <v>22</v>
      </c>
      <c r="L190" s="69"/>
      <c r="M190" s="219" t="s">
        <v>22</v>
      </c>
      <c r="N190" s="220" t="s">
        <v>49</v>
      </c>
      <c r="O190" s="44"/>
      <c r="P190" s="221">
        <f>O190*H190</f>
        <v>0</v>
      </c>
      <c r="Q190" s="221">
        <v>0.00052</v>
      </c>
      <c r="R190" s="221">
        <f>Q190*H190</f>
        <v>0.00104</v>
      </c>
      <c r="S190" s="221">
        <v>0</v>
      </c>
      <c r="T190" s="222">
        <f>S190*H190</f>
        <v>0</v>
      </c>
      <c r="AR190" s="21" t="s">
        <v>270</v>
      </c>
      <c r="AT190" s="21" t="s">
        <v>142</v>
      </c>
      <c r="AU190" s="21" t="s">
        <v>90</v>
      </c>
      <c r="AY190" s="21" t="s">
        <v>138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21" t="s">
        <v>147</v>
      </c>
      <c r="BK190" s="223">
        <f>ROUND(I190*H190,2)</f>
        <v>0</v>
      </c>
      <c r="BL190" s="21" t="s">
        <v>270</v>
      </c>
      <c r="BM190" s="21" t="s">
        <v>517</v>
      </c>
    </row>
    <row r="191" spans="2:65" s="1" customFormat="1" ht="16.5" customHeight="1">
      <c r="B191" s="43"/>
      <c r="C191" s="212" t="s">
        <v>518</v>
      </c>
      <c r="D191" s="212" t="s">
        <v>142</v>
      </c>
      <c r="E191" s="213" t="s">
        <v>519</v>
      </c>
      <c r="F191" s="214" t="s">
        <v>520</v>
      </c>
      <c r="G191" s="215" t="s">
        <v>410</v>
      </c>
      <c r="H191" s="216">
        <v>3</v>
      </c>
      <c r="I191" s="217"/>
      <c r="J191" s="218">
        <f>ROUND(I191*H191,2)</f>
        <v>0</v>
      </c>
      <c r="K191" s="214" t="s">
        <v>22</v>
      </c>
      <c r="L191" s="69"/>
      <c r="M191" s="219" t="s">
        <v>22</v>
      </c>
      <c r="N191" s="220" t="s">
        <v>49</v>
      </c>
      <c r="O191" s="44"/>
      <c r="P191" s="221">
        <f>O191*H191</f>
        <v>0</v>
      </c>
      <c r="Q191" s="221">
        <v>0.00052</v>
      </c>
      <c r="R191" s="221">
        <f>Q191*H191</f>
        <v>0.0015599999999999998</v>
      </c>
      <c r="S191" s="221">
        <v>0</v>
      </c>
      <c r="T191" s="222">
        <f>S191*H191</f>
        <v>0</v>
      </c>
      <c r="AR191" s="21" t="s">
        <v>270</v>
      </c>
      <c r="AT191" s="21" t="s">
        <v>142</v>
      </c>
      <c r="AU191" s="21" t="s">
        <v>90</v>
      </c>
      <c r="AY191" s="21" t="s">
        <v>138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21" t="s">
        <v>147</v>
      </c>
      <c r="BK191" s="223">
        <f>ROUND(I191*H191,2)</f>
        <v>0</v>
      </c>
      <c r="BL191" s="21" t="s">
        <v>270</v>
      </c>
      <c r="BM191" s="21" t="s">
        <v>521</v>
      </c>
    </row>
    <row r="192" spans="2:65" s="1" customFormat="1" ht="16.5" customHeight="1">
      <c r="B192" s="43"/>
      <c r="C192" s="212" t="s">
        <v>522</v>
      </c>
      <c r="D192" s="212" t="s">
        <v>142</v>
      </c>
      <c r="E192" s="213" t="s">
        <v>523</v>
      </c>
      <c r="F192" s="214" t="s">
        <v>524</v>
      </c>
      <c r="G192" s="215" t="s">
        <v>410</v>
      </c>
      <c r="H192" s="216">
        <v>1</v>
      </c>
      <c r="I192" s="217"/>
      <c r="J192" s="218">
        <f>ROUND(I192*H192,2)</f>
        <v>0</v>
      </c>
      <c r="K192" s="214" t="s">
        <v>146</v>
      </c>
      <c r="L192" s="69"/>
      <c r="M192" s="219" t="s">
        <v>22</v>
      </c>
      <c r="N192" s="220" t="s">
        <v>49</v>
      </c>
      <c r="O192" s="44"/>
      <c r="P192" s="221">
        <f>O192*H192</f>
        <v>0</v>
      </c>
      <c r="Q192" s="221">
        <v>0</v>
      </c>
      <c r="R192" s="221">
        <f>Q192*H192</f>
        <v>0</v>
      </c>
      <c r="S192" s="221">
        <v>0.0188</v>
      </c>
      <c r="T192" s="222">
        <f>S192*H192</f>
        <v>0.0188</v>
      </c>
      <c r="AR192" s="21" t="s">
        <v>270</v>
      </c>
      <c r="AT192" s="21" t="s">
        <v>142</v>
      </c>
      <c r="AU192" s="21" t="s">
        <v>90</v>
      </c>
      <c r="AY192" s="21" t="s">
        <v>138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21" t="s">
        <v>147</v>
      </c>
      <c r="BK192" s="223">
        <f>ROUND(I192*H192,2)</f>
        <v>0</v>
      </c>
      <c r="BL192" s="21" t="s">
        <v>270</v>
      </c>
      <c r="BM192" s="21" t="s">
        <v>525</v>
      </c>
    </row>
    <row r="193" spans="2:65" s="1" customFormat="1" ht="25.5" customHeight="1">
      <c r="B193" s="43"/>
      <c r="C193" s="212" t="s">
        <v>526</v>
      </c>
      <c r="D193" s="212" t="s">
        <v>142</v>
      </c>
      <c r="E193" s="213" t="s">
        <v>527</v>
      </c>
      <c r="F193" s="214" t="s">
        <v>528</v>
      </c>
      <c r="G193" s="215" t="s">
        <v>410</v>
      </c>
      <c r="H193" s="216">
        <v>1</v>
      </c>
      <c r="I193" s="217"/>
      <c r="J193" s="218">
        <f>ROUND(I193*H193,2)</f>
        <v>0</v>
      </c>
      <c r="K193" s="214" t="s">
        <v>22</v>
      </c>
      <c r="L193" s="69"/>
      <c r="M193" s="219" t="s">
        <v>22</v>
      </c>
      <c r="N193" s="220" t="s">
        <v>49</v>
      </c>
      <c r="O193" s="44"/>
      <c r="P193" s="221">
        <f>O193*H193</f>
        <v>0</v>
      </c>
      <c r="Q193" s="221">
        <v>0.0147</v>
      </c>
      <c r="R193" s="221">
        <f>Q193*H193</f>
        <v>0.0147</v>
      </c>
      <c r="S193" s="221">
        <v>0</v>
      </c>
      <c r="T193" s="222">
        <f>S193*H193</f>
        <v>0</v>
      </c>
      <c r="AR193" s="21" t="s">
        <v>270</v>
      </c>
      <c r="AT193" s="21" t="s">
        <v>142</v>
      </c>
      <c r="AU193" s="21" t="s">
        <v>90</v>
      </c>
      <c r="AY193" s="21" t="s">
        <v>138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21" t="s">
        <v>147</v>
      </c>
      <c r="BK193" s="223">
        <f>ROUND(I193*H193,2)</f>
        <v>0</v>
      </c>
      <c r="BL193" s="21" t="s">
        <v>270</v>
      </c>
      <c r="BM193" s="21" t="s">
        <v>529</v>
      </c>
    </row>
    <row r="194" spans="2:65" s="1" customFormat="1" ht="25.5" customHeight="1">
      <c r="B194" s="43"/>
      <c r="C194" s="212" t="s">
        <v>530</v>
      </c>
      <c r="D194" s="212" t="s">
        <v>142</v>
      </c>
      <c r="E194" s="213" t="s">
        <v>531</v>
      </c>
      <c r="F194" s="214" t="s">
        <v>532</v>
      </c>
      <c r="G194" s="215" t="s">
        <v>410</v>
      </c>
      <c r="H194" s="216">
        <v>1</v>
      </c>
      <c r="I194" s="217"/>
      <c r="J194" s="218">
        <f>ROUND(I194*H194,2)</f>
        <v>0</v>
      </c>
      <c r="K194" s="214" t="s">
        <v>22</v>
      </c>
      <c r="L194" s="69"/>
      <c r="M194" s="219" t="s">
        <v>22</v>
      </c>
      <c r="N194" s="220" t="s">
        <v>49</v>
      </c>
      <c r="O194" s="44"/>
      <c r="P194" s="221">
        <f>O194*H194</f>
        <v>0</v>
      </c>
      <c r="Q194" s="221">
        <v>0</v>
      </c>
      <c r="R194" s="221">
        <f>Q194*H194</f>
        <v>0</v>
      </c>
      <c r="S194" s="221">
        <v>0.155</v>
      </c>
      <c r="T194" s="222">
        <f>S194*H194</f>
        <v>0.155</v>
      </c>
      <c r="AR194" s="21" t="s">
        <v>270</v>
      </c>
      <c r="AT194" s="21" t="s">
        <v>142</v>
      </c>
      <c r="AU194" s="21" t="s">
        <v>90</v>
      </c>
      <c r="AY194" s="21" t="s">
        <v>138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21" t="s">
        <v>147</v>
      </c>
      <c r="BK194" s="223">
        <f>ROUND(I194*H194,2)</f>
        <v>0</v>
      </c>
      <c r="BL194" s="21" t="s">
        <v>270</v>
      </c>
      <c r="BM194" s="21" t="s">
        <v>533</v>
      </c>
    </row>
    <row r="195" spans="2:65" s="1" customFormat="1" ht="16.5" customHeight="1">
      <c r="B195" s="43"/>
      <c r="C195" s="212" t="s">
        <v>534</v>
      </c>
      <c r="D195" s="212" t="s">
        <v>142</v>
      </c>
      <c r="E195" s="213" t="s">
        <v>535</v>
      </c>
      <c r="F195" s="214" t="s">
        <v>536</v>
      </c>
      <c r="G195" s="215" t="s">
        <v>410</v>
      </c>
      <c r="H195" s="216">
        <v>1</v>
      </c>
      <c r="I195" s="217"/>
      <c r="J195" s="218">
        <f>ROUND(I195*H195,2)</f>
        <v>0</v>
      </c>
      <c r="K195" s="214" t="s">
        <v>146</v>
      </c>
      <c r="L195" s="69"/>
      <c r="M195" s="219" t="s">
        <v>22</v>
      </c>
      <c r="N195" s="220" t="s">
        <v>49</v>
      </c>
      <c r="O195" s="44"/>
      <c r="P195" s="221">
        <f>O195*H195</f>
        <v>0</v>
      </c>
      <c r="Q195" s="221">
        <v>0.03625</v>
      </c>
      <c r="R195" s="221">
        <f>Q195*H195</f>
        <v>0.03625</v>
      </c>
      <c r="S195" s="221">
        <v>0</v>
      </c>
      <c r="T195" s="222">
        <f>S195*H195</f>
        <v>0</v>
      </c>
      <c r="AR195" s="21" t="s">
        <v>270</v>
      </c>
      <c r="AT195" s="21" t="s">
        <v>142</v>
      </c>
      <c r="AU195" s="21" t="s">
        <v>90</v>
      </c>
      <c r="AY195" s="21" t="s">
        <v>138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21" t="s">
        <v>147</v>
      </c>
      <c r="BK195" s="223">
        <f>ROUND(I195*H195,2)</f>
        <v>0</v>
      </c>
      <c r="BL195" s="21" t="s">
        <v>270</v>
      </c>
      <c r="BM195" s="21" t="s">
        <v>537</v>
      </c>
    </row>
    <row r="196" spans="2:65" s="1" customFormat="1" ht="16.5" customHeight="1">
      <c r="B196" s="43"/>
      <c r="C196" s="212" t="s">
        <v>538</v>
      </c>
      <c r="D196" s="212" t="s">
        <v>142</v>
      </c>
      <c r="E196" s="213" t="s">
        <v>539</v>
      </c>
      <c r="F196" s="214" t="s">
        <v>540</v>
      </c>
      <c r="G196" s="215" t="s">
        <v>316</v>
      </c>
      <c r="H196" s="216">
        <v>25</v>
      </c>
      <c r="I196" s="217"/>
      <c r="J196" s="218">
        <f>ROUND(I196*H196,2)</f>
        <v>0</v>
      </c>
      <c r="K196" s="214" t="s">
        <v>22</v>
      </c>
      <c r="L196" s="69"/>
      <c r="M196" s="219" t="s">
        <v>22</v>
      </c>
      <c r="N196" s="220" t="s">
        <v>49</v>
      </c>
      <c r="O196" s="44"/>
      <c r="P196" s="221">
        <f>O196*H196</f>
        <v>0</v>
      </c>
      <c r="Q196" s="221">
        <v>0</v>
      </c>
      <c r="R196" s="221">
        <f>Q196*H196</f>
        <v>0</v>
      </c>
      <c r="S196" s="221">
        <v>0.00049</v>
      </c>
      <c r="T196" s="222">
        <f>S196*H196</f>
        <v>0.01225</v>
      </c>
      <c r="AR196" s="21" t="s">
        <v>270</v>
      </c>
      <c r="AT196" s="21" t="s">
        <v>142</v>
      </c>
      <c r="AU196" s="21" t="s">
        <v>90</v>
      </c>
      <c r="AY196" s="21" t="s">
        <v>138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21" t="s">
        <v>147</v>
      </c>
      <c r="BK196" s="223">
        <f>ROUND(I196*H196,2)</f>
        <v>0</v>
      </c>
      <c r="BL196" s="21" t="s">
        <v>270</v>
      </c>
      <c r="BM196" s="21" t="s">
        <v>541</v>
      </c>
    </row>
    <row r="197" spans="2:65" s="1" customFormat="1" ht="16.5" customHeight="1">
      <c r="B197" s="43"/>
      <c r="C197" s="212" t="s">
        <v>542</v>
      </c>
      <c r="D197" s="212" t="s">
        <v>142</v>
      </c>
      <c r="E197" s="213" t="s">
        <v>543</v>
      </c>
      <c r="F197" s="214" t="s">
        <v>544</v>
      </c>
      <c r="G197" s="215" t="s">
        <v>410</v>
      </c>
      <c r="H197" s="216">
        <v>6</v>
      </c>
      <c r="I197" s="217"/>
      <c r="J197" s="218">
        <f>ROUND(I197*H197,2)</f>
        <v>0</v>
      </c>
      <c r="K197" s="214" t="s">
        <v>22</v>
      </c>
      <c r="L197" s="69"/>
      <c r="M197" s="219" t="s">
        <v>22</v>
      </c>
      <c r="N197" s="220" t="s">
        <v>49</v>
      </c>
      <c r="O197" s="44"/>
      <c r="P197" s="221">
        <f>O197*H197</f>
        <v>0</v>
      </c>
      <c r="Q197" s="221">
        <v>0.0003</v>
      </c>
      <c r="R197" s="221">
        <f>Q197*H197</f>
        <v>0.0018</v>
      </c>
      <c r="S197" s="221">
        <v>0</v>
      </c>
      <c r="T197" s="222">
        <f>S197*H197</f>
        <v>0</v>
      </c>
      <c r="AR197" s="21" t="s">
        <v>270</v>
      </c>
      <c r="AT197" s="21" t="s">
        <v>142</v>
      </c>
      <c r="AU197" s="21" t="s">
        <v>90</v>
      </c>
      <c r="AY197" s="21" t="s">
        <v>138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21" t="s">
        <v>147</v>
      </c>
      <c r="BK197" s="223">
        <f>ROUND(I197*H197,2)</f>
        <v>0</v>
      </c>
      <c r="BL197" s="21" t="s">
        <v>270</v>
      </c>
      <c r="BM197" s="21" t="s">
        <v>545</v>
      </c>
    </row>
    <row r="198" spans="2:65" s="1" customFormat="1" ht="16.5" customHeight="1">
      <c r="B198" s="43"/>
      <c r="C198" s="212" t="s">
        <v>546</v>
      </c>
      <c r="D198" s="212" t="s">
        <v>142</v>
      </c>
      <c r="E198" s="213" t="s">
        <v>547</v>
      </c>
      <c r="F198" s="214" t="s">
        <v>548</v>
      </c>
      <c r="G198" s="215" t="s">
        <v>410</v>
      </c>
      <c r="H198" s="216">
        <v>4</v>
      </c>
      <c r="I198" s="217"/>
      <c r="J198" s="218">
        <f>ROUND(I198*H198,2)</f>
        <v>0</v>
      </c>
      <c r="K198" s="214" t="s">
        <v>22</v>
      </c>
      <c r="L198" s="69"/>
      <c r="M198" s="219" t="s">
        <v>22</v>
      </c>
      <c r="N198" s="220" t="s">
        <v>49</v>
      </c>
      <c r="O198" s="44"/>
      <c r="P198" s="221">
        <f>O198*H198</f>
        <v>0</v>
      </c>
      <c r="Q198" s="221">
        <v>0</v>
      </c>
      <c r="R198" s="221">
        <f>Q198*H198</f>
        <v>0</v>
      </c>
      <c r="S198" s="221">
        <v>0.00156</v>
      </c>
      <c r="T198" s="222">
        <f>S198*H198</f>
        <v>0.00624</v>
      </c>
      <c r="AR198" s="21" t="s">
        <v>270</v>
      </c>
      <c r="AT198" s="21" t="s">
        <v>142</v>
      </c>
      <c r="AU198" s="21" t="s">
        <v>90</v>
      </c>
      <c r="AY198" s="21" t="s">
        <v>138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21" t="s">
        <v>147</v>
      </c>
      <c r="BK198" s="223">
        <f>ROUND(I198*H198,2)</f>
        <v>0</v>
      </c>
      <c r="BL198" s="21" t="s">
        <v>270</v>
      </c>
      <c r="BM198" s="21" t="s">
        <v>549</v>
      </c>
    </row>
    <row r="199" spans="2:65" s="1" customFormat="1" ht="25.5" customHeight="1">
      <c r="B199" s="43"/>
      <c r="C199" s="212" t="s">
        <v>550</v>
      </c>
      <c r="D199" s="212" t="s">
        <v>142</v>
      </c>
      <c r="E199" s="213" t="s">
        <v>551</v>
      </c>
      <c r="F199" s="214" t="s">
        <v>552</v>
      </c>
      <c r="G199" s="215" t="s">
        <v>410</v>
      </c>
      <c r="H199" s="216">
        <v>1</v>
      </c>
      <c r="I199" s="217"/>
      <c r="J199" s="218">
        <f>ROUND(I199*H199,2)</f>
        <v>0</v>
      </c>
      <c r="K199" s="214" t="s">
        <v>146</v>
      </c>
      <c r="L199" s="69"/>
      <c r="M199" s="219" t="s">
        <v>22</v>
      </c>
      <c r="N199" s="220" t="s">
        <v>49</v>
      </c>
      <c r="O199" s="44"/>
      <c r="P199" s="221">
        <f>O199*H199</f>
        <v>0</v>
      </c>
      <c r="Q199" s="221">
        <v>0.00208</v>
      </c>
      <c r="R199" s="221">
        <f>Q199*H199</f>
        <v>0.00208</v>
      </c>
      <c r="S199" s="221">
        <v>0</v>
      </c>
      <c r="T199" s="222">
        <f>S199*H199</f>
        <v>0</v>
      </c>
      <c r="AR199" s="21" t="s">
        <v>270</v>
      </c>
      <c r="AT199" s="21" t="s">
        <v>142</v>
      </c>
      <c r="AU199" s="21" t="s">
        <v>90</v>
      </c>
      <c r="AY199" s="21" t="s">
        <v>138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21" t="s">
        <v>147</v>
      </c>
      <c r="BK199" s="223">
        <f>ROUND(I199*H199,2)</f>
        <v>0</v>
      </c>
      <c r="BL199" s="21" t="s">
        <v>270</v>
      </c>
      <c r="BM199" s="21" t="s">
        <v>553</v>
      </c>
    </row>
    <row r="200" spans="2:65" s="1" customFormat="1" ht="16.5" customHeight="1">
      <c r="B200" s="43"/>
      <c r="C200" s="212" t="s">
        <v>554</v>
      </c>
      <c r="D200" s="212" t="s">
        <v>142</v>
      </c>
      <c r="E200" s="213" t="s">
        <v>555</v>
      </c>
      <c r="F200" s="214" t="s">
        <v>556</v>
      </c>
      <c r="G200" s="215" t="s">
        <v>410</v>
      </c>
      <c r="H200" s="216">
        <v>3</v>
      </c>
      <c r="I200" s="217"/>
      <c r="J200" s="218">
        <f>ROUND(I200*H200,2)</f>
        <v>0</v>
      </c>
      <c r="K200" s="214" t="s">
        <v>22</v>
      </c>
      <c r="L200" s="69"/>
      <c r="M200" s="219" t="s">
        <v>22</v>
      </c>
      <c r="N200" s="220" t="s">
        <v>49</v>
      </c>
      <c r="O200" s="44"/>
      <c r="P200" s="221">
        <f>O200*H200</f>
        <v>0</v>
      </c>
      <c r="Q200" s="221">
        <v>0.0018</v>
      </c>
      <c r="R200" s="221">
        <f>Q200*H200</f>
        <v>0.0054</v>
      </c>
      <c r="S200" s="221">
        <v>0</v>
      </c>
      <c r="T200" s="222">
        <f>S200*H200</f>
        <v>0</v>
      </c>
      <c r="AR200" s="21" t="s">
        <v>270</v>
      </c>
      <c r="AT200" s="21" t="s">
        <v>142</v>
      </c>
      <c r="AU200" s="21" t="s">
        <v>90</v>
      </c>
      <c r="AY200" s="21" t="s">
        <v>138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21" t="s">
        <v>147</v>
      </c>
      <c r="BK200" s="223">
        <f>ROUND(I200*H200,2)</f>
        <v>0</v>
      </c>
      <c r="BL200" s="21" t="s">
        <v>270</v>
      </c>
      <c r="BM200" s="21" t="s">
        <v>557</v>
      </c>
    </row>
    <row r="201" spans="2:65" s="1" customFormat="1" ht="16.5" customHeight="1">
      <c r="B201" s="43"/>
      <c r="C201" s="212" t="s">
        <v>558</v>
      </c>
      <c r="D201" s="212" t="s">
        <v>142</v>
      </c>
      <c r="E201" s="213" t="s">
        <v>559</v>
      </c>
      <c r="F201" s="214" t="s">
        <v>560</v>
      </c>
      <c r="G201" s="215" t="s">
        <v>316</v>
      </c>
      <c r="H201" s="216">
        <v>3</v>
      </c>
      <c r="I201" s="217"/>
      <c r="J201" s="218">
        <f>ROUND(I201*H201,2)</f>
        <v>0</v>
      </c>
      <c r="K201" s="214" t="s">
        <v>146</v>
      </c>
      <c r="L201" s="69"/>
      <c r="M201" s="219" t="s">
        <v>22</v>
      </c>
      <c r="N201" s="220" t="s">
        <v>49</v>
      </c>
      <c r="O201" s="44"/>
      <c r="P201" s="221">
        <f>O201*H201</f>
        <v>0</v>
      </c>
      <c r="Q201" s="221">
        <v>0.00016</v>
      </c>
      <c r="R201" s="221">
        <f>Q201*H201</f>
        <v>0.00048000000000000007</v>
      </c>
      <c r="S201" s="221">
        <v>0</v>
      </c>
      <c r="T201" s="222">
        <f>S201*H201</f>
        <v>0</v>
      </c>
      <c r="AR201" s="21" t="s">
        <v>270</v>
      </c>
      <c r="AT201" s="21" t="s">
        <v>142</v>
      </c>
      <c r="AU201" s="21" t="s">
        <v>90</v>
      </c>
      <c r="AY201" s="21" t="s">
        <v>138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21" t="s">
        <v>147</v>
      </c>
      <c r="BK201" s="223">
        <f>ROUND(I201*H201,2)</f>
        <v>0</v>
      </c>
      <c r="BL201" s="21" t="s">
        <v>270</v>
      </c>
      <c r="BM201" s="21" t="s">
        <v>561</v>
      </c>
    </row>
    <row r="202" spans="2:65" s="1" customFormat="1" ht="16.5" customHeight="1">
      <c r="B202" s="43"/>
      <c r="C202" s="212" t="s">
        <v>562</v>
      </c>
      <c r="D202" s="212" t="s">
        <v>142</v>
      </c>
      <c r="E202" s="213" t="s">
        <v>563</v>
      </c>
      <c r="F202" s="214" t="s">
        <v>564</v>
      </c>
      <c r="G202" s="215" t="s">
        <v>316</v>
      </c>
      <c r="H202" s="216">
        <v>11</v>
      </c>
      <c r="I202" s="217"/>
      <c r="J202" s="218">
        <f>ROUND(I202*H202,2)</f>
        <v>0</v>
      </c>
      <c r="K202" s="214" t="s">
        <v>22</v>
      </c>
      <c r="L202" s="69"/>
      <c r="M202" s="219" t="s">
        <v>22</v>
      </c>
      <c r="N202" s="220" t="s">
        <v>49</v>
      </c>
      <c r="O202" s="44"/>
      <c r="P202" s="221">
        <f>O202*H202</f>
        <v>0</v>
      </c>
      <c r="Q202" s="221">
        <v>0.00016</v>
      </c>
      <c r="R202" s="221">
        <f>Q202*H202</f>
        <v>0.00176</v>
      </c>
      <c r="S202" s="221">
        <v>0</v>
      </c>
      <c r="T202" s="222">
        <f>S202*H202</f>
        <v>0</v>
      </c>
      <c r="AR202" s="21" t="s">
        <v>270</v>
      </c>
      <c r="AT202" s="21" t="s">
        <v>142</v>
      </c>
      <c r="AU202" s="21" t="s">
        <v>90</v>
      </c>
      <c r="AY202" s="21" t="s">
        <v>138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21" t="s">
        <v>147</v>
      </c>
      <c r="BK202" s="223">
        <f>ROUND(I202*H202,2)</f>
        <v>0</v>
      </c>
      <c r="BL202" s="21" t="s">
        <v>270</v>
      </c>
      <c r="BM202" s="21" t="s">
        <v>565</v>
      </c>
    </row>
    <row r="203" spans="2:65" s="1" customFormat="1" ht="16.5" customHeight="1">
      <c r="B203" s="43"/>
      <c r="C203" s="212" t="s">
        <v>566</v>
      </c>
      <c r="D203" s="212" t="s">
        <v>142</v>
      </c>
      <c r="E203" s="213" t="s">
        <v>567</v>
      </c>
      <c r="F203" s="214" t="s">
        <v>568</v>
      </c>
      <c r="G203" s="215" t="s">
        <v>316</v>
      </c>
      <c r="H203" s="216">
        <v>17</v>
      </c>
      <c r="I203" s="217"/>
      <c r="J203" s="218">
        <f>ROUND(I203*H203,2)</f>
        <v>0</v>
      </c>
      <c r="K203" s="214" t="s">
        <v>22</v>
      </c>
      <c r="L203" s="69"/>
      <c r="M203" s="219" t="s">
        <v>22</v>
      </c>
      <c r="N203" s="220" t="s">
        <v>49</v>
      </c>
      <c r="O203" s="44"/>
      <c r="P203" s="221">
        <f>O203*H203</f>
        <v>0</v>
      </c>
      <c r="Q203" s="221">
        <v>0</v>
      </c>
      <c r="R203" s="221">
        <f>Q203*H203</f>
        <v>0</v>
      </c>
      <c r="S203" s="221">
        <v>0.00085</v>
      </c>
      <c r="T203" s="222">
        <f>S203*H203</f>
        <v>0.01445</v>
      </c>
      <c r="AR203" s="21" t="s">
        <v>270</v>
      </c>
      <c r="AT203" s="21" t="s">
        <v>142</v>
      </c>
      <c r="AU203" s="21" t="s">
        <v>90</v>
      </c>
      <c r="AY203" s="21" t="s">
        <v>138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21" t="s">
        <v>147</v>
      </c>
      <c r="BK203" s="223">
        <f>ROUND(I203*H203,2)</f>
        <v>0</v>
      </c>
      <c r="BL203" s="21" t="s">
        <v>270</v>
      </c>
      <c r="BM203" s="21" t="s">
        <v>569</v>
      </c>
    </row>
    <row r="204" spans="2:65" s="1" customFormat="1" ht="16.5" customHeight="1">
      <c r="B204" s="43"/>
      <c r="C204" s="212" t="s">
        <v>570</v>
      </c>
      <c r="D204" s="212" t="s">
        <v>142</v>
      </c>
      <c r="E204" s="213" t="s">
        <v>571</v>
      </c>
      <c r="F204" s="214" t="s">
        <v>572</v>
      </c>
      <c r="G204" s="215" t="s">
        <v>573</v>
      </c>
      <c r="H204" s="216">
        <v>2</v>
      </c>
      <c r="I204" s="217"/>
      <c r="J204" s="218">
        <f>ROUND(I204*H204,2)</f>
        <v>0</v>
      </c>
      <c r="K204" s="214" t="s">
        <v>22</v>
      </c>
      <c r="L204" s="69"/>
      <c r="M204" s="219" t="s">
        <v>22</v>
      </c>
      <c r="N204" s="220" t="s">
        <v>49</v>
      </c>
      <c r="O204" s="44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AR204" s="21" t="s">
        <v>270</v>
      </c>
      <c r="AT204" s="21" t="s">
        <v>142</v>
      </c>
      <c r="AU204" s="21" t="s">
        <v>90</v>
      </c>
      <c r="AY204" s="21" t="s">
        <v>138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21" t="s">
        <v>147</v>
      </c>
      <c r="BK204" s="223">
        <f>ROUND(I204*H204,2)</f>
        <v>0</v>
      </c>
      <c r="BL204" s="21" t="s">
        <v>270</v>
      </c>
      <c r="BM204" s="21" t="s">
        <v>574</v>
      </c>
    </row>
    <row r="205" spans="2:65" s="1" customFormat="1" ht="25.5" customHeight="1">
      <c r="B205" s="43"/>
      <c r="C205" s="212" t="s">
        <v>575</v>
      </c>
      <c r="D205" s="212" t="s">
        <v>142</v>
      </c>
      <c r="E205" s="213" t="s">
        <v>576</v>
      </c>
      <c r="F205" s="214" t="s">
        <v>577</v>
      </c>
      <c r="G205" s="215" t="s">
        <v>279</v>
      </c>
      <c r="H205" s="235"/>
      <c r="I205" s="217"/>
      <c r="J205" s="218">
        <f>ROUND(I205*H205,2)</f>
        <v>0</v>
      </c>
      <c r="K205" s="214" t="s">
        <v>22</v>
      </c>
      <c r="L205" s="69"/>
      <c r="M205" s="219" t="s">
        <v>22</v>
      </c>
      <c r="N205" s="220" t="s">
        <v>49</v>
      </c>
      <c r="O205" s="44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AR205" s="21" t="s">
        <v>270</v>
      </c>
      <c r="AT205" s="21" t="s">
        <v>142</v>
      </c>
      <c r="AU205" s="21" t="s">
        <v>90</v>
      </c>
      <c r="AY205" s="21" t="s">
        <v>138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21" t="s">
        <v>147</v>
      </c>
      <c r="BK205" s="223">
        <f>ROUND(I205*H205,2)</f>
        <v>0</v>
      </c>
      <c r="BL205" s="21" t="s">
        <v>270</v>
      </c>
      <c r="BM205" s="21" t="s">
        <v>578</v>
      </c>
    </row>
    <row r="206" spans="2:63" s="10" customFormat="1" ht="29.85" customHeight="1">
      <c r="B206" s="196"/>
      <c r="C206" s="197"/>
      <c r="D206" s="198" t="s">
        <v>75</v>
      </c>
      <c r="E206" s="210" t="s">
        <v>579</v>
      </c>
      <c r="F206" s="210" t="s">
        <v>580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SUM(P207:P210)</f>
        <v>0</v>
      </c>
      <c r="Q206" s="204"/>
      <c r="R206" s="205">
        <f>SUM(R207:R210)</f>
        <v>0</v>
      </c>
      <c r="S206" s="204"/>
      <c r="T206" s="206">
        <f>SUM(T207:T210)</f>
        <v>0.0238</v>
      </c>
      <c r="AR206" s="207" t="s">
        <v>90</v>
      </c>
      <c r="AT206" s="208" t="s">
        <v>75</v>
      </c>
      <c r="AU206" s="208" t="s">
        <v>24</v>
      </c>
      <c r="AY206" s="207" t="s">
        <v>138</v>
      </c>
      <c r="BK206" s="209">
        <f>SUM(BK207:BK210)</f>
        <v>0</v>
      </c>
    </row>
    <row r="207" spans="2:65" s="1" customFormat="1" ht="16.5" customHeight="1">
      <c r="B207" s="43"/>
      <c r="C207" s="212" t="s">
        <v>581</v>
      </c>
      <c r="D207" s="212" t="s">
        <v>142</v>
      </c>
      <c r="E207" s="213" t="s">
        <v>582</v>
      </c>
      <c r="F207" s="214" t="s">
        <v>583</v>
      </c>
      <c r="G207" s="215" t="s">
        <v>584</v>
      </c>
      <c r="H207" s="216">
        <v>1</v>
      </c>
      <c r="I207" s="217"/>
      <c r="J207" s="218">
        <f>ROUND(I207*H207,2)</f>
        <v>0</v>
      </c>
      <c r="K207" s="214" t="s">
        <v>22</v>
      </c>
      <c r="L207" s="69"/>
      <c r="M207" s="219" t="s">
        <v>22</v>
      </c>
      <c r="N207" s="220" t="s">
        <v>49</v>
      </c>
      <c r="O207" s="44"/>
      <c r="P207" s="221">
        <f>O207*H207</f>
        <v>0</v>
      </c>
      <c r="Q207" s="221">
        <v>0</v>
      </c>
      <c r="R207" s="221">
        <f>Q207*H207</f>
        <v>0</v>
      </c>
      <c r="S207" s="221">
        <v>0.0238</v>
      </c>
      <c r="T207" s="222">
        <f>S207*H207</f>
        <v>0.0238</v>
      </c>
      <c r="AR207" s="21" t="s">
        <v>270</v>
      </c>
      <c r="AT207" s="21" t="s">
        <v>142</v>
      </c>
      <c r="AU207" s="21" t="s">
        <v>90</v>
      </c>
      <c r="AY207" s="21" t="s">
        <v>138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21" t="s">
        <v>147</v>
      </c>
      <c r="BK207" s="223">
        <f>ROUND(I207*H207,2)</f>
        <v>0</v>
      </c>
      <c r="BL207" s="21" t="s">
        <v>270</v>
      </c>
      <c r="BM207" s="21" t="s">
        <v>585</v>
      </c>
    </row>
    <row r="208" spans="2:65" s="1" customFormat="1" ht="16.5" customHeight="1">
      <c r="B208" s="43"/>
      <c r="C208" s="212" t="s">
        <v>586</v>
      </c>
      <c r="D208" s="212" t="s">
        <v>142</v>
      </c>
      <c r="E208" s="213" t="s">
        <v>587</v>
      </c>
      <c r="F208" s="214" t="s">
        <v>588</v>
      </c>
      <c r="G208" s="215" t="s">
        <v>584</v>
      </c>
      <c r="H208" s="216">
        <v>1</v>
      </c>
      <c r="I208" s="217"/>
      <c r="J208" s="218">
        <f>ROUND(I208*H208,2)</f>
        <v>0</v>
      </c>
      <c r="K208" s="214" t="s">
        <v>22</v>
      </c>
      <c r="L208" s="69"/>
      <c r="M208" s="219" t="s">
        <v>22</v>
      </c>
      <c r="N208" s="220" t="s">
        <v>49</v>
      </c>
      <c r="O208" s="44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AR208" s="21" t="s">
        <v>270</v>
      </c>
      <c r="AT208" s="21" t="s">
        <v>142</v>
      </c>
      <c r="AU208" s="21" t="s">
        <v>90</v>
      </c>
      <c r="AY208" s="21" t="s">
        <v>138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21" t="s">
        <v>147</v>
      </c>
      <c r="BK208" s="223">
        <f>ROUND(I208*H208,2)</f>
        <v>0</v>
      </c>
      <c r="BL208" s="21" t="s">
        <v>270</v>
      </c>
      <c r="BM208" s="21" t="s">
        <v>589</v>
      </c>
    </row>
    <row r="209" spans="2:65" s="1" customFormat="1" ht="16.5" customHeight="1">
      <c r="B209" s="43"/>
      <c r="C209" s="212" t="s">
        <v>590</v>
      </c>
      <c r="D209" s="212" t="s">
        <v>142</v>
      </c>
      <c r="E209" s="213" t="s">
        <v>591</v>
      </c>
      <c r="F209" s="214" t="s">
        <v>592</v>
      </c>
      <c r="G209" s="215" t="s">
        <v>584</v>
      </c>
      <c r="H209" s="216">
        <v>1</v>
      </c>
      <c r="I209" s="217"/>
      <c r="J209" s="218">
        <f>ROUND(I209*H209,2)</f>
        <v>0</v>
      </c>
      <c r="K209" s="214" t="s">
        <v>22</v>
      </c>
      <c r="L209" s="69"/>
      <c r="M209" s="219" t="s">
        <v>22</v>
      </c>
      <c r="N209" s="220" t="s">
        <v>49</v>
      </c>
      <c r="O209" s="44"/>
      <c r="P209" s="221">
        <f>O209*H209</f>
        <v>0</v>
      </c>
      <c r="Q209" s="221">
        <v>0</v>
      </c>
      <c r="R209" s="221">
        <f>Q209*H209</f>
        <v>0</v>
      </c>
      <c r="S209" s="221">
        <v>0</v>
      </c>
      <c r="T209" s="222">
        <f>S209*H209</f>
        <v>0</v>
      </c>
      <c r="AR209" s="21" t="s">
        <v>270</v>
      </c>
      <c r="AT209" s="21" t="s">
        <v>142</v>
      </c>
      <c r="AU209" s="21" t="s">
        <v>90</v>
      </c>
      <c r="AY209" s="21" t="s">
        <v>138</v>
      </c>
      <c r="BE209" s="223">
        <f>IF(N209="základní",J209,0)</f>
        <v>0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21" t="s">
        <v>147</v>
      </c>
      <c r="BK209" s="223">
        <f>ROUND(I209*H209,2)</f>
        <v>0</v>
      </c>
      <c r="BL209" s="21" t="s">
        <v>270</v>
      </c>
      <c r="BM209" s="21" t="s">
        <v>593</v>
      </c>
    </row>
    <row r="210" spans="2:65" s="1" customFormat="1" ht="16.5" customHeight="1">
      <c r="B210" s="43"/>
      <c r="C210" s="212" t="s">
        <v>594</v>
      </c>
      <c r="D210" s="212" t="s">
        <v>142</v>
      </c>
      <c r="E210" s="213" t="s">
        <v>595</v>
      </c>
      <c r="F210" s="214" t="s">
        <v>596</v>
      </c>
      <c r="G210" s="215" t="s">
        <v>584</v>
      </c>
      <c r="H210" s="216">
        <v>1</v>
      </c>
      <c r="I210" s="217"/>
      <c r="J210" s="218">
        <f>ROUND(I210*H210,2)</f>
        <v>0</v>
      </c>
      <c r="K210" s="214" t="s">
        <v>22</v>
      </c>
      <c r="L210" s="69"/>
      <c r="M210" s="219" t="s">
        <v>22</v>
      </c>
      <c r="N210" s="220" t="s">
        <v>49</v>
      </c>
      <c r="O210" s="44"/>
      <c r="P210" s="221">
        <f>O210*H210</f>
        <v>0</v>
      </c>
      <c r="Q210" s="221">
        <v>0</v>
      </c>
      <c r="R210" s="221">
        <f>Q210*H210</f>
        <v>0</v>
      </c>
      <c r="S210" s="221">
        <v>0</v>
      </c>
      <c r="T210" s="222">
        <f>S210*H210</f>
        <v>0</v>
      </c>
      <c r="AR210" s="21" t="s">
        <v>270</v>
      </c>
      <c r="AT210" s="21" t="s">
        <v>142</v>
      </c>
      <c r="AU210" s="21" t="s">
        <v>90</v>
      </c>
      <c r="AY210" s="21" t="s">
        <v>138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21" t="s">
        <v>147</v>
      </c>
      <c r="BK210" s="223">
        <f>ROUND(I210*H210,2)</f>
        <v>0</v>
      </c>
      <c r="BL210" s="21" t="s">
        <v>270</v>
      </c>
      <c r="BM210" s="21" t="s">
        <v>597</v>
      </c>
    </row>
    <row r="211" spans="2:63" s="10" customFormat="1" ht="29.85" customHeight="1">
      <c r="B211" s="196"/>
      <c r="C211" s="197"/>
      <c r="D211" s="198" t="s">
        <v>75</v>
      </c>
      <c r="E211" s="210" t="s">
        <v>598</v>
      </c>
      <c r="F211" s="210" t="s">
        <v>599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P212</f>
        <v>0</v>
      </c>
      <c r="Q211" s="204"/>
      <c r="R211" s="205">
        <f>R212</f>
        <v>0</v>
      </c>
      <c r="S211" s="204"/>
      <c r="T211" s="206">
        <f>T212</f>
        <v>0</v>
      </c>
      <c r="AR211" s="207" t="s">
        <v>90</v>
      </c>
      <c r="AT211" s="208" t="s">
        <v>75</v>
      </c>
      <c r="AU211" s="208" t="s">
        <v>24</v>
      </c>
      <c r="AY211" s="207" t="s">
        <v>138</v>
      </c>
      <c r="BK211" s="209">
        <f>BK212</f>
        <v>0</v>
      </c>
    </row>
    <row r="212" spans="2:65" s="1" customFormat="1" ht="16.5" customHeight="1">
      <c r="B212" s="43"/>
      <c r="C212" s="212" t="s">
        <v>600</v>
      </c>
      <c r="D212" s="212" t="s">
        <v>142</v>
      </c>
      <c r="E212" s="213" t="s">
        <v>601</v>
      </c>
      <c r="F212" s="214" t="s">
        <v>602</v>
      </c>
      <c r="G212" s="215" t="s">
        <v>584</v>
      </c>
      <c r="H212" s="216">
        <v>1</v>
      </c>
      <c r="I212" s="217"/>
      <c r="J212" s="218">
        <f>ROUND(I212*H212,2)</f>
        <v>0</v>
      </c>
      <c r="K212" s="214" t="s">
        <v>22</v>
      </c>
      <c r="L212" s="69"/>
      <c r="M212" s="219" t="s">
        <v>22</v>
      </c>
      <c r="N212" s="220" t="s">
        <v>49</v>
      </c>
      <c r="O212" s="44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AR212" s="21" t="s">
        <v>270</v>
      </c>
      <c r="AT212" s="21" t="s">
        <v>142</v>
      </c>
      <c r="AU212" s="21" t="s">
        <v>90</v>
      </c>
      <c r="AY212" s="21" t="s">
        <v>138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21" t="s">
        <v>147</v>
      </c>
      <c r="BK212" s="223">
        <f>ROUND(I212*H212,2)</f>
        <v>0</v>
      </c>
      <c r="BL212" s="21" t="s">
        <v>270</v>
      </c>
      <c r="BM212" s="21" t="s">
        <v>603</v>
      </c>
    </row>
    <row r="213" spans="2:63" s="10" customFormat="1" ht="29.85" customHeight="1">
      <c r="B213" s="196"/>
      <c r="C213" s="197"/>
      <c r="D213" s="198" t="s">
        <v>75</v>
      </c>
      <c r="E213" s="210" t="s">
        <v>604</v>
      </c>
      <c r="F213" s="210" t="s">
        <v>605</v>
      </c>
      <c r="G213" s="197"/>
      <c r="H213" s="197"/>
      <c r="I213" s="200"/>
      <c r="J213" s="211">
        <f>BK213</f>
        <v>0</v>
      </c>
      <c r="K213" s="197"/>
      <c r="L213" s="202"/>
      <c r="M213" s="203"/>
      <c r="N213" s="204"/>
      <c r="O213" s="204"/>
      <c r="P213" s="205">
        <f>SUM(P214:P218)</f>
        <v>0</v>
      </c>
      <c r="Q213" s="204"/>
      <c r="R213" s="205">
        <f>SUM(R214:R218)</f>
        <v>0.08385701999999999</v>
      </c>
      <c r="S213" s="204"/>
      <c r="T213" s="206">
        <f>SUM(T214:T218)</f>
        <v>0</v>
      </c>
      <c r="AR213" s="207" t="s">
        <v>90</v>
      </c>
      <c r="AT213" s="208" t="s">
        <v>75</v>
      </c>
      <c r="AU213" s="208" t="s">
        <v>24</v>
      </c>
      <c r="AY213" s="207" t="s">
        <v>138</v>
      </c>
      <c r="BK213" s="209">
        <f>SUM(BK214:BK218)</f>
        <v>0</v>
      </c>
    </row>
    <row r="214" spans="2:65" s="1" customFormat="1" ht="25.5" customHeight="1">
      <c r="B214" s="43"/>
      <c r="C214" s="212" t="s">
        <v>606</v>
      </c>
      <c r="D214" s="212" t="s">
        <v>142</v>
      </c>
      <c r="E214" s="213" t="s">
        <v>607</v>
      </c>
      <c r="F214" s="214" t="s">
        <v>608</v>
      </c>
      <c r="G214" s="215" t="s">
        <v>145</v>
      </c>
      <c r="H214" s="216">
        <v>26.97</v>
      </c>
      <c r="I214" s="217"/>
      <c r="J214" s="218">
        <f>ROUND(I214*H214,2)</f>
        <v>0</v>
      </c>
      <c r="K214" s="214" t="s">
        <v>609</v>
      </c>
      <c r="L214" s="69"/>
      <c r="M214" s="219" t="s">
        <v>22</v>
      </c>
      <c r="N214" s="220" t="s">
        <v>49</v>
      </c>
      <c r="O214" s="44"/>
      <c r="P214" s="221">
        <f>O214*H214</f>
        <v>0</v>
      </c>
      <c r="Q214" s="221">
        <v>0.00117</v>
      </c>
      <c r="R214" s="221">
        <f>Q214*H214</f>
        <v>0.0315549</v>
      </c>
      <c r="S214" s="221">
        <v>0</v>
      </c>
      <c r="T214" s="222">
        <f>S214*H214</f>
        <v>0</v>
      </c>
      <c r="AR214" s="21" t="s">
        <v>270</v>
      </c>
      <c r="AT214" s="21" t="s">
        <v>142</v>
      </c>
      <c r="AU214" s="21" t="s">
        <v>90</v>
      </c>
      <c r="AY214" s="21" t="s">
        <v>138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21" t="s">
        <v>147</v>
      </c>
      <c r="BK214" s="223">
        <f>ROUND(I214*H214,2)</f>
        <v>0</v>
      </c>
      <c r="BL214" s="21" t="s">
        <v>270</v>
      </c>
      <c r="BM214" s="21" t="s">
        <v>610</v>
      </c>
    </row>
    <row r="215" spans="2:65" s="1" customFormat="1" ht="16.5" customHeight="1">
      <c r="B215" s="43"/>
      <c r="C215" s="236" t="s">
        <v>611</v>
      </c>
      <c r="D215" s="236" t="s">
        <v>288</v>
      </c>
      <c r="E215" s="237" t="s">
        <v>612</v>
      </c>
      <c r="F215" s="238" t="s">
        <v>613</v>
      </c>
      <c r="G215" s="239" t="s">
        <v>145</v>
      </c>
      <c r="H215" s="240">
        <v>28.319</v>
      </c>
      <c r="I215" s="241"/>
      <c r="J215" s="242">
        <f>ROUND(I215*H215,2)</f>
        <v>0</v>
      </c>
      <c r="K215" s="238" t="s">
        <v>609</v>
      </c>
      <c r="L215" s="243"/>
      <c r="M215" s="244" t="s">
        <v>22</v>
      </c>
      <c r="N215" s="245" t="s">
        <v>49</v>
      </c>
      <c r="O215" s="44"/>
      <c r="P215" s="221">
        <f>O215*H215</f>
        <v>0</v>
      </c>
      <c r="Q215" s="221">
        <v>0.00148</v>
      </c>
      <c r="R215" s="221">
        <f>Q215*H215</f>
        <v>0.04191212</v>
      </c>
      <c r="S215" s="221">
        <v>0</v>
      </c>
      <c r="T215" s="222">
        <f>S215*H215</f>
        <v>0</v>
      </c>
      <c r="AR215" s="21" t="s">
        <v>248</v>
      </c>
      <c r="AT215" s="21" t="s">
        <v>288</v>
      </c>
      <c r="AU215" s="21" t="s">
        <v>90</v>
      </c>
      <c r="AY215" s="21" t="s">
        <v>138</v>
      </c>
      <c r="BE215" s="223">
        <f>IF(N215="základní",J215,0)</f>
        <v>0</v>
      </c>
      <c r="BF215" s="223">
        <f>IF(N215="snížená",J215,0)</f>
        <v>0</v>
      </c>
      <c r="BG215" s="223">
        <f>IF(N215="zákl. přenesená",J215,0)</f>
        <v>0</v>
      </c>
      <c r="BH215" s="223">
        <f>IF(N215="sníž. přenesená",J215,0)</f>
        <v>0</v>
      </c>
      <c r="BI215" s="223">
        <f>IF(N215="nulová",J215,0)</f>
        <v>0</v>
      </c>
      <c r="BJ215" s="21" t="s">
        <v>147</v>
      </c>
      <c r="BK215" s="223">
        <f>ROUND(I215*H215,2)</f>
        <v>0</v>
      </c>
      <c r="BL215" s="21" t="s">
        <v>270</v>
      </c>
      <c r="BM215" s="21" t="s">
        <v>614</v>
      </c>
    </row>
    <row r="216" spans="2:51" s="11" customFormat="1" ht="13.5">
      <c r="B216" s="224"/>
      <c r="C216" s="225"/>
      <c r="D216" s="226" t="s">
        <v>242</v>
      </c>
      <c r="E216" s="225"/>
      <c r="F216" s="227" t="s">
        <v>615</v>
      </c>
      <c r="G216" s="225"/>
      <c r="H216" s="228">
        <v>28.319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AT216" s="234" t="s">
        <v>242</v>
      </c>
      <c r="AU216" s="234" t="s">
        <v>90</v>
      </c>
      <c r="AV216" s="11" t="s">
        <v>90</v>
      </c>
      <c r="AW216" s="11" t="s">
        <v>6</v>
      </c>
      <c r="AX216" s="11" t="s">
        <v>24</v>
      </c>
      <c r="AY216" s="234" t="s">
        <v>138</v>
      </c>
    </row>
    <row r="217" spans="2:65" s="1" customFormat="1" ht="16.5" customHeight="1">
      <c r="B217" s="43"/>
      <c r="C217" s="212" t="s">
        <v>616</v>
      </c>
      <c r="D217" s="212" t="s">
        <v>142</v>
      </c>
      <c r="E217" s="213" t="s">
        <v>617</v>
      </c>
      <c r="F217" s="214" t="s">
        <v>618</v>
      </c>
      <c r="G217" s="215" t="s">
        <v>180</v>
      </c>
      <c r="H217" s="216">
        <v>51.95</v>
      </c>
      <c r="I217" s="217"/>
      <c r="J217" s="218">
        <f>ROUND(I217*H217,2)</f>
        <v>0</v>
      </c>
      <c r="K217" s="214" t="s">
        <v>609</v>
      </c>
      <c r="L217" s="69"/>
      <c r="M217" s="219" t="s">
        <v>22</v>
      </c>
      <c r="N217" s="220" t="s">
        <v>49</v>
      </c>
      <c r="O217" s="44"/>
      <c r="P217" s="221">
        <f>O217*H217</f>
        <v>0</v>
      </c>
      <c r="Q217" s="221">
        <v>0.0002</v>
      </c>
      <c r="R217" s="221">
        <f>Q217*H217</f>
        <v>0.010390000000000002</v>
      </c>
      <c r="S217" s="221">
        <v>0</v>
      </c>
      <c r="T217" s="222">
        <f>S217*H217</f>
        <v>0</v>
      </c>
      <c r="AR217" s="21" t="s">
        <v>270</v>
      </c>
      <c r="AT217" s="21" t="s">
        <v>142</v>
      </c>
      <c r="AU217" s="21" t="s">
        <v>90</v>
      </c>
      <c r="AY217" s="21" t="s">
        <v>138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21" t="s">
        <v>147</v>
      </c>
      <c r="BK217" s="223">
        <f>ROUND(I217*H217,2)</f>
        <v>0</v>
      </c>
      <c r="BL217" s="21" t="s">
        <v>270</v>
      </c>
      <c r="BM217" s="21" t="s">
        <v>619</v>
      </c>
    </row>
    <row r="218" spans="2:65" s="1" customFormat="1" ht="25.5" customHeight="1">
      <c r="B218" s="43"/>
      <c r="C218" s="212" t="s">
        <v>620</v>
      </c>
      <c r="D218" s="212" t="s">
        <v>142</v>
      </c>
      <c r="E218" s="213" t="s">
        <v>621</v>
      </c>
      <c r="F218" s="214" t="s">
        <v>622</v>
      </c>
      <c r="G218" s="215" t="s">
        <v>279</v>
      </c>
      <c r="H218" s="235"/>
      <c r="I218" s="217"/>
      <c r="J218" s="218">
        <f>ROUND(I218*H218,2)</f>
        <v>0</v>
      </c>
      <c r="K218" s="214" t="s">
        <v>609</v>
      </c>
      <c r="L218" s="69"/>
      <c r="M218" s="219" t="s">
        <v>22</v>
      </c>
      <c r="N218" s="220" t="s">
        <v>49</v>
      </c>
      <c r="O218" s="44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AR218" s="21" t="s">
        <v>270</v>
      </c>
      <c r="AT218" s="21" t="s">
        <v>142</v>
      </c>
      <c r="AU218" s="21" t="s">
        <v>90</v>
      </c>
      <c r="AY218" s="21" t="s">
        <v>138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21" t="s">
        <v>147</v>
      </c>
      <c r="BK218" s="223">
        <f>ROUND(I218*H218,2)</f>
        <v>0</v>
      </c>
      <c r="BL218" s="21" t="s">
        <v>270</v>
      </c>
      <c r="BM218" s="21" t="s">
        <v>623</v>
      </c>
    </row>
    <row r="219" spans="2:63" s="10" customFormat="1" ht="29.85" customHeight="1">
      <c r="B219" s="196"/>
      <c r="C219" s="197"/>
      <c r="D219" s="198" t="s">
        <v>75</v>
      </c>
      <c r="E219" s="210" t="s">
        <v>624</v>
      </c>
      <c r="F219" s="210" t="s">
        <v>625</v>
      </c>
      <c r="G219" s="197"/>
      <c r="H219" s="197"/>
      <c r="I219" s="200"/>
      <c r="J219" s="211">
        <f>BK219</f>
        <v>0</v>
      </c>
      <c r="K219" s="197"/>
      <c r="L219" s="202"/>
      <c r="M219" s="203"/>
      <c r="N219" s="204"/>
      <c r="O219" s="204"/>
      <c r="P219" s="205">
        <f>SUM(P220:P230)</f>
        <v>0</v>
      </c>
      <c r="Q219" s="204"/>
      <c r="R219" s="205">
        <f>SUM(R220:R230)</f>
        <v>0.138182</v>
      </c>
      <c r="S219" s="204"/>
      <c r="T219" s="206">
        <f>SUM(T220:T230)</f>
        <v>0.08750000000000001</v>
      </c>
      <c r="AR219" s="207" t="s">
        <v>90</v>
      </c>
      <c r="AT219" s="208" t="s">
        <v>75</v>
      </c>
      <c r="AU219" s="208" t="s">
        <v>24</v>
      </c>
      <c r="AY219" s="207" t="s">
        <v>138</v>
      </c>
      <c r="BK219" s="209">
        <f>SUM(BK220:BK230)</f>
        <v>0</v>
      </c>
    </row>
    <row r="220" spans="2:65" s="1" customFormat="1" ht="16.5" customHeight="1">
      <c r="B220" s="43"/>
      <c r="C220" s="212" t="s">
        <v>626</v>
      </c>
      <c r="D220" s="212" t="s">
        <v>142</v>
      </c>
      <c r="E220" s="213" t="s">
        <v>627</v>
      </c>
      <c r="F220" s="214" t="s">
        <v>628</v>
      </c>
      <c r="G220" s="215" t="s">
        <v>145</v>
      </c>
      <c r="H220" s="216">
        <v>11.88</v>
      </c>
      <c r="I220" s="217"/>
      <c r="J220" s="218">
        <f>ROUND(I220*H220,2)</f>
        <v>0</v>
      </c>
      <c r="K220" s="214" t="s">
        <v>22</v>
      </c>
      <c r="L220" s="69"/>
      <c r="M220" s="219" t="s">
        <v>22</v>
      </c>
      <c r="N220" s="220" t="s">
        <v>49</v>
      </c>
      <c r="O220" s="44"/>
      <c r="P220" s="221">
        <f>O220*H220</f>
        <v>0</v>
      </c>
      <c r="Q220" s="221">
        <v>0</v>
      </c>
      <c r="R220" s="221">
        <f>Q220*H220</f>
        <v>0</v>
      </c>
      <c r="S220" s="221">
        <v>0</v>
      </c>
      <c r="T220" s="222">
        <f>S220*H220</f>
        <v>0</v>
      </c>
      <c r="AR220" s="21" t="s">
        <v>270</v>
      </c>
      <c r="AT220" s="21" t="s">
        <v>142</v>
      </c>
      <c r="AU220" s="21" t="s">
        <v>90</v>
      </c>
      <c r="AY220" s="21" t="s">
        <v>138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21" t="s">
        <v>147</v>
      </c>
      <c r="BK220" s="223">
        <f>ROUND(I220*H220,2)</f>
        <v>0</v>
      </c>
      <c r="BL220" s="21" t="s">
        <v>270</v>
      </c>
      <c r="BM220" s="21" t="s">
        <v>629</v>
      </c>
    </row>
    <row r="221" spans="2:65" s="1" customFormat="1" ht="25.5" customHeight="1">
      <c r="B221" s="43"/>
      <c r="C221" s="212" t="s">
        <v>630</v>
      </c>
      <c r="D221" s="212" t="s">
        <v>142</v>
      </c>
      <c r="E221" s="213" t="s">
        <v>631</v>
      </c>
      <c r="F221" s="214" t="s">
        <v>632</v>
      </c>
      <c r="G221" s="215" t="s">
        <v>145</v>
      </c>
      <c r="H221" s="216">
        <v>1.08</v>
      </c>
      <c r="I221" s="217"/>
      <c r="J221" s="218">
        <f>ROUND(I221*H221,2)</f>
        <v>0</v>
      </c>
      <c r="K221" s="214" t="s">
        <v>146</v>
      </c>
      <c r="L221" s="69"/>
      <c r="M221" s="219" t="s">
        <v>22</v>
      </c>
      <c r="N221" s="220" t="s">
        <v>49</v>
      </c>
      <c r="O221" s="44"/>
      <c r="P221" s="221">
        <f>O221*H221</f>
        <v>0</v>
      </c>
      <c r="Q221" s="221">
        <v>0.00025</v>
      </c>
      <c r="R221" s="221">
        <f>Q221*H221</f>
        <v>0.00027</v>
      </c>
      <c r="S221" s="221">
        <v>0</v>
      </c>
      <c r="T221" s="222">
        <f>S221*H221</f>
        <v>0</v>
      </c>
      <c r="AR221" s="21" t="s">
        <v>270</v>
      </c>
      <c r="AT221" s="21" t="s">
        <v>142</v>
      </c>
      <c r="AU221" s="21" t="s">
        <v>90</v>
      </c>
      <c r="AY221" s="21" t="s">
        <v>138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21" t="s">
        <v>147</v>
      </c>
      <c r="BK221" s="223">
        <f>ROUND(I221*H221,2)</f>
        <v>0</v>
      </c>
      <c r="BL221" s="21" t="s">
        <v>270</v>
      </c>
      <c r="BM221" s="21" t="s">
        <v>633</v>
      </c>
    </row>
    <row r="222" spans="2:65" s="1" customFormat="1" ht="16.5" customHeight="1">
      <c r="B222" s="43"/>
      <c r="C222" s="236" t="s">
        <v>634</v>
      </c>
      <c r="D222" s="236" t="s">
        <v>288</v>
      </c>
      <c r="E222" s="237" t="s">
        <v>635</v>
      </c>
      <c r="F222" s="238" t="s">
        <v>636</v>
      </c>
      <c r="G222" s="239" t="s">
        <v>316</v>
      </c>
      <c r="H222" s="240">
        <v>1.08</v>
      </c>
      <c r="I222" s="241"/>
      <c r="J222" s="242">
        <f>ROUND(I222*H222,2)</f>
        <v>0</v>
      </c>
      <c r="K222" s="238" t="s">
        <v>22</v>
      </c>
      <c r="L222" s="243"/>
      <c r="M222" s="244" t="s">
        <v>22</v>
      </c>
      <c r="N222" s="245" t="s">
        <v>49</v>
      </c>
      <c r="O222" s="44"/>
      <c r="P222" s="221">
        <f>O222*H222</f>
        <v>0</v>
      </c>
      <c r="Q222" s="221">
        <v>0.0389</v>
      </c>
      <c r="R222" s="221">
        <f>Q222*H222</f>
        <v>0.042012</v>
      </c>
      <c r="S222" s="221">
        <v>0</v>
      </c>
      <c r="T222" s="222">
        <f>S222*H222</f>
        <v>0</v>
      </c>
      <c r="AR222" s="21" t="s">
        <v>248</v>
      </c>
      <c r="AT222" s="21" t="s">
        <v>288</v>
      </c>
      <c r="AU222" s="21" t="s">
        <v>90</v>
      </c>
      <c r="AY222" s="21" t="s">
        <v>138</v>
      </c>
      <c r="BE222" s="223">
        <f>IF(N222="základní",J222,0)</f>
        <v>0</v>
      </c>
      <c r="BF222" s="223">
        <f>IF(N222="snížená",J222,0)</f>
        <v>0</v>
      </c>
      <c r="BG222" s="223">
        <f>IF(N222="zákl. přenesená",J222,0)</f>
        <v>0</v>
      </c>
      <c r="BH222" s="223">
        <f>IF(N222="sníž. přenesená",J222,0)</f>
        <v>0</v>
      </c>
      <c r="BI222" s="223">
        <f>IF(N222="nulová",J222,0)</f>
        <v>0</v>
      </c>
      <c r="BJ222" s="21" t="s">
        <v>147</v>
      </c>
      <c r="BK222" s="223">
        <f>ROUND(I222*H222,2)</f>
        <v>0</v>
      </c>
      <c r="BL222" s="21" t="s">
        <v>270</v>
      </c>
      <c r="BM222" s="21" t="s">
        <v>637</v>
      </c>
    </row>
    <row r="223" spans="2:65" s="1" customFormat="1" ht="25.5" customHeight="1">
      <c r="B223" s="43"/>
      <c r="C223" s="212" t="s">
        <v>638</v>
      </c>
      <c r="D223" s="212" t="s">
        <v>142</v>
      </c>
      <c r="E223" s="213" t="s">
        <v>639</v>
      </c>
      <c r="F223" s="214" t="s">
        <v>640</v>
      </c>
      <c r="G223" s="215" t="s">
        <v>316</v>
      </c>
      <c r="H223" s="216">
        <v>6</v>
      </c>
      <c r="I223" s="217"/>
      <c r="J223" s="218">
        <f>ROUND(I223*H223,2)</f>
        <v>0</v>
      </c>
      <c r="K223" s="214" t="s">
        <v>22</v>
      </c>
      <c r="L223" s="69"/>
      <c r="M223" s="219" t="s">
        <v>22</v>
      </c>
      <c r="N223" s="220" t="s">
        <v>49</v>
      </c>
      <c r="O223" s="44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AR223" s="21" t="s">
        <v>270</v>
      </c>
      <c r="AT223" s="21" t="s">
        <v>142</v>
      </c>
      <c r="AU223" s="21" t="s">
        <v>90</v>
      </c>
      <c r="AY223" s="21" t="s">
        <v>138</v>
      </c>
      <c r="BE223" s="223">
        <f>IF(N223="základní",J223,0)</f>
        <v>0</v>
      </c>
      <c r="BF223" s="223">
        <f>IF(N223="snížená",J223,0)</f>
        <v>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21" t="s">
        <v>147</v>
      </c>
      <c r="BK223" s="223">
        <f>ROUND(I223*H223,2)</f>
        <v>0</v>
      </c>
      <c r="BL223" s="21" t="s">
        <v>270</v>
      </c>
      <c r="BM223" s="21" t="s">
        <v>641</v>
      </c>
    </row>
    <row r="224" spans="2:65" s="1" customFormat="1" ht="16.5" customHeight="1">
      <c r="B224" s="43"/>
      <c r="C224" s="236" t="s">
        <v>642</v>
      </c>
      <c r="D224" s="236" t="s">
        <v>288</v>
      </c>
      <c r="E224" s="237" t="s">
        <v>643</v>
      </c>
      <c r="F224" s="238" t="s">
        <v>644</v>
      </c>
      <c r="G224" s="239" t="s">
        <v>316</v>
      </c>
      <c r="H224" s="240">
        <v>5</v>
      </c>
      <c r="I224" s="241"/>
      <c r="J224" s="242">
        <f>ROUND(I224*H224,2)</f>
        <v>0</v>
      </c>
      <c r="K224" s="238" t="s">
        <v>146</v>
      </c>
      <c r="L224" s="243"/>
      <c r="M224" s="244" t="s">
        <v>22</v>
      </c>
      <c r="N224" s="245" t="s">
        <v>49</v>
      </c>
      <c r="O224" s="44"/>
      <c r="P224" s="221">
        <f>O224*H224</f>
        <v>0</v>
      </c>
      <c r="Q224" s="221">
        <v>0.015</v>
      </c>
      <c r="R224" s="221">
        <f>Q224*H224</f>
        <v>0.075</v>
      </c>
      <c r="S224" s="221">
        <v>0</v>
      </c>
      <c r="T224" s="222">
        <f>S224*H224</f>
        <v>0</v>
      </c>
      <c r="AR224" s="21" t="s">
        <v>248</v>
      </c>
      <c r="AT224" s="21" t="s">
        <v>288</v>
      </c>
      <c r="AU224" s="21" t="s">
        <v>90</v>
      </c>
      <c r="AY224" s="21" t="s">
        <v>138</v>
      </c>
      <c r="BE224" s="223">
        <f>IF(N224="základní",J224,0)</f>
        <v>0</v>
      </c>
      <c r="BF224" s="223">
        <f>IF(N224="snížená",J224,0)</f>
        <v>0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21" t="s">
        <v>147</v>
      </c>
      <c r="BK224" s="223">
        <f>ROUND(I224*H224,2)</f>
        <v>0</v>
      </c>
      <c r="BL224" s="21" t="s">
        <v>270</v>
      </c>
      <c r="BM224" s="21" t="s">
        <v>645</v>
      </c>
    </row>
    <row r="225" spans="2:65" s="1" customFormat="1" ht="16.5" customHeight="1">
      <c r="B225" s="43"/>
      <c r="C225" s="236" t="s">
        <v>646</v>
      </c>
      <c r="D225" s="236" t="s">
        <v>288</v>
      </c>
      <c r="E225" s="237" t="s">
        <v>647</v>
      </c>
      <c r="F225" s="238" t="s">
        <v>648</v>
      </c>
      <c r="G225" s="239" t="s">
        <v>316</v>
      </c>
      <c r="H225" s="240">
        <v>1</v>
      </c>
      <c r="I225" s="241"/>
      <c r="J225" s="242">
        <f>ROUND(I225*H225,2)</f>
        <v>0</v>
      </c>
      <c r="K225" s="238" t="s">
        <v>146</v>
      </c>
      <c r="L225" s="243"/>
      <c r="M225" s="244" t="s">
        <v>22</v>
      </c>
      <c r="N225" s="245" t="s">
        <v>49</v>
      </c>
      <c r="O225" s="44"/>
      <c r="P225" s="221">
        <f>O225*H225</f>
        <v>0</v>
      </c>
      <c r="Q225" s="221">
        <v>0.0185</v>
      </c>
      <c r="R225" s="221">
        <f>Q225*H225</f>
        <v>0.0185</v>
      </c>
      <c r="S225" s="221">
        <v>0</v>
      </c>
      <c r="T225" s="222">
        <f>S225*H225</f>
        <v>0</v>
      </c>
      <c r="AR225" s="21" t="s">
        <v>248</v>
      </c>
      <c r="AT225" s="21" t="s">
        <v>288</v>
      </c>
      <c r="AU225" s="21" t="s">
        <v>90</v>
      </c>
      <c r="AY225" s="21" t="s">
        <v>138</v>
      </c>
      <c r="BE225" s="223">
        <f>IF(N225="základní",J225,0)</f>
        <v>0</v>
      </c>
      <c r="BF225" s="223">
        <f>IF(N225="snížená",J225,0)</f>
        <v>0</v>
      </c>
      <c r="BG225" s="223">
        <f>IF(N225="zákl. přenesená",J225,0)</f>
        <v>0</v>
      </c>
      <c r="BH225" s="223">
        <f>IF(N225="sníž. přenesená",J225,0)</f>
        <v>0</v>
      </c>
      <c r="BI225" s="223">
        <f>IF(N225="nulová",J225,0)</f>
        <v>0</v>
      </c>
      <c r="BJ225" s="21" t="s">
        <v>147</v>
      </c>
      <c r="BK225" s="223">
        <f>ROUND(I225*H225,2)</f>
        <v>0</v>
      </c>
      <c r="BL225" s="21" t="s">
        <v>270</v>
      </c>
      <c r="BM225" s="21" t="s">
        <v>649</v>
      </c>
    </row>
    <row r="226" spans="2:65" s="1" customFormat="1" ht="16.5" customHeight="1">
      <c r="B226" s="43"/>
      <c r="C226" s="212" t="s">
        <v>650</v>
      </c>
      <c r="D226" s="212" t="s">
        <v>142</v>
      </c>
      <c r="E226" s="213" t="s">
        <v>651</v>
      </c>
      <c r="F226" s="214" t="s">
        <v>652</v>
      </c>
      <c r="G226" s="215" t="s">
        <v>316</v>
      </c>
      <c r="H226" s="216">
        <v>6</v>
      </c>
      <c r="I226" s="217"/>
      <c r="J226" s="218">
        <f>ROUND(I226*H226,2)</f>
        <v>0</v>
      </c>
      <c r="K226" s="214" t="s">
        <v>22</v>
      </c>
      <c r="L226" s="69"/>
      <c r="M226" s="219" t="s">
        <v>22</v>
      </c>
      <c r="N226" s="220" t="s">
        <v>49</v>
      </c>
      <c r="O226" s="44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AR226" s="21" t="s">
        <v>270</v>
      </c>
      <c r="AT226" s="21" t="s">
        <v>142</v>
      </c>
      <c r="AU226" s="21" t="s">
        <v>90</v>
      </c>
      <c r="AY226" s="21" t="s">
        <v>138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21" t="s">
        <v>147</v>
      </c>
      <c r="BK226" s="223">
        <f>ROUND(I226*H226,2)</f>
        <v>0</v>
      </c>
      <c r="BL226" s="21" t="s">
        <v>270</v>
      </c>
      <c r="BM226" s="21" t="s">
        <v>653</v>
      </c>
    </row>
    <row r="227" spans="2:65" s="1" customFormat="1" ht="16.5" customHeight="1">
      <c r="B227" s="43"/>
      <c r="C227" s="236" t="s">
        <v>654</v>
      </c>
      <c r="D227" s="236" t="s">
        <v>288</v>
      </c>
      <c r="E227" s="237" t="s">
        <v>655</v>
      </c>
      <c r="F227" s="238" t="s">
        <v>656</v>
      </c>
      <c r="G227" s="239" t="s">
        <v>316</v>
      </c>
      <c r="H227" s="240">
        <v>6</v>
      </c>
      <c r="I227" s="241"/>
      <c r="J227" s="242">
        <f>ROUND(I227*H227,2)</f>
        <v>0</v>
      </c>
      <c r="K227" s="238" t="s">
        <v>22</v>
      </c>
      <c r="L227" s="243"/>
      <c r="M227" s="244" t="s">
        <v>22</v>
      </c>
      <c r="N227" s="245" t="s">
        <v>49</v>
      </c>
      <c r="O227" s="44"/>
      <c r="P227" s="221">
        <f>O227*H227</f>
        <v>0</v>
      </c>
      <c r="Q227" s="221">
        <v>0.0004</v>
      </c>
      <c r="R227" s="221">
        <f>Q227*H227</f>
        <v>0.0024000000000000002</v>
      </c>
      <c r="S227" s="221">
        <v>0</v>
      </c>
      <c r="T227" s="222">
        <f>S227*H227</f>
        <v>0</v>
      </c>
      <c r="AR227" s="21" t="s">
        <v>248</v>
      </c>
      <c r="AT227" s="21" t="s">
        <v>288</v>
      </c>
      <c r="AU227" s="21" t="s">
        <v>90</v>
      </c>
      <c r="AY227" s="21" t="s">
        <v>138</v>
      </c>
      <c r="BE227" s="223">
        <f>IF(N227="základní",J227,0)</f>
        <v>0</v>
      </c>
      <c r="BF227" s="223">
        <f>IF(N227="snížená",J227,0)</f>
        <v>0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21" t="s">
        <v>147</v>
      </c>
      <c r="BK227" s="223">
        <f>ROUND(I227*H227,2)</f>
        <v>0</v>
      </c>
      <c r="BL227" s="21" t="s">
        <v>270</v>
      </c>
      <c r="BM227" s="21" t="s">
        <v>657</v>
      </c>
    </row>
    <row r="228" spans="2:65" s="1" customFormat="1" ht="38.25" customHeight="1">
      <c r="B228" s="43"/>
      <c r="C228" s="212" t="s">
        <v>658</v>
      </c>
      <c r="D228" s="212" t="s">
        <v>142</v>
      </c>
      <c r="E228" s="213" t="s">
        <v>659</v>
      </c>
      <c r="F228" s="214" t="s">
        <v>660</v>
      </c>
      <c r="G228" s="215" t="s">
        <v>316</v>
      </c>
      <c r="H228" s="216">
        <v>6</v>
      </c>
      <c r="I228" s="217"/>
      <c r="J228" s="218">
        <f>ROUND(I228*H228,2)</f>
        <v>0</v>
      </c>
      <c r="K228" s="214" t="s">
        <v>22</v>
      </c>
      <c r="L228" s="69"/>
      <c r="M228" s="219" t="s">
        <v>22</v>
      </c>
      <c r="N228" s="220" t="s">
        <v>49</v>
      </c>
      <c r="O228" s="44"/>
      <c r="P228" s="221">
        <f>O228*H228</f>
        <v>0</v>
      </c>
      <c r="Q228" s="221">
        <v>0</v>
      </c>
      <c r="R228" s="221">
        <f>Q228*H228</f>
        <v>0</v>
      </c>
      <c r="S228" s="221">
        <v>0.0125</v>
      </c>
      <c r="T228" s="222">
        <f>S228*H228</f>
        <v>0.07500000000000001</v>
      </c>
      <c r="AR228" s="21" t="s">
        <v>270</v>
      </c>
      <c r="AT228" s="21" t="s">
        <v>142</v>
      </c>
      <c r="AU228" s="21" t="s">
        <v>90</v>
      </c>
      <c r="AY228" s="21" t="s">
        <v>138</v>
      </c>
      <c r="BE228" s="223">
        <f>IF(N228="základní",J228,0)</f>
        <v>0</v>
      </c>
      <c r="BF228" s="223">
        <f>IF(N228="snížená",J228,0)</f>
        <v>0</v>
      </c>
      <c r="BG228" s="223">
        <f>IF(N228="zákl. přenesená",J228,0)</f>
        <v>0</v>
      </c>
      <c r="BH228" s="223">
        <f>IF(N228="sníž. přenesená",J228,0)</f>
        <v>0</v>
      </c>
      <c r="BI228" s="223">
        <f>IF(N228="nulová",J228,0)</f>
        <v>0</v>
      </c>
      <c r="BJ228" s="21" t="s">
        <v>147</v>
      </c>
      <c r="BK228" s="223">
        <f>ROUND(I228*H228,2)</f>
        <v>0</v>
      </c>
      <c r="BL228" s="21" t="s">
        <v>270</v>
      </c>
      <c r="BM228" s="21" t="s">
        <v>661</v>
      </c>
    </row>
    <row r="229" spans="2:65" s="1" customFormat="1" ht="16.5" customHeight="1">
      <c r="B229" s="43"/>
      <c r="C229" s="212" t="s">
        <v>662</v>
      </c>
      <c r="D229" s="212" t="s">
        <v>142</v>
      </c>
      <c r="E229" s="213" t="s">
        <v>663</v>
      </c>
      <c r="F229" s="214" t="s">
        <v>664</v>
      </c>
      <c r="G229" s="215" t="s">
        <v>316</v>
      </c>
      <c r="H229" s="216">
        <v>1</v>
      </c>
      <c r="I229" s="217"/>
      <c r="J229" s="218">
        <f>ROUND(I229*H229,2)</f>
        <v>0</v>
      </c>
      <c r="K229" s="214" t="s">
        <v>22</v>
      </c>
      <c r="L229" s="69"/>
      <c r="M229" s="219" t="s">
        <v>22</v>
      </c>
      <c r="N229" s="220" t="s">
        <v>49</v>
      </c>
      <c r="O229" s="44"/>
      <c r="P229" s="221">
        <f>O229*H229</f>
        <v>0</v>
      </c>
      <c r="Q229" s="221">
        <v>0</v>
      </c>
      <c r="R229" s="221">
        <f>Q229*H229</f>
        <v>0</v>
      </c>
      <c r="S229" s="221">
        <v>0.0125</v>
      </c>
      <c r="T229" s="222">
        <f>S229*H229</f>
        <v>0.0125</v>
      </c>
      <c r="AR229" s="21" t="s">
        <v>270</v>
      </c>
      <c r="AT229" s="21" t="s">
        <v>142</v>
      </c>
      <c r="AU229" s="21" t="s">
        <v>90</v>
      </c>
      <c r="AY229" s="21" t="s">
        <v>138</v>
      </c>
      <c r="BE229" s="223">
        <f>IF(N229="základní",J229,0)</f>
        <v>0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21" t="s">
        <v>147</v>
      </c>
      <c r="BK229" s="223">
        <f>ROUND(I229*H229,2)</f>
        <v>0</v>
      </c>
      <c r="BL229" s="21" t="s">
        <v>270</v>
      </c>
      <c r="BM229" s="21" t="s">
        <v>665</v>
      </c>
    </row>
    <row r="230" spans="2:65" s="1" customFormat="1" ht="25.5" customHeight="1">
      <c r="B230" s="43"/>
      <c r="C230" s="212" t="s">
        <v>666</v>
      </c>
      <c r="D230" s="212" t="s">
        <v>142</v>
      </c>
      <c r="E230" s="213" t="s">
        <v>667</v>
      </c>
      <c r="F230" s="214" t="s">
        <v>668</v>
      </c>
      <c r="G230" s="215" t="s">
        <v>279</v>
      </c>
      <c r="H230" s="235"/>
      <c r="I230" s="217"/>
      <c r="J230" s="218">
        <f>ROUND(I230*H230,2)</f>
        <v>0</v>
      </c>
      <c r="K230" s="214" t="s">
        <v>22</v>
      </c>
      <c r="L230" s="69"/>
      <c r="M230" s="219" t="s">
        <v>22</v>
      </c>
      <c r="N230" s="220" t="s">
        <v>49</v>
      </c>
      <c r="O230" s="44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2">
        <f>S230*H230</f>
        <v>0</v>
      </c>
      <c r="AR230" s="21" t="s">
        <v>270</v>
      </c>
      <c r="AT230" s="21" t="s">
        <v>142</v>
      </c>
      <c r="AU230" s="21" t="s">
        <v>90</v>
      </c>
      <c r="AY230" s="21" t="s">
        <v>138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21" t="s">
        <v>147</v>
      </c>
      <c r="BK230" s="223">
        <f>ROUND(I230*H230,2)</f>
        <v>0</v>
      </c>
      <c r="BL230" s="21" t="s">
        <v>270</v>
      </c>
      <c r="BM230" s="21" t="s">
        <v>669</v>
      </c>
    </row>
    <row r="231" spans="2:63" s="10" customFormat="1" ht="29.85" customHeight="1">
      <c r="B231" s="196"/>
      <c r="C231" s="197"/>
      <c r="D231" s="198" t="s">
        <v>75</v>
      </c>
      <c r="E231" s="210" t="s">
        <v>670</v>
      </c>
      <c r="F231" s="210" t="s">
        <v>671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SUM(P232:P263)</f>
        <v>0</v>
      </c>
      <c r="Q231" s="204"/>
      <c r="R231" s="205">
        <f>SUM(R232:R263)</f>
        <v>0.05974</v>
      </c>
      <c r="S231" s="204"/>
      <c r="T231" s="206">
        <f>SUM(T232:T263)</f>
        <v>0</v>
      </c>
      <c r="AR231" s="207" t="s">
        <v>24</v>
      </c>
      <c r="AT231" s="208" t="s">
        <v>75</v>
      </c>
      <c r="AU231" s="208" t="s">
        <v>24</v>
      </c>
      <c r="AY231" s="207" t="s">
        <v>138</v>
      </c>
      <c r="BK231" s="209">
        <f>SUM(BK232:BK263)</f>
        <v>0</v>
      </c>
    </row>
    <row r="232" spans="2:65" s="1" customFormat="1" ht="16.5" customHeight="1">
      <c r="B232" s="43"/>
      <c r="C232" s="212" t="s">
        <v>672</v>
      </c>
      <c r="D232" s="212" t="s">
        <v>142</v>
      </c>
      <c r="E232" s="213" t="s">
        <v>673</v>
      </c>
      <c r="F232" s="214" t="s">
        <v>674</v>
      </c>
      <c r="G232" s="215" t="s">
        <v>584</v>
      </c>
      <c r="H232" s="216">
        <v>1</v>
      </c>
      <c r="I232" s="217"/>
      <c r="J232" s="218">
        <f>ROUND(I232*H232,2)</f>
        <v>0</v>
      </c>
      <c r="K232" s="214" t="s">
        <v>22</v>
      </c>
      <c r="L232" s="69"/>
      <c r="M232" s="219" t="s">
        <v>22</v>
      </c>
      <c r="N232" s="220" t="s">
        <v>49</v>
      </c>
      <c r="O232" s="44"/>
      <c r="P232" s="221">
        <f>O232*H232</f>
        <v>0</v>
      </c>
      <c r="Q232" s="221">
        <v>0</v>
      </c>
      <c r="R232" s="221">
        <f>Q232*H232</f>
        <v>0</v>
      </c>
      <c r="S232" s="221">
        <v>0</v>
      </c>
      <c r="T232" s="222">
        <f>S232*H232</f>
        <v>0</v>
      </c>
      <c r="AR232" s="21" t="s">
        <v>147</v>
      </c>
      <c r="AT232" s="21" t="s">
        <v>142</v>
      </c>
      <c r="AU232" s="21" t="s">
        <v>90</v>
      </c>
      <c r="AY232" s="21" t="s">
        <v>138</v>
      </c>
      <c r="BE232" s="223">
        <f>IF(N232="základní",J232,0)</f>
        <v>0</v>
      </c>
      <c r="BF232" s="223">
        <f>IF(N232="snížená",J232,0)</f>
        <v>0</v>
      </c>
      <c r="BG232" s="223">
        <f>IF(N232="zákl. přenesená",J232,0)</f>
        <v>0</v>
      </c>
      <c r="BH232" s="223">
        <f>IF(N232="sníž. přenesená",J232,0)</f>
        <v>0</v>
      </c>
      <c r="BI232" s="223">
        <f>IF(N232="nulová",J232,0)</f>
        <v>0</v>
      </c>
      <c r="BJ232" s="21" t="s">
        <v>147</v>
      </c>
      <c r="BK232" s="223">
        <f>ROUND(I232*H232,2)</f>
        <v>0</v>
      </c>
      <c r="BL232" s="21" t="s">
        <v>147</v>
      </c>
      <c r="BM232" s="21" t="s">
        <v>675</v>
      </c>
    </row>
    <row r="233" spans="2:65" s="1" customFormat="1" ht="25.5" customHeight="1">
      <c r="B233" s="43"/>
      <c r="C233" s="212" t="s">
        <v>676</v>
      </c>
      <c r="D233" s="212" t="s">
        <v>142</v>
      </c>
      <c r="E233" s="213" t="s">
        <v>677</v>
      </c>
      <c r="F233" s="214" t="s">
        <v>678</v>
      </c>
      <c r="G233" s="215" t="s">
        <v>316</v>
      </c>
      <c r="H233" s="216">
        <v>16</v>
      </c>
      <c r="I233" s="217"/>
      <c r="J233" s="218">
        <f>ROUND(I233*H233,2)</f>
        <v>0</v>
      </c>
      <c r="K233" s="214" t="s">
        <v>22</v>
      </c>
      <c r="L233" s="69"/>
      <c r="M233" s="219" t="s">
        <v>22</v>
      </c>
      <c r="N233" s="220" t="s">
        <v>49</v>
      </c>
      <c r="O233" s="44"/>
      <c r="P233" s="221">
        <f>O233*H233</f>
        <v>0</v>
      </c>
      <c r="Q233" s="221">
        <v>8E-05</v>
      </c>
      <c r="R233" s="221">
        <f>Q233*H233</f>
        <v>0.00128</v>
      </c>
      <c r="S233" s="221">
        <v>0</v>
      </c>
      <c r="T233" s="222">
        <f>S233*H233</f>
        <v>0</v>
      </c>
      <c r="AR233" s="21" t="s">
        <v>147</v>
      </c>
      <c r="AT233" s="21" t="s">
        <v>142</v>
      </c>
      <c r="AU233" s="21" t="s">
        <v>90</v>
      </c>
      <c r="AY233" s="21" t="s">
        <v>138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21" t="s">
        <v>147</v>
      </c>
      <c r="BK233" s="223">
        <f>ROUND(I233*H233,2)</f>
        <v>0</v>
      </c>
      <c r="BL233" s="21" t="s">
        <v>147</v>
      </c>
      <c r="BM233" s="21" t="s">
        <v>679</v>
      </c>
    </row>
    <row r="234" spans="2:65" s="1" customFormat="1" ht="25.5" customHeight="1">
      <c r="B234" s="43"/>
      <c r="C234" s="212" t="s">
        <v>680</v>
      </c>
      <c r="D234" s="212" t="s">
        <v>142</v>
      </c>
      <c r="E234" s="213" t="s">
        <v>681</v>
      </c>
      <c r="F234" s="214" t="s">
        <v>682</v>
      </c>
      <c r="G234" s="215" t="s">
        <v>316</v>
      </c>
      <c r="H234" s="216">
        <v>12</v>
      </c>
      <c r="I234" s="217"/>
      <c r="J234" s="218">
        <f>ROUND(I234*H234,2)</f>
        <v>0</v>
      </c>
      <c r="K234" s="214" t="s">
        <v>22</v>
      </c>
      <c r="L234" s="69"/>
      <c r="M234" s="219" t="s">
        <v>22</v>
      </c>
      <c r="N234" s="220" t="s">
        <v>49</v>
      </c>
      <c r="O234" s="44"/>
      <c r="P234" s="221">
        <f>O234*H234</f>
        <v>0</v>
      </c>
      <c r="Q234" s="221">
        <v>0</v>
      </c>
      <c r="R234" s="221">
        <f>Q234*H234</f>
        <v>0</v>
      </c>
      <c r="S234" s="221">
        <v>0</v>
      </c>
      <c r="T234" s="222">
        <f>S234*H234</f>
        <v>0</v>
      </c>
      <c r="AR234" s="21" t="s">
        <v>683</v>
      </c>
      <c r="AT234" s="21" t="s">
        <v>142</v>
      </c>
      <c r="AU234" s="21" t="s">
        <v>90</v>
      </c>
      <c r="AY234" s="21" t="s">
        <v>138</v>
      </c>
      <c r="BE234" s="223">
        <f>IF(N234="základní",J234,0)</f>
        <v>0</v>
      </c>
      <c r="BF234" s="223">
        <f>IF(N234="snížená",J234,0)</f>
        <v>0</v>
      </c>
      <c r="BG234" s="223">
        <f>IF(N234="zákl. přenesená",J234,0)</f>
        <v>0</v>
      </c>
      <c r="BH234" s="223">
        <f>IF(N234="sníž. přenesená",J234,0)</f>
        <v>0</v>
      </c>
      <c r="BI234" s="223">
        <f>IF(N234="nulová",J234,0)</f>
        <v>0</v>
      </c>
      <c r="BJ234" s="21" t="s">
        <v>147</v>
      </c>
      <c r="BK234" s="223">
        <f>ROUND(I234*H234,2)</f>
        <v>0</v>
      </c>
      <c r="BL234" s="21" t="s">
        <v>683</v>
      </c>
      <c r="BM234" s="21" t="s">
        <v>684</v>
      </c>
    </row>
    <row r="235" spans="2:65" s="1" customFormat="1" ht="25.5" customHeight="1">
      <c r="B235" s="43"/>
      <c r="C235" s="212" t="s">
        <v>685</v>
      </c>
      <c r="D235" s="212" t="s">
        <v>142</v>
      </c>
      <c r="E235" s="213" t="s">
        <v>686</v>
      </c>
      <c r="F235" s="214" t="s">
        <v>687</v>
      </c>
      <c r="G235" s="215" t="s">
        <v>316</v>
      </c>
      <c r="H235" s="216">
        <v>8</v>
      </c>
      <c r="I235" s="217"/>
      <c r="J235" s="218">
        <f>ROUND(I235*H235,2)</f>
        <v>0</v>
      </c>
      <c r="K235" s="214" t="s">
        <v>22</v>
      </c>
      <c r="L235" s="69"/>
      <c r="M235" s="219" t="s">
        <v>22</v>
      </c>
      <c r="N235" s="220" t="s">
        <v>49</v>
      </c>
      <c r="O235" s="44"/>
      <c r="P235" s="221">
        <f>O235*H235</f>
        <v>0</v>
      </c>
      <c r="Q235" s="221">
        <v>0</v>
      </c>
      <c r="R235" s="221">
        <f>Q235*H235</f>
        <v>0</v>
      </c>
      <c r="S235" s="221">
        <v>0</v>
      </c>
      <c r="T235" s="222">
        <f>S235*H235</f>
        <v>0</v>
      </c>
      <c r="AR235" s="21" t="s">
        <v>683</v>
      </c>
      <c r="AT235" s="21" t="s">
        <v>142</v>
      </c>
      <c r="AU235" s="21" t="s">
        <v>90</v>
      </c>
      <c r="AY235" s="21" t="s">
        <v>138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21" t="s">
        <v>147</v>
      </c>
      <c r="BK235" s="223">
        <f>ROUND(I235*H235,2)</f>
        <v>0</v>
      </c>
      <c r="BL235" s="21" t="s">
        <v>683</v>
      </c>
      <c r="BM235" s="21" t="s">
        <v>688</v>
      </c>
    </row>
    <row r="236" spans="2:65" s="1" customFormat="1" ht="16.5" customHeight="1">
      <c r="B236" s="43"/>
      <c r="C236" s="236" t="s">
        <v>689</v>
      </c>
      <c r="D236" s="236" t="s">
        <v>288</v>
      </c>
      <c r="E236" s="237" t="s">
        <v>690</v>
      </c>
      <c r="F236" s="238" t="s">
        <v>691</v>
      </c>
      <c r="G236" s="239" t="s">
        <v>316</v>
      </c>
      <c r="H236" s="240">
        <v>8</v>
      </c>
      <c r="I236" s="241"/>
      <c r="J236" s="242">
        <f>ROUND(I236*H236,2)</f>
        <v>0</v>
      </c>
      <c r="K236" s="238" t="s">
        <v>22</v>
      </c>
      <c r="L236" s="243"/>
      <c r="M236" s="244" t="s">
        <v>22</v>
      </c>
      <c r="N236" s="245" t="s">
        <v>49</v>
      </c>
      <c r="O236" s="44"/>
      <c r="P236" s="221">
        <f>O236*H236</f>
        <v>0</v>
      </c>
      <c r="Q236" s="221">
        <v>5E-05</v>
      </c>
      <c r="R236" s="221">
        <f>Q236*H236</f>
        <v>0.0004</v>
      </c>
      <c r="S236" s="221">
        <v>0</v>
      </c>
      <c r="T236" s="222">
        <f>S236*H236</f>
        <v>0</v>
      </c>
      <c r="AR236" s="21" t="s">
        <v>692</v>
      </c>
      <c r="AT236" s="21" t="s">
        <v>288</v>
      </c>
      <c r="AU236" s="21" t="s">
        <v>90</v>
      </c>
      <c r="AY236" s="21" t="s">
        <v>138</v>
      </c>
      <c r="BE236" s="223">
        <f>IF(N236="základní",J236,0)</f>
        <v>0</v>
      </c>
      <c r="BF236" s="223">
        <f>IF(N236="snížená",J236,0)</f>
        <v>0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21" t="s">
        <v>147</v>
      </c>
      <c r="BK236" s="223">
        <f>ROUND(I236*H236,2)</f>
        <v>0</v>
      </c>
      <c r="BL236" s="21" t="s">
        <v>683</v>
      </c>
      <c r="BM236" s="21" t="s">
        <v>693</v>
      </c>
    </row>
    <row r="237" spans="2:65" s="1" customFormat="1" ht="25.5" customHeight="1">
      <c r="B237" s="43"/>
      <c r="C237" s="212" t="s">
        <v>694</v>
      </c>
      <c r="D237" s="212" t="s">
        <v>142</v>
      </c>
      <c r="E237" s="213" t="s">
        <v>695</v>
      </c>
      <c r="F237" s="214" t="s">
        <v>696</v>
      </c>
      <c r="G237" s="215" t="s">
        <v>316</v>
      </c>
      <c r="H237" s="216">
        <v>6</v>
      </c>
      <c r="I237" s="217"/>
      <c r="J237" s="218">
        <f>ROUND(I237*H237,2)</f>
        <v>0</v>
      </c>
      <c r="K237" s="214" t="s">
        <v>22</v>
      </c>
      <c r="L237" s="69"/>
      <c r="M237" s="219" t="s">
        <v>22</v>
      </c>
      <c r="N237" s="220" t="s">
        <v>49</v>
      </c>
      <c r="O237" s="44"/>
      <c r="P237" s="221">
        <f>O237*H237</f>
        <v>0</v>
      </c>
      <c r="Q237" s="221">
        <v>0</v>
      </c>
      <c r="R237" s="221">
        <f>Q237*H237</f>
        <v>0</v>
      </c>
      <c r="S237" s="221">
        <v>0</v>
      </c>
      <c r="T237" s="222">
        <f>S237*H237</f>
        <v>0</v>
      </c>
      <c r="AR237" s="21" t="s">
        <v>683</v>
      </c>
      <c r="AT237" s="21" t="s">
        <v>142</v>
      </c>
      <c r="AU237" s="21" t="s">
        <v>90</v>
      </c>
      <c r="AY237" s="21" t="s">
        <v>138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21" t="s">
        <v>147</v>
      </c>
      <c r="BK237" s="223">
        <f>ROUND(I237*H237,2)</f>
        <v>0</v>
      </c>
      <c r="BL237" s="21" t="s">
        <v>683</v>
      </c>
      <c r="BM237" s="21" t="s">
        <v>697</v>
      </c>
    </row>
    <row r="238" spans="2:65" s="1" customFormat="1" ht="16.5" customHeight="1">
      <c r="B238" s="43"/>
      <c r="C238" s="236" t="s">
        <v>698</v>
      </c>
      <c r="D238" s="236" t="s">
        <v>288</v>
      </c>
      <c r="E238" s="237" t="s">
        <v>699</v>
      </c>
      <c r="F238" s="238" t="s">
        <v>700</v>
      </c>
      <c r="G238" s="239" t="s">
        <v>316</v>
      </c>
      <c r="H238" s="240">
        <v>6</v>
      </c>
      <c r="I238" s="241"/>
      <c r="J238" s="242">
        <f>ROUND(I238*H238,2)</f>
        <v>0</v>
      </c>
      <c r="K238" s="238" t="s">
        <v>22</v>
      </c>
      <c r="L238" s="243"/>
      <c r="M238" s="244" t="s">
        <v>22</v>
      </c>
      <c r="N238" s="245" t="s">
        <v>49</v>
      </c>
      <c r="O238" s="44"/>
      <c r="P238" s="221">
        <f>O238*H238</f>
        <v>0</v>
      </c>
      <c r="Q238" s="221">
        <v>0.00019</v>
      </c>
      <c r="R238" s="221">
        <f>Q238*H238</f>
        <v>0.00114</v>
      </c>
      <c r="S238" s="221">
        <v>0</v>
      </c>
      <c r="T238" s="222">
        <f>S238*H238</f>
        <v>0</v>
      </c>
      <c r="AR238" s="21" t="s">
        <v>692</v>
      </c>
      <c r="AT238" s="21" t="s">
        <v>288</v>
      </c>
      <c r="AU238" s="21" t="s">
        <v>90</v>
      </c>
      <c r="AY238" s="21" t="s">
        <v>138</v>
      </c>
      <c r="BE238" s="223">
        <f>IF(N238="základní",J238,0)</f>
        <v>0</v>
      </c>
      <c r="BF238" s="223">
        <f>IF(N238="snížená",J238,0)</f>
        <v>0</v>
      </c>
      <c r="BG238" s="223">
        <f>IF(N238="zákl. přenesená",J238,0)</f>
        <v>0</v>
      </c>
      <c r="BH238" s="223">
        <f>IF(N238="sníž. přenesená",J238,0)</f>
        <v>0</v>
      </c>
      <c r="BI238" s="223">
        <f>IF(N238="nulová",J238,0)</f>
        <v>0</v>
      </c>
      <c r="BJ238" s="21" t="s">
        <v>147</v>
      </c>
      <c r="BK238" s="223">
        <f>ROUND(I238*H238,2)</f>
        <v>0</v>
      </c>
      <c r="BL238" s="21" t="s">
        <v>683</v>
      </c>
      <c r="BM238" s="21" t="s">
        <v>701</v>
      </c>
    </row>
    <row r="239" spans="2:65" s="1" customFormat="1" ht="25.5" customHeight="1">
      <c r="B239" s="43"/>
      <c r="C239" s="212" t="s">
        <v>702</v>
      </c>
      <c r="D239" s="212" t="s">
        <v>142</v>
      </c>
      <c r="E239" s="213" t="s">
        <v>703</v>
      </c>
      <c r="F239" s="214" t="s">
        <v>704</v>
      </c>
      <c r="G239" s="215" t="s">
        <v>316</v>
      </c>
      <c r="H239" s="216">
        <v>16</v>
      </c>
      <c r="I239" s="217"/>
      <c r="J239" s="218">
        <f>ROUND(I239*H239,2)</f>
        <v>0</v>
      </c>
      <c r="K239" s="214" t="s">
        <v>22</v>
      </c>
      <c r="L239" s="69"/>
      <c r="M239" s="219" t="s">
        <v>22</v>
      </c>
      <c r="N239" s="220" t="s">
        <v>49</v>
      </c>
      <c r="O239" s="44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AR239" s="21" t="s">
        <v>683</v>
      </c>
      <c r="AT239" s="21" t="s">
        <v>142</v>
      </c>
      <c r="AU239" s="21" t="s">
        <v>90</v>
      </c>
      <c r="AY239" s="21" t="s">
        <v>138</v>
      </c>
      <c r="BE239" s="223">
        <f>IF(N239="základní",J239,0)</f>
        <v>0</v>
      </c>
      <c r="BF239" s="223">
        <f>IF(N239="snížená",J239,0)</f>
        <v>0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21" t="s">
        <v>147</v>
      </c>
      <c r="BK239" s="223">
        <f>ROUND(I239*H239,2)</f>
        <v>0</v>
      </c>
      <c r="BL239" s="21" t="s">
        <v>683</v>
      </c>
      <c r="BM239" s="21" t="s">
        <v>705</v>
      </c>
    </row>
    <row r="240" spans="2:65" s="1" customFormat="1" ht="16.5" customHeight="1">
      <c r="B240" s="43"/>
      <c r="C240" s="212" t="s">
        <v>706</v>
      </c>
      <c r="D240" s="212" t="s">
        <v>142</v>
      </c>
      <c r="E240" s="213" t="s">
        <v>707</v>
      </c>
      <c r="F240" s="214" t="s">
        <v>708</v>
      </c>
      <c r="G240" s="215" t="s">
        <v>316</v>
      </c>
      <c r="H240" s="216">
        <v>6</v>
      </c>
      <c r="I240" s="217"/>
      <c r="J240" s="218">
        <f>ROUND(I240*H240,2)</f>
        <v>0</v>
      </c>
      <c r="K240" s="214" t="s">
        <v>22</v>
      </c>
      <c r="L240" s="69"/>
      <c r="M240" s="219" t="s">
        <v>22</v>
      </c>
      <c r="N240" s="220" t="s">
        <v>49</v>
      </c>
      <c r="O240" s="44"/>
      <c r="P240" s="221">
        <f>O240*H240</f>
        <v>0</v>
      </c>
      <c r="Q240" s="221">
        <v>0</v>
      </c>
      <c r="R240" s="221">
        <f>Q240*H240</f>
        <v>0</v>
      </c>
      <c r="S240" s="221">
        <v>0</v>
      </c>
      <c r="T240" s="222">
        <f>S240*H240</f>
        <v>0</v>
      </c>
      <c r="AR240" s="21" t="s">
        <v>683</v>
      </c>
      <c r="AT240" s="21" t="s">
        <v>142</v>
      </c>
      <c r="AU240" s="21" t="s">
        <v>90</v>
      </c>
      <c r="AY240" s="21" t="s">
        <v>138</v>
      </c>
      <c r="BE240" s="223">
        <f>IF(N240="základní",J240,0)</f>
        <v>0</v>
      </c>
      <c r="BF240" s="223">
        <f>IF(N240="snížená",J240,0)</f>
        <v>0</v>
      </c>
      <c r="BG240" s="223">
        <f>IF(N240="zákl. přenesená",J240,0)</f>
        <v>0</v>
      </c>
      <c r="BH240" s="223">
        <f>IF(N240="sníž. přenesená",J240,0)</f>
        <v>0</v>
      </c>
      <c r="BI240" s="223">
        <f>IF(N240="nulová",J240,0)</f>
        <v>0</v>
      </c>
      <c r="BJ240" s="21" t="s">
        <v>147</v>
      </c>
      <c r="BK240" s="223">
        <f>ROUND(I240*H240,2)</f>
        <v>0</v>
      </c>
      <c r="BL240" s="21" t="s">
        <v>683</v>
      </c>
      <c r="BM240" s="21" t="s">
        <v>709</v>
      </c>
    </row>
    <row r="241" spans="2:65" s="1" customFormat="1" ht="16.5" customHeight="1">
      <c r="B241" s="43"/>
      <c r="C241" s="236" t="s">
        <v>710</v>
      </c>
      <c r="D241" s="236" t="s">
        <v>288</v>
      </c>
      <c r="E241" s="237" t="s">
        <v>711</v>
      </c>
      <c r="F241" s="238" t="s">
        <v>712</v>
      </c>
      <c r="G241" s="239" t="s">
        <v>316</v>
      </c>
      <c r="H241" s="240">
        <v>6</v>
      </c>
      <c r="I241" s="241"/>
      <c r="J241" s="242">
        <f>ROUND(I241*H241,2)</f>
        <v>0</v>
      </c>
      <c r="K241" s="238" t="s">
        <v>22</v>
      </c>
      <c r="L241" s="243"/>
      <c r="M241" s="244" t="s">
        <v>22</v>
      </c>
      <c r="N241" s="245" t="s">
        <v>49</v>
      </c>
      <c r="O241" s="44"/>
      <c r="P241" s="221">
        <f>O241*H241</f>
        <v>0</v>
      </c>
      <c r="Q241" s="221">
        <v>0</v>
      </c>
      <c r="R241" s="221">
        <f>Q241*H241</f>
        <v>0</v>
      </c>
      <c r="S241" s="221">
        <v>0</v>
      </c>
      <c r="T241" s="222">
        <f>S241*H241</f>
        <v>0</v>
      </c>
      <c r="AR241" s="21" t="s">
        <v>692</v>
      </c>
      <c r="AT241" s="21" t="s">
        <v>288</v>
      </c>
      <c r="AU241" s="21" t="s">
        <v>90</v>
      </c>
      <c r="AY241" s="21" t="s">
        <v>138</v>
      </c>
      <c r="BE241" s="223">
        <f>IF(N241="základní",J241,0)</f>
        <v>0</v>
      </c>
      <c r="BF241" s="223">
        <f>IF(N241="snížená",J241,0)</f>
        <v>0</v>
      </c>
      <c r="BG241" s="223">
        <f>IF(N241="zákl. přenesená",J241,0)</f>
        <v>0</v>
      </c>
      <c r="BH241" s="223">
        <f>IF(N241="sníž. přenesená",J241,0)</f>
        <v>0</v>
      </c>
      <c r="BI241" s="223">
        <f>IF(N241="nulová",J241,0)</f>
        <v>0</v>
      </c>
      <c r="BJ241" s="21" t="s">
        <v>147</v>
      </c>
      <c r="BK241" s="223">
        <f>ROUND(I241*H241,2)</f>
        <v>0</v>
      </c>
      <c r="BL241" s="21" t="s">
        <v>683</v>
      </c>
      <c r="BM241" s="21" t="s">
        <v>713</v>
      </c>
    </row>
    <row r="242" spans="2:65" s="1" customFormat="1" ht="25.5" customHeight="1">
      <c r="B242" s="43"/>
      <c r="C242" s="212" t="s">
        <v>714</v>
      </c>
      <c r="D242" s="212" t="s">
        <v>142</v>
      </c>
      <c r="E242" s="213" t="s">
        <v>715</v>
      </c>
      <c r="F242" s="214" t="s">
        <v>716</v>
      </c>
      <c r="G242" s="215" t="s">
        <v>316</v>
      </c>
      <c r="H242" s="216">
        <v>2</v>
      </c>
      <c r="I242" s="217"/>
      <c r="J242" s="218">
        <f>ROUND(I242*H242,2)</f>
        <v>0</v>
      </c>
      <c r="K242" s="214" t="s">
        <v>22</v>
      </c>
      <c r="L242" s="69"/>
      <c r="M242" s="219" t="s">
        <v>22</v>
      </c>
      <c r="N242" s="220" t="s">
        <v>49</v>
      </c>
      <c r="O242" s="44"/>
      <c r="P242" s="221">
        <f>O242*H242</f>
        <v>0</v>
      </c>
      <c r="Q242" s="221">
        <v>0</v>
      </c>
      <c r="R242" s="221">
        <f>Q242*H242</f>
        <v>0</v>
      </c>
      <c r="S242" s="221">
        <v>0</v>
      </c>
      <c r="T242" s="222">
        <f>S242*H242</f>
        <v>0</v>
      </c>
      <c r="AR242" s="21" t="s">
        <v>683</v>
      </c>
      <c r="AT242" s="21" t="s">
        <v>142</v>
      </c>
      <c r="AU242" s="21" t="s">
        <v>90</v>
      </c>
      <c r="AY242" s="21" t="s">
        <v>138</v>
      </c>
      <c r="BE242" s="223">
        <f>IF(N242="základní",J242,0)</f>
        <v>0</v>
      </c>
      <c r="BF242" s="223">
        <f>IF(N242="snížená",J242,0)</f>
        <v>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21" t="s">
        <v>147</v>
      </c>
      <c r="BK242" s="223">
        <f>ROUND(I242*H242,2)</f>
        <v>0</v>
      </c>
      <c r="BL242" s="21" t="s">
        <v>683</v>
      </c>
      <c r="BM242" s="21" t="s">
        <v>717</v>
      </c>
    </row>
    <row r="243" spans="2:65" s="1" customFormat="1" ht="16.5" customHeight="1">
      <c r="B243" s="43"/>
      <c r="C243" s="236" t="s">
        <v>718</v>
      </c>
      <c r="D243" s="236" t="s">
        <v>288</v>
      </c>
      <c r="E243" s="237" t="s">
        <v>719</v>
      </c>
      <c r="F243" s="238" t="s">
        <v>720</v>
      </c>
      <c r="G243" s="239" t="s">
        <v>316</v>
      </c>
      <c r="H243" s="240">
        <v>2</v>
      </c>
      <c r="I243" s="241"/>
      <c r="J243" s="242">
        <f>ROUND(I243*H243,2)</f>
        <v>0</v>
      </c>
      <c r="K243" s="238" t="s">
        <v>22</v>
      </c>
      <c r="L243" s="243"/>
      <c r="M243" s="244" t="s">
        <v>22</v>
      </c>
      <c r="N243" s="245" t="s">
        <v>49</v>
      </c>
      <c r="O243" s="44"/>
      <c r="P243" s="221">
        <f>O243*H243</f>
        <v>0</v>
      </c>
      <c r="Q243" s="221">
        <v>0.00039</v>
      </c>
      <c r="R243" s="221">
        <f>Q243*H243</f>
        <v>0.00078</v>
      </c>
      <c r="S243" s="221">
        <v>0</v>
      </c>
      <c r="T243" s="222">
        <f>S243*H243</f>
        <v>0</v>
      </c>
      <c r="AR243" s="21" t="s">
        <v>692</v>
      </c>
      <c r="AT243" s="21" t="s">
        <v>288</v>
      </c>
      <c r="AU243" s="21" t="s">
        <v>90</v>
      </c>
      <c r="AY243" s="21" t="s">
        <v>138</v>
      </c>
      <c r="BE243" s="223">
        <f>IF(N243="základní",J243,0)</f>
        <v>0</v>
      </c>
      <c r="BF243" s="223">
        <f>IF(N243="snížená",J243,0)</f>
        <v>0</v>
      </c>
      <c r="BG243" s="223">
        <f>IF(N243="zákl. přenesená",J243,0)</f>
        <v>0</v>
      </c>
      <c r="BH243" s="223">
        <f>IF(N243="sníž. přenesená",J243,0)</f>
        <v>0</v>
      </c>
      <c r="BI243" s="223">
        <f>IF(N243="nulová",J243,0)</f>
        <v>0</v>
      </c>
      <c r="BJ243" s="21" t="s">
        <v>147</v>
      </c>
      <c r="BK243" s="223">
        <f>ROUND(I243*H243,2)</f>
        <v>0</v>
      </c>
      <c r="BL243" s="21" t="s">
        <v>683</v>
      </c>
      <c r="BM243" s="21" t="s">
        <v>721</v>
      </c>
    </row>
    <row r="244" spans="2:65" s="1" customFormat="1" ht="25.5" customHeight="1">
      <c r="B244" s="43"/>
      <c r="C244" s="212" t="s">
        <v>722</v>
      </c>
      <c r="D244" s="212" t="s">
        <v>142</v>
      </c>
      <c r="E244" s="213" t="s">
        <v>723</v>
      </c>
      <c r="F244" s="214" t="s">
        <v>724</v>
      </c>
      <c r="G244" s="215" t="s">
        <v>316</v>
      </c>
      <c r="H244" s="216">
        <v>4</v>
      </c>
      <c r="I244" s="217"/>
      <c r="J244" s="218">
        <f>ROUND(I244*H244,2)</f>
        <v>0</v>
      </c>
      <c r="K244" s="214" t="s">
        <v>146</v>
      </c>
      <c r="L244" s="69"/>
      <c r="M244" s="219" t="s">
        <v>22</v>
      </c>
      <c r="N244" s="220" t="s">
        <v>49</v>
      </c>
      <c r="O244" s="44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AR244" s="21" t="s">
        <v>147</v>
      </c>
      <c r="AT244" s="21" t="s">
        <v>142</v>
      </c>
      <c r="AU244" s="21" t="s">
        <v>90</v>
      </c>
      <c r="AY244" s="21" t="s">
        <v>138</v>
      </c>
      <c r="BE244" s="223">
        <f>IF(N244="základní",J244,0)</f>
        <v>0</v>
      </c>
      <c r="BF244" s="223">
        <f>IF(N244="snížená",J244,0)</f>
        <v>0</v>
      </c>
      <c r="BG244" s="223">
        <f>IF(N244="zákl. přenesená",J244,0)</f>
        <v>0</v>
      </c>
      <c r="BH244" s="223">
        <f>IF(N244="sníž. přenesená",J244,0)</f>
        <v>0</v>
      </c>
      <c r="BI244" s="223">
        <f>IF(N244="nulová",J244,0)</f>
        <v>0</v>
      </c>
      <c r="BJ244" s="21" t="s">
        <v>147</v>
      </c>
      <c r="BK244" s="223">
        <f>ROUND(I244*H244,2)</f>
        <v>0</v>
      </c>
      <c r="BL244" s="21" t="s">
        <v>147</v>
      </c>
      <c r="BM244" s="21" t="s">
        <v>725</v>
      </c>
    </row>
    <row r="245" spans="2:65" s="1" customFormat="1" ht="16.5" customHeight="1">
      <c r="B245" s="43"/>
      <c r="C245" s="236" t="s">
        <v>726</v>
      </c>
      <c r="D245" s="236" t="s">
        <v>288</v>
      </c>
      <c r="E245" s="237" t="s">
        <v>727</v>
      </c>
      <c r="F245" s="238" t="s">
        <v>728</v>
      </c>
      <c r="G245" s="239" t="s">
        <v>316</v>
      </c>
      <c r="H245" s="240">
        <v>4</v>
      </c>
      <c r="I245" s="241"/>
      <c r="J245" s="242">
        <f>ROUND(I245*H245,2)</f>
        <v>0</v>
      </c>
      <c r="K245" s="238" t="s">
        <v>22</v>
      </c>
      <c r="L245" s="243"/>
      <c r="M245" s="244" t="s">
        <v>22</v>
      </c>
      <c r="N245" s="245" t="s">
        <v>49</v>
      </c>
      <c r="O245" s="44"/>
      <c r="P245" s="221">
        <f>O245*H245</f>
        <v>0</v>
      </c>
      <c r="Q245" s="221">
        <v>6E-05</v>
      </c>
      <c r="R245" s="221">
        <f>Q245*H245</f>
        <v>0.00024</v>
      </c>
      <c r="S245" s="221">
        <v>0</v>
      </c>
      <c r="T245" s="222">
        <f>S245*H245</f>
        <v>0</v>
      </c>
      <c r="AR245" s="21" t="s">
        <v>514</v>
      </c>
      <c r="AT245" s="21" t="s">
        <v>288</v>
      </c>
      <c r="AU245" s="21" t="s">
        <v>90</v>
      </c>
      <c r="AY245" s="21" t="s">
        <v>138</v>
      </c>
      <c r="BE245" s="223">
        <f>IF(N245="základní",J245,0)</f>
        <v>0</v>
      </c>
      <c r="BF245" s="223">
        <f>IF(N245="snížená",J245,0)</f>
        <v>0</v>
      </c>
      <c r="BG245" s="223">
        <f>IF(N245="zákl. přenesená",J245,0)</f>
        <v>0</v>
      </c>
      <c r="BH245" s="223">
        <f>IF(N245="sníž. přenesená",J245,0)</f>
        <v>0</v>
      </c>
      <c r="BI245" s="223">
        <f>IF(N245="nulová",J245,0)</f>
        <v>0</v>
      </c>
      <c r="BJ245" s="21" t="s">
        <v>147</v>
      </c>
      <c r="BK245" s="223">
        <f>ROUND(I245*H245,2)</f>
        <v>0</v>
      </c>
      <c r="BL245" s="21" t="s">
        <v>514</v>
      </c>
      <c r="BM245" s="21" t="s">
        <v>729</v>
      </c>
    </row>
    <row r="246" spans="2:65" s="1" customFormat="1" ht="16.5" customHeight="1">
      <c r="B246" s="43"/>
      <c r="C246" s="212" t="s">
        <v>730</v>
      </c>
      <c r="D246" s="212" t="s">
        <v>142</v>
      </c>
      <c r="E246" s="213" t="s">
        <v>731</v>
      </c>
      <c r="F246" s="214" t="s">
        <v>732</v>
      </c>
      <c r="G246" s="215" t="s">
        <v>584</v>
      </c>
      <c r="H246" s="216">
        <v>1</v>
      </c>
      <c r="I246" s="217"/>
      <c r="J246" s="218">
        <f>ROUND(I246*H246,2)</f>
        <v>0</v>
      </c>
      <c r="K246" s="214" t="s">
        <v>22</v>
      </c>
      <c r="L246" s="69"/>
      <c r="M246" s="219" t="s">
        <v>22</v>
      </c>
      <c r="N246" s="220" t="s">
        <v>49</v>
      </c>
      <c r="O246" s="44"/>
      <c r="P246" s="221">
        <f>O246*H246</f>
        <v>0</v>
      </c>
      <c r="Q246" s="221">
        <v>0</v>
      </c>
      <c r="R246" s="221">
        <f>Q246*H246</f>
        <v>0</v>
      </c>
      <c r="S246" s="221">
        <v>0</v>
      </c>
      <c r="T246" s="222">
        <f>S246*H246</f>
        <v>0</v>
      </c>
      <c r="AR246" s="21" t="s">
        <v>683</v>
      </c>
      <c r="AT246" s="21" t="s">
        <v>142</v>
      </c>
      <c r="AU246" s="21" t="s">
        <v>90</v>
      </c>
      <c r="AY246" s="21" t="s">
        <v>138</v>
      </c>
      <c r="BE246" s="223">
        <f>IF(N246="základní",J246,0)</f>
        <v>0</v>
      </c>
      <c r="BF246" s="223">
        <f>IF(N246="snížená",J246,0)</f>
        <v>0</v>
      </c>
      <c r="BG246" s="223">
        <f>IF(N246="zákl. přenesená",J246,0)</f>
        <v>0</v>
      </c>
      <c r="BH246" s="223">
        <f>IF(N246="sníž. přenesená",J246,0)</f>
        <v>0</v>
      </c>
      <c r="BI246" s="223">
        <f>IF(N246="nulová",J246,0)</f>
        <v>0</v>
      </c>
      <c r="BJ246" s="21" t="s">
        <v>147</v>
      </c>
      <c r="BK246" s="223">
        <f>ROUND(I246*H246,2)</f>
        <v>0</v>
      </c>
      <c r="BL246" s="21" t="s">
        <v>683</v>
      </c>
      <c r="BM246" s="21" t="s">
        <v>733</v>
      </c>
    </row>
    <row r="247" spans="2:65" s="1" customFormat="1" ht="16.5" customHeight="1">
      <c r="B247" s="43"/>
      <c r="C247" s="212" t="s">
        <v>734</v>
      </c>
      <c r="D247" s="212" t="s">
        <v>142</v>
      </c>
      <c r="E247" s="213" t="s">
        <v>735</v>
      </c>
      <c r="F247" s="214" t="s">
        <v>736</v>
      </c>
      <c r="G247" s="215" t="s">
        <v>316</v>
      </c>
      <c r="H247" s="216">
        <v>4</v>
      </c>
      <c r="I247" s="217"/>
      <c r="J247" s="218">
        <f>ROUND(I247*H247,2)</f>
        <v>0</v>
      </c>
      <c r="K247" s="214" t="s">
        <v>22</v>
      </c>
      <c r="L247" s="69"/>
      <c r="M247" s="219" t="s">
        <v>22</v>
      </c>
      <c r="N247" s="220" t="s">
        <v>49</v>
      </c>
      <c r="O247" s="44"/>
      <c r="P247" s="221">
        <f>O247*H247</f>
        <v>0</v>
      </c>
      <c r="Q247" s="221">
        <v>0</v>
      </c>
      <c r="R247" s="221">
        <f>Q247*H247</f>
        <v>0</v>
      </c>
      <c r="S247" s="221">
        <v>0</v>
      </c>
      <c r="T247" s="222">
        <f>S247*H247</f>
        <v>0</v>
      </c>
      <c r="AR247" s="21" t="s">
        <v>683</v>
      </c>
      <c r="AT247" s="21" t="s">
        <v>142</v>
      </c>
      <c r="AU247" s="21" t="s">
        <v>90</v>
      </c>
      <c r="AY247" s="21" t="s">
        <v>138</v>
      </c>
      <c r="BE247" s="223">
        <f>IF(N247="základní",J247,0)</f>
        <v>0</v>
      </c>
      <c r="BF247" s="223">
        <f>IF(N247="snížená",J247,0)</f>
        <v>0</v>
      </c>
      <c r="BG247" s="223">
        <f>IF(N247="zákl. přenesená",J247,0)</f>
        <v>0</v>
      </c>
      <c r="BH247" s="223">
        <f>IF(N247="sníž. přenesená",J247,0)</f>
        <v>0</v>
      </c>
      <c r="BI247" s="223">
        <f>IF(N247="nulová",J247,0)</f>
        <v>0</v>
      </c>
      <c r="BJ247" s="21" t="s">
        <v>147</v>
      </c>
      <c r="BK247" s="223">
        <f>ROUND(I247*H247,2)</f>
        <v>0</v>
      </c>
      <c r="BL247" s="21" t="s">
        <v>683</v>
      </c>
      <c r="BM247" s="21" t="s">
        <v>737</v>
      </c>
    </row>
    <row r="248" spans="2:65" s="1" customFormat="1" ht="16.5" customHeight="1">
      <c r="B248" s="43"/>
      <c r="C248" s="236" t="s">
        <v>738</v>
      </c>
      <c r="D248" s="236" t="s">
        <v>288</v>
      </c>
      <c r="E248" s="237" t="s">
        <v>739</v>
      </c>
      <c r="F248" s="238" t="s">
        <v>740</v>
      </c>
      <c r="G248" s="239" t="s">
        <v>316</v>
      </c>
      <c r="H248" s="240">
        <v>4</v>
      </c>
      <c r="I248" s="241"/>
      <c r="J248" s="242">
        <f>ROUND(I248*H248,2)</f>
        <v>0</v>
      </c>
      <c r="K248" s="238" t="s">
        <v>22</v>
      </c>
      <c r="L248" s="243"/>
      <c r="M248" s="244" t="s">
        <v>22</v>
      </c>
      <c r="N248" s="245" t="s">
        <v>49</v>
      </c>
      <c r="O248" s="44"/>
      <c r="P248" s="221">
        <f>O248*H248</f>
        <v>0</v>
      </c>
      <c r="Q248" s="221">
        <v>0.0003</v>
      </c>
      <c r="R248" s="221">
        <f>Q248*H248</f>
        <v>0.0012</v>
      </c>
      <c r="S248" s="221">
        <v>0</v>
      </c>
      <c r="T248" s="222">
        <f>S248*H248</f>
        <v>0</v>
      </c>
      <c r="AR248" s="21" t="s">
        <v>692</v>
      </c>
      <c r="AT248" s="21" t="s">
        <v>288</v>
      </c>
      <c r="AU248" s="21" t="s">
        <v>90</v>
      </c>
      <c r="AY248" s="21" t="s">
        <v>138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21" t="s">
        <v>147</v>
      </c>
      <c r="BK248" s="223">
        <f>ROUND(I248*H248,2)</f>
        <v>0</v>
      </c>
      <c r="BL248" s="21" t="s">
        <v>683</v>
      </c>
      <c r="BM248" s="21" t="s">
        <v>741</v>
      </c>
    </row>
    <row r="249" spans="2:65" s="1" customFormat="1" ht="16.5" customHeight="1">
      <c r="B249" s="43"/>
      <c r="C249" s="212" t="s">
        <v>742</v>
      </c>
      <c r="D249" s="212" t="s">
        <v>142</v>
      </c>
      <c r="E249" s="213" t="s">
        <v>743</v>
      </c>
      <c r="F249" s="214" t="s">
        <v>744</v>
      </c>
      <c r="G249" s="215" t="s">
        <v>316</v>
      </c>
      <c r="H249" s="216">
        <v>3</v>
      </c>
      <c r="I249" s="217"/>
      <c r="J249" s="218">
        <f>ROUND(I249*H249,2)</f>
        <v>0</v>
      </c>
      <c r="K249" s="214" t="s">
        <v>146</v>
      </c>
      <c r="L249" s="69"/>
      <c r="M249" s="219" t="s">
        <v>22</v>
      </c>
      <c r="N249" s="220" t="s">
        <v>49</v>
      </c>
      <c r="O249" s="44"/>
      <c r="P249" s="221">
        <f>O249*H249</f>
        <v>0</v>
      </c>
      <c r="Q249" s="221">
        <v>0</v>
      </c>
      <c r="R249" s="221">
        <f>Q249*H249</f>
        <v>0</v>
      </c>
      <c r="S249" s="221">
        <v>0</v>
      </c>
      <c r="T249" s="222">
        <f>S249*H249</f>
        <v>0</v>
      </c>
      <c r="AR249" s="21" t="s">
        <v>147</v>
      </c>
      <c r="AT249" s="21" t="s">
        <v>142</v>
      </c>
      <c r="AU249" s="21" t="s">
        <v>90</v>
      </c>
      <c r="AY249" s="21" t="s">
        <v>138</v>
      </c>
      <c r="BE249" s="223">
        <f>IF(N249="základní",J249,0)</f>
        <v>0</v>
      </c>
      <c r="BF249" s="223">
        <f>IF(N249="snížená",J249,0)</f>
        <v>0</v>
      </c>
      <c r="BG249" s="223">
        <f>IF(N249="zákl. přenesená",J249,0)</f>
        <v>0</v>
      </c>
      <c r="BH249" s="223">
        <f>IF(N249="sníž. přenesená",J249,0)</f>
        <v>0</v>
      </c>
      <c r="BI249" s="223">
        <f>IF(N249="nulová",J249,0)</f>
        <v>0</v>
      </c>
      <c r="BJ249" s="21" t="s">
        <v>147</v>
      </c>
      <c r="BK249" s="223">
        <f>ROUND(I249*H249,2)</f>
        <v>0</v>
      </c>
      <c r="BL249" s="21" t="s">
        <v>147</v>
      </c>
      <c r="BM249" s="21" t="s">
        <v>745</v>
      </c>
    </row>
    <row r="250" spans="2:65" s="1" customFormat="1" ht="16.5" customHeight="1">
      <c r="B250" s="43"/>
      <c r="C250" s="236" t="s">
        <v>746</v>
      </c>
      <c r="D250" s="236" t="s">
        <v>288</v>
      </c>
      <c r="E250" s="237" t="s">
        <v>747</v>
      </c>
      <c r="F250" s="238" t="s">
        <v>748</v>
      </c>
      <c r="G250" s="239" t="s">
        <v>316</v>
      </c>
      <c r="H250" s="240">
        <v>3</v>
      </c>
      <c r="I250" s="241"/>
      <c r="J250" s="242">
        <f>ROUND(I250*H250,2)</f>
        <v>0</v>
      </c>
      <c r="K250" s="238" t="s">
        <v>22</v>
      </c>
      <c r="L250" s="243"/>
      <c r="M250" s="244" t="s">
        <v>22</v>
      </c>
      <c r="N250" s="245" t="s">
        <v>49</v>
      </c>
      <c r="O250" s="44"/>
      <c r="P250" s="221">
        <f>O250*H250</f>
        <v>0</v>
      </c>
      <c r="Q250" s="221">
        <v>0.0036</v>
      </c>
      <c r="R250" s="221">
        <f>Q250*H250</f>
        <v>0.0108</v>
      </c>
      <c r="S250" s="221">
        <v>0</v>
      </c>
      <c r="T250" s="222">
        <f>S250*H250</f>
        <v>0</v>
      </c>
      <c r="AR250" s="21" t="s">
        <v>514</v>
      </c>
      <c r="AT250" s="21" t="s">
        <v>288</v>
      </c>
      <c r="AU250" s="21" t="s">
        <v>90</v>
      </c>
      <c r="AY250" s="21" t="s">
        <v>138</v>
      </c>
      <c r="BE250" s="223">
        <f>IF(N250="základní",J250,0)</f>
        <v>0</v>
      </c>
      <c r="BF250" s="223">
        <f>IF(N250="snížená",J250,0)</f>
        <v>0</v>
      </c>
      <c r="BG250" s="223">
        <f>IF(N250="zákl. přenesená",J250,0)</f>
        <v>0</v>
      </c>
      <c r="BH250" s="223">
        <f>IF(N250="sníž. přenesená",J250,0)</f>
        <v>0</v>
      </c>
      <c r="BI250" s="223">
        <f>IF(N250="nulová",J250,0)</f>
        <v>0</v>
      </c>
      <c r="BJ250" s="21" t="s">
        <v>147</v>
      </c>
      <c r="BK250" s="223">
        <f>ROUND(I250*H250,2)</f>
        <v>0</v>
      </c>
      <c r="BL250" s="21" t="s">
        <v>514</v>
      </c>
      <c r="BM250" s="21" t="s">
        <v>749</v>
      </c>
    </row>
    <row r="251" spans="2:65" s="1" customFormat="1" ht="16.5" customHeight="1">
      <c r="B251" s="43"/>
      <c r="C251" s="212" t="s">
        <v>750</v>
      </c>
      <c r="D251" s="212" t="s">
        <v>142</v>
      </c>
      <c r="E251" s="213" t="s">
        <v>751</v>
      </c>
      <c r="F251" s="214" t="s">
        <v>752</v>
      </c>
      <c r="G251" s="215" t="s">
        <v>316</v>
      </c>
      <c r="H251" s="216">
        <v>8</v>
      </c>
      <c r="I251" s="217"/>
      <c r="J251" s="218">
        <f>ROUND(I251*H251,2)</f>
        <v>0</v>
      </c>
      <c r="K251" s="214" t="s">
        <v>146</v>
      </c>
      <c r="L251" s="69"/>
      <c r="M251" s="219" t="s">
        <v>22</v>
      </c>
      <c r="N251" s="220" t="s">
        <v>49</v>
      </c>
      <c r="O251" s="44"/>
      <c r="P251" s="221">
        <f>O251*H251</f>
        <v>0</v>
      </c>
      <c r="Q251" s="221">
        <v>0</v>
      </c>
      <c r="R251" s="221">
        <f>Q251*H251</f>
        <v>0</v>
      </c>
      <c r="S251" s="221">
        <v>0</v>
      </c>
      <c r="T251" s="222">
        <f>S251*H251</f>
        <v>0</v>
      </c>
      <c r="AR251" s="21" t="s">
        <v>147</v>
      </c>
      <c r="AT251" s="21" t="s">
        <v>142</v>
      </c>
      <c r="AU251" s="21" t="s">
        <v>90</v>
      </c>
      <c r="AY251" s="21" t="s">
        <v>138</v>
      </c>
      <c r="BE251" s="223">
        <f>IF(N251="základní",J251,0)</f>
        <v>0</v>
      </c>
      <c r="BF251" s="223">
        <f>IF(N251="snížená",J251,0)</f>
        <v>0</v>
      </c>
      <c r="BG251" s="223">
        <f>IF(N251="zákl. přenesená",J251,0)</f>
        <v>0</v>
      </c>
      <c r="BH251" s="223">
        <f>IF(N251="sníž. přenesená",J251,0)</f>
        <v>0</v>
      </c>
      <c r="BI251" s="223">
        <f>IF(N251="nulová",J251,0)</f>
        <v>0</v>
      </c>
      <c r="BJ251" s="21" t="s">
        <v>147</v>
      </c>
      <c r="BK251" s="223">
        <f>ROUND(I251*H251,2)</f>
        <v>0</v>
      </c>
      <c r="BL251" s="21" t="s">
        <v>147</v>
      </c>
      <c r="BM251" s="21" t="s">
        <v>753</v>
      </c>
    </row>
    <row r="252" spans="2:65" s="1" customFormat="1" ht="16.5" customHeight="1">
      <c r="B252" s="43"/>
      <c r="C252" s="236" t="s">
        <v>754</v>
      </c>
      <c r="D252" s="236" t="s">
        <v>288</v>
      </c>
      <c r="E252" s="237" t="s">
        <v>755</v>
      </c>
      <c r="F252" s="238" t="s">
        <v>756</v>
      </c>
      <c r="G252" s="239" t="s">
        <v>316</v>
      </c>
      <c r="H252" s="240">
        <v>8</v>
      </c>
      <c r="I252" s="241"/>
      <c r="J252" s="242">
        <f>ROUND(I252*H252,2)</f>
        <v>0</v>
      </c>
      <c r="K252" s="238" t="s">
        <v>22</v>
      </c>
      <c r="L252" s="243"/>
      <c r="M252" s="244" t="s">
        <v>22</v>
      </c>
      <c r="N252" s="245" t="s">
        <v>49</v>
      </c>
      <c r="O252" s="44"/>
      <c r="P252" s="221">
        <f>O252*H252</f>
        <v>0</v>
      </c>
      <c r="Q252" s="221">
        <v>0.0025</v>
      </c>
      <c r="R252" s="221">
        <f>Q252*H252</f>
        <v>0.02</v>
      </c>
      <c r="S252" s="221">
        <v>0</v>
      </c>
      <c r="T252" s="222">
        <f>S252*H252</f>
        <v>0</v>
      </c>
      <c r="AR252" s="21" t="s">
        <v>514</v>
      </c>
      <c r="AT252" s="21" t="s">
        <v>288</v>
      </c>
      <c r="AU252" s="21" t="s">
        <v>90</v>
      </c>
      <c r="AY252" s="21" t="s">
        <v>138</v>
      </c>
      <c r="BE252" s="223">
        <f>IF(N252="základní",J252,0)</f>
        <v>0</v>
      </c>
      <c r="BF252" s="223">
        <f>IF(N252="snížená",J252,0)</f>
        <v>0</v>
      </c>
      <c r="BG252" s="223">
        <f>IF(N252="zákl. přenesená",J252,0)</f>
        <v>0</v>
      </c>
      <c r="BH252" s="223">
        <f>IF(N252="sníž. přenesená",J252,0)</f>
        <v>0</v>
      </c>
      <c r="BI252" s="223">
        <f>IF(N252="nulová",J252,0)</f>
        <v>0</v>
      </c>
      <c r="BJ252" s="21" t="s">
        <v>147</v>
      </c>
      <c r="BK252" s="223">
        <f>ROUND(I252*H252,2)</f>
        <v>0</v>
      </c>
      <c r="BL252" s="21" t="s">
        <v>514</v>
      </c>
      <c r="BM252" s="21" t="s">
        <v>757</v>
      </c>
    </row>
    <row r="253" spans="2:65" s="1" customFormat="1" ht="16.5" customHeight="1">
      <c r="B253" s="43"/>
      <c r="C253" s="212" t="s">
        <v>758</v>
      </c>
      <c r="D253" s="212" t="s">
        <v>142</v>
      </c>
      <c r="E253" s="213" t="s">
        <v>759</v>
      </c>
      <c r="F253" s="214" t="s">
        <v>760</v>
      </c>
      <c r="G253" s="215" t="s">
        <v>316</v>
      </c>
      <c r="H253" s="216">
        <v>10</v>
      </c>
      <c r="I253" s="217"/>
      <c r="J253" s="218">
        <f>ROUND(I253*H253,2)</f>
        <v>0</v>
      </c>
      <c r="K253" s="214" t="s">
        <v>22</v>
      </c>
      <c r="L253" s="69"/>
      <c r="M253" s="219" t="s">
        <v>22</v>
      </c>
      <c r="N253" s="220" t="s">
        <v>49</v>
      </c>
      <c r="O253" s="44"/>
      <c r="P253" s="221">
        <f>O253*H253</f>
        <v>0</v>
      </c>
      <c r="Q253" s="221">
        <v>0</v>
      </c>
      <c r="R253" s="221">
        <f>Q253*H253</f>
        <v>0</v>
      </c>
      <c r="S253" s="221">
        <v>0</v>
      </c>
      <c r="T253" s="222">
        <f>S253*H253</f>
        <v>0</v>
      </c>
      <c r="AR253" s="21" t="s">
        <v>683</v>
      </c>
      <c r="AT253" s="21" t="s">
        <v>142</v>
      </c>
      <c r="AU253" s="21" t="s">
        <v>90</v>
      </c>
      <c r="AY253" s="21" t="s">
        <v>138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21" t="s">
        <v>147</v>
      </c>
      <c r="BK253" s="223">
        <f>ROUND(I253*H253,2)</f>
        <v>0</v>
      </c>
      <c r="BL253" s="21" t="s">
        <v>683</v>
      </c>
      <c r="BM253" s="21" t="s">
        <v>761</v>
      </c>
    </row>
    <row r="254" spans="2:65" s="1" customFormat="1" ht="16.5" customHeight="1">
      <c r="B254" s="43"/>
      <c r="C254" s="236" t="s">
        <v>762</v>
      </c>
      <c r="D254" s="236" t="s">
        <v>288</v>
      </c>
      <c r="E254" s="237" t="s">
        <v>763</v>
      </c>
      <c r="F254" s="238" t="s">
        <v>764</v>
      </c>
      <c r="G254" s="239" t="s">
        <v>316</v>
      </c>
      <c r="H254" s="240">
        <v>10</v>
      </c>
      <c r="I254" s="241"/>
      <c r="J254" s="242">
        <f>ROUND(I254*H254,2)</f>
        <v>0</v>
      </c>
      <c r="K254" s="238" t="s">
        <v>22</v>
      </c>
      <c r="L254" s="243"/>
      <c r="M254" s="244" t="s">
        <v>22</v>
      </c>
      <c r="N254" s="245" t="s">
        <v>49</v>
      </c>
      <c r="O254" s="44"/>
      <c r="P254" s="221">
        <f>O254*H254</f>
        <v>0</v>
      </c>
      <c r="Q254" s="221">
        <v>0.00025</v>
      </c>
      <c r="R254" s="221">
        <f>Q254*H254</f>
        <v>0.0025</v>
      </c>
      <c r="S254" s="221">
        <v>0</v>
      </c>
      <c r="T254" s="222">
        <f>S254*H254</f>
        <v>0</v>
      </c>
      <c r="AR254" s="21" t="s">
        <v>692</v>
      </c>
      <c r="AT254" s="21" t="s">
        <v>288</v>
      </c>
      <c r="AU254" s="21" t="s">
        <v>90</v>
      </c>
      <c r="AY254" s="21" t="s">
        <v>138</v>
      </c>
      <c r="BE254" s="223">
        <f>IF(N254="základní",J254,0)</f>
        <v>0</v>
      </c>
      <c r="BF254" s="223">
        <f>IF(N254="snížená",J254,0)</f>
        <v>0</v>
      </c>
      <c r="BG254" s="223">
        <f>IF(N254="zákl. přenesená",J254,0)</f>
        <v>0</v>
      </c>
      <c r="BH254" s="223">
        <f>IF(N254="sníž. přenesená",J254,0)</f>
        <v>0</v>
      </c>
      <c r="BI254" s="223">
        <f>IF(N254="nulová",J254,0)</f>
        <v>0</v>
      </c>
      <c r="BJ254" s="21" t="s">
        <v>147</v>
      </c>
      <c r="BK254" s="223">
        <f>ROUND(I254*H254,2)</f>
        <v>0</v>
      </c>
      <c r="BL254" s="21" t="s">
        <v>683</v>
      </c>
      <c r="BM254" s="21" t="s">
        <v>765</v>
      </c>
    </row>
    <row r="255" spans="2:65" s="1" customFormat="1" ht="25.5" customHeight="1">
      <c r="B255" s="43"/>
      <c r="C255" s="212" t="s">
        <v>766</v>
      </c>
      <c r="D255" s="212" t="s">
        <v>142</v>
      </c>
      <c r="E255" s="213" t="s">
        <v>767</v>
      </c>
      <c r="F255" s="214" t="s">
        <v>768</v>
      </c>
      <c r="G255" s="215" t="s">
        <v>180</v>
      </c>
      <c r="H255" s="216">
        <v>50</v>
      </c>
      <c r="I255" s="217"/>
      <c r="J255" s="218">
        <f>ROUND(I255*H255,2)</f>
        <v>0</v>
      </c>
      <c r="K255" s="214" t="s">
        <v>22</v>
      </c>
      <c r="L255" s="69"/>
      <c r="M255" s="219" t="s">
        <v>22</v>
      </c>
      <c r="N255" s="220" t="s">
        <v>49</v>
      </c>
      <c r="O255" s="44"/>
      <c r="P255" s="221">
        <f>O255*H255</f>
        <v>0</v>
      </c>
      <c r="Q255" s="221">
        <v>0</v>
      </c>
      <c r="R255" s="221">
        <f>Q255*H255</f>
        <v>0</v>
      </c>
      <c r="S255" s="221">
        <v>0</v>
      </c>
      <c r="T255" s="222">
        <f>S255*H255</f>
        <v>0</v>
      </c>
      <c r="AR255" s="21" t="s">
        <v>683</v>
      </c>
      <c r="AT255" s="21" t="s">
        <v>142</v>
      </c>
      <c r="AU255" s="21" t="s">
        <v>90</v>
      </c>
      <c r="AY255" s="21" t="s">
        <v>138</v>
      </c>
      <c r="BE255" s="223">
        <f>IF(N255="základní",J255,0)</f>
        <v>0</v>
      </c>
      <c r="BF255" s="223">
        <f>IF(N255="snížená",J255,0)</f>
        <v>0</v>
      </c>
      <c r="BG255" s="223">
        <f>IF(N255="zákl. přenesená",J255,0)</f>
        <v>0</v>
      </c>
      <c r="BH255" s="223">
        <f>IF(N255="sníž. přenesená",J255,0)</f>
        <v>0</v>
      </c>
      <c r="BI255" s="223">
        <f>IF(N255="nulová",J255,0)</f>
        <v>0</v>
      </c>
      <c r="BJ255" s="21" t="s">
        <v>147</v>
      </c>
      <c r="BK255" s="223">
        <f>ROUND(I255*H255,2)</f>
        <v>0</v>
      </c>
      <c r="BL255" s="21" t="s">
        <v>683</v>
      </c>
      <c r="BM255" s="21" t="s">
        <v>769</v>
      </c>
    </row>
    <row r="256" spans="2:65" s="1" customFormat="1" ht="25.5" customHeight="1">
      <c r="B256" s="43"/>
      <c r="C256" s="212" t="s">
        <v>770</v>
      </c>
      <c r="D256" s="212" t="s">
        <v>142</v>
      </c>
      <c r="E256" s="213" t="s">
        <v>771</v>
      </c>
      <c r="F256" s="214" t="s">
        <v>772</v>
      </c>
      <c r="G256" s="215" t="s">
        <v>180</v>
      </c>
      <c r="H256" s="216">
        <v>50</v>
      </c>
      <c r="I256" s="217"/>
      <c r="J256" s="218">
        <f>ROUND(I256*H256,2)</f>
        <v>0</v>
      </c>
      <c r="K256" s="214" t="s">
        <v>22</v>
      </c>
      <c r="L256" s="69"/>
      <c r="M256" s="219" t="s">
        <v>22</v>
      </c>
      <c r="N256" s="220" t="s">
        <v>49</v>
      </c>
      <c r="O256" s="44"/>
      <c r="P256" s="221">
        <f>O256*H256</f>
        <v>0</v>
      </c>
      <c r="Q256" s="221">
        <v>0</v>
      </c>
      <c r="R256" s="221">
        <f>Q256*H256</f>
        <v>0</v>
      </c>
      <c r="S256" s="221">
        <v>0</v>
      </c>
      <c r="T256" s="222">
        <f>S256*H256</f>
        <v>0</v>
      </c>
      <c r="AR256" s="21" t="s">
        <v>683</v>
      </c>
      <c r="AT256" s="21" t="s">
        <v>142</v>
      </c>
      <c r="AU256" s="21" t="s">
        <v>90</v>
      </c>
      <c r="AY256" s="21" t="s">
        <v>138</v>
      </c>
      <c r="BE256" s="223">
        <f>IF(N256="základní",J256,0)</f>
        <v>0</v>
      </c>
      <c r="BF256" s="223">
        <f>IF(N256="snížená",J256,0)</f>
        <v>0</v>
      </c>
      <c r="BG256" s="223">
        <f>IF(N256="zákl. přenesená",J256,0)</f>
        <v>0</v>
      </c>
      <c r="BH256" s="223">
        <f>IF(N256="sníž. přenesená",J256,0)</f>
        <v>0</v>
      </c>
      <c r="BI256" s="223">
        <f>IF(N256="nulová",J256,0)</f>
        <v>0</v>
      </c>
      <c r="BJ256" s="21" t="s">
        <v>147</v>
      </c>
      <c r="BK256" s="223">
        <f>ROUND(I256*H256,2)</f>
        <v>0</v>
      </c>
      <c r="BL256" s="21" t="s">
        <v>683</v>
      </c>
      <c r="BM256" s="21" t="s">
        <v>773</v>
      </c>
    </row>
    <row r="257" spans="2:65" s="1" customFormat="1" ht="16.5" customHeight="1">
      <c r="B257" s="43"/>
      <c r="C257" s="236" t="s">
        <v>774</v>
      </c>
      <c r="D257" s="236" t="s">
        <v>288</v>
      </c>
      <c r="E257" s="237" t="s">
        <v>775</v>
      </c>
      <c r="F257" s="238" t="s">
        <v>776</v>
      </c>
      <c r="G257" s="239" t="s">
        <v>180</v>
      </c>
      <c r="H257" s="240">
        <v>50</v>
      </c>
      <c r="I257" s="241"/>
      <c r="J257" s="242">
        <f>ROUND(I257*H257,2)</f>
        <v>0</v>
      </c>
      <c r="K257" s="238" t="s">
        <v>22</v>
      </c>
      <c r="L257" s="243"/>
      <c r="M257" s="244" t="s">
        <v>22</v>
      </c>
      <c r="N257" s="245" t="s">
        <v>49</v>
      </c>
      <c r="O257" s="44"/>
      <c r="P257" s="221">
        <f>O257*H257</f>
        <v>0</v>
      </c>
      <c r="Q257" s="221">
        <v>0.00018</v>
      </c>
      <c r="R257" s="221">
        <f>Q257*H257</f>
        <v>0.009000000000000001</v>
      </c>
      <c r="S257" s="221">
        <v>0</v>
      </c>
      <c r="T257" s="222">
        <f>S257*H257</f>
        <v>0</v>
      </c>
      <c r="AR257" s="21" t="s">
        <v>692</v>
      </c>
      <c r="AT257" s="21" t="s">
        <v>288</v>
      </c>
      <c r="AU257" s="21" t="s">
        <v>90</v>
      </c>
      <c r="AY257" s="21" t="s">
        <v>138</v>
      </c>
      <c r="BE257" s="223">
        <f>IF(N257="základní",J257,0)</f>
        <v>0</v>
      </c>
      <c r="BF257" s="223">
        <f>IF(N257="snížená",J257,0)</f>
        <v>0</v>
      </c>
      <c r="BG257" s="223">
        <f>IF(N257="zákl. přenesená",J257,0)</f>
        <v>0</v>
      </c>
      <c r="BH257" s="223">
        <f>IF(N257="sníž. přenesená",J257,0)</f>
        <v>0</v>
      </c>
      <c r="BI257" s="223">
        <f>IF(N257="nulová",J257,0)</f>
        <v>0</v>
      </c>
      <c r="BJ257" s="21" t="s">
        <v>147</v>
      </c>
      <c r="BK257" s="223">
        <f>ROUND(I257*H257,2)</f>
        <v>0</v>
      </c>
      <c r="BL257" s="21" t="s">
        <v>683</v>
      </c>
      <c r="BM257" s="21" t="s">
        <v>777</v>
      </c>
    </row>
    <row r="258" spans="2:65" s="1" customFormat="1" ht="16.5" customHeight="1">
      <c r="B258" s="43"/>
      <c r="C258" s="212" t="s">
        <v>778</v>
      </c>
      <c r="D258" s="212" t="s">
        <v>142</v>
      </c>
      <c r="E258" s="213" t="s">
        <v>779</v>
      </c>
      <c r="F258" s="214" t="s">
        <v>780</v>
      </c>
      <c r="G258" s="215" t="s">
        <v>180</v>
      </c>
      <c r="H258" s="216">
        <v>50</v>
      </c>
      <c r="I258" s="217"/>
      <c r="J258" s="218">
        <f>ROUND(I258*H258,2)</f>
        <v>0</v>
      </c>
      <c r="K258" s="214" t="s">
        <v>22</v>
      </c>
      <c r="L258" s="69"/>
      <c r="M258" s="219" t="s">
        <v>22</v>
      </c>
      <c r="N258" s="220" t="s">
        <v>49</v>
      </c>
      <c r="O258" s="44"/>
      <c r="P258" s="221">
        <f>O258*H258</f>
        <v>0</v>
      </c>
      <c r="Q258" s="221">
        <v>4E-05</v>
      </c>
      <c r="R258" s="221">
        <f>Q258*H258</f>
        <v>0.002</v>
      </c>
      <c r="S258" s="221">
        <v>0</v>
      </c>
      <c r="T258" s="222">
        <f>S258*H258</f>
        <v>0</v>
      </c>
      <c r="AR258" s="21" t="s">
        <v>683</v>
      </c>
      <c r="AT258" s="21" t="s">
        <v>142</v>
      </c>
      <c r="AU258" s="21" t="s">
        <v>90</v>
      </c>
      <c r="AY258" s="21" t="s">
        <v>138</v>
      </c>
      <c r="BE258" s="223">
        <f>IF(N258="základní",J258,0)</f>
        <v>0</v>
      </c>
      <c r="BF258" s="223">
        <f>IF(N258="snížená",J258,0)</f>
        <v>0</v>
      </c>
      <c r="BG258" s="223">
        <f>IF(N258="zákl. přenesená",J258,0)</f>
        <v>0</v>
      </c>
      <c r="BH258" s="223">
        <f>IF(N258="sníž. přenesená",J258,0)</f>
        <v>0</v>
      </c>
      <c r="BI258" s="223">
        <f>IF(N258="nulová",J258,0)</f>
        <v>0</v>
      </c>
      <c r="BJ258" s="21" t="s">
        <v>147</v>
      </c>
      <c r="BK258" s="223">
        <f>ROUND(I258*H258,2)</f>
        <v>0</v>
      </c>
      <c r="BL258" s="21" t="s">
        <v>683</v>
      </c>
      <c r="BM258" s="21" t="s">
        <v>781</v>
      </c>
    </row>
    <row r="259" spans="2:65" s="1" customFormat="1" ht="25.5" customHeight="1">
      <c r="B259" s="43"/>
      <c r="C259" s="236" t="s">
        <v>782</v>
      </c>
      <c r="D259" s="236" t="s">
        <v>288</v>
      </c>
      <c r="E259" s="237" t="s">
        <v>783</v>
      </c>
      <c r="F259" s="238" t="s">
        <v>784</v>
      </c>
      <c r="G259" s="239" t="s">
        <v>180</v>
      </c>
      <c r="H259" s="240">
        <v>80</v>
      </c>
      <c r="I259" s="241"/>
      <c r="J259" s="242">
        <f>ROUND(I259*H259,2)</f>
        <v>0</v>
      </c>
      <c r="K259" s="238" t="s">
        <v>22</v>
      </c>
      <c r="L259" s="243"/>
      <c r="M259" s="244" t="s">
        <v>22</v>
      </c>
      <c r="N259" s="245" t="s">
        <v>49</v>
      </c>
      <c r="O259" s="44"/>
      <c r="P259" s="221">
        <f>O259*H259</f>
        <v>0</v>
      </c>
      <c r="Q259" s="221">
        <v>0</v>
      </c>
      <c r="R259" s="221">
        <f>Q259*H259</f>
        <v>0</v>
      </c>
      <c r="S259" s="221">
        <v>0</v>
      </c>
      <c r="T259" s="222">
        <f>S259*H259</f>
        <v>0</v>
      </c>
      <c r="AR259" s="21" t="s">
        <v>692</v>
      </c>
      <c r="AT259" s="21" t="s">
        <v>288</v>
      </c>
      <c r="AU259" s="21" t="s">
        <v>90</v>
      </c>
      <c r="AY259" s="21" t="s">
        <v>138</v>
      </c>
      <c r="BE259" s="223">
        <f>IF(N259="základní",J259,0)</f>
        <v>0</v>
      </c>
      <c r="BF259" s="223">
        <f>IF(N259="snížená",J259,0)</f>
        <v>0</v>
      </c>
      <c r="BG259" s="223">
        <f>IF(N259="zákl. přenesená",J259,0)</f>
        <v>0</v>
      </c>
      <c r="BH259" s="223">
        <f>IF(N259="sníž. přenesená",J259,0)</f>
        <v>0</v>
      </c>
      <c r="BI259" s="223">
        <f>IF(N259="nulová",J259,0)</f>
        <v>0</v>
      </c>
      <c r="BJ259" s="21" t="s">
        <v>147</v>
      </c>
      <c r="BK259" s="223">
        <f>ROUND(I259*H259,2)</f>
        <v>0</v>
      </c>
      <c r="BL259" s="21" t="s">
        <v>683</v>
      </c>
      <c r="BM259" s="21" t="s">
        <v>785</v>
      </c>
    </row>
    <row r="260" spans="2:65" s="1" customFormat="1" ht="16.5" customHeight="1">
      <c r="B260" s="43"/>
      <c r="C260" s="236" t="s">
        <v>786</v>
      </c>
      <c r="D260" s="236" t="s">
        <v>288</v>
      </c>
      <c r="E260" s="237" t="s">
        <v>787</v>
      </c>
      <c r="F260" s="238" t="s">
        <v>788</v>
      </c>
      <c r="G260" s="239" t="s">
        <v>180</v>
      </c>
      <c r="H260" s="240">
        <v>80</v>
      </c>
      <c r="I260" s="241"/>
      <c r="J260" s="242">
        <f>ROUND(I260*H260,2)</f>
        <v>0</v>
      </c>
      <c r="K260" s="238" t="s">
        <v>22</v>
      </c>
      <c r="L260" s="243"/>
      <c r="M260" s="244" t="s">
        <v>22</v>
      </c>
      <c r="N260" s="245" t="s">
        <v>49</v>
      </c>
      <c r="O260" s="44"/>
      <c r="P260" s="221">
        <f>O260*H260</f>
        <v>0</v>
      </c>
      <c r="Q260" s="221">
        <v>0.00013</v>
      </c>
      <c r="R260" s="221">
        <f>Q260*H260</f>
        <v>0.0104</v>
      </c>
      <c r="S260" s="221">
        <v>0</v>
      </c>
      <c r="T260" s="222">
        <f>S260*H260</f>
        <v>0</v>
      </c>
      <c r="AR260" s="21" t="s">
        <v>692</v>
      </c>
      <c r="AT260" s="21" t="s">
        <v>288</v>
      </c>
      <c r="AU260" s="21" t="s">
        <v>90</v>
      </c>
      <c r="AY260" s="21" t="s">
        <v>138</v>
      </c>
      <c r="BE260" s="223">
        <f>IF(N260="základní",J260,0)</f>
        <v>0</v>
      </c>
      <c r="BF260" s="223">
        <f>IF(N260="snížená",J260,0)</f>
        <v>0</v>
      </c>
      <c r="BG260" s="223">
        <f>IF(N260="zákl. přenesená",J260,0)</f>
        <v>0</v>
      </c>
      <c r="BH260" s="223">
        <f>IF(N260="sníž. přenesená",J260,0)</f>
        <v>0</v>
      </c>
      <c r="BI260" s="223">
        <f>IF(N260="nulová",J260,0)</f>
        <v>0</v>
      </c>
      <c r="BJ260" s="21" t="s">
        <v>147</v>
      </c>
      <c r="BK260" s="223">
        <f>ROUND(I260*H260,2)</f>
        <v>0</v>
      </c>
      <c r="BL260" s="21" t="s">
        <v>683</v>
      </c>
      <c r="BM260" s="21" t="s">
        <v>789</v>
      </c>
    </row>
    <row r="261" spans="2:65" s="1" customFormat="1" ht="16.5" customHeight="1">
      <c r="B261" s="43"/>
      <c r="C261" s="212" t="s">
        <v>790</v>
      </c>
      <c r="D261" s="212" t="s">
        <v>142</v>
      </c>
      <c r="E261" s="213" t="s">
        <v>791</v>
      </c>
      <c r="F261" s="214" t="s">
        <v>792</v>
      </c>
      <c r="G261" s="215" t="s">
        <v>302</v>
      </c>
      <c r="H261" s="216">
        <v>4</v>
      </c>
      <c r="I261" s="217"/>
      <c r="J261" s="218">
        <f>ROUND(I261*H261,2)</f>
        <v>0</v>
      </c>
      <c r="K261" s="214" t="s">
        <v>22</v>
      </c>
      <c r="L261" s="69"/>
      <c r="M261" s="219" t="s">
        <v>22</v>
      </c>
      <c r="N261" s="220" t="s">
        <v>49</v>
      </c>
      <c r="O261" s="44"/>
      <c r="P261" s="221">
        <f>O261*H261</f>
        <v>0</v>
      </c>
      <c r="Q261" s="221">
        <v>0</v>
      </c>
      <c r="R261" s="221">
        <f>Q261*H261</f>
        <v>0</v>
      </c>
      <c r="S261" s="221">
        <v>0</v>
      </c>
      <c r="T261" s="222">
        <f>S261*H261</f>
        <v>0</v>
      </c>
      <c r="AR261" s="21" t="s">
        <v>683</v>
      </c>
      <c r="AT261" s="21" t="s">
        <v>142</v>
      </c>
      <c r="AU261" s="21" t="s">
        <v>90</v>
      </c>
      <c r="AY261" s="21" t="s">
        <v>138</v>
      </c>
      <c r="BE261" s="223">
        <f>IF(N261="základní",J261,0)</f>
        <v>0</v>
      </c>
      <c r="BF261" s="223">
        <f>IF(N261="snížená",J261,0)</f>
        <v>0</v>
      </c>
      <c r="BG261" s="223">
        <f>IF(N261="zákl. přenesená",J261,0)</f>
        <v>0</v>
      </c>
      <c r="BH261" s="223">
        <f>IF(N261="sníž. přenesená",J261,0)</f>
        <v>0</v>
      </c>
      <c r="BI261" s="223">
        <f>IF(N261="nulová",J261,0)</f>
        <v>0</v>
      </c>
      <c r="BJ261" s="21" t="s">
        <v>147</v>
      </c>
      <c r="BK261" s="223">
        <f>ROUND(I261*H261,2)</f>
        <v>0</v>
      </c>
      <c r="BL261" s="21" t="s">
        <v>683</v>
      </c>
      <c r="BM261" s="21" t="s">
        <v>793</v>
      </c>
    </row>
    <row r="262" spans="2:65" s="1" customFormat="1" ht="16.5" customHeight="1">
      <c r="B262" s="43"/>
      <c r="C262" s="212" t="s">
        <v>794</v>
      </c>
      <c r="D262" s="212" t="s">
        <v>142</v>
      </c>
      <c r="E262" s="213" t="s">
        <v>795</v>
      </c>
      <c r="F262" s="214" t="s">
        <v>796</v>
      </c>
      <c r="G262" s="215" t="s">
        <v>302</v>
      </c>
      <c r="H262" s="216">
        <v>4</v>
      </c>
      <c r="I262" s="217"/>
      <c r="J262" s="218">
        <f>ROUND(I262*H262,2)</f>
        <v>0</v>
      </c>
      <c r="K262" s="214" t="s">
        <v>22</v>
      </c>
      <c r="L262" s="69"/>
      <c r="M262" s="219" t="s">
        <v>22</v>
      </c>
      <c r="N262" s="220" t="s">
        <v>49</v>
      </c>
      <c r="O262" s="44"/>
      <c r="P262" s="221">
        <f>O262*H262</f>
        <v>0</v>
      </c>
      <c r="Q262" s="221">
        <v>0</v>
      </c>
      <c r="R262" s="221">
        <f>Q262*H262</f>
        <v>0</v>
      </c>
      <c r="S262" s="221">
        <v>0</v>
      </c>
      <c r="T262" s="222">
        <f>S262*H262</f>
        <v>0</v>
      </c>
      <c r="AR262" s="21" t="s">
        <v>683</v>
      </c>
      <c r="AT262" s="21" t="s">
        <v>142</v>
      </c>
      <c r="AU262" s="21" t="s">
        <v>90</v>
      </c>
      <c r="AY262" s="21" t="s">
        <v>138</v>
      </c>
      <c r="BE262" s="223">
        <f>IF(N262="základní",J262,0)</f>
        <v>0</v>
      </c>
      <c r="BF262" s="223">
        <f>IF(N262="snížená",J262,0)</f>
        <v>0</v>
      </c>
      <c r="BG262" s="223">
        <f>IF(N262="zákl. přenesená",J262,0)</f>
        <v>0</v>
      </c>
      <c r="BH262" s="223">
        <f>IF(N262="sníž. přenesená",J262,0)</f>
        <v>0</v>
      </c>
      <c r="BI262" s="223">
        <f>IF(N262="nulová",J262,0)</f>
        <v>0</v>
      </c>
      <c r="BJ262" s="21" t="s">
        <v>147</v>
      </c>
      <c r="BK262" s="223">
        <f>ROUND(I262*H262,2)</f>
        <v>0</v>
      </c>
      <c r="BL262" s="21" t="s">
        <v>683</v>
      </c>
      <c r="BM262" s="21" t="s">
        <v>797</v>
      </c>
    </row>
    <row r="263" spans="2:65" s="1" customFormat="1" ht="16.5" customHeight="1">
      <c r="B263" s="43"/>
      <c r="C263" s="212" t="s">
        <v>798</v>
      </c>
      <c r="D263" s="212" t="s">
        <v>142</v>
      </c>
      <c r="E263" s="213" t="s">
        <v>799</v>
      </c>
      <c r="F263" s="214" t="s">
        <v>800</v>
      </c>
      <c r="G263" s="215" t="s">
        <v>584</v>
      </c>
      <c r="H263" s="216">
        <v>1</v>
      </c>
      <c r="I263" s="217"/>
      <c r="J263" s="218">
        <f>ROUND(I263*H263,2)</f>
        <v>0</v>
      </c>
      <c r="K263" s="214" t="s">
        <v>22</v>
      </c>
      <c r="L263" s="69"/>
      <c r="M263" s="219" t="s">
        <v>22</v>
      </c>
      <c r="N263" s="220" t="s">
        <v>49</v>
      </c>
      <c r="O263" s="44"/>
      <c r="P263" s="221">
        <f>O263*H263</f>
        <v>0</v>
      </c>
      <c r="Q263" s="221">
        <v>0</v>
      </c>
      <c r="R263" s="221">
        <f>Q263*H263</f>
        <v>0</v>
      </c>
      <c r="S263" s="221">
        <v>0</v>
      </c>
      <c r="T263" s="222">
        <f>S263*H263</f>
        <v>0</v>
      </c>
      <c r="AR263" s="21" t="s">
        <v>801</v>
      </c>
      <c r="AT263" s="21" t="s">
        <v>142</v>
      </c>
      <c r="AU263" s="21" t="s">
        <v>90</v>
      </c>
      <c r="AY263" s="21" t="s">
        <v>138</v>
      </c>
      <c r="BE263" s="223">
        <f>IF(N263="základní",J263,0)</f>
        <v>0</v>
      </c>
      <c r="BF263" s="223">
        <f>IF(N263="snížená",J263,0)</f>
        <v>0</v>
      </c>
      <c r="BG263" s="223">
        <f>IF(N263="zákl. přenesená",J263,0)</f>
        <v>0</v>
      </c>
      <c r="BH263" s="223">
        <f>IF(N263="sníž. přenesená",J263,0)</f>
        <v>0</v>
      </c>
      <c r="BI263" s="223">
        <f>IF(N263="nulová",J263,0)</f>
        <v>0</v>
      </c>
      <c r="BJ263" s="21" t="s">
        <v>147</v>
      </c>
      <c r="BK263" s="223">
        <f>ROUND(I263*H263,2)</f>
        <v>0</v>
      </c>
      <c r="BL263" s="21" t="s">
        <v>801</v>
      </c>
      <c r="BM263" s="21" t="s">
        <v>802</v>
      </c>
    </row>
    <row r="264" spans="2:63" s="10" customFormat="1" ht="29.85" customHeight="1">
      <c r="B264" s="196"/>
      <c r="C264" s="197"/>
      <c r="D264" s="198" t="s">
        <v>75</v>
      </c>
      <c r="E264" s="210" t="s">
        <v>803</v>
      </c>
      <c r="F264" s="210" t="s">
        <v>804</v>
      </c>
      <c r="G264" s="197"/>
      <c r="H264" s="197"/>
      <c r="I264" s="200"/>
      <c r="J264" s="211">
        <f>BK264</f>
        <v>0</v>
      </c>
      <c r="K264" s="197"/>
      <c r="L264" s="202"/>
      <c r="M264" s="203"/>
      <c r="N264" s="204"/>
      <c r="O264" s="204"/>
      <c r="P264" s="205">
        <f>SUM(P265:P274)</f>
        <v>0</v>
      </c>
      <c r="Q264" s="204"/>
      <c r="R264" s="205">
        <f>SUM(R265:R274)</f>
        <v>0.5447373999999999</v>
      </c>
      <c r="S264" s="204"/>
      <c r="T264" s="206">
        <f>SUM(T265:T274)</f>
        <v>2.2430948999999996</v>
      </c>
      <c r="AR264" s="207" t="s">
        <v>90</v>
      </c>
      <c r="AT264" s="208" t="s">
        <v>75</v>
      </c>
      <c r="AU264" s="208" t="s">
        <v>24</v>
      </c>
      <c r="AY264" s="207" t="s">
        <v>138</v>
      </c>
      <c r="BK264" s="209">
        <f>SUM(BK265:BK274)</f>
        <v>0</v>
      </c>
    </row>
    <row r="265" spans="2:65" s="1" customFormat="1" ht="16.5" customHeight="1">
      <c r="B265" s="43"/>
      <c r="C265" s="212" t="s">
        <v>805</v>
      </c>
      <c r="D265" s="212" t="s">
        <v>142</v>
      </c>
      <c r="E265" s="213" t="s">
        <v>806</v>
      </c>
      <c r="F265" s="214" t="s">
        <v>807</v>
      </c>
      <c r="G265" s="215" t="s">
        <v>145</v>
      </c>
      <c r="H265" s="216">
        <v>26.97</v>
      </c>
      <c r="I265" s="217"/>
      <c r="J265" s="218">
        <f>ROUND(I265*H265,2)</f>
        <v>0</v>
      </c>
      <c r="K265" s="214" t="s">
        <v>22</v>
      </c>
      <c r="L265" s="69"/>
      <c r="M265" s="219" t="s">
        <v>22</v>
      </c>
      <c r="N265" s="220" t="s">
        <v>49</v>
      </c>
      <c r="O265" s="44"/>
      <c r="P265" s="221">
        <f>O265*H265</f>
        <v>0</v>
      </c>
      <c r="Q265" s="221">
        <v>0</v>
      </c>
      <c r="R265" s="221">
        <f>Q265*H265</f>
        <v>0</v>
      </c>
      <c r="S265" s="221">
        <v>0.08317</v>
      </c>
      <c r="T265" s="222">
        <f>S265*H265</f>
        <v>2.2430948999999996</v>
      </c>
      <c r="AR265" s="21" t="s">
        <v>270</v>
      </c>
      <c r="AT265" s="21" t="s">
        <v>142</v>
      </c>
      <c r="AU265" s="21" t="s">
        <v>90</v>
      </c>
      <c r="AY265" s="21" t="s">
        <v>138</v>
      </c>
      <c r="BE265" s="223">
        <f>IF(N265="základní",J265,0)</f>
        <v>0</v>
      </c>
      <c r="BF265" s="223">
        <f>IF(N265="snížená",J265,0)</f>
        <v>0</v>
      </c>
      <c r="BG265" s="223">
        <f>IF(N265="zákl. přenesená",J265,0)</f>
        <v>0</v>
      </c>
      <c r="BH265" s="223">
        <f>IF(N265="sníž. přenesená",J265,0)</f>
        <v>0</v>
      </c>
      <c r="BI265" s="223">
        <f>IF(N265="nulová",J265,0)</f>
        <v>0</v>
      </c>
      <c r="BJ265" s="21" t="s">
        <v>147</v>
      </c>
      <c r="BK265" s="223">
        <f>ROUND(I265*H265,2)</f>
        <v>0</v>
      </c>
      <c r="BL265" s="21" t="s">
        <v>270</v>
      </c>
      <c r="BM265" s="21" t="s">
        <v>808</v>
      </c>
    </row>
    <row r="266" spans="2:65" s="1" customFormat="1" ht="25.5" customHeight="1">
      <c r="B266" s="43"/>
      <c r="C266" s="212" t="s">
        <v>683</v>
      </c>
      <c r="D266" s="212" t="s">
        <v>142</v>
      </c>
      <c r="E266" s="213" t="s">
        <v>809</v>
      </c>
      <c r="F266" s="214" t="s">
        <v>810</v>
      </c>
      <c r="G266" s="215" t="s">
        <v>145</v>
      </c>
      <c r="H266" s="216">
        <v>26.97</v>
      </c>
      <c r="I266" s="217"/>
      <c r="J266" s="218">
        <f>ROUND(I266*H266,2)</f>
        <v>0</v>
      </c>
      <c r="K266" s="214" t="s">
        <v>22</v>
      </c>
      <c r="L266" s="69"/>
      <c r="M266" s="219" t="s">
        <v>22</v>
      </c>
      <c r="N266" s="220" t="s">
        <v>49</v>
      </c>
      <c r="O266" s="44"/>
      <c r="P266" s="221">
        <f>O266*H266</f>
        <v>0</v>
      </c>
      <c r="Q266" s="221">
        <v>0.00372</v>
      </c>
      <c r="R266" s="221">
        <f>Q266*H266</f>
        <v>0.1003284</v>
      </c>
      <c r="S266" s="221">
        <v>0</v>
      </c>
      <c r="T266" s="222">
        <f>S266*H266</f>
        <v>0</v>
      </c>
      <c r="AR266" s="21" t="s">
        <v>270</v>
      </c>
      <c r="AT266" s="21" t="s">
        <v>142</v>
      </c>
      <c r="AU266" s="21" t="s">
        <v>90</v>
      </c>
      <c r="AY266" s="21" t="s">
        <v>138</v>
      </c>
      <c r="BE266" s="223">
        <f>IF(N266="základní",J266,0)</f>
        <v>0</v>
      </c>
      <c r="BF266" s="223">
        <f>IF(N266="snížená",J266,0)</f>
        <v>0</v>
      </c>
      <c r="BG266" s="223">
        <f>IF(N266="zákl. přenesená",J266,0)</f>
        <v>0</v>
      </c>
      <c r="BH266" s="223">
        <f>IF(N266="sníž. přenesená",J266,0)</f>
        <v>0</v>
      </c>
      <c r="BI266" s="223">
        <f>IF(N266="nulová",J266,0)</f>
        <v>0</v>
      </c>
      <c r="BJ266" s="21" t="s">
        <v>147</v>
      </c>
      <c r="BK266" s="223">
        <f>ROUND(I266*H266,2)</f>
        <v>0</v>
      </c>
      <c r="BL266" s="21" t="s">
        <v>270</v>
      </c>
      <c r="BM266" s="21" t="s">
        <v>811</v>
      </c>
    </row>
    <row r="267" spans="2:65" s="1" customFormat="1" ht="16.5" customHeight="1">
      <c r="B267" s="43"/>
      <c r="C267" s="236" t="s">
        <v>812</v>
      </c>
      <c r="D267" s="236" t="s">
        <v>288</v>
      </c>
      <c r="E267" s="237" t="s">
        <v>813</v>
      </c>
      <c r="F267" s="238" t="s">
        <v>814</v>
      </c>
      <c r="G267" s="239" t="s">
        <v>145</v>
      </c>
      <c r="H267" s="240">
        <v>28.049</v>
      </c>
      <c r="I267" s="241"/>
      <c r="J267" s="242">
        <f>ROUND(I267*H267,2)</f>
        <v>0</v>
      </c>
      <c r="K267" s="238" t="s">
        <v>22</v>
      </c>
      <c r="L267" s="243"/>
      <c r="M267" s="244" t="s">
        <v>22</v>
      </c>
      <c r="N267" s="245" t="s">
        <v>49</v>
      </c>
      <c r="O267" s="44"/>
      <c r="P267" s="221">
        <f>O267*H267</f>
        <v>0</v>
      </c>
      <c r="Q267" s="221">
        <v>0.0155</v>
      </c>
      <c r="R267" s="221">
        <f>Q267*H267</f>
        <v>0.43475949999999997</v>
      </c>
      <c r="S267" s="221">
        <v>0</v>
      </c>
      <c r="T267" s="222">
        <f>S267*H267</f>
        <v>0</v>
      </c>
      <c r="AR267" s="21" t="s">
        <v>248</v>
      </c>
      <c r="AT267" s="21" t="s">
        <v>288</v>
      </c>
      <c r="AU267" s="21" t="s">
        <v>90</v>
      </c>
      <c r="AY267" s="21" t="s">
        <v>138</v>
      </c>
      <c r="BE267" s="223">
        <f>IF(N267="základní",J267,0)</f>
        <v>0</v>
      </c>
      <c r="BF267" s="223">
        <f>IF(N267="snížená",J267,0)</f>
        <v>0</v>
      </c>
      <c r="BG267" s="223">
        <f>IF(N267="zákl. přenesená",J267,0)</f>
        <v>0</v>
      </c>
      <c r="BH267" s="223">
        <f>IF(N267="sníž. přenesená",J267,0)</f>
        <v>0</v>
      </c>
      <c r="BI267" s="223">
        <f>IF(N267="nulová",J267,0)</f>
        <v>0</v>
      </c>
      <c r="BJ267" s="21" t="s">
        <v>147</v>
      </c>
      <c r="BK267" s="223">
        <f>ROUND(I267*H267,2)</f>
        <v>0</v>
      </c>
      <c r="BL267" s="21" t="s">
        <v>270</v>
      </c>
      <c r="BM267" s="21" t="s">
        <v>815</v>
      </c>
    </row>
    <row r="268" spans="2:51" s="11" customFormat="1" ht="13.5">
      <c r="B268" s="224"/>
      <c r="C268" s="225"/>
      <c r="D268" s="226" t="s">
        <v>242</v>
      </c>
      <c r="E268" s="225"/>
      <c r="F268" s="227" t="s">
        <v>816</v>
      </c>
      <c r="G268" s="225"/>
      <c r="H268" s="228">
        <v>28.049</v>
      </c>
      <c r="I268" s="229"/>
      <c r="J268" s="225"/>
      <c r="K268" s="225"/>
      <c r="L268" s="230"/>
      <c r="M268" s="231"/>
      <c r="N268" s="232"/>
      <c r="O268" s="232"/>
      <c r="P268" s="232"/>
      <c r="Q268" s="232"/>
      <c r="R268" s="232"/>
      <c r="S268" s="232"/>
      <c r="T268" s="233"/>
      <c r="AT268" s="234" t="s">
        <v>242</v>
      </c>
      <c r="AU268" s="234" t="s">
        <v>90</v>
      </c>
      <c r="AV268" s="11" t="s">
        <v>90</v>
      </c>
      <c r="AW268" s="11" t="s">
        <v>6</v>
      </c>
      <c r="AX268" s="11" t="s">
        <v>24</v>
      </c>
      <c r="AY268" s="234" t="s">
        <v>138</v>
      </c>
    </row>
    <row r="269" spans="2:65" s="1" customFormat="1" ht="16.5" customHeight="1">
      <c r="B269" s="43"/>
      <c r="C269" s="212" t="s">
        <v>817</v>
      </c>
      <c r="D269" s="212" t="s">
        <v>142</v>
      </c>
      <c r="E269" s="213" t="s">
        <v>818</v>
      </c>
      <c r="F269" s="214" t="s">
        <v>819</v>
      </c>
      <c r="G269" s="215" t="s">
        <v>145</v>
      </c>
      <c r="H269" s="216">
        <v>0.984</v>
      </c>
      <c r="I269" s="217"/>
      <c r="J269" s="218">
        <f>ROUND(I269*H269,2)</f>
        <v>0</v>
      </c>
      <c r="K269" s="214" t="s">
        <v>146</v>
      </c>
      <c r="L269" s="69"/>
      <c r="M269" s="219" t="s">
        <v>22</v>
      </c>
      <c r="N269" s="220" t="s">
        <v>49</v>
      </c>
      <c r="O269" s="44"/>
      <c r="P269" s="221">
        <f>O269*H269</f>
        <v>0</v>
      </c>
      <c r="Q269" s="221">
        <v>0</v>
      </c>
      <c r="R269" s="221">
        <f>Q269*H269</f>
        <v>0</v>
      </c>
      <c r="S269" s="221">
        <v>0</v>
      </c>
      <c r="T269" s="222">
        <f>S269*H269</f>
        <v>0</v>
      </c>
      <c r="AR269" s="21" t="s">
        <v>270</v>
      </c>
      <c r="AT269" s="21" t="s">
        <v>142</v>
      </c>
      <c r="AU269" s="21" t="s">
        <v>90</v>
      </c>
      <c r="AY269" s="21" t="s">
        <v>138</v>
      </c>
      <c r="BE269" s="223">
        <f>IF(N269="základní",J269,0)</f>
        <v>0</v>
      </c>
      <c r="BF269" s="223">
        <f>IF(N269="snížená",J269,0)</f>
        <v>0</v>
      </c>
      <c r="BG269" s="223">
        <f>IF(N269="zákl. přenesená",J269,0)</f>
        <v>0</v>
      </c>
      <c r="BH269" s="223">
        <f>IF(N269="sníž. přenesená",J269,0)</f>
        <v>0</v>
      </c>
      <c r="BI269" s="223">
        <f>IF(N269="nulová",J269,0)</f>
        <v>0</v>
      </c>
      <c r="BJ269" s="21" t="s">
        <v>147</v>
      </c>
      <c r="BK269" s="223">
        <f>ROUND(I269*H269,2)</f>
        <v>0</v>
      </c>
      <c r="BL269" s="21" t="s">
        <v>270</v>
      </c>
      <c r="BM269" s="21" t="s">
        <v>820</v>
      </c>
    </row>
    <row r="270" spans="2:65" s="1" customFormat="1" ht="16.5" customHeight="1">
      <c r="B270" s="43"/>
      <c r="C270" s="212" t="s">
        <v>821</v>
      </c>
      <c r="D270" s="212" t="s">
        <v>142</v>
      </c>
      <c r="E270" s="213" t="s">
        <v>822</v>
      </c>
      <c r="F270" s="214" t="s">
        <v>823</v>
      </c>
      <c r="G270" s="215" t="s">
        <v>145</v>
      </c>
      <c r="H270" s="216">
        <v>4.92</v>
      </c>
      <c r="I270" s="217"/>
      <c r="J270" s="218">
        <f>ROUND(I270*H270,2)</f>
        <v>0</v>
      </c>
      <c r="K270" s="214" t="s">
        <v>146</v>
      </c>
      <c r="L270" s="69"/>
      <c r="M270" s="219" t="s">
        <v>22</v>
      </c>
      <c r="N270" s="220" t="s">
        <v>49</v>
      </c>
      <c r="O270" s="44"/>
      <c r="P270" s="221">
        <f>O270*H270</f>
        <v>0</v>
      </c>
      <c r="Q270" s="221">
        <v>0</v>
      </c>
      <c r="R270" s="221">
        <f>Q270*H270</f>
        <v>0</v>
      </c>
      <c r="S270" s="221">
        <v>0</v>
      </c>
      <c r="T270" s="222">
        <f>S270*H270</f>
        <v>0</v>
      </c>
      <c r="AR270" s="21" t="s">
        <v>270</v>
      </c>
      <c r="AT270" s="21" t="s">
        <v>142</v>
      </c>
      <c r="AU270" s="21" t="s">
        <v>90</v>
      </c>
      <c r="AY270" s="21" t="s">
        <v>138</v>
      </c>
      <c r="BE270" s="223">
        <f>IF(N270="základní",J270,0)</f>
        <v>0</v>
      </c>
      <c r="BF270" s="223">
        <f>IF(N270="snížená",J270,0)</f>
        <v>0</v>
      </c>
      <c r="BG270" s="223">
        <f>IF(N270="zákl. přenesená",J270,0)</f>
        <v>0</v>
      </c>
      <c r="BH270" s="223">
        <f>IF(N270="sníž. přenesená",J270,0)</f>
        <v>0</v>
      </c>
      <c r="BI270" s="223">
        <f>IF(N270="nulová",J270,0)</f>
        <v>0</v>
      </c>
      <c r="BJ270" s="21" t="s">
        <v>147</v>
      </c>
      <c r="BK270" s="223">
        <f>ROUND(I270*H270,2)</f>
        <v>0</v>
      </c>
      <c r="BL270" s="21" t="s">
        <v>270</v>
      </c>
      <c r="BM270" s="21" t="s">
        <v>824</v>
      </c>
    </row>
    <row r="271" spans="2:65" s="1" customFormat="1" ht="16.5" customHeight="1">
      <c r="B271" s="43"/>
      <c r="C271" s="212" t="s">
        <v>825</v>
      </c>
      <c r="D271" s="212" t="s">
        <v>142</v>
      </c>
      <c r="E271" s="213" t="s">
        <v>826</v>
      </c>
      <c r="F271" s="214" t="s">
        <v>827</v>
      </c>
      <c r="G271" s="215" t="s">
        <v>145</v>
      </c>
      <c r="H271" s="216">
        <v>26.97</v>
      </c>
      <c r="I271" s="217"/>
      <c r="J271" s="218">
        <f>ROUND(I271*H271,2)</f>
        <v>0</v>
      </c>
      <c r="K271" s="214" t="s">
        <v>146</v>
      </c>
      <c r="L271" s="69"/>
      <c r="M271" s="219" t="s">
        <v>22</v>
      </c>
      <c r="N271" s="220" t="s">
        <v>49</v>
      </c>
      <c r="O271" s="44"/>
      <c r="P271" s="221">
        <f>O271*H271</f>
        <v>0</v>
      </c>
      <c r="Q271" s="221">
        <v>0.0003</v>
      </c>
      <c r="R271" s="221">
        <f>Q271*H271</f>
        <v>0.008091</v>
      </c>
      <c r="S271" s="221">
        <v>0</v>
      </c>
      <c r="T271" s="222">
        <f>S271*H271</f>
        <v>0</v>
      </c>
      <c r="AR271" s="21" t="s">
        <v>270</v>
      </c>
      <c r="AT271" s="21" t="s">
        <v>142</v>
      </c>
      <c r="AU271" s="21" t="s">
        <v>90</v>
      </c>
      <c r="AY271" s="21" t="s">
        <v>138</v>
      </c>
      <c r="BE271" s="223">
        <f>IF(N271="základní",J271,0)</f>
        <v>0</v>
      </c>
      <c r="BF271" s="223">
        <f>IF(N271="snížená",J271,0)</f>
        <v>0</v>
      </c>
      <c r="BG271" s="223">
        <f>IF(N271="zákl. přenesená",J271,0)</f>
        <v>0</v>
      </c>
      <c r="BH271" s="223">
        <f>IF(N271="sníž. přenesená",J271,0)</f>
        <v>0</v>
      </c>
      <c r="BI271" s="223">
        <f>IF(N271="nulová",J271,0)</f>
        <v>0</v>
      </c>
      <c r="BJ271" s="21" t="s">
        <v>147</v>
      </c>
      <c r="BK271" s="223">
        <f>ROUND(I271*H271,2)</f>
        <v>0</v>
      </c>
      <c r="BL271" s="21" t="s">
        <v>270</v>
      </c>
      <c r="BM271" s="21" t="s">
        <v>828</v>
      </c>
    </row>
    <row r="272" spans="2:65" s="1" customFormat="1" ht="16.5" customHeight="1">
      <c r="B272" s="43"/>
      <c r="C272" s="212" t="s">
        <v>829</v>
      </c>
      <c r="D272" s="212" t="s">
        <v>142</v>
      </c>
      <c r="E272" s="213" t="s">
        <v>830</v>
      </c>
      <c r="F272" s="214" t="s">
        <v>831</v>
      </c>
      <c r="G272" s="215" t="s">
        <v>180</v>
      </c>
      <c r="H272" s="216">
        <v>51.95</v>
      </c>
      <c r="I272" s="217"/>
      <c r="J272" s="218">
        <f>ROUND(I272*H272,2)</f>
        <v>0</v>
      </c>
      <c r="K272" s="214" t="s">
        <v>146</v>
      </c>
      <c r="L272" s="69"/>
      <c r="M272" s="219" t="s">
        <v>22</v>
      </c>
      <c r="N272" s="220" t="s">
        <v>49</v>
      </c>
      <c r="O272" s="44"/>
      <c r="P272" s="221">
        <f>O272*H272</f>
        <v>0</v>
      </c>
      <c r="Q272" s="221">
        <v>3E-05</v>
      </c>
      <c r="R272" s="221">
        <f>Q272*H272</f>
        <v>0.0015585000000000002</v>
      </c>
      <c r="S272" s="221">
        <v>0</v>
      </c>
      <c r="T272" s="222">
        <f>S272*H272</f>
        <v>0</v>
      </c>
      <c r="AR272" s="21" t="s">
        <v>270</v>
      </c>
      <c r="AT272" s="21" t="s">
        <v>142</v>
      </c>
      <c r="AU272" s="21" t="s">
        <v>90</v>
      </c>
      <c r="AY272" s="21" t="s">
        <v>138</v>
      </c>
      <c r="BE272" s="223">
        <f>IF(N272="základní",J272,0)</f>
        <v>0</v>
      </c>
      <c r="BF272" s="223">
        <f>IF(N272="snížená",J272,0)</f>
        <v>0</v>
      </c>
      <c r="BG272" s="223">
        <f>IF(N272="zákl. přenesená",J272,0)</f>
        <v>0</v>
      </c>
      <c r="BH272" s="223">
        <f>IF(N272="sníž. přenesená",J272,0)</f>
        <v>0</v>
      </c>
      <c r="BI272" s="223">
        <f>IF(N272="nulová",J272,0)</f>
        <v>0</v>
      </c>
      <c r="BJ272" s="21" t="s">
        <v>147</v>
      </c>
      <c r="BK272" s="223">
        <f>ROUND(I272*H272,2)</f>
        <v>0</v>
      </c>
      <c r="BL272" s="21" t="s">
        <v>270</v>
      </c>
      <c r="BM272" s="21" t="s">
        <v>832</v>
      </c>
    </row>
    <row r="273" spans="2:65" s="1" customFormat="1" ht="16.5" customHeight="1">
      <c r="B273" s="43"/>
      <c r="C273" s="212" t="s">
        <v>833</v>
      </c>
      <c r="D273" s="212" t="s">
        <v>142</v>
      </c>
      <c r="E273" s="213" t="s">
        <v>834</v>
      </c>
      <c r="F273" s="214" t="s">
        <v>835</v>
      </c>
      <c r="G273" s="215" t="s">
        <v>316</v>
      </c>
      <c r="H273" s="216">
        <v>51.95</v>
      </c>
      <c r="I273" s="217"/>
      <c r="J273" s="218">
        <f>ROUND(I273*H273,2)</f>
        <v>0</v>
      </c>
      <c r="K273" s="214" t="s">
        <v>146</v>
      </c>
      <c r="L273" s="69"/>
      <c r="M273" s="219" t="s">
        <v>22</v>
      </c>
      <c r="N273" s="220" t="s">
        <v>49</v>
      </c>
      <c r="O273" s="44"/>
      <c r="P273" s="221">
        <f>O273*H273</f>
        <v>0</v>
      </c>
      <c r="Q273" s="221">
        <v>0</v>
      </c>
      <c r="R273" s="221">
        <f>Q273*H273</f>
        <v>0</v>
      </c>
      <c r="S273" s="221">
        <v>0</v>
      </c>
      <c r="T273" s="222">
        <f>S273*H273</f>
        <v>0</v>
      </c>
      <c r="AR273" s="21" t="s">
        <v>270</v>
      </c>
      <c r="AT273" s="21" t="s">
        <v>142</v>
      </c>
      <c r="AU273" s="21" t="s">
        <v>90</v>
      </c>
      <c r="AY273" s="21" t="s">
        <v>138</v>
      </c>
      <c r="BE273" s="223">
        <f>IF(N273="základní",J273,0)</f>
        <v>0</v>
      </c>
      <c r="BF273" s="223">
        <f>IF(N273="snížená",J273,0)</f>
        <v>0</v>
      </c>
      <c r="BG273" s="223">
        <f>IF(N273="zákl. přenesená",J273,0)</f>
        <v>0</v>
      </c>
      <c r="BH273" s="223">
        <f>IF(N273="sníž. přenesená",J273,0)</f>
        <v>0</v>
      </c>
      <c r="BI273" s="223">
        <f>IF(N273="nulová",J273,0)</f>
        <v>0</v>
      </c>
      <c r="BJ273" s="21" t="s">
        <v>147</v>
      </c>
      <c r="BK273" s="223">
        <f>ROUND(I273*H273,2)</f>
        <v>0</v>
      </c>
      <c r="BL273" s="21" t="s">
        <v>270</v>
      </c>
      <c r="BM273" s="21" t="s">
        <v>836</v>
      </c>
    </row>
    <row r="274" spans="2:65" s="1" customFormat="1" ht="25.5" customHeight="1">
      <c r="B274" s="43"/>
      <c r="C274" s="212" t="s">
        <v>837</v>
      </c>
      <c r="D274" s="212" t="s">
        <v>142</v>
      </c>
      <c r="E274" s="213" t="s">
        <v>838</v>
      </c>
      <c r="F274" s="214" t="s">
        <v>839</v>
      </c>
      <c r="G274" s="215" t="s">
        <v>279</v>
      </c>
      <c r="H274" s="235"/>
      <c r="I274" s="217"/>
      <c r="J274" s="218">
        <f>ROUND(I274*H274,2)</f>
        <v>0</v>
      </c>
      <c r="K274" s="214" t="s">
        <v>22</v>
      </c>
      <c r="L274" s="69"/>
      <c r="M274" s="219" t="s">
        <v>22</v>
      </c>
      <c r="N274" s="220" t="s">
        <v>49</v>
      </c>
      <c r="O274" s="44"/>
      <c r="P274" s="221">
        <f>O274*H274</f>
        <v>0</v>
      </c>
      <c r="Q274" s="221">
        <v>0</v>
      </c>
      <c r="R274" s="221">
        <f>Q274*H274</f>
        <v>0</v>
      </c>
      <c r="S274" s="221">
        <v>0</v>
      </c>
      <c r="T274" s="222">
        <f>S274*H274</f>
        <v>0</v>
      </c>
      <c r="AR274" s="21" t="s">
        <v>270</v>
      </c>
      <c r="AT274" s="21" t="s">
        <v>142</v>
      </c>
      <c r="AU274" s="21" t="s">
        <v>90</v>
      </c>
      <c r="AY274" s="21" t="s">
        <v>138</v>
      </c>
      <c r="BE274" s="223">
        <f>IF(N274="základní",J274,0)</f>
        <v>0</v>
      </c>
      <c r="BF274" s="223">
        <f>IF(N274="snížená",J274,0)</f>
        <v>0</v>
      </c>
      <c r="BG274" s="223">
        <f>IF(N274="zákl. přenesená",J274,0)</f>
        <v>0</v>
      </c>
      <c r="BH274" s="223">
        <f>IF(N274="sníž. přenesená",J274,0)</f>
        <v>0</v>
      </c>
      <c r="BI274" s="223">
        <f>IF(N274="nulová",J274,0)</f>
        <v>0</v>
      </c>
      <c r="BJ274" s="21" t="s">
        <v>147</v>
      </c>
      <c r="BK274" s="223">
        <f>ROUND(I274*H274,2)</f>
        <v>0</v>
      </c>
      <c r="BL274" s="21" t="s">
        <v>270</v>
      </c>
      <c r="BM274" s="21" t="s">
        <v>840</v>
      </c>
    </row>
    <row r="275" spans="2:63" s="10" customFormat="1" ht="29.85" customHeight="1">
      <c r="B275" s="196"/>
      <c r="C275" s="197"/>
      <c r="D275" s="198" t="s">
        <v>75</v>
      </c>
      <c r="E275" s="210" t="s">
        <v>841</v>
      </c>
      <c r="F275" s="210" t="s">
        <v>842</v>
      </c>
      <c r="G275" s="197"/>
      <c r="H275" s="197"/>
      <c r="I275" s="200"/>
      <c r="J275" s="211">
        <f>BK275</f>
        <v>0</v>
      </c>
      <c r="K275" s="197"/>
      <c r="L275" s="202"/>
      <c r="M275" s="203"/>
      <c r="N275" s="204"/>
      <c r="O275" s="204"/>
      <c r="P275" s="205">
        <f>SUM(P276:P284)</f>
        <v>0</v>
      </c>
      <c r="Q275" s="204"/>
      <c r="R275" s="205">
        <f>SUM(R276:R284)</f>
        <v>2.6314613999999996</v>
      </c>
      <c r="S275" s="204"/>
      <c r="T275" s="206">
        <f>SUM(T276:T284)</f>
        <v>6.5782788000000005</v>
      </c>
      <c r="AR275" s="207" t="s">
        <v>90</v>
      </c>
      <c r="AT275" s="208" t="s">
        <v>75</v>
      </c>
      <c r="AU275" s="208" t="s">
        <v>24</v>
      </c>
      <c r="AY275" s="207" t="s">
        <v>138</v>
      </c>
      <c r="BK275" s="209">
        <f>SUM(BK276:BK284)</f>
        <v>0</v>
      </c>
    </row>
    <row r="276" spans="2:65" s="1" customFormat="1" ht="16.5" customHeight="1">
      <c r="B276" s="43"/>
      <c r="C276" s="212" t="s">
        <v>843</v>
      </c>
      <c r="D276" s="212" t="s">
        <v>142</v>
      </c>
      <c r="E276" s="213" t="s">
        <v>844</v>
      </c>
      <c r="F276" s="214" t="s">
        <v>845</v>
      </c>
      <c r="G276" s="215" t="s">
        <v>145</v>
      </c>
      <c r="H276" s="216">
        <v>119.388</v>
      </c>
      <c r="I276" s="217"/>
      <c r="J276" s="218">
        <f>ROUND(I276*H276,2)</f>
        <v>0</v>
      </c>
      <c r="K276" s="214" t="s">
        <v>22</v>
      </c>
      <c r="L276" s="69"/>
      <c r="M276" s="219" t="s">
        <v>22</v>
      </c>
      <c r="N276" s="220" t="s">
        <v>49</v>
      </c>
      <c r="O276" s="44"/>
      <c r="P276" s="221">
        <f>O276*H276</f>
        <v>0</v>
      </c>
      <c r="Q276" s="221">
        <v>0</v>
      </c>
      <c r="R276" s="221">
        <f>Q276*H276</f>
        <v>0</v>
      </c>
      <c r="S276" s="221">
        <v>0.0551</v>
      </c>
      <c r="T276" s="222">
        <f>S276*H276</f>
        <v>6.5782788000000005</v>
      </c>
      <c r="AR276" s="21" t="s">
        <v>270</v>
      </c>
      <c r="AT276" s="21" t="s">
        <v>142</v>
      </c>
      <c r="AU276" s="21" t="s">
        <v>90</v>
      </c>
      <c r="AY276" s="21" t="s">
        <v>138</v>
      </c>
      <c r="BE276" s="223">
        <f>IF(N276="základní",J276,0)</f>
        <v>0</v>
      </c>
      <c r="BF276" s="223">
        <f>IF(N276="snížená",J276,0)</f>
        <v>0</v>
      </c>
      <c r="BG276" s="223">
        <f>IF(N276="zákl. přenesená",J276,0)</f>
        <v>0</v>
      </c>
      <c r="BH276" s="223">
        <f>IF(N276="sníž. přenesená",J276,0)</f>
        <v>0</v>
      </c>
      <c r="BI276" s="223">
        <f>IF(N276="nulová",J276,0)</f>
        <v>0</v>
      </c>
      <c r="BJ276" s="21" t="s">
        <v>147</v>
      </c>
      <c r="BK276" s="223">
        <f>ROUND(I276*H276,2)</f>
        <v>0</v>
      </c>
      <c r="BL276" s="21" t="s">
        <v>270</v>
      </c>
      <c r="BM276" s="21" t="s">
        <v>846</v>
      </c>
    </row>
    <row r="277" spans="2:65" s="1" customFormat="1" ht="25.5" customHeight="1">
      <c r="B277" s="43"/>
      <c r="C277" s="212" t="s">
        <v>847</v>
      </c>
      <c r="D277" s="212" t="s">
        <v>142</v>
      </c>
      <c r="E277" s="213" t="s">
        <v>848</v>
      </c>
      <c r="F277" s="214" t="s">
        <v>849</v>
      </c>
      <c r="G277" s="215" t="s">
        <v>145</v>
      </c>
      <c r="H277" s="216">
        <v>119.388</v>
      </c>
      <c r="I277" s="217"/>
      <c r="J277" s="218">
        <f>ROUND(I277*H277,2)</f>
        <v>0</v>
      </c>
      <c r="K277" s="214" t="s">
        <v>22</v>
      </c>
      <c r="L277" s="69"/>
      <c r="M277" s="219" t="s">
        <v>22</v>
      </c>
      <c r="N277" s="220" t="s">
        <v>49</v>
      </c>
      <c r="O277" s="44"/>
      <c r="P277" s="221">
        <f>O277*H277</f>
        <v>0</v>
      </c>
      <c r="Q277" s="221">
        <v>0.003</v>
      </c>
      <c r="R277" s="221">
        <f>Q277*H277</f>
        <v>0.35816400000000004</v>
      </c>
      <c r="S277" s="221">
        <v>0</v>
      </c>
      <c r="T277" s="222">
        <f>S277*H277</f>
        <v>0</v>
      </c>
      <c r="AR277" s="21" t="s">
        <v>270</v>
      </c>
      <c r="AT277" s="21" t="s">
        <v>142</v>
      </c>
      <c r="AU277" s="21" t="s">
        <v>90</v>
      </c>
      <c r="AY277" s="21" t="s">
        <v>138</v>
      </c>
      <c r="BE277" s="223">
        <f>IF(N277="základní",J277,0)</f>
        <v>0</v>
      </c>
      <c r="BF277" s="223">
        <f>IF(N277="snížená",J277,0)</f>
        <v>0</v>
      </c>
      <c r="BG277" s="223">
        <f>IF(N277="zákl. přenesená",J277,0)</f>
        <v>0</v>
      </c>
      <c r="BH277" s="223">
        <f>IF(N277="sníž. přenesená",J277,0)</f>
        <v>0</v>
      </c>
      <c r="BI277" s="223">
        <f>IF(N277="nulová",J277,0)</f>
        <v>0</v>
      </c>
      <c r="BJ277" s="21" t="s">
        <v>147</v>
      </c>
      <c r="BK277" s="223">
        <f>ROUND(I277*H277,2)</f>
        <v>0</v>
      </c>
      <c r="BL277" s="21" t="s">
        <v>270</v>
      </c>
      <c r="BM277" s="21" t="s">
        <v>850</v>
      </c>
    </row>
    <row r="278" spans="2:65" s="1" customFormat="1" ht="16.5" customHeight="1">
      <c r="B278" s="43"/>
      <c r="C278" s="236" t="s">
        <v>851</v>
      </c>
      <c r="D278" s="236" t="s">
        <v>288</v>
      </c>
      <c r="E278" s="237" t="s">
        <v>852</v>
      </c>
      <c r="F278" s="238" t="s">
        <v>853</v>
      </c>
      <c r="G278" s="239" t="s">
        <v>145</v>
      </c>
      <c r="H278" s="240">
        <v>124.164</v>
      </c>
      <c r="I278" s="241"/>
      <c r="J278" s="242">
        <f>ROUND(I278*H278,2)</f>
        <v>0</v>
      </c>
      <c r="K278" s="238" t="s">
        <v>22</v>
      </c>
      <c r="L278" s="243"/>
      <c r="M278" s="244" t="s">
        <v>22</v>
      </c>
      <c r="N278" s="245" t="s">
        <v>49</v>
      </c>
      <c r="O278" s="44"/>
      <c r="P278" s="221">
        <f>O278*H278</f>
        <v>0</v>
      </c>
      <c r="Q278" s="221">
        <v>0.018</v>
      </c>
      <c r="R278" s="221">
        <f>Q278*H278</f>
        <v>2.234952</v>
      </c>
      <c r="S278" s="221">
        <v>0</v>
      </c>
      <c r="T278" s="222">
        <f>S278*H278</f>
        <v>0</v>
      </c>
      <c r="AR278" s="21" t="s">
        <v>248</v>
      </c>
      <c r="AT278" s="21" t="s">
        <v>288</v>
      </c>
      <c r="AU278" s="21" t="s">
        <v>90</v>
      </c>
      <c r="AY278" s="21" t="s">
        <v>138</v>
      </c>
      <c r="BE278" s="223">
        <f>IF(N278="základní",J278,0)</f>
        <v>0</v>
      </c>
      <c r="BF278" s="223">
        <f>IF(N278="snížená",J278,0)</f>
        <v>0</v>
      </c>
      <c r="BG278" s="223">
        <f>IF(N278="zákl. přenesená",J278,0)</f>
        <v>0</v>
      </c>
      <c r="BH278" s="223">
        <f>IF(N278="sníž. přenesená",J278,0)</f>
        <v>0</v>
      </c>
      <c r="BI278" s="223">
        <f>IF(N278="nulová",J278,0)</f>
        <v>0</v>
      </c>
      <c r="BJ278" s="21" t="s">
        <v>147</v>
      </c>
      <c r="BK278" s="223">
        <f>ROUND(I278*H278,2)</f>
        <v>0</v>
      </c>
      <c r="BL278" s="21" t="s">
        <v>270</v>
      </c>
      <c r="BM278" s="21" t="s">
        <v>854</v>
      </c>
    </row>
    <row r="279" spans="2:51" s="11" customFormat="1" ht="13.5">
      <c r="B279" s="224"/>
      <c r="C279" s="225"/>
      <c r="D279" s="226" t="s">
        <v>242</v>
      </c>
      <c r="E279" s="225"/>
      <c r="F279" s="227" t="s">
        <v>855</v>
      </c>
      <c r="G279" s="225"/>
      <c r="H279" s="228">
        <v>124.164</v>
      </c>
      <c r="I279" s="229"/>
      <c r="J279" s="225"/>
      <c r="K279" s="225"/>
      <c r="L279" s="230"/>
      <c r="M279" s="231"/>
      <c r="N279" s="232"/>
      <c r="O279" s="232"/>
      <c r="P279" s="232"/>
      <c r="Q279" s="232"/>
      <c r="R279" s="232"/>
      <c r="S279" s="232"/>
      <c r="T279" s="233"/>
      <c r="AT279" s="234" t="s">
        <v>242</v>
      </c>
      <c r="AU279" s="234" t="s">
        <v>90</v>
      </c>
      <c r="AV279" s="11" t="s">
        <v>90</v>
      </c>
      <c r="AW279" s="11" t="s">
        <v>6</v>
      </c>
      <c r="AX279" s="11" t="s">
        <v>24</v>
      </c>
      <c r="AY279" s="234" t="s">
        <v>138</v>
      </c>
    </row>
    <row r="280" spans="2:65" s="1" customFormat="1" ht="25.5" customHeight="1">
      <c r="B280" s="43"/>
      <c r="C280" s="212" t="s">
        <v>856</v>
      </c>
      <c r="D280" s="212" t="s">
        <v>142</v>
      </c>
      <c r="E280" s="213" t="s">
        <v>857</v>
      </c>
      <c r="F280" s="214" t="s">
        <v>858</v>
      </c>
      <c r="G280" s="215" t="s">
        <v>145</v>
      </c>
      <c r="H280" s="216">
        <v>62.105</v>
      </c>
      <c r="I280" s="217"/>
      <c r="J280" s="218">
        <f>ROUND(I280*H280,2)</f>
        <v>0</v>
      </c>
      <c r="K280" s="214" t="s">
        <v>22</v>
      </c>
      <c r="L280" s="69"/>
      <c r="M280" s="219" t="s">
        <v>22</v>
      </c>
      <c r="N280" s="220" t="s">
        <v>49</v>
      </c>
      <c r="O280" s="44"/>
      <c r="P280" s="221">
        <f>O280*H280</f>
        <v>0</v>
      </c>
      <c r="Q280" s="221">
        <v>0</v>
      </c>
      <c r="R280" s="221">
        <f>Q280*H280</f>
        <v>0</v>
      </c>
      <c r="S280" s="221">
        <v>0</v>
      </c>
      <c r="T280" s="222">
        <f>S280*H280</f>
        <v>0</v>
      </c>
      <c r="AR280" s="21" t="s">
        <v>270</v>
      </c>
      <c r="AT280" s="21" t="s">
        <v>142</v>
      </c>
      <c r="AU280" s="21" t="s">
        <v>90</v>
      </c>
      <c r="AY280" s="21" t="s">
        <v>138</v>
      </c>
      <c r="BE280" s="223">
        <f>IF(N280="základní",J280,0)</f>
        <v>0</v>
      </c>
      <c r="BF280" s="223">
        <f>IF(N280="snížená",J280,0)</f>
        <v>0</v>
      </c>
      <c r="BG280" s="223">
        <f>IF(N280="zákl. přenesená",J280,0)</f>
        <v>0</v>
      </c>
      <c r="BH280" s="223">
        <f>IF(N280="sníž. přenesená",J280,0)</f>
        <v>0</v>
      </c>
      <c r="BI280" s="223">
        <f>IF(N280="nulová",J280,0)</f>
        <v>0</v>
      </c>
      <c r="BJ280" s="21" t="s">
        <v>147</v>
      </c>
      <c r="BK280" s="223">
        <f>ROUND(I280*H280,2)</f>
        <v>0</v>
      </c>
      <c r="BL280" s="21" t="s">
        <v>270</v>
      </c>
      <c r="BM280" s="21" t="s">
        <v>859</v>
      </c>
    </row>
    <row r="281" spans="2:65" s="1" customFormat="1" ht="25.5" customHeight="1">
      <c r="B281" s="43"/>
      <c r="C281" s="212" t="s">
        <v>860</v>
      </c>
      <c r="D281" s="212" t="s">
        <v>142</v>
      </c>
      <c r="E281" s="213" t="s">
        <v>861</v>
      </c>
      <c r="F281" s="214" t="s">
        <v>862</v>
      </c>
      <c r="G281" s="215" t="s">
        <v>145</v>
      </c>
      <c r="H281" s="216">
        <v>48.59</v>
      </c>
      <c r="I281" s="217"/>
      <c r="J281" s="218">
        <f>ROUND(I281*H281,2)</f>
        <v>0</v>
      </c>
      <c r="K281" s="214" t="s">
        <v>146</v>
      </c>
      <c r="L281" s="69"/>
      <c r="M281" s="219" t="s">
        <v>22</v>
      </c>
      <c r="N281" s="220" t="s">
        <v>49</v>
      </c>
      <c r="O281" s="44"/>
      <c r="P281" s="221">
        <f>O281*H281</f>
        <v>0</v>
      </c>
      <c r="Q281" s="221">
        <v>0</v>
      </c>
      <c r="R281" s="221">
        <f>Q281*H281</f>
        <v>0</v>
      </c>
      <c r="S281" s="221">
        <v>0</v>
      </c>
      <c r="T281" s="222">
        <f>S281*H281</f>
        <v>0</v>
      </c>
      <c r="AR281" s="21" t="s">
        <v>270</v>
      </c>
      <c r="AT281" s="21" t="s">
        <v>142</v>
      </c>
      <c r="AU281" s="21" t="s">
        <v>90</v>
      </c>
      <c r="AY281" s="21" t="s">
        <v>138</v>
      </c>
      <c r="BE281" s="223">
        <f>IF(N281="základní",J281,0)</f>
        <v>0</v>
      </c>
      <c r="BF281" s="223">
        <f>IF(N281="snížená",J281,0)</f>
        <v>0</v>
      </c>
      <c r="BG281" s="223">
        <f>IF(N281="zákl. přenesená",J281,0)</f>
        <v>0</v>
      </c>
      <c r="BH281" s="223">
        <f>IF(N281="sníž. přenesená",J281,0)</f>
        <v>0</v>
      </c>
      <c r="BI281" s="223">
        <f>IF(N281="nulová",J281,0)</f>
        <v>0</v>
      </c>
      <c r="BJ281" s="21" t="s">
        <v>147</v>
      </c>
      <c r="BK281" s="223">
        <f>ROUND(I281*H281,2)</f>
        <v>0</v>
      </c>
      <c r="BL281" s="21" t="s">
        <v>270</v>
      </c>
      <c r="BM281" s="21" t="s">
        <v>863</v>
      </c>
    </row>
    <row r="282" spans="2:65" s="1" customFormat="1" ht="16.5" customHeight="1">
      <c r="B282" s="43"/>
      <c r="C282" s="212" t="s">
        <v>864</v>
      </c>
      <c r="D282" s="212" t="s">
        <v>142</v>
      </c>
      <c r="E282" s="213" t="s">
        <v>865</v>
      </c>
      <c r="F282" s="214" t="s">
        <v>866</v>
      </c>
      <c r="G282" s="215" t="s">
        <v>145</v>
      </c>
      <c r="H282" s="216">
        <v>119.388</v>
      </c>
      <c r="I282" s="217"/>
      <c r="J282" s="218">
        <f>ROUND(I282*H282,2)</f>
        <v>0</v>
      </c>
      <c r="K282" s="214" t="s">
        <v>146</v>
      </c>
      <c r="L282" s="69"/>
      <c r="M282" s="219" t="s">
        <v>22</v>
      </c>
      <c r="N282" s="220" t="s">
        <v>49</v>
      </c>
      <c r="O282" s="44"/>
      <c r="P282" s="221">
        <f>O282*H282</f>
        <v>0</v>
      </c>
      <c r="Q282" s="221">
        <v>0.0003</v>
      </c>
      <c r="R282" s="221">
        <f>Q282*H282</f>
        <v>0.0358164</v>
      </c>
      <c r="S282" s="221">
        <v>0</v>
      </c>
      <c r="T282" s="222">
        <f>S282*H282</f>
        <v>0</v>
      </c>
      <c r="AR282" s="21" t="s">
        <v>270</v>
      </c>
      <c r="AT282" s="21" t="s">
        <v>142</v>
      </c>
      <c r="AU282" s="21" t="s">
        <v>90</v>
      </c>
      <c r="AY282" s="21" t="s">
        <v>138</v>
      </c>
      <c r="BE282" s="223">
        <f>IF(N282="základní",J282,0)</f>
        <v>0</v>
      </c>
      <c r="BF282" s="223">
        <f>IF(N282="snížená",J282,0)</f>
        <v>0</v>
      </c>
      <c r="BG282" s="223">
        <f>IF(N282="zákl. přenesená",J282,0)</f>
        <v>0</v>
      </c>
      <c r="BH282" s="223">
        <f>IF(N282="sníž. přenesená",J282,0)</f>
        <v>0</v>
      </c>
      <c r="BI282" s="223">
        <f>IF(N282="nulová",J282,0)</f>
        <v>0</v>
      </c>
      <c r="BJ282" s="21" t="s">
        <v>147</v>
      </c>
      <c r="BK282" s="223">
        <f>ROUND(I282*H282,2)</f>
        <v>0</v>
      </c>
      <c r="BL282" s="21" t="s">
        <v>270</v>
      </c>
      <c r="BM282" s="21" t="s">
        <v>867</v>
      </c>
    </row>
    <row r="283" spans="2:65" s="1" customFormat="1" ht="16.5" customHeight="1">
      <c r="B283" s="43"/>
      <c r="C283" s="212" t="s">
        <v>868</v>
      </c>
      <c r="D283" s="212" t="s">
        <v>142</v>
      </c>
      <c r="E283" s="213" t="s">
        <v>869</v>
      </c>
      <c r="F283" s="214" t="s">
        <v>870</v>
      </c>
      <c r="G283" s="215" t="s">
        <v>180</v>
      </c>
      <c r="H283" s="216">
        <v>84.3</v>
      </c>
      <c r="I283" s="217"/>
      <c r="J283" s="218">
        <f>ROUND(I283*H283,2)</f>
        <v>0</v>
      </c>
      <c r="K283" s="214" t="s">
        <v>146</v>
      </c>
      <c r="L283" s="69"/>
      <c r="M283" s="219" t="s">
        <v>22</v>
      </c>
      <c r="N283" s="220" t="s">
        <v>49</v>
      </c>
      <c r="O283" s="44"/>
      <c r="P283" s="221">
        <f>O283*H283</f>
        <v>0</v>
      </c>
      <c r="Q283" s="221">
        <v>3E-05</v>
      </c>
      <c r="R283" s="221">
        <f>Q283*H283</f>
        <v>0.002529</v>
      </c>
      <c r="S283" s="221">
        <v>0</v>
      </c>
      <c r="T283" s="222">
        <f>S283*H283</f>
        <v>0</v>
      </c>
      <c r="AR283" s="21" t="s">
        <v>270</v>
      </c>
      <c r="AT283" s="21" t="s">
        <v>142</v>
      </c>
      <c r="AU283" s="21" t="s">
        <v>90</v>
      </c>
      <c r="AY283" s="21" t="s">
        <v>138</v>
      </c>
      <c r="BE283" s="223">
        <f>IF(N283="základní",J283,0)</f>
        <v>0</v>
      </c>
      <c r="BF283" s="223">
        <f>IF(N283="snížená",J283,0)</f>
        <v>0</v>
      </c>
      <c r="BG283" s="223">
        <f>IF(N283="zákl. přenesená",J283,0)</f>
        <v>0</v>
      </c>
      <c r="BH283" s="223">
        <f>IF(N283="sníž. přenesená",J283,0)</f>
        <v>0</v>
      </c>
      <c r="BI283" s="223">
        <f>IF(N283="nulová",J283,0)</f>
        <v>0</v>
      </c>
      <c r="BJ283" s="21" t="s">
        <v>147</v>
      </c>
      <c r="BK283" s="223">
        <f>ROUND(I283*H283,2)</f>
        <v>0</v>
      </c>
      <c r="BL283" s="21" t="s">
        <v>270</v>
      </c>
      <c r="BM283" s="21" t="s">
        <v>871</v>
      </c>
    </row>
    <row r="284" spans="2:65" s="1" customFormat="1" ht="25.5" customHeight="1">
      <c r="B284" s="43"/>
      <c r="C284" s="212" t="s">
        <v>872</v>
      </c>
      <c r="D284" s="212" t="s">
        <v>142</v>
      </c>
      <c r="E284" s="213" t="s">
        <v>873</v>
      </c>
      <c r="F284" s="214" t="s">
        <v>874</v>
      </c>
      <c r="G284" s="215" t="s">
        <v>279</v>
      </c>
      <c r="H284" s="235"/>
      <c r="I284" s="217"/>
      <c r="J284" s="218">
        <f>ROUND(I284*H284,2)</f>
        <v>0</v>
      </c>
      <c r="K284" s="214" t="s">
        <v>22</v>
      </c>
      <c r="L284" s="69"/>
      <c r="M284" s="219" t="s">
        <v>22</v>
      </c>
      <c r="N284" s="220" t="s">
        <v>49</v>
      </c>
      <c r="O284" s="44"/>
      <c r="P284" s="221">
        <f>O284*H284</f>
        <v>0</v>
      </c>
      <c r="Q284" s="221">
        <v>0</v>
      </c>
      <c r="R284" s="221">
        <f>Q284*H284</f>
        <v>0</v>
      </c>
      <c r="S284" s="221">
        <v>0</v>
      </c>
      <c r="T284" s="222">
        <f>S284*H284</f>
        <v>0</v>
      </c>
      <c r="AR284" s="21" t="s">
        <v>270</v>
      </c>
      <c r="AT284" s="21" t="s">
        <v>142</v>
      </c>
      <c r="AU284" s="21" t="s">
        <v>90</v>
      </c>
      <c r="AY284" s="21" t="s">
        <v>138</v>
      </c>
      <c r="BE284" s="223">
        <f>IF(N284="základní",J284,0)</f>
        <v>0</v>
      </c>
      <c r="BF284" s="223">
        <f>IF(N284="snížená",J284,0)</f>
        <v>0</v>
      </c>
      <c r="BG284" s="223">
        <f>IF(N284="zákl. přenesená",J284,0)</f>
        <v>0</v>
      </c>
      <c r="BH284" s="223">
        <f>IF(N284="sníž. přenesená",J284,0)</f>
        <v>0</v>
      </c>
      <c r="BI284" s="223">
        <f>IF(N284="nulová",J284,0)</f>
        <v>0</v>
      </c>
      <c r="BJ284" s="21" t="s">
        <v>147</v>
      </c>
      <c r="BK284" s="223">
        <f>ROUND(I284*H284,2)</f>
        <v>0</v>
      </c>
      <c r="BL284" s="21" t="s">
        <v>270</v>
      </c>
      <c r="BM284" s="21" t="s">
        <v>875</v>
      </c>
    </row>
    <row r="285" spans="2:63" s="10" customFormat="1" ht="29.85" customHeight="1">
      <c r="B285" s="196"/>
      <c r="C285" s="197"/>
      <c r="D285" s="198" t="s">
        <v>75</v>
      </c>
      <c r="E285" s="210" t="s">
        <v>876</v>
      </c>
      <c r="F285" s="210" t="s">
        <v>877</v>
      </c>
      <c r="G285" s="197"/>
      <c r="H285" s="197"/>
      <c r="I285" s="200"/>
      <c r="J285" s="211">
        <f>BK285</f>
        <v>0</v>
      </c>
      <c r="K285" s="197"/>
      <c r="L285" s="202"/>
      <c r="M285" s="203"/>
      <c r="N285" s="204"/>
      <c r="O285" s="204"/>
      <c r="P285" s="205">
        <f>P286</f>
        <v>0</v>
      </c>
      <c r="Q285" s="204"/>
      <c r="R285" s="205">
        <f>R286</f>
        <v>0.0029460000000000003</v>
      </c>
      <c r="S285" s="204"/>
      <c r="T285" s="206">
        <f>T286</f>
        <v>0</v>
      </c>
      <c r="AR285" s="207" t="s">
        <v>90</v>
      </c>
      <c r="AT285" s="208" t="s">
        <v>75</v>
      </c>
      <c r="AU285" s="208" t="s">
        <v>24</v>
      </c>
      <c r="AY285" s="207" t="s">
        <v>138</v>
      </c>
      <c r="BK285" s="209">
        <f>BK286</f>
        <v>0</v>
      </c>
    </row>
    <row r="286" spans="2:65" s="1" customFormat="1" ht="25.5" customHeight="1">
      <c r="B286" s="43"/>
      <c r="C286" s="212" t="s">
        <v>878</v>
      </c>
      <c r="D286" s="212" t="s">
        <v>142</v>
      </c>
      <c r="E286" s="213" t="s">
        <v>879</v>
      </c>
      <c r="F286" s="214" t="s">
        <v>880</v>
      </c>
      <c r="G286" s="215" t="s">
        <v>145</v>
      </c>
      <c r="H286" s="216">
        <v>14.73</v>
      </c>
      <c r="I286" s="217"/>
      <c r="J286" s="218">
        <f>ROUND(I286*H286,2)</f>
        <v>0</v>
      </c>
      <c r="K286" s="214" t="s">
        <v>22</v>
      </c>
      <c r="L286" s="69"/>
      <c r="M286" s="219" t="s">
        <v>22</v>
      </c>
      <c r="N286" s="220" t="s">
        <v>49</v>
      </c>
      <c r="O286" s="44"/>
      <c r="P286" s="221">
        <f>O286*H286</f>
        <v>0</v>
      </c>
      <c r="Q286" s="221">
        <v>0.0002</v>
      </c>
      <c r="R286" s="221">
        <f>Q286*H286</f>
        <v>0.0029460000000000003</v>
      </c>
      <c r="S286" s="221">
        <v>0</v>
      </c>
      <c r="T286" s="222">
        <f>S286*H286</f>
        <v>0</v>
      </c>
      <c r="AR286" s="21" t="s">
        <v>270</v>
      </c>
      <c r="AT286" s="21" t="s">
        <v>142</v>
      </c>
      <c r="AU286" s="21" t="s">
        <v>90</v>
      </c>
      <c r="AY286" s="21" t="s">
        <v>138</v>
      </c>
      <c r="BE286" s="223">
        <f>IF(N286="základní",J286,0)</f>
        <v>0</v>
      </c>
      <c r="BF286" s="223">
        <f>IF(N286="snížená",J286,0)</f>
        <v>0</v>
      </c>
      <c r="BG286" s="223">
        <f>IF(N286="zákl. přenesená",J286,0)</f>
        <v>0</v>
      </c>
      <c r="BH286" s="223">
        <f>IF(N286="sníž. přenesená",J286,0)</f>
        <v>0</v>
      </c>
      <c r="BI286" s="223">
        <f>IF(N286="nulová",J286,0)</f>
        <v>0</v>
      </c>
      <c r="BJ286" s="21" t="s">
        <v>147</v>
      </c>
      <c r="BK286" s="223">
        <f>ROUND(I286*H286,2)</f>
        <v>0</v>
      </c>
      <c r="BL286" s="21" t="s">
        <v>270</v>
      </c>
      <c r="BM286" s="21" t="s">
        <v>881</v>
      </c>
    </row>
    <row r="287" spans="2:63" s="10" customFormat="1" ht="29.85" customHeight="1">
      <c r="B287" s="196"/>
      <c r="C287" s="197"/>
      <c r="D287" s="198" t="s">
        <v>75</v>
      </c>
      <c r="E287" s="210" t="s">
        <v>882</v>
      </c>
      <c r="F287" s="210" t="s">
        <v>883</v>
      </c>
      <c r="G287" s="197"/>
      <c r="H287" s="197"/>
      <c r="I287" s="200"/>
      <c r="J287" s="211">
        <f>BK287</f>
        <v>0</v>
      </c>
      <c r="K287" s="197"/>
      <c r="L287" s="202"/>
      <c r="M287" s="203"/>
      <c r="N287" s="204"/>
      <c r="O287" s="204"/>
      <c r="P287" s="205">
        <f>SUM(P288:P289)</f>
        <v>0</v>
      </c>
      <c r="Q287" s="204"/>
      <c r="R287" s="205">
        <f>SUM(R288:R289)</f>
        <v>0.02722234</v>
      </c>
      <c r="S287" s="204"/>
      <c r="T287" s="206">
        <f>SUM(T288:T289)</f>
        <v>0</v>
      </c>
      <c r="AR287" s="207" t="s">
        <v>90</v>
      </c>
      <c r="AT287" s="208" t="s">
        <v>75</v>
      </c>
      <c r="AU287" s="208" t="s">
        <v>24</v>
      </c>
      <c r="AY287" s="207" t="s">
        <v>138</v>
      </c>
      <c r="BK287" s="209">
        <f>SUM(BK288:BK289)</f>
        <v>0</v>
      </c>
    </row>
    <row r="288" spans="2:65" s="1" customFormat="1" ht="16.5" customHeight="1">
      <c r="B288" s="43"/>
      <c r="C288" s="212" t="s">
        <v>884</v>
      </c>
      <c r="D288" s="212" t="s">
        <v>142</v>
      </c>
      <c r="E288" s="213" t="s">
        <v>885</v>
      </c>
      <c r="F288" s="214" t="s">
        <v>886</v>
      </c>
      <c r="G288" s="215" t="s">
        <v>145</v>
      </c>
      <c r="H288" s="216">
        <v>59.179</v>
      </c>
      <c r="I288" s="217"/>
      <c r="J288" s="218">
        <f>ROUND(I288*H288,2)</f>
        <v>0</v>
      </c>
      <c r="K288" s="214" t="s">
        <v>22</v>
      </c>
      <c r="L288" s="69"/>
      <c r="M288" s="219" t="s">
        <v>22</v>
      </c>
      <c r="N288" s="220" t="s">
        <v>49</v>
      </c>
      <c r="O288" s="44"/>
      <c r="P288" s="221">
        <f>O288*H288</f>
        <v>0</v>
      </c>
      <c r="Q288" s="221">
        <v>0</v>
      </c>
      <c r="R288" s="221">
        <f>Q288*H288</f>
        <v>0</v>
      </c>
      <c r="S288" s="221">
        <v>0</v>
      </c>
      <c r="T288" s="222">
        <f>S288*H288</f>
        <v>0</v>
      </c>
      <c r="AR288" s="21" t="s">
        <v>270</v>
      </c>
      <c r="AT288" s="21" t="s">
        <v>142</v>
      </c>
      <c r="AU288" s="21" t="s">
        <v>90</v>
      </c>
      <c r="AY288" s="21" t="s">
        <v>138</v>
      </c>
      <c r="BE288" s="223">
        <f>IF(N288="základní",J288,0)</f>
        <v>0</v>
      </c>
      <c r="BF288" s="223">
        <f>IF(N288="snížená",J288,0)</f>
        <v>0</v>
      </c>
      <c r="BG288" s="223">
        <f>IF(N288="zákl. přenesená",J288,0)</f>
        <v>0</v>
      </c>
      <c r="BH288" s="223">
        <f>IF(N288="sníž. přenesená",J288,0)</f>
        <v>0</v>
      </c>
      <c r="BI288" s="223">
        <f>IF(N288="nulová",J288,0)</f>
        <v>0</v>
      </c>
      <c r="BJ288" s="21" t="s">
        <v>147</v>
      </c>
      <c r="BK288" s="223">
        <f>ROUND(I288*H288,2)</f>
        <v>0</v>
      </c>
      <c r="BL288" s="21" t="s">
        <v>270</v>
      </c>
      <c r="BM288" s="21" t="s">
        <v>887</v>
      </c>
    </row>
    <row r="289" spans="2:65" s="1" customFormat="1" ht="25.5" customHeight="1">
      <c r="B289" s="43"/>
      <c r="C289" s="212" t="s">
        <v>888</v>
      </c>
      <c r="D289" s="212" t="s">
        <v>142</v>
      </c>
      <c r="E289" s="213" t="s">
        <v>889</v>
      </c>
      <c r="F289" s="214" t="s">
        <v>890</v>
      </c>
      <c r="G289" s="215" t="s">
        <v>145</v>
      </c>
      <c r="H289" s="216">
        <v>59.179</v>
      </c>
      <c r="I289" s="217"/>
      <c r="J289" s="218">
        <f>ROUND(I289*H289,2)</f>
        <v>0</v>
      </c>
      <c r="K289" s="214" t="s">
        <v>22</v>
      </c>
      <c r="L289" s="69"/>
      <c r="M289" s="219" t="s">
        <v>22</v>
      </c>
      <c r="N289" s="246" t="s">
        <v>49</v>
      </c>
      <c r="O289" s="247"/>
      <c r="P289" s="248">
        <f>O289*H289</f>
        <v>0</v>
      </c>
      <c r="Q289" s="248">
        <v>0.00046</v>
      </c>
      <c r="R289" s="248">
        <f>Q289*H289</f>
        <v>0.02722234</v>
      </c>
      <c r="S289" s="248">
        <v>0</v>
      </c>
      <c r="T289" s="249">
        <f>S289*H289</f>
        <v>0</v>
      </c>
      <c r="AR289" s="21" t="s">
        <v>270</v>
      </c>
      <c r="AT289" s="21" t="s">
        <v>142</v>
      </c>
      <c r="AU289" s="21" t="s">
        <v>90</v>
      </c>
      <c r="AY289" s="21" t="s">
        <v>138</v>
      </c>
      <c r="BE289" s="223">
        <f>IF(N289="základní",J289,0)</f>
        <v>0</v>
      </c>
      <c r="BF289" s="223">
        <f>IF(N289="snížená",J289,0)</f>
        <v>0</v>
      </c>
      <c r="BG289" s="223">
        <f>IF(N289="zákl. přenesená",J289,0)</f>
        <v>0</v>
      </c>
      <c r="BH289" s="223">
        <f>IF(N289="sníž. přenesená",J289,0)</f>
        <v>0</v>
      </c>
      <c r="BI289" s="223">
        <f>IF(N289="nulová",J289,0)</f>
        <v>0</v>
      </c>
      <c r="BJ289" s="21" t="s">
        <v>147</v>
      </c>
      <c r="BK289" s="223">
        <f>ROUND(I289*H289,2)</f>
        <v>0</v>
      </c>
      <c r="BL289" s="21" t="s">
        <v>270</v>
      </c>
      <c r="BM289" s="21" t="s">
        <v>891</v>
      </c>
    </row>
    <row r="290" spans="2:12" s="1" customFormat="1" ht="6.95" customHeight="1">
      <c r="B290" s="64"/>
      <c r="C290" s="65"/>
      <c r="D290" s="65"/>
      <c r="E290" s="65"/>
      <c r="F290" s="65"/>
      <c r="G290" s="65"/>
      <c r="H290" s="65"/>
      <c r="I290" s="158"/>
      <c r="J290" s="65"/>
      <c r="K290" s="65"/>
      <c r="L290" s="69"/>
    </row>
  </sheetData>
  <sheetProtection password="CC35" sheet="1" objects="1" scenarios="1" formatColumns="0" formatRows="0" autoFilter="0"/>
  <autoFilter ref="C89:K289"/>
  <mergeCells count="7">
    <mergeCell ref="E7:H7"/>
    <mergeCell ref="E22:H22"/>
    <mergeCell ref="E43:H43"/>
    <mergeCell ref="J47:J48"/>
    <mergeCell ref="E82:H82"/>
    <mergeCell ref="G1:H1"/>
    <mergeCell ref="L2:V2"/>
  </mergeCells>
  <hyperlinks>
    <hyperlink ref="F1:G1" location="C2" display="1) Krycí list soupisu"/>
    <hyperlink ref="G1:H1" location="C50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0" customWidth="1"/>
    <col min="2" max="2" width="1.66796875" style="250" customWidth="1"/>
    <col min="3" max="4" width="5" style="250" customWidth="1"/>
    <col min="5" max="5" width="11.66015625" style="250" customWidth="1"/>
    <col min="6" max="6" width="9.16015625" style="250" customWidth="1"/>
    <col min="7" max="7" width="5" style="250" customWidth="1"/>
    <col min="8" max="8" width="77.83203125" style="250" customWidth="1"/>
    <col min="9" max="10" width="20" style="250" customWidth="1"/>
    <col min="11" max="11" width="1.66796875" style="250" customWidth="1"/>
  </cols>
  <sheetData>
    <row r="1" ht="37.5" customHeight="1"/>
    <row r="2" spans="2:1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2" customFormat="1" ht="45" customHeight="1">
      <c r="B3" s="254"/>
      <c r="C3" s="255" t="s">
        <v>892</v>
      </c>
      <c r="D3" s="255"/>
      <c r="E3" s="255"/>
      <c r="F3" s="255"/>
      <c r="G3" s="255"/>
      <c r="H3" s="255"/>
      <c r="I3" s="255"/>
      <c r="J3" s="255"/>
      <c r="K3" s="256"/>
    </row>
    <row r="4" spans="2:11" ht="25.5" customHeight="1">
      <c r="B4" s="257"/>
      <c r="C4" s="258" t="s">
        <v>893</v>
      </c>
      <c r="D4" s="258"/>
      <c r="E4" s="258"/>
      <c r="F4" s="258"/>
      <c r="G4" s="258"/>
      <c r="H4" s="258"/>
      <c r="I4" s="258"/>
      <c r="J4" s="258"/>
      <c r="K4" s="259"/>
    </row>
    <row r="5" spans="2:11" ht="5.25" customHeight="1">
      <c r="B5" s="257"/>
      <c r="C5" s="260"/>
      <c r="D5" s="260"/>
      <c r="E5" s="260"/>
      <c r="F5" s="260"/>
      <c r="G5" s="260"/>
      <c r="H5" s="260"/>
      <c r="I5" s="260"/>
      <c r="J5" s="260"/>
      <c r="K5" s="259"/>
    </row>
    <row r="6" spans="2:11" ht="15" customHeight="1">
      <c r="B6" s="257"/>
      <c r="C6" s="261" t="s">
        <v>894</v>
      </c>
      <c r="D6" s="261"/>
      <c r="E6" s="261"/>
      <c r="F6" s="261"/>
      <c r="G6" s="261"/>
      <c r="H6" s="261"/>
      <c r="I6" s="261"/>
      <c r="J6" s="261"/>
      <c r="K6" s="259"/>
    </row>
    <row r="7" spans="2:11" ht="15" customHeight="1">
      <c r="B7" s="262"/>
      <c r="C7" s="261" t="s">
        <v>895</v>
      </c>
      <c r="D7" s="261"/>
      <c r="E7" s="261"/>
      <c r="F7" s="261"/>
      <c r="G7" s="261"/>
      <c r="H7" s="261"/>
      <c r="I7" s="261"/>
      <c r="J7" s="261"/>
      <c r="K7" s="259"/>
    </row>
    <row r="8" spans="2:1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ht="15" customHeight="1">
      <c r="B9" s="262"/>
      <c r="C9" s="261" t="s">
        <v>896</v>
      </c>
      <c r="D9" s="261"/>
      <c r="E9" s="261"/>
      <c r="F9" s="261"/>
      <c r="G9" s="261"/>
      <c r="H9" s="261"/>
      <c r="I9" s="261"/>
      <c r="J9" s="261"/>
      <c r="K9" s="259"/>
    </row>
    <row r="10" spans="2:11" ht="15" customHeight="1">
      <c r="B10" s="262"/>
      <c r="C10" s="261"/>
      <c r="D10" s="261" t="s">
        <v>897</v>
      </c>
      <c r="E10" s="261"/>
      <c r="F10" s="261"/>
      <c r="G10" s="261"/>
      <c r="H10" s="261"/>
      <c r="I10" s="261"/>
      <c r="J10" s="261"/>
      <c r="K10" s="259"/>
    </row>
    <row r="11" spans="2:11" ht="15" customHeight="1">
      <c r="B11" s="262"/>
      <c r="C11" s="263"/>
      <c r="D11" s="261" t="s">
        <v>898</v>
      </c>
      <c r="E11" s="261"/>
      <c r="F11" s="261"/>
      <c r="G11" s="261"/>
      <c r="H11" s="261"/>
      <c r="I11" s="261"/>
      <c r="J11" s="261"/>
      <c r="K11" s="259"/>
    </row>
    <row r="12" spans="2:11" ht="12.75" customHeight="1">
      <c r="B12" s="262"/>
      <c r="C12" s="263"/>
      <c r="D12" s="263"/>
      <c r="E12" s="263"/>
      <c r="F12" s="263"/>
      <c r="G12" s="263"/>
      <c r="H12" s="263"/>
      <c r="I12" s="263"/>
      <c r="J12" s="263"/>
      <c r="K12" s="259"/>
    </row>
    <row r="13" spans="2:11" ht="15" customHeight="1">
      <c r="B13" s="262"/>
      <c r="C13" s="263"/>
      <c r="D13" s="261" t="s">
        <v>899</v>
      </c>
      <c r="E13" s="261"/>
      <c r="F13" s="261"/>
      <c r="G13" s="261"/>
      <c r="H13" s="261"/>
      <c r="I13" s="261"/>
      <c r="J13" s="261"/>
      <c r="K13" s="259"/>
    </row>
    <row r="14" spans="2:11" ht="15" customHeight="1">
      <c r="B14" s="262"/>
      <c r="C14" s="263"/>
      <c r="D14" s="261" t="s">
        <v>900</v>
      </c>
      <c r="E14" s="261"/>
      <c r="F14" s="261"/>
      <c r="G14" s="261"/>
      <c r="H14" s="261"/>
      <c r="I14" s="261"/>
      <c r="J14" s="261"/>
      <c r="K14" s="259"/>
    </row>
    <row r="15" spans="2:11" ht="15" customHeight="1">
      <c r="B15" s="262"/>
      <c r="C15" s="263"/>
      <c r="D15" s="261" t="s">
        <v>901</v>
      </c>
      <c r="E15" s="261"/>
      <c r="F15" s="261"/>
      <c r="G15" s="261"/>
      <c r="H15" s="261"/>
      <c r="I15" s="261"/>
      <c r="J15" s="261"/>
      <c r="K15" s="259"/>
    </row>
    <row r="16" spans="2:11" ht="15" customHeight="1">
      <c r="B16" s="262"/>
      <c r="C16" s="263"/>
      <c r="D16" s="263"/>
      <c r="E16" s="264" t="s">
        <v>80</v>
      </c>
      <c r="F16" s="261" t="s">
        <v>902</v>
      </c>
      <c r="G16" s="261"/>
      <c r="H16" s="261"/>
      <c r="I16" s="261"/>
      <c r="J16" s="261"/>
      <c r="K16" s="259"/>
    </row>
    <row r="17" spans="2:11" ht="15" customHeight="1">
      <c r="B17" s="262"/>
      <c r="C17" s="263"/>
      <c r="D17" s="263"/>
      <c r="E17" s="264" t="s">
        <v>903</v>
      </c>
      <c r="F17" s="261" t="s">
        <v>904</v>
      </c>
      <c r="G17" s="261"/>
      <c r="H17" s="261"/>
      <c r="I17" s="261"/>
      <c r="J17" s="261"/>
      <c r="K17" s="259"/>
    </row>
    <row r="18" spans="2:11" ht="15" customHeight="1">
      <c r="B18" s="262"/>
      <c r="C18" s="263"/>
      <c r="D18" s="263"/>
      <c r="E18" s="264" t="s">
        <v>905</v>
      </c>
      <c r="F18" s="261" t="s">
        <v>906</v>
      </c>
      <c r="G18" s="261"/>
      <c r="H18" s="261"/>
      <c r="I18" s="261"/>
      <c r="J18" s="261"/>
      <c r="K18" s="259"/>
    </row>
    <row r="19" spans="2:11" ht="15" customHeight="1">
      <c r="B19" s="262"/>
      <c r="C19" s="263"/>
      <c r="D19" s="263"/>
      <c r="E19" s="264" t="s">
        <v>907</v>
      </c>
      <c r="F19" s="261" t="s">
        <v>908</v>
      </c>
      <c r="G19" s="261"/>
      <c r="H19" s="261"/>
      <c r="I19" s="261"/>
      <c r="J19" s="261"/>
      <c r="K19" s="259"/>
    </row>
    <row r="20" spans="2:11" ht="15" customHeight="1">
      <c r="B20" s="262"/>
      <c r="C20" s="263"/>
      <c r="D20" s="263"/>
      <c r="E20" s="264" t="s">
        <v>909</v>
      </c>
      <c r="F20" s="261" t="s">
        <v>910</v>
      </c>
      <c r="G20" s="261"/>
      <c r="H20" s="261"/>
      <c r="I20" s="261"/>
      <c r="J20" s="261"/>
      <c r="K20" s="259"/>
    </row>
    <row r="21" spans="2:11" ht="15" customHeight="1">
      <c r="B21" s="262"/>
      <c r="C21" s="263"/>
      <c r="D21" s="263"/>
      <c r="E21" s="264" t="s">
        <v>911</v>
      </c>
      <c r="F21" s="261" t="s">
        <v>912</v>
      </c>
      <c r="G21" s="261"/>
      <c r="H21" s="261"/>
      <c r="I21" s="261"/>
      <c r="J21" s="261"/>
      <c r="K21" s="259"/>
    </row>
    <row r="22" spans="2:11" ht="12.75" customHeight="1">
      <c r="B22" s="262"/>
      <c r="C22" s="263"/>
      <c r="D22" s="263"/>
      <c r="E22" s="263"/>
      <c r="F22" s="263"/>
      <c r="G22" s="263"/>
      <c r="H22" s="263"/>
      <c r="I22" s="263"/>
      <c r="J22" s="263"/>
      <c r="K22" s="259"/>
    </row>
    <row r="23" spans="2:11" ht="15" customHeight="1">
      <c r="B23" s="262"/>
      <c r="C23" s="261" t="s">
        <v>913</v>
      </c>
      <c r="D23" s="261"/>
      <c r="E23" s="261"/>
      <c r="F23" s="261"/>
      <c r="G23" s="261"/>
      <c r="H23" s="261"/>
      <c r="I23" s="261"/>
      <c r="J23" s="261"/>
      <c r="K23" s="259"/>
    </row>
    <row r="24" spans="2:11" ht="15" customHeight="1">
      <c r="B24" s="262"/>
      <c r="C24" s="261" t="s">
        <v>914</v>
      </c>
      <c r="D24" s="261"/>
      <c r="E24" s="261"/>
      <c r="F24" s="261"/>
      <c r="G24" s="261"/>
      <c r="H24" s="261"/>
      <c r="I24" s="261"/>
      <c r="J24" s="261"/>
      <c r="K24" s="259"/>
    </row>
    <row r="25" spans="2:11" ht="15" customHeight="1">
      <c r="B25" s="262"/>
      <c r="C25" s="261"/>
      <c r="D25" s="261" t="s">
        <v>915</v>
      </c>
      <c r="E25" s="261"/>
      <c r="F25" s="261"/>
      <c r="G25" s="261"/>
      <c r="H25" s="261"/>
      <c r="I25" s="261"/>
      <c r="J25" s="261"/>
      <c r="K25" s="259"/>
    </row>
    <row r="26" spans="2:11" ht="15" customHeight="1">
      <c r="B26" s="262"/>
      <c r="C26" s="263"/>
      <c r="D26" s="261" t="s">
        <v>916</v>
      </c>
      <c r="E26" s="261"/>
      <c r="F26" s="261"/>
      <c r="G26" s="261"/>
      <c r="H26" s="261"/>
      <c r="I26" s="261"/>
      <c r="J26" s="261"/>
      <c r="K26" s="259"/>
    </row>
    <row r="27" spans="2:11" ht="12.75" customHeight="1">
      <c r="B27" s="262"/>
      <c r="C27" s="263"/>
      <c r="D27" s="263"/>
      <c r="E27" s="263"/>
      <c r="F27" s="263"/>
      <c r="G27" s="263"/>
      <c r="H27" s="263"/>
      <c r="I27" s="263"/>
      <c r="J27" s="263"/>
      <c r="K27" s="259"/>
    </row>
    <row r="28" spans="2:11" ht="15" customHeight="1">
      <c r="B28" s="262"/>
      <c r="C28" s="263"/>
      <c r="D28" s="261" t="s">
        <v>917</v>
      </c>
      <c r="E28" s="261"/>
      <c r="F28" s="261"/>
      <c r="G28" s="261"/>
      <c r="H28" s="261"/>
      <c r="I28" s="261"/>
      <c r="J28" s="261"/>
      <c r="K28" s="259"/>
    </row>
    <row r="29" spans="2:11" ht="15" customHeight="1">
      <c r="B29" s="262"/>
      <c r="C29" s="263"/>
      <c r="D29" s="261" t="s">
        <v>918</v>
      </c>
      <c r="E29" s="261"/>
      <c r="F29" s="261"/>
      <c r="G29" s="261"/>
      <c r="H29" s="261"/>
      <c r="I29" s="261"/>
      <c r="J29" s="261"/>
      <c r="K29" s="259"/>
    </row>
    <row r="30" spans="2:11" ht="12.75" customHeight="1">
      <c r="B30" s="262"/>
      <c r="C30" s="263"/>
      <c r="D30" s="263"/>
      <c r="E30" s="263"/>
      <c r="F30" s="263"/>
      <c r="G30" s="263"/>
      <c r="H30" s="263"/>
      <c r="I30" s="263"/>
      <c r="J30" s="263"/>
      <c r="K30" s="259"/>
    </row>
    <row r="31" spans="2:11" ht="15" customHeight="1">
      <c r="B31" s="262"/>
      <c r="C31" s="263"/>
      <c r="D31" s="261" t="s">
        <v>919</v>
      </c>
      <c r="E31" s="261"/>
      <c r="F31" s="261"/>
      <c r="G31" s="261"/>
      <c r="H31" s="261"/>
      <c r="I31" s="261"/>
      <c r="J31" s="261"/>
      <c r="K31" s="259"/>
    </row>
    <row r="32" spans="2:11" ht="15" customHeight="1">
      <c r="B32" s="262"/>
      <c r="C32" s="263"/>
      <c r="D32" s="261" t="s">
        <v>920</v>
      </c>
      <c r="E32" s="261"/>
      <c r="F32" s="261"/>
      <c r="G32" s="261"/>
      <c r="H32" s="261"/>
      <c r="I32" s="261"/>
      <c r="J32" s="261"/>
      <c r="K32" s="259"/>
    </row>
    <row r="33" spans="2:11" ht="15" customHeight="1">
      <c r="B33" s="262"/>
      <c r="C33" s="263"/>
      <c r="D33" s="261" t="s">
        <v>921</v>
      </c>
      <c r="E33" s="261"/>
      <c r="F33" s="261"/>
      <c r="G33" s="261"/>
      <c r="H33" s="261"/>
      <c r="I33" s="261"/>
      <c r="J33" s="261"/>
      <c r="K33" s="259"/>
    </row>
    <row r="34" spans="2:11" ht="15" customHeight="1">
      <c r="B34" s="262"/>
      <c r="C34" s="263"/>
      <c r="D34" s="261"/>
      <c r="E34" s="265" t="s">
        <v>123</v>
      </c>
      <c r="F34" s="261"/>
      <c r="G34" s="261" t="s">
        <v>922</v>
      </c>
      <c r="H34" s="261"/>
      <c r="I34" s="261"/>
      <c r="J34" s="261"/>
      <c r="K34" s="259"/>
    </row>
    <row r="35" spans="2:11" ht="30.75" customHeight="1">
      <c r="B35" s="262"/>
      <c r="C35" s="263"/>
      <c r="D35" s="261"/>
      <c r="E35" s="265" t="s">
        <v>923</v>
      </c>
      <c r="F35" s="261"/>
      <c r="G35" s="261" t="s">
        <v>924</v>
      </c>
      <c r="H35" s="261"/>
      <c r="I35" s="261"/>
      <c r="J35" s="261"/>
      <c r="K35" s="259"/>
    </row>
    <row r="36" spans="2:11" ht="15" customHeight="1">
      <c r="B36" s="262"/>
      <c r="C36" s="263"/>
      <c r="D36" s="261"/>
      <c r="E36" s="265" t="s">
        <v>57</v>
      </c>
      <c r="F36" s="261"/>
      <c r="G36" s="261" t="s">
        <v>925</v>
      </c>
      <c r="H36" s="261"/>
      <c r="I36" s="261"/>
      <c r="J36" s="261"/>
      <c r="K36" s="259"/>
    </row>
    <row r="37" spans="2:11" ht="15" customHeight="1">
      <c r="B37" s="262"/>
      <c r="C37" s="263"/>
      <c r="D37" s="261"/>
      <c r="E37" s="265" t="s">
        <v>124</v>
      </c>
      <c r="F37" s="261"/>
      <c r="G37" s="261" t="s">
        <v>926</v>
      </c>
      <c r="H37" s="261"/>
      <c r="I37" s="261"/>
      <c r="J37" s="261"/>
      <c r="K37" s="259"/>
    </row>
    <row r="38" spans="2:11" ht="15" customHeight="1">
      <c r="B38" s="262"/>
      <c r="C38" s="263"/>
      <c r="D38" s="261"/>
      <c r="E38" s="265" t="s">
        <v>125</v>
      </c>
      <c r="F38" s="261"/>
      <c r="G38" s="261" t="s">
        <v>927</v>
      </c>
      <c r="H38" s="261"/>
      <c r="I38" s="261"/>
      <c r="J38" s="261"/>
      <c r="K38" s="259"/>
    </row>
    <row r="39" spans="2:11" ht="15" customHeight="1">
      <c r="B39" s="262"/>
      <c r="C39" s="263"/>
      <c r="D39" s="261"/>
      <c r="E39" s="265" t="s">
        <v>126</v>
      </c>
      <c r="F39" s="261"/>
      <c r="G39" s="261" t="s">
        <v>928</v>
      </c>
      <c r="H39" s="261"/>
      <c r="I39" s="261"/>
      <c r="J39" s="261"/>
      <c r="K39" s="259"/>
    </row>
    <row r="40" spans="2:11" ht="15" customHeight="1">
      <c r="B40" s="262"/>
      <c r="C40" s="263"/>
      <c r="D40" s="261"/>
      <c r="E40" s="265" t="s">
        <v>929</v>
      </c>
      <c r="F40" s="261"/>
      <c r="G40" s="261" t="s">
        <v>930</v>
      </c>
      <c r="H40" s="261"/>
      <c r="I40" s="261"/>
      <c r="J40" s="261"/>
      <c r="K40" s="259"/>
    </row>
    <row r="41" spans="2:11" ht="15" customHeight="1">
      <c r="B41" s="262"/>
      <c r="C41" s="263"/>
      <c r="D41" s="261"/>
      <c r="E41" s="265"/>
      <c r="F41" s="261"/>
      <c r="G41" s="261" t="s">
        <v>931</v>
      </c>
      <c r="H41" s="261"/>
      <c r="I41" s="261"/>
      <c r="J41" s="261"/>
      <c r="K41" s="259"/>
    </row>
    <row r="42" spans="2:11" ht="15" customHeight="1">
      <c r="B42" s="262"/>
      <c r="C42" s="263"/>
      <c r="D42" s="261"/>
      <c r="E42" s="265" t="s">
        <v>932</v>
      </c>
      <c r="F42" s="261"/>
      <c r="G42" s="261" t="s">
        <v>933</v>
      </c>
      <c r="H42" s="261"/>
      <c r="I42" s="261"/>
      <c r="J42" s="261"/>
      <c r="K42" s="259"/>
    </row>
    <row r="43" spans="2:11" ht="15" customHeight="1">
      <c r="B43" s="262"/>
      <c r="C43" s="263"/>
      <c r="D43" s="261"/>
      <c r="E43" s="265" t="s">
        <v>128</v>
      </c>
      <c r="F43" s="261"/>
      <c r="G43" s="261" t="s">
        <v>934</v>
      </c>
      <c r="H43" s="261"/>
      <c r="I43" s="261"/>
      <c r="J43" s="261"/>
      <c r="K43" s="259"/>
    </row>
    <row r="44" spans="2:11" ht="12.75" customHeight="1">
      <c r="B44" s="262"/>
      <c r="C44" s="263"/>
      <c r="D44" s="261"/>
      <c r="E44" s="261"/>
      <c r="F44" s="261"/>
      <c r="G44" s="261"/>
      <c r="H44" s="261"/>
      <c r="I44" s="261"/>
      <c r="J44" s="261"/>
      <c r="K44" s="259"/>
    </row>
    <row r="45" spans="2:11" ht="15" customHeight="1">
      <c r="B45" s="262"/>
      <c r="C45" s="263"/>
      <c r="D45" s="261" t="s">
        <v>935</v>
      </c>
      <c r="E45" s="261"/>
      <c r="F45" s="261"/>
      <c r="G45" s="261"/>
      <c r="H45" s="261"/>
      <c r="I45" s="261"/>
      <c r="J45" s="261"/>
      <c r="K45" s="259"/>
    </row>
    <row r="46" spans="2:11" ht="15" customHeight="1">
      <c r="B46" s="262"/>
      <c r="C46" s="263"/>
      <c r="D46" s="263"/>
      <c r="E46" s="261" t="s">
        <v>936</v>
      </c>
      <c r="F46" s="261"/>
      <c r="G46" s="261"/>
      <c r="H46" s="261"/>
      <c r="I46" s="261"/>
      <c r="J46" s="261"/>
      <c r="K46" s="259"/>
    </row>
    <row r="47" spans="2:11" ht="15" customHeight="1">
      <c r="B47" s="262"/>
      <c r="C47" s="263"/>
      <c r="D47" s="263"/>
      <c r="E47" s="261" t="s">
        <v>937</v>
      </c>
      <c r="F47" s="261"/>
      <c r="G47" s="261"/>
      <c r="H47" s="261"/>
      <c r="I47" s="261"/>
      <c r="J47" s="261"/>
      <c r="K47" s="259"/>
    </row>
    <row r="48" spans="2:11" ht="15" customHeight="1">
      <c r="B48" s="262"/>
      <c r="C48" s="263"/>
      <c r="D48" s="263"/>
      <c r="E48" s="261" t="s">
        <v>938</v>
      </c>
      <c r="F48" s="261"/>
      <c r="G48" s="261"/>
      <c r="H48" s="261"/>
      <c r="I48" s="261"/>
      <c r="J48" s="261"/>
      <c r="K48" s="259"/>
    </row>
    <row r="49" spans="2:11" ht="15" customHeight="1">
      <c r="B49" s="262"/>
      <c r="C49" s="263"/>
      <c r="D49" s="261" t="s">
        <v>939</v>
      </c>
      <c r="E49" s="261"/>
      <c r="F49" s="261"/>
      <c r="G49" s="261"/>
      <c r="H49" s="261"/>
      <c r="I49" s="261"/>
      <c r="J49" s="261"/>
      <c r="K49" s="259"/>
    </row>
    <row r="50" spans="2:11" ht="25.5" customHeight="1">
      <c r="B50" s="257"/>
      <c r="C50" s="258" t="s">
        <v>940</v>
      </c>
      <c r="D50" s="258"/>
      <c r="E50" s="258"/>
      <c r="F50" s="258"/>
      <c r="G50" s="258"/>
      <c r="H50" s="258"/>
      <c r="I50" s="258"/>
      <c r="J50" s="258"/>
      <c r="K50" s="259"/>
    </row>
    <row r="51" spans="2:11" ht="5.25" customHeight="1">
      <c r="B51" s="257"/>
      <c r="C51" s="260"/>
      <c r="D51" s="260"/>
      <c r="E51" s="260"/>
      <c r="F51" s="260"/>
      <c r="G51" s="260"/>
      <c r="H51" s="260"/>
      <c r="I51" s="260"/>
      <c r="J51" s="260"/>
      <c r="K51" s="259"/>
    </row>
    <row r="52" spans="2:11" ht="15" customHeight="1">
      <c r="B52" s="257"/>
      <c r="C52" s="261" t="s">
        <v>941</v>
      </c>
      <c r="D52" s="261"/>
      <c r="E52" s="261"/>
      <c r="F52" s="261"/>
      <c r="G52" s="261"/>
      <c r="H52" s="261"/>
      <c r="I52" s="261"/>
      <c r="J52" s="261"/>
      <c r="K52" s="259"/>
    </row>
    <row r="53" spans="2:11" ht="15" customHeight="1">
      <c r="B53" s="257"/>
      <c r="C53" s="261" t="s">
        <v>942</v>
      </c>
      <c r="D53" s="261"/>
      <c r="E53" s="261"/>
      <c r="F53" s="261"/>
      <c r="G53" s="261"/>
      <c r="H53" s="261"/>
      <c r="I53" s="261"/>
      <c r="J53" s="261"/>
      <c r="K53" s="259"/>
    </row>
    <row r="54" spans="2:11" ht="12.75" customHeight="1">
      <c r="B54" s="257"/>
      <c r="C54" s="261"/>
      <c r="D54" s="261"/>
      <c r="E54" s="261"/>
      <c r="F54" s="261"/>
      <c r="G54" s="261"/>
      <c r="H54" s="261"/>
      <c r="I54" s="261"/>
      <c r="J54" s="261"/>
      <c r="K54" s="259"/>
    </row>
    <row r="55" spans="2:11" ht="15" customHeight="1">
      <c r="B55" s="257"/>
      <c r="C55" s="261" t="s">
        <v>943</v>
      </c>
      <c r="D55" s="261"/>
      <c r="E55" s="261"/>
      <c r="F55" s="261"/>
      <c r="G55" s="261"/>
      <c r="H55" s="261"/>
      <c r="I55" s="261"/>
      <c r="J55" s="261"/>
      <c r="K55" s="259"/>
    </row>
    <row r="56" spans="2:11" ht="15" customHeight="1">
      <c r="B56" s="257"/>
      <c r="C56" s="263"/>
      <c r="D56" s="261" t="s">
        <v>944</v>
      </c>
      <c r="E56" s="261"/>
      <c r="F56" s="261"/>
      <c r="G56" s="261"/>
      <c r="H56" s="261"/>
      <c r="I56" s="261"/>
      <c r="J56" s="261"/>
      <c r="K56" s="259"/>
    </row>
    <row r="57" spans="2:11" ht="15" customHeight="1">
      <c r="B57" s="257"/>
      <c r="C57" s="263"/>
      <c r="D57" s="261" t="s">
        <v>945</v>
      </c>
      <c r="E57" s="261"/>
      <c r="F57" s="261"/>
      <c r="G57" s="261"/>
      <c r="H57" s="261"/>
      <c r="I57" s="261"/>
      <c r="J57" s="261"/>
      <c r="K57" s="259"/>
    </row>
    <row r="58" spans="2:11" ht="15" customHeight="1">
      <c r="B58" s="257"/>
      <c r="C58" s="263"/>
      <c r="D58" s="261" t="s">
        <v>946</v>
      </c>
      <c r="E58" s="261"/>
      <c r="F58" s="261"/>
      <c r="G58" s="261"/>
      <c r="H58" s="261"/>
      <c r="I58" s="261"/>
      <c r="J58" s="261"/>
      <c r="K58" s="259"/>
    </row>
    <row r="59" spans="2:11" ht="15" customHeight="1">
      <c r="B59" s="257"/>
      <c r="C59" s="263"/>
      <c r="D59" s="261" t="s">
        <v>947</v>
      </c>
      <c r="E59" s="261"/>
      <c r="F59" s="261"/>
      <c r="G59" s="261"/>
      <c r="H59" s="261"/>
      <c r="I59" s="261"/>
      <c r="J59" s="261"/>
      <c r="K59" s="259"/>
    </row>
    <row r="60" spans="2:11" ht="15" customHeight="1">
      <c r="B60" s="257"/>
      <c r="C60" s="263"/>
      <c r="D60" s="266" t="s">
        <v>948</v>
      </c>
      <c r="E60" s="266"/>
      <c r="F60" s="266"/>
      <c r="G60" s="266"/>
      <c r="H60" s="266"/>
      <c r="I60" s="266"/>
      <c r="J60" s="266"/>
      <c r="K60" s="259"/>
    </row>
    <row r="61" spans="2:11" ht="15" customHeight="1">
      <c r="B61" s="257"/>
      <c r="C61" s="263"/>
      <c r="D61" s="261" t="s">
        <v>949</v>
      </c>
      <c r="E61" s="261"/>
      <c r="F61" s="261"/>
      <c r="G61" s="261"/>
      <c r="H61" s="261"/>
      <c r="I61" s="261"/>
      <c r="J61" s="261"/>
      <c r="K61" s="259"/>
    </row>
    <row r="62" spans="2:11" ht="12.75" customHeight="1">
      <c r="B62" s="257"/>
      <c r="C62" s="263"/>
      <c r="D62" s="263"/>
      <c r="E62" s="267"/>
      <c r="F62" s="263"/>
      <c r="G62" s="263"/>
      <c r="H62" s="263"/>
      <c r="I62" s="263"/>
      <c r="J62" s="263"/>
      <c r="K62" s="259"/>
    </row>
    <row r="63" spans="2:11" ht="15" customHeight="1">
      <c r="B63" s="257"/>
      <c r="C63" s="263"/>
      <c r="D63" s="261" t="s">
        <v>950</v>
      </c>
      <c r="E63" s="261"/>
      <c r="F63" s="261"/>
      <c r="G63" s="261"/>
      <c r="H63" s="261"/>
      <c r="I63" s="261"/>
      <c r="J63" s="261"/>
      <c r="K63" s="259"/>
    </row>
    <row r="64" spans="2:11" ht="15" customHeight="1">
      <c r="B64" s="257"/>
      <c r="C64" s="263"/>
      <c r="D64" s="266" t="s">
        <v>951</v>
      </c>
      <c r="E64" s="266"/>
      <c r="F64" s="266"/>
      <c r="G64" s="266"/>
      <c r="H64" s="266"/>
      <c r="I64" s="266"/>
      <c r="J64" s="266"/>
      <c r="K64" s="259"/>
    </row>
    <row r="65" spans="2:11" ht="15" customHeight="1">
      <c r="B65" s="257"/>
      <c r="C65" s="263"/>
      <c r="D65" s="261" t="s">
        <v>952</v>
      </c>
      <c r="E65" s="261"/>
      <c r="F65" s="261"/>
      <c r="G65" s="261"/>
      <c r="H65" s="261"/>
      <c r="I65" s="261"/>
      <c r="J65" s="261"/>
      <c r="K65" s="259"/>
    </row>
    <row r="66" spans="2:11" ht="15" customHeight="1">
      <c r="B66" s="257"/>
      <c r="C66" s="263"/>
      <c r="D66" s="261" t="s">
        <v>953</v>
      </c>
      <c r="E66" s="261"/>
      <c r="F66" s="261"/>
      <c r="G66" s="261"/>
      <c r="H66" s="261"/>
      <c r="I66" s="261"/>
      <c r="J66" s="261"/>
      <c r="K66" s="259"/>
    </row>
    <row r="67" spans="2:11" ht="15" customHeight="1">
      <c r="B67" s="257"/>
      <c r="C67" s="263"/>
      <c r="D67" s="261" t="s">
        <v>954</v>
      </c>
      <c r="E67" s="261"/>
      <c r="F67" s="261"/>
      <c r="G67" s="261"/>
      <c r="H67" s="261"/>
      <c r="I67" s="261"/>
      <c r="J67" s="261"/>
      <c r="K67" s="259"/>
    </row>
    <row r="68" spans="2:11" ht="15" customHeight="1">
      <c r="B68" s="257"/>
      <c r="C68" s="263"/>
      <c r="D68" s="261" t="s">
        <v>955</v>
      </c>
      <c r="E68" s="261"/>
      <c r="F68" s="261"/>
      <c r="G68" s="261"/>
      <c r="H68" s="261"/>
      <c r="I68" s="261"/>
      <c r="J68" s="261"/>
      <c r="K68" s="259"/>
    </row>
    <row r="69" spans="2:11" ht="12.75" customHeight="1">
      <c r="B69" s="268"/>
      <c r="C69" s="269"/>
      <c r="D69" s="269"/>
      <c r="E69" s="269"/>
      <c r="F69" s="269"/>
      <c r="G69" s="269"/>
      <c r="H69" s="269"/>
      <c r="I69" s="269"/>
      <c r="J69" s="269"/>
      <c r="K69" s="270"/>
    </row>
    <row r="70" spans="2:11" ht="18.75" customHeight="1">
      <c r="B70" s="271"/>
      <c r="C70" s="271"/>
      <c r="D70" s="271"/>
      <c r="E70" s="271"/>
      <c r="F70" s="271"/>
      <c r="G70" s="271"/>
      <c r="H70" s="271"/>
      <c r="I70" s="271"/>
      <c r="J70" s="271"/>
      <c r="K70" s="272"/>
    </row>
    <row r="71" spans="2:11" ht="18.75" customHeight="1">
      <c r="B71" s="272"/>
      <c r="C71" s="272"/>
      <c r="D71" s="272"/>
      <c r="E71" s="272"/>
      <c r="F71" s="272"/>
      <c r="G71" s="272"/>
      <c r="H71" s="272"/>
      <c r="I71" s="272"/>
      <c r="J71" s="272"/>
      <c r="K71" s="272"/>
    </row>
    <row r="72" spans="2:11" ht="7.5" customHeight="1">
      <c r="B72" s="273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45" customHeight="1">
      <c r="B73" s="276"/>
      <c r="C73" s="277" t="s">
        <v>86</v>
      </c>
      <c r="D73" s="277"/>
      <c r="E73" s="277"/>
      <c r="F73" s="277"/>
      <c r="G73" s="277"/>
      <c r="H73" s="277"/>
      <c r="I73" s="277"/>
      <c r="J73" s="277"/>
      <c r="K73" s="278"/>
    </row>
    <row r="74" spans="2:11" ht="17.25" customHeight="1">
      <c r="B74" s="276"/>
      <c r="C74" s="279" t="s">
        <v>956</v>
      </c>
      <c r="D74" s="279"/>
      <c r="E74" s="279"/>
      <c r="F74" s="279" t="s">
        <v>957</v>
      </c>
      <c r="G74" s="280"/>
      <c r="H74" s="279" t="s">
        <v>124</v>
      </c>
      <c r="I74" s="279" t="s">
        <v>61</v>
      </c>
      <c r="J74" s="279" t="s">
        <v>958</v>
      </c>
      <c r="K74" s="278"/>
    </row>
    <row r="75" spans="2:11" ht="17.25" customHeight="1">
      <c r="B75" s="276"/>
      <c r="C75" s="281" t="s">
        <v>959</v>
      </c>
      <c r="D75" s="281"/>
      <c r="E75" s="281"/>
      <c r="F75" s="282" t="s">
        <v>960</v>
      </c>
      <c r="G75" s="283"/>
      <c r="H75" s="281"/>
      <c r="I75" s="281"/>
      <c r="J75" s="281" t="s">
        <v>961</v>
      </c>
      <c r="K75" s="278"/>
    </row>
    <row r="76" spans="2:11" ht="5.25" customHeight="1">
      <c r="B76" s="276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6"/>
      <c r="C77" s="265" t="s">
        <v>57</v>
      </c>
      <c r="D77" s="284"/>
      <c r="E77" s="284"/>
      <c r="F77" s="286" t="s">
        <v>962</v>
      </c>
      <c r="G77" s="285"/>
      <c r="H77" s="265" t="s">
        <v>963</v>
      </c>
      <c r="I77" s="265" t="s">
        <v>964</v>
      </c>
      <c r="J77" s="265">
        <v>20</v>
      </c>
      <c r="K77" s="278"/>
    </row>
    <row r="78" spans="2:11" ht="15" customHeight="1">
      <c r="B78" s="276"/>
      <c r="C78" s="265" t="s">
        <v>965</v>
      </c>
      <c r="D78" s="265"/>
      <c r="E78" s="265"/>
      <c r="F78" s="286" t="s">
        <v>962</v>
      </c>
      <c r="G78" s="285"/>
      <c r="H78" s="265" t="s">
        <v>966</v>
      </c>
      <c r="I78" s="265" t="s">
        <v>964</v>
      </c>
      <c r="J78" s="265">
        <v>120</v>
      </c>
      <c r="K78" s="278"/>
    </row>
    <row r="79" spans="2:11" ht="15" customHeight="1">
      <c r="B79" s="287"/>
      <c r="C79" s="265" t="s">
        <v>967</v>
      </c>
      <c r="D79" s="265"/>
      <c r="E79" s="265"/>
      <c r="F79" s="286" t="s">
        <v>968</v>
      </c>
      <c r="G79" s="285"/>
      <c r="H79" s="265" t="s">
        <v>969</v>
      </c>
      <c r="I79" s="265" t="s">
        <v>964</v>
      </c>
      <c r="J79" s="265">
        <v>50</v>
      </c>
      <c r="K79" s="278"/>
    </row>
    <row r="80" spans="2:11" ht="15" customHeight="1">
      <c r="B80" s="287"/>
      <c r="C80" s="265" t="s">
        <v>970</v>
      </c>
      <c r="D80" s="265"/>
      <c r="E80" s="265"/>
      <c r="F80" s="286" t="s">
        <v>962</v>
      </c>
      <c r="G80" s="285"/>
      <c r="H80" s="265" t="s">
        <v>971</v>
      </c>
      <c r="I80" s="265" t="s">
        <v>972</v>
      </c>
      <c r="J80" s="265"/>
      <c r="K80" s="278"/>
    </row>
    <row r="81" spans="2:11" ht="15" customHeight="1">
      <c r="B81" s="287"/>
      <c r="C81" s="288" t="s">
        <v>973</v>
      </c>
      <c r="D81" s="288"/>
      <c r="E81" s="288"/>
      <c r="F81" s="289" t="s">
        <v>968</v>
      </c>
      <c r="G81" s="288"/>
      <c r="H81" s="288" t="s">
        <v>974</v>
      </c>
      <c r="I81" s="288" t="s">
        <v>964</v>
      </c>
      <c r="J81" s="288">
        <v>15</v>
      </c>
      <c r="K81" s="278"/>
    </row>
    <row r="82" spans="2:11" ht="15" customHeight="1">
      <c r="B82" s="287"/>
      <c r="C82" s="288" t="s">
        <v>975</v>
      </c>
      <c r="D82" s="288"/>
      <c r="E82" s="288"/>
      <c r="F82" s="289" t="s">
        <v>968</v>
      </c>
      <c r="G82" s="288"/>
      <c r="H82" s="288" t="s">
        <v>976</v>
      </c>
      <c r="I82" s="288" t="s">
        <v>964</v>
      </c>
      <c r="J82" s="288">
        <v>15</v>
      </c>
      <c r="K82" s="278"/>
    </row>
    <row r="83" spans="2:11" ht="15" customHeight="1">
      <c r="B83" s="287"/>
      <c r="C83" s="288" t="s">
        <v>977</v>
      </c>
      <c r="D83" s="288"/>
      <c r="E83" s="288"/>
      <c r="F83" s="289" t="s">
        <v>968</v>
      </c>
      <c r="G83" s="288"/>
      <c r="H83" s="288" t="s">
        <v>978</v>
      </c>
      <c r="I83" s="288" t="s">
        <v>964</v>
      </c>
      <c r="J83" s="288">
        <v>20</v>
      </c>
      <c r="K83" s="278"/>
    </row>
    <row r="84" spans="2:11" ht="15" customHeight="1">
      <c r="B84" s="287"/>
      <c r="C84" s="288" t="s">
        <v>979</v>
      </c>
      <c r="D84" s="288"/>
      <c r="E84" s="288"/>
      <c r="F84" s="289" t="s">
        <v>968</v>
      </c>
      <c r="G84" s="288"/>
      <c r="H84" s="288" t="s">
        <v>980</v>
      </c>
      <c r="I84" s="288" t="s">
        <v>964</v>
      </c>
      <c r="J84" s="288">
        <v>20</v>
      </c>
      <c r="K84" s="278"/>
    </row>
    <row r="85" spans="2:11" ht="15" customHeight="1">
      <c r="B85" s="287"/>
      <c r="C85" s="265" t="s">
        <v>981</v>
      </c>
      <c r="D85" s="265"/>
      <c r="E85" s="265"/>
      <c r="F85" s="286" t="s">
        <v>968</v>
      </c>
      <c r="G85" s="285"/>
      <c r="H85" s="265" t="s">
        <v>982</v>
      </c>
      <c r="I85" s="265" t="s">
        <v>964</v>
      </c>
      <c r="J85" s="265">
        <v>50</v>
      </c>
      <c r="K85" s="278"/>
    </row>
    <row r="86" spans="2:11" ht="15" customHeight="1">
      <c r="B86" s="287"/>
      <c r="C86" s="265" t="s">
        <v>983</v>
      </c>
      <c r="D86" s="265"/>
      <c r="E86" s="265"/>
      <c r="F86" s="286" t="s">
        <v>968</v>
      </c>
      <c r="G86" s="285"/>
      <c r="H86" s="265" t="s">
        <v>984</v>
      </c>
      <c r="I86" s="265" t="s">
        <v>964</v>
      </c>
      <c r="J86" s="265">
        <v>20</v>
      </c>
      <c r="K86" s="278"/>
    </row>
    <row r="87" spans="2:11" ht="15" customHeight="1">
      <c r="B87" s="287"/>
      <c r="C87" s="265" t="s">
        <v>985</v>
      </c>
      <c r="D87" s="265"/>
      <c r="E87" s="265"/>
      <c r="F87" s="286" t="s">
        <v>968</v>
      </c>
      <c r="G87" s="285"/>
      <c r="H87" s="265" t="s">
        <v>986</v>
      </c>
      <c r="I87" s="265" t="s">
        <v>964</v>
      </c>
      <c r="J87" s="265">
        <v>20</v>
      </c>
      <c r="K87" s="278"/>
    </row>
    <row r="88" spans="2:11" ht="15" customHeight="1">
      <c r="B88" s="287"/>
      <c r="C88" s="265" t="s">
        <v>987</v>
      </c>
      <c r="D88" s="265"/>
      <c r="E88" s="265"/>
      <c r="F88" s="286" t="s">
        <v>968</v>
      </c>
      <c r="G88" s="285"/>
      <c r="H88" s="265" t="s">
        <v>988</v>
      </c>
      <c r="I88" s="265" t="s">
        <v>964</v>
      </c>
      <c r="J88" s="265">
        <v>50</v>
      </c>
      <c r="K88" s="278"/>
    </row>
    <row r="89" spans="2:11" ht="15" customHeight="1">
      <c r="B89" s="287"/>
      <c r="C89" s="265" t="s">
        <v>989</v>
      </c>
      <c r="D89" s="265"/>
      <c r="E89" s="265"/>
      <c r="F89" s="286" t="s">
        <v>968</v>
      </c>
      <c r="G89" s="285"/>
      <c r="H89" s="265" t="s">
        <v>989</v>
      </c>
      <c r="I89" s="265" t="s">
        <v>964</v>
      </c>
      <c r="J89" s="265">
        <v>50</v>
      </c>
      <c r="K89" s="278"/>
    </row>
    <row r="90" spans="2:11" ht="15" customHeight="1">
      <c r="B90" s="287"/>
      <c r="C90" s="265" t="s">
        <v>129</v>
      </c>
      <c r="D90" s="265"/>
      <c r="E90" s="265"/>
      <c r="F90" s="286" t="s">
        <v>968</v>
      </c>
      <c r="G90" s="285"/>
      <c r="H90" s="265" t="s">
        <v>990</v>
      </c>
      <c r="I90" s="265" t="s">
        <v>964</v>
      </c>
      <c r="J90" s="265">
        <v>255</v>
      </c>
      <c r="K90" s="278"/>
    </row>
    <row r="91" spans="2:11" ht="15" customHeight="1">
      <c r="B91" s="287"/>
      <c r="C91" s="265" t="s">
        <v>991</v>
      </c>
      <c r="D91" s="265"/>
      <c r="E91" s="265"/>
      <c r="F91" s="286" t="s">
        <v>962</v>
      </c>
      <c r="G91" s="285"/>
      <c r="H91" s="265" t="s">
        <v>992</v>
      </c>
      <c r="I91" s="265" t="s">
        <v>993</v>
      </c>
      <c r="J91" s="265"/>
      <c r="K91" s="278"/>
    </row>
    <row r="92" spans="2:11" ht="15" customHeight="1">
      <c r="B92" s="287"/>
      <c r="C92" s="265" t="s">
        <v>994</v>
      </c>
      <c r="D92" s="265"/>
      <c r="E92" s="265"/>
      <c r="F92" s="286" t="s">
        <v>962</v>
      </c>
      <c r="G92" s="285"/>
      <c r="H92" s="265" t="s">
        <v>995</v>
      </c>
      <c r="I92" s="265" t="s">
        <v>996</v>
      </c>
      <c r="J92" s="265"/>
      <c r="K92" s="278"/>
    </row>
    <row r="93" spans="2:11" ht="15" customHeight="1">
      <c r="B93" s="287"/>
      <c r="C93" s="265" t="s">
        <v>997</v>
      </c>
      <c r="D93" s="265"/>
      <c r="E93" s="265"/>
      <c r="F93" s="286" t="s">
        <v>962</v>
      </c>
      <c r="G93" s="285"/>
      <c r="H93" s="265" t="s">
        <v>997</v>
      </c>
      <c r="I93" s="265" t="s">
        <v>996</v>
      </c>
      <c r="J93" s="265"/>
      <c r="K93" s="278"/>
    </row>
    <row r="94" spans="2:11" ht="15" customHeight="1">
      <c r="B94" s="287"/>
      <c r="C94" s="265" t="s">
        <v>42</v>
      </c>
      <c r="D94" s="265"/>
      <c r="E94" s="265"/>
      <c r="F94" s="286" t="s">
        <v>962</v>
      </c>
      <c r="G94" s="285"/>
      <c r="H94" s="265" t="s">
        <v>998</v>
      </c>
      <c r="I94" s="265" t="s">
        <v>996</v>
      </c>
      <c r="J94" s="265"/>
      <c r="K94" s="278"/>
    </row>
    <row r="95" spans="2:11" ht="15" customHeight="1">
      <c r="B95" s="287"/>
      <c r="C95" s="265" t="s">
        <v>52</v>
      </c>
      <c r="D95" s="265"/>
      <c r="E95" s="265"/>
      <c r="F95" s="286" t="s">
        <v>962</v>
      </c>
      <c r="G95" s="285"/>
      <c r="H95" s="265" t="s">
        <v>999</v>
      </c>
      <c r="I95" s="265" t="s">
        <v>996</v>
      </c>
      <c r="J95" s="265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2"/>
      <c r="C98" s="272"/>
      <c r="D98" s="272"/>
      <c r="E98" s="272"/>
      <c r="F98" s="272"/>
      <c r="G98" s="272"/>
      <c r="H98" s="272"/>
      <c r="I98" s="272"/>
      <c r="J98" s="272"/>
      <c r="K98" s="272"/>
    </row>
    <row r="99" spans="2:11" ht="7.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5"/>
    </row>
    <row r="100" spans="2:11" ht="45" customHeight="1">
      <c r="B100" s="276"/>
      <c r="C100" s="277" t="s">
        <v>1000</v>
      </c>
      <c r="D100" s="277"/>
      <c r="E100" s="277"/>
      <c r="F100" s="277"/>
      <c r="G100" s="277"/>
      <c r="H100" s="277"/>
      <c r="I100" s="277"/>
      <c r="J100" s="277"/>
      <c r="K100" s="278"/>
    </row>
    <row r="101" spans="2:11" ht="17.25" customHeight="1">
      <c r="B101" s="276"/>
      <c r="C101" s="279" t="s">
        <v>956</v>
      </c>
      <c r="D101" s="279"/>
      <c r="E101" s="279"/>
      <c r="F101" s="279" t="s">
        <v>957</v>
      </c>
      <c r="G101" s="280"/>
      <c r="H101" s="279" t="s">
        <v>124</v>
      </c>
      <c r="I101" s="279" t="s">
        <v>61</v>
      </c>
      <c r="J101" s="279" t="s">
        <v>958</v>
      </c>
      <c r="K101" s="278"/>
    </row>
    <row r="102" spans="2:11" ht="17.25" customHeight="1">
      <c r="B102" s="276"/>
      <c r="C102" s="281" t="s">
        <v>959</v>
      </c>
      <c r="D102" s="281"/>
      <c r="E102" s="281"/>
      <c r="F102" s="282" t="s">
        <v>960</v>
      </c>
      <c r="G102" s="283"/>
      <c r="H102" s="281"/>
      <c r="I102" s="281"/>
      <c r="J102" s="281" t="s">
        <v>961</v>
      </c>
      <c r="K102" s="278"/>
    </row>
    <row r="103" spans="2:11" ht="5.25" customHeight="1">
      <c r="B103" s="276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6"/>
      <c r="C104" s="265" t="s">
        <v>57</v>
      </c>
      <c r="D104" s="284"/>
      <c r="E104" s="284"/>
      <c r="F104" s="286" t="s">
        <v>962</v>
      </c>
      <c r="G104" s="295"/>
      <c r="H104" s="265" t="s">
        <v>1001</v>
      </c>
      <c r="I104" s="265" t="s">
        <v>964</v>
      </c>
      <c r="J104" s="265">
        <v>20</v>
      </c>
      <c r="K104" s="278"/>
    </row>
    <row r="105" spans="2:11" ht="15" customHeight="1">
      <c r="B105" s="276"/>
      <c r="C105" s="265" t="s">
        <v>965</v>
      </c>
      <c r="D105" s="265"/>
      <c r="E105" s="265"/>
      <c r="F105" s="286" t="s">
        <v>962</v>
      </c>
      <c r="G105" s="265"/>
      <c r="H105" s="265" t="s">
        <v>1001</v>
      </c>
      <c r="I105" s="265" t="s">
        <v>964</v>
      </c>
      <c r="J105" s="265">
        <v>120</v>
      </c>
      <c r="K105" s="278"/>
    </row>
    <row r="106" spans="2:11" ht="15" customHeight="1">
      <c r="B106" s="287"/>
      <c r="C106" s="265" t="s">
        <v>967</v>
      </c>
      <c r="D106" s="265"/>
      <c r="E106" s="265"/>
      <c r="F106" s="286" t="s">
        <v>968</v>
      </c>
      <c r="G106" s="265"/>
      <c r="H106" s="265" t="s">
        <v>1001</v>
      </c>
      <c r="I106" s="265" t="s">
        <v>964</v>
      </c>
      <c r="J106" s="265">
        <v>50</v>
      </c>
      <c r="K106" s="278"/>
    </row>
    <row r="107" spans="2:11" ht="15" customHeight="1">
      <c r="B107" s="287"/>
      <c r="C107" s="265" t="s">
        <v>970</v>
      </c>
      <c r="D107" s="265"/>
      <c r="E107" s="265"/>
      <c r="F107" s="286" t="s">
        <v>962</v>
      </c>
      <c r="G107" s="265"/>
      <c r="H107" s="265" t="s">
        <v>1001</v>
      </c>
      <c r="I107" s="265" t="s">
        <v>972</v>
      </c>
      <c r="J107" s="265"/>
      <c r="K107" s="278"/>
    </row>
    <row r="108" spans="2:11" ht="15" customHeight="1">
      <c r="B108" s="287"/>
      <c r="C108" s="265" t="s">
        <v>981</v>
      </c>
      <c r="D108" s="265"/>
      <c r="E108" s="265"/>
      <c r="F108" s="286" t="s">
        <v>968</v>
      </c>
      <c r="G108" s="265"/>
      <c r="H108" s="265" t="s">
        <v>1001</v>
      </c>
      <c r="I108" s="265" t="s">
        <v>964</v>
      </c>
      <c r="J108" s="265">
        <v>50</v>
      </c>
      <c r="K108" s="278"/>
    </row>
    <row r="109" spans="2:11" ht="15" customHeight="1">
      <c r="B109" s="287"/>
      <c r="C109" s="265" t="s">
        <v>989</v>
      </c>
      <c r="D109" s="265"/>
      <c r="E109" s="265"/>
      <c r="F109" s="286" t="s">
        <v>968</v>
      </c>
      <c r="G109" s="265"/>
      <c r="H109" s="265" t="s">
        <v>1001</v>
      </c>
      <c r="I109" s="265" t="s">
        <v>964</v>
      </c>
      <c r="J109" s="265">
        <v>50</v>
      </c>
      <c r="K109" s="278"/>
    </row>
    <row r="110" spans="2:11" ht="15" customHeight="1">
      <c r="B110" s="287"/>
      <c r="C110" s="265" t="s">
        <v>987</v>
      </c>
      <c r="D110" s="265"/>
      <c r="E110" s="265"/>
      <c r="F110" s="286" t="s">
        <v>968</v>
      </c>
      <c r="G110" s="265"/>
      <c r="H110" s="265" t="s">
        <v>1001</v>
      </c>
      <c r="I110" s="265" t="s">
        <v>964</v>
      </c>
      <c r="J110" s="265">
        <v>50</v>
      </c>
      <c r="K110" s="278"/>
    </row>
    <row r="111" spans="2:11" ht="15" customHeight="1">
      <c r="B111" s="287"/>
      <c r="C111" s="265" t="s">
        <v>57</v>
      </c>
      <c r="D111" s="265"/>
      <c r="E111" s="265"/>
      <c r="F111" s="286" t="s">
        <v>962</v>
      </c>
      <c r="G111" s="265"/>
      <c r="H111" s="265" t="s">
        <v>1002</v>
      </c>
      <c r="I111" s="265" t="s">
        <v>964</v>
      </c>
      <c r="J111" s="265">
        <v>20</v>
      </c>
      <c r="K111" s="278"/>
    </row>
    <row r="112" spans="2:11" ht="15" customHeight="1">
      <c r="B112" s="287"/>
      <c r="C112" s="265" t="s">
        <v>1003</v>
      </c>
      <c r="D112" s="265"/>
      <c r="E112" s="265"/>
      <c r="F112" s="286" t="s">
        <v>962</v>
      </c>
      <c r="G112" s="265"/>
      <c r="H112" s="265" t="s">
        <v>1004</v>
      </c>
      <c r="I112" s="265" t="s">
        <v>964</v>
      </c>
      <c r="J112" s="265">
        <v>120</v>
      </c>
      <c r="K112" s="278"/>
    </row>
    <row r="113" spans="2:11" ht="15" customHeight="1">
      <c r="B113" s="287"/>
      <c r="C113" s="265" t="s">
        <v>42</v>
      </c>
      <c r="D113" s="265"/>
      <c r="E113" s="265"/>
      <c r="F113" s="286" t="s">
        <v>962</v>
      </c>
      <c r="G113" s="265"/>
      <c r="H113" s="265" t="s">
        <v>1005</v>
      </c>
      <c r="I113" s="265" t="s">
        <v>996</v>
      </c>
      <c r="J113" s="265"/>
      <c r="K113" s="278"/>
    </row>
    <row r="114" spans="2:11" ht="15" customHeight="1">
      <c r="B114" s="287"/>
      <c r="C114" s="265" t="s">
        <v>52</v>
      </c>
      <c r="D114" s="265"/>
      <c r="E114" s="265"/>
      <c r="F114" s="286" t="s">
        <v>962</v>
      </c>
      <c r="G114" s="265"/>
      <c r="H114" s="265" t="s">
        <v>1006</v>
      </c>
      <c r="I114" s="265" t="s">
        <v>996</v>
      </c>
      <c r="J114" s="265"/>
      <c r="K114" s="278"/>
    </row>
    <row r="115" spans="2:11" ht="15" customHeight="1">
      <c r="B115" s="287"/>
      <c r="C115" s="265" t="s">
        <v>61</v>
      </c>
      <c r="D115" s="265"/>
      <c r="E115" s="265"/>
      <c r="F115" s="286" t="s">
        <v>962</v>
      </c>
      <c r="G115" s="265"/>
      <c r="H115" s="265" t="s">
        <v>1007</v>
      </c>
      <c r="I115" s="265" t="s">
        <v>1008</v>
      </c>
      <c r="J115" s="265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1"/>
      <c r="D117" s="261"/>
      <c r="E117" s="261"/>
      <c r="F117" s="298"/>
      <c r="G117" s="261"/>
      <c r="H117" s="261"/>
      <c r="I117" s="261"/>
      <c r="J117" s="261"/>
      <c r="K117" s="297"/>
    </row>
    <row r="118" spans="2:11" ht="18.75" customHeight="1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255" t="s">
        <v>1009</v>
      </c>
      <c r="D120" s="255"/>
      <c r="E120" s="255"/>
      <c r="F120" s="255"/>
      <c r="G120" s="255"/>
      <c r="H120" s="255"/>
      <c r="I120" s="255"/>
      <c r="J120" s="255"/>
      <c r="K120" s="303"/>
    </row>
    <row r="121" spans="2:11" ht="17.25" customHeight="1">
      <c r="B121" s="304"/>
      <c r="C121" s="279" t="s">
        <v>956</v>
      </c>
      <c r="D121" s="279"/>
      <c r="E121" s="279"/>
      <c r="F121" s="279" t="s">
        <v>957</v>
      </c>
      <c r="G121" s="280"/>
      <c r="H121" s="279" t="s">
        <v>124</v>
      </c>
      <c r="I121" s="279" t="s">
        <v>61</v>
      </c>
      <c r="J121" s="279" t="s">
        <v>958</v>
      </c>
      <c r="K121" s="305"/>
    </row>
    <row r="122" spans="2:11" ht="17.25" customHeight="1">
      <c r="B122" s="304"/>
      <c r="C122" s="281" t="s">
        <v>959</v>
      </c>
      <c r="D122" s="281"/>
      <c r="E122" s="281"/>
      <c r="F122" s="282" t="s">
        <v>960</v>
      </c>
      <c r="G122" s="283"/>
      <c r="H122" s="281"/>
      <c r="I122" s="281"/>
      <c r="J122" s="281" t="s">
        <v>961</v>
      </c>
      <c r="K122" s="305"/>
    </row>
    <row r="123" spans="2:11" ht="5.25" customHeight="1">
      <c r="B123" s="306"/>
      <c r="C123" s="284"/>
      <c r="D123" s="284"/>
      <c r="E123" s="284"/>
      <c r="F123" s="284"/>
      <c r="G123" s="265"/>
      <c r="H123" s="284"/>
      <c r="I123" s="284"/>
      <c r="J123" s="284"/>
      <c r="K123" s="307"/>
    </row>
    <row r="124" spans="2:11" ht="15" customHeight="1">
      <c r="B124" s="306"/>
      <c r="C124" s="265" t="s">
        <v>965</v>
      </c>
      <c r="D124" s="284"/>
      <c r="E124" s="284"/>
      <c r="F124" s="286" t="s">
        <v>962</v>
      </c>
      <c r="G124" s="265"/>
      <c r="H124" s="265" t="s">
        <v>1001</v>
      </c>
      <c r="I124" s="265" t="s">
        <v>964</v>
      </c>
      <c r="J124" s="265">
        <v>120</v>
      </c>
      <c r="K124" s="308"/>
    </row>
    <row r="125" spans="2:11" ht="15" customHeight="1">
      <c r="B125" s="306"/>
      <c r="C125" s="265" t="s">
        <v>1010</v>
      </c>
      <c r="D125" s="265"/>
      <c r="E125" s="265"/>
      <c r="F125" s="286" t="s">
        <v>962</v>
      </c>
      <c r="G125" s="265"/>
      <c r="H125" s="265" t="s">
        <v>1011</v>
      </c>
      <c r="I125" s="265" t="s">
        <v>964</v>
      </c>
      <c r="J125" s="265" t="s">
        <v>1012</v>
      </c>
      <c r="K125" s="308"/>
    </row>
    <row r="126" spans="2:11" ht="15" customHeight="1">
      <c r="B126" s="306"/>
      <c r="C126" s="265" t="s">
        <v>911</v>
      </c>
      <c r="D126" s="265"/>
      <c r="E126" s="265"/>
      <c r="F126" s="286" t="s">
        <v>962</v>
      </c>
      <c r="G126" s="265"/>
      <c r="H126" s="265" t="s">
        <v>1013</v>
      </c>
      <c r="I126" s="265" t="s">
        <v>964</v>
      </c>
      <c r="J126" s="265" t="s">
        <v>1012</v>
      </c>
      <c r="K126" s="308"/>
    </row>
    <row r="127" spans="2:11" ht="15" customHeight="1">
      <c r="B127" s="306"/>
      <c r="C127" s="265" t="s">
        <v>973</v>
      </c>
      <c r="D127" s="265"/>
      <c r="E127" s="265"/>
      <c r="F127" s="286" t="s">
        <v>968</v>
      </c>
      <c r="G127" s="265"/>
      <c r="H127" s="265" t="s">
        <v>974</v>
      </c>
      <c r="I127" s="265" t="s">
        <v>964</v>
      </c>
      <c r="J127" s="265">
        <v>15</v>
      </c>
      <c r="K127" s="308"/>
    </row>
    <row r="128" spans="2:11" ht="15" customHeight="1">
      <c r="B128" s="306"/>
      <c r="C128" s="288" t="s">
        <v>975</v>
      </c>
      <c r="D128" s="288"/>
      <c r="E128" s="288"/>
      <c r="F128" s="289" t="s">
        <v>968</v>
      </c>
      <c r="G128" s="288"/>
      <c r="H128" s="288" t="s">
        <v>976</v>
      </c>
      <c r="I128" s="288" t="s">
        <v>964</v>
      </c>
      <c r="J128" s="288">
        <v>15</v>
      </c>
      <c r="K128" s="308"/>
    </row>
    <row r="129" spans="2:11" ht="15" customHeight="1">
      <c r="B129" s="306"/>
      <c r="C129" s="288" t="s">
        <v>977</v>
      </c>
      <c r="D129" s="288"/>
      <c r="E129" s="288"/>
      <c r="F129" s="289" t="s">
        <v>968</v>
      </c>
      <c r="G129" s="288"/>
      <c r="H129" s="288" t="s">
        <v>978</v>
      </c>
      <c r="I129" s="288" t="s">
        <v>964</v>
      </c>
      <c r="J129" s="288">
        <v>20</v>
      </c>
      <c r="K129" s="308"/>
    </row>
    <row r="130" spans="2:11" ht="15" customHeight="1">
      <c r="B130" s="306"/>
      <c r="C130" s="288" t="s">
        <v>979</v>
      </c>
      <c r="D130" s="288"/>
      <c r="E130" s="288"/>
      <c r="F130" s="289" t="s">
        <v>968</v>
      </c>
      <c r="G130" s="288"/>
      <c r="H130" s="288" t="s">
        <v>980</v>
      </c>
      <c r="I130" s="288" t="s">
        <v>964</v>
      </c>
      <c r="J130" s="288">
        <v>20</v>
      </c>
      <c r="K130" s="308"/>
    </row>
    <row r="131" spans="2:11" ht="15" customHeight="1">
      <c r="B131" s="306"/>
      <c r="C131" s="265" t="s">
        <v>967</v>
      </c>
      <c r="D131" s="265"/>
      <c r="E131" s="265"/>
      <c r="F131" s="286" t="s">
        <v>968</v>
      </c>
      <c r="G131" s="265"/>
      <c r="H131" s="265" t="s">
        <v>1001</v>
      </c>
      <c r="I131" s="265" t="s">
        <v>964</v>
      </c>
      <c r="J131" s="265">
        <v>50</v>
      </c>
      <c r="K131" s="308"/>
    </row>
    <row r="132" spans="2:11" ht="15" customHeight="1">
      <c r="B132" s="306"/>
      <c r="C132" s="265" t="s">
        <v>981</v>
      </c>
      <c r="D132" s="265"/>
      <c r="E132" s="265"/>
      <c r="F132" s="286" t="s">
        <v>968</v>
      </c>
      <c r="G132" s="265"/>
      <c r="H132" s="265" t="s">
        <v>1001</v>
      </c>
      <c r="I132" s="265" t="s">
        <v>964</v>
      </c>
      <c r="J132" s="265">
        <v>50</v>
      </c>
      <c r="K132" s="308"/>
    </row>
    <row r="133" spans="2:11" ht="15" customHeight="1">
      <c r="B133" s="306"/>
      <c r="C133" s="265" t="s">
        <v>987</v>
      </c>
      <c r="D133" s="265"/>
      <c r="E133" s="265"/>
      <c r="F133" s="286" t="s">
        <v>968</v>
      </c>
      <c r="G133" s="265"/>
      <c r="H133" s="265" t="s">
        <v>1001</v>
      </c>
      <c r="I133" s="265" t="s">
        <v>964</v>
      </c>
      <c r="J133" s="265">
        <v>50</v>
      </c>
      <c r="K133" s="308"/>
    </row>
    <row r="134" spans="2:11" ht="15" customHeight="1">
      <c r="B134" s="306"/>
      <c r="C134" s="265" t="s">
        <v>989</v>
      </c>
      <c r="D134" s="265"/>
      <c r="E134" s="265"/>
      <c r="F134" s="286" t="s">
        <v>968</v>
      </c>
      <c r="G134" s="265"/>
      <c r="H134" s="265" t="s">
        <v>1001</v>
      </c>
      <c r="I134" s="265" t="s">
        <v>964</v>
      </c>
      <c r="J134" s="265">
        <v>50</v>
      </c>
      <c r="K134" s="308"/>
    </row>
    <row r="135" spans="2:11" ht="15" customHeight="1">
      <c r="B135" s="306"/>
      <c r="C135" s="265" t="s">
        <v>129</v>
      </c>
      <c r="D135" s="265"/>
      <c r="E135" s="265"/>
      <c r="F135" s="286" t="s">
        <v>968</v>
      </c>
      <c r="G135" s="265"/>
      <c r="H135" s="265" t="s">
        <v>1014</v>
      </c>
      <c r="I135" s="265" t="s">
        <v>964</v>
      </c>
      <c r="J135" s="265">
        <v>255</v>
      </c>
      <c r="K135" s="308"/>
    </row>
    <row r="136" spans="2:11" ht="15" customHeight="1">
      <c r="B136" s="306"/>
      <c r="C136" s="265" t="s">
        <v>991</v>
      </c>
      <c r="D136" s="265"/>
      <c r="E136" s="265"/>
      <c r="F136" s="286" t="s">
        <v>962</v>
      </c>
      <c r="G136" s="265"/>
      <c r="H136" s="265" t="s">
        <v>1015</v>
      </c>
      <c r="I136" s="265" t="s">
        <v>993</v>
      </c>
      <c r="J136" s="265"/>
      <c r="K136" s="308"/>
    </row>
    <row r="137" spans="2:11" ht="15" customHeight="1">
      <c r="B137" s="306"/>
      <c r="C137" s="265" t="s">
        <v>994</v>
      </c>
      <c r="D137" s="265"/>
      <c r="E137" s="265"/>
      <c r="F137" s="286" t="s">
        <v>962</v>
      </c>
      <c r="G137" s="265"/>
      <c r="H137" s="265" t="s">
        <v>1016</v>
      </c>
      <c r="I137" s="265" t="s">
        <v>996</v>
      </c>
      <c r="J137" s="265"/>
      <c r="K137" s="308"/>
    </row>
    <row r="138" spans="2:11" ht="15" customHeight="1">
      <c r="B138" s="306"/>
      <c r="C138" s="265" t="s">
        <v>997</v>
      </c>
      <c r="D138" s="265"/>
      <c r="E138" s="265"/>
      <c r="F138" s="286" t="s">
        <v>962</v>
      </c>
      <c r="G138" s="265"/>
      <c r="H138" s="265" t="s">
        <v>997</v>
      </c>
      <c r="I138" s="265" t="s">
        <v>996</v>
      </c>
      <c r="J138" s="265"/>
      <c r="K138" s="308"/>
    </row>
    <row r="139" spans="2:11" ht="15" customHeight="1">
      <c r="B139" s="306"/>
      <c r="C139" s="265" t="s">
        <v>42</v>
      </c>
      <c r="D139" s="265"/>
      <c r="E139" s="265"/>
      <c r="F139" s="286" t="s">
        <v>962</v>
      </c>
      <c r="G139" s="265"/>
      <c r="H139" s="265" t="s">
        <v>1017</v>
      </c>
      <c r="I139" s="265" t="s">
        <v>996</v>
      </c>
      <c r="J139" s="265"/>
      <c r="K139" s="308"/>
    </row>
    <row r="140" spans="2:11" ht="15" customHeight="1">
      <c r="B140" s="306"/>
      <c r="C140" s="265" t="s">
        <v>1018</v>
      </c>
      <c r="D140" s="265"/>
      <c r="E140" s="265"/>
      <c r="F140" s="286" t="s">
        <v>962</v>
      </c>
      <c r="G140" s="265"/>
      <c r="H140" s="265" t="s">
        <v>1019</v>
      </c>
      <c r="I140" s="265" t="s">
        <v>996</v>
      </c>
      <c r="J140" s="265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1"/>
      <c r="C142" s="261"/>
      <c r="D142" s="261"/>
      <c r="E142" s="261"/>
      <c r="F142" s="298"/>
      <c r="G142" s="261"/>
      <c r="H142" s="261"/>
      <c r="I142" s="261"/>
      <c r="J142" s="261"/>
      <c r="K142" s="261"/>
    </row>
    <row r="143" spans="2:11" ht="18.75" customHeight="1"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</row>
    <row r="144" spans="2:11" ht="7.5" customHeight="1">
      <c r="B144" s="273"/>
      <c r="C144" s="274"/>
      <c r="D144" s="274"/>
      <c r="E144" s="274"/>
      <c r="F144" s="274"/>
      <c r="G144" s="274"/>
      <c r="H144" s="274"/>
      <c r="I144" s="274"/>
      <c r="J144" s="274"/>
      <c r="K144" s="275"/>
    </row>
    <row r="145" spans="2:11" ht="45" customHeight="1">
      <c r="B145" s="276"/>
      <c r="C145" s="277" t="s">
        <v>1020</v>
      </c>
      <c r="D145" s="277"/>
      <c r="E145" s="277"/>
      <c r="F145" s="277"/>
      <c r="G145" s="277"/>
      <c r="H145" s="277"/>
      <c r="I145" s="277"/>
      <c r="J145" s="277"/>
      <c r="K145" s="278"/>
    </row>
    <row r="146" spans="2:11" ht="17.25" customHeight="1">
      <c r="B146" s="276"/>
      <c r="C146" s="279" t="s">
        <v>956</v>
      </c>
      <c r="D146" s="279"/>
      <c r="E146" s="279"/>
      <c r="F146" s="279" t="s">
        <v>957</v>
      </c>
      <c r="G146" s="280"/>
      <c r="H146" s="279" t="s">
        <v>124</v>
      </c>
      <c r="I146" s="279" t="s">
        <v>61</v>
      </c>
      <c r="J146" s="279" t="s">
        <v>958</v>
      </c>
      <c r="K146" s="278"/>
    </row>
    <row r="147" spans="2:11" ht="17.25" customHeight="1">
      <c r="B147" s="276"/>
      <c r="C147" s="281" t="s">
        <v>959</v>
      </c>
      <c r="D147" s="281"/>
      <c r="E147" s="281"/>
      <c r="F147" s="282" t="s">
        <v>960</v>
      </c>
      <c r="G147" s="283"/>
      <c r="H147" s="281"/>
      <c r="I147" s="281"/>
      <c r="J147" s="281" t="s">
        <v>961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965</v>
      </c>
      <c r="D149" s="265"/>
      <c r="E149" s="265"/>
      <c r="F149" s="313" t="s">
        <v>962</v>
      </c>
      <c r="G149" s="265"/>
      <c r="H149" s="312" t="s">
        <v>1001</v>
      </c>
      <c r="I149" s="312" t="s">
        <v>964</v>
      </c>
      <c r="J149" s="312">
        <v>120</v>
      </c>
      <c r="K149" s="308"/>
    </row>
    <row r="150" spans="2:11" ht="15" customHeight="1">
      <c r="B150" s="287"/>
      <c r="C150" s="312" t="s">
        <v>1010</v>
      </c>
      <c r="D150" s="265"/>
      <c r="E150" s="265"/>
      <c r="F150" s="313" t="s">
        <v>962</v>
      </c>
      <c r="G150" s="265"/>
      <c r="H150" s="312" t="s">
        <v>1021</v>
      </c>
      <c r="I150" s="312" t="s">
        <v>964</v>
      </c>
      <c r="J150" s="312" t="s">
        <v>1012</v>
      </c>
      <c r="K150" s="308"/>
    </row>
    <row r="151" spans="2:11" ht="15" customHeight="1">
      <c r="B151" s="287"/>
      <c r="C151" s="312" t="s">
        <v>911</v>
      </c>
      <c r="D151" s="265"/>
      <c r="E151" s="265"/>
      <c r="F151" s="313" t="s">
        <v>962</v>
      </c>
      <c r="G151" s="265"/>
      <c r="H151" s="312" t="s">
        <v>1022</v>
      </c>
      <c r="I151" s="312" t="s">
        <v>964</v>
      </c>
      <c r="J151" s="312" t="s">
        <v>1012</v>
      </c>
      <c r="K151" s="308"/>
    </row>
    <row r="152" spans="2:11" ht="15" customHeight="1">
      <c r="B152" s="287"/>
      <c r="C152" s="312" t="s">
        <v>967</v>
      </c>
      <c r="D152" s="265"/>
      <c r="E152" s="265"/>
      <c r="F152" s="313" t="s">
        <v>968</v>
      </c>
      <c r="G152" s="265"/>
      <c r="H152" s="312" t="s">
        <v>1001</v>
      </c>
      <c r="I152" s="312" t="s">
        <v>964</v>
      </c>
      <c r="J152" s="312">
        <v>50</v>
      </c>
      <c r="K152" s="308"/>
    </row>
    <row r="153" spans="2:11" ht="15" customHeight="1">
      <c r="B153" s="287"/>
      <c r="C153" s="312" t="s">
        <v>970</v>
      </c>
      <c r="D153" s="265"/>
      <c r="E153" s="265"/>
      <c r="F153" s="313" t="s">
        <v>962</v>
      </c>
      <c r="G153" s="265"/>
      <c r="H153" s="312" t="s">
        <v>1001</v>
      </c>
      <c r="I153" s="312" t="s">
        <v>972</v>
      </c>
      <c r="J153" s="312"/>
      <c r="K153" s="308"/>
    </row>
    <row r="154" spans="2:11" ht="15" customHeight="1">
      <c r="B154" s="287"/>
      <c r="C154" s="312" t="s">
        <v>981</v>
      </c>
      <c r="D154" s="265"/>
      <c r="E154" s="265"/>
      <c r="F154" s="313" t="s">
        <v>968</v>
      </c>
      <c r="G154" s="265"/>
      <c r="H154" s="312" t="s">
        <v>1001</v>
      </c>
      <c r="I154" s="312" t="s">
        <v>964</v>
      </c>
      <c r="J154" s="312">
        <v>50</v>
      </c>
      <c r="K154" s="308"/>
    </row>
    <row r="155" spans="2:11" ht="15" customHeight="1">
      <c r="B155" s="287"/>
      <c r="C155" s="312" t="s">
        <v>989</v>
      </c>
      <c r="D155" s="265"/>
      <c r="E155" s="265"/>
      <c r="F155" s="313" t="s">
        <v>968</v>
      </c>
      <c r="G155" s="265"/>
      <c r="H155" s="312" t="s">
        <v>1001</v>
      </c>
      <c r="I155" s="312" t="s">
        <v>964</v>
      </c>
      <c r="J155" s="312">
        <v>50</v>
      </c>
      <c r="K155" s="308"/>
    </row>
    <row r="156" spans="2:11" ht="15" customHeight="1">
      <c r="B156" s="287"/>
      <c r="C156" s="312" t="s">
        <v>987</v>
      </c>
      <c r="D156" s="265"/>
      <c r="E156" s="265"/>
      <c r="F156" s="313" t="s">
        <v>968</v>
      </c>
      <c r="G156" s="265"/>
      <c r="H156" s="312" t="s">
        <v>1001</v>
      </c>
      <c r="I156" s="312" t="s">
        <v>964</v>
      </c>
      <c r="J156" s="312">
        <v>50</v>
      </c>
      <c r="K156" s="308"/>
    </row>
    <row r="157" spans="2:11" ht="15" customHeight="1">
      <c r="B157" s="287"/>
      <c r="C157" s="312" t="s">
        <v>98</v>
      </c>
      <c r="D157" s="265"/>
      <c r="E157" s="265"/>
      <c r="F157" s="313" t="s">
        <v>962</v>
      </c>
      <c r="G157" s="265"/>
      <c r="H157" s="312" t="s">
        <v>1023</v>
      </c>
      <c r="I157" s="312" t="s">
        <v>964</v>
      </c>
      <c r="J157" s="312" t="s">
        <v>1024</v>
      </c>
      <c r="K157" s="308"/>
    </row>
    <row r="158" spans="2:11" ht="15" customHeight="1">
      <c r="B158" s="287"/>
      <c r="C158" s="312" t="s">
        <v>1025</v>
      </c>
      <c r="D158" s="265"/>
      <c r="E158" s="265"/>
      <c r="F158" s="313" t="s">
        <v>962</v>
      </c>
      <c r="G158" s="265"/>
      <c r="H158" s="312" t="s">
        <v>1026</v>
      </c>
      <c r="I158" s="312" t="s">
        <v>996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1"/>
      <c r="C160" s="265"/>
      <c r="D160" s="265"/>
      <c r="E160" s="265"/>
      <c r="F160" s="286"/>
      <c r="G160" s="265"/>
      <c r="H160" s="265"/>
      <c r="I160" s="265"/>
      <c r="J160" s="265"/>
      <c r="K160" s="261"/>
    </row>
    <row r="161" spans="2:11" ht="18.75" customHeight="1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</row>
    <row r="162" spans="2:11" ht="7.5" customHeight="1">
      <c r="B162" s="251"/>
      <c r="C162" s="252"/>
      <c r="D162" s="252"/>
      <c r="E162" s="252"/>
      <c r="F162" s="252"/>
      <c r="G162" s="252"/>
      <c r="H162" s="252"/>
      <c r="I162" s="252"/>
      <c r="J162" s="252"/>
      <c r="K162" s="253"/>
    </row>
    <row r="163" spans="2:11" ht="45" customHeight="1">
      <c r="B163" s="254"/>
      <c r="C163" s="255" t="s">
        <v>1027</v>
      </c>
      <c r="D163" s="255"/>
      <c r="E163" s="255"/>
      <c r="F163" s="255"/>
      <c r="G163" s="255"/>
      <c r="H163" s="255"/>
      <c r="I163" s="255"/>
      <c r="J163" s="255"/>
      <c r="K163" s="256"/>
    </row>
    <row r="164" spans="2:11" ht="17.25" customHeight="1">
      <c r="B164" s="254"/>
      <c r="C164" s="279" t="s">
        <v>956</v>
      </c>
      <c r="D164" s="279"/>
      <c r="E164" s="279"/>
      <c r="F164" s="279" t="s">
        <v>957</v>
      </c>
      <c r="G164" s="316"/>
      <c r="H164" s="317" t="s">
        <v>124</v>
      </c>
      <c r="I164" s="317" t="s">
        <v>61</v>
      </c>
      <c r="J164" s="279" t="s">
        <v>958</v>
      </c>
      <c r="K164" s="256"/>
    </row>
    <row r="165" spans="2:11" ht="17.25" customHeight="1">
      <c r="B165" s="257"/>
      <c r="C165" s="281" t="s">
        <v>959</v>
      </c>
      <c r="D165" s="281"/>
      <c r="E165" s="281"/>
      <c r="F165" s="282" t="s">
        <v>960</v>
      </c>
      <c r="G165" s="318"/>
      <c r="H165" s="319"/>
      <c r="I165" s="319"/>
      <c r="J165" s="281" t="s">
        <v>961</v>
      </c>
      <c r="K165" s="259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5" t="s">
        <v>965</v>
      </c>
      <c r="D167" s="265"/>
      <c r="E167" s="265"/>
      <c r="F167" s="286" t="s">
        <v>962</v>
      </c>
      <c r="G167" s="265"/>
      <c r="H167" s="265" t="s">
        <v>1001</v>
      </c>
      <c r="I167" s="265" t="s">
        <v>964</v>
      </c>
      <c r="J167" s="265">
        <v>120</v>
      </c>
      <c r="K167" s="308"/>
    </row>
    <row r="168" spans="2:11" ht="15" customHeight="1">
      <c r="B168" s="287"/>
      <c r="C168" s="265" t="s">
        <v>1010</v>
      </c>
      <c r="D168" s="265"/>
      <c r="E168" s="265"/>
      <c r="F168" s="286" t="s">
        <v>962</v>
      </c>
      <c r="G168" s="265"/>
      <c r="H168" s="265" t="s">
        <v>1011</v>
      </c>
      <c r="I168" s="265" t="s">
        <v>964</v>
      </c>
      <c r="J168" s="265" t="s">
        <v>1012</v>
      </c>
      <c r="K168" s="308"/>
    </row>
    <row r="169" spans="2:11" ht="15" customHeight="1">
      <c r="B169" s="287"/>
      <c r="C169" s="265" t="s">
        <v>911</v>
      </c>
      <c r="D169" s="265"/>
      <c r="E169" s="265"/>
      <c r="F169" s="286" t="s">
        <v>962</v>
      </c>
      <c r="G169" s="265"/>
      <c r="H169" s="265" t="s">
        <v>1028</v>
      </c>
      <c r="I169" s="265" t="s">
        <v>964</v>
      </c>
      <c r="J169" s="265" t="s">
        <v>1012</v>
      </c>
      <c r="K169" s="308"/>
    </row>
    <row r="170" spans="2:11" ht="15" customHeight="1">
      <c r="B170" s="287"/>
      <c r="C170" s="265" t="s">
        <v>967</v>
      </c>
      <c r="D170" s="265"/>
      <c r="E170" s="265"/>
      <c r="F170" s="286" t="s">
        <v>968</v>
      </c>
      <c r="G170" s="265"/>
      <c r="H170" s="265" t="s">
        <v>1028</v>
      </c>
      <c r="I170" s="265" t="s">
        <v>964</v>
      </c>
      <c r="J170" s="265">
        <v>50</v>
      </c>
      <c r="K170" s="308"/>
    </row>
    <row r="171" spans="2:11" ht="15" customHeight="1">
      <c r="B171" s="287"/>
      <c r="C171" s="265" t="s">
        <v>970</v>
      </c>
      <c r="D171" s="265"/>
      <c r="E171" s="265"/>
      <c r="F171" s="286" t="s">
        <v>962</v>
      </c>
      <c r="G171" s="265"/>
      <c r="H171" s="265" t="s">
        <v>1028</v>
      </c>
      <c r="I171" s="265" t="s">
        <v>972</v>
      </c>
      <c r="J171" s="265"/>
      <c r="K171" s="308"/>
    </row>
    <row r="172" spans="2:11" ht="15" customHeight="1">
      <c r="B172" s="287"/>
      <c r="C172" s="265" t="s">
        <v>981</v>
      </c>
      <c r="D172" s="265"/>
      <c r="E172" s="265"/>
      <c r="F172" s="286" t="s">
        <v>968</v>
      </c>
      <c r="G172" s="265"/>
      <c r="H172" s="265" t="s">
        <v>1028</v>
      </c>
      <c r="I172" s="265" t="s">
        <v>964</v>
      </c>
      <c r="J172" s="265">
        <v>50</v>
      </c>
      <c r="K172" s="308"/>
    </row>
    <row r="173" spans="2:11" ht="15" customHeight="1">
      <c r="B173" s="287"/>
      <c r="C173" s="265" t="s">
        <v>989</v>
      </c>
      <c r="D173" s="265"/>
      <c r="E173" s="265"/>
      <c r="F173" s="286" t="s">
        <v>968</v>
      </c>
      <c r="G173" s="265"/>
      <c r="H173" s="265" t="s">
        <v>1028</v>
      </c>
      <c r="I173" s="265" t="s">
        <v>964</v>
      </c>
      <c r="J173" s="265">
        <v>50</v>
      </c>
      <c r="K173" s="308"/>
    </row>
    <row r="174" spans="2:11" ht="15" customHeight="1">
      <c r="B174" s="287"/>
      <c r="C174" s="265" t="s">
        <v>987</v>
      </c>
      <c r="D174" s="265"/>
      <c r="E174" s="265"/>
      <c r="F174" s="286" t="s">
        <v>968</v>
      </c>
      <c r="G174" s="265"/>
      <c r="H174" s="265" t="s">
        <v>1028</v>
      </c>
      <c r="I174" s="265" t="s">
        <v>964</v>
      </c>
      <c r="J174" s="265">
        <v>50</v>
      </c>
      <c r="K174" s="308"/>
    </row>
    <row r="175" spans="2:11" ht="15" customHeight="1">
      <c r="B175" s="287"/>
      <c r="C175" s="265" t="s">
        <v>123</v>
      </c>
      <c r="D175" s="265"/>
      <c r="E175" s="265"/>
      <c r="F175" s="286" t="s">
        <v>962</v>
      </c>
      <c r="G175" s="265"/>
      <c r="H175" s="265" t="s">
        <v>1029</v>
      </c>
      <c r="I175" s="265" t="s">
        <v>1030</v>
      </c>
      <c r="J175" s="265"/>
      <c r="K175" s="308"/>
    </row>
    <row r="176" spans="2:11" ht="15" customHeight="1">
      <c r="B176" s="287"/>
      <c r="C176" s="265" t="s">
        <v>61</v>
      </c>
      <c r="D176" s="265"/>
      <c r="E176" s="265"/>
      <c r="F176" s="286" t="s">
        <v>962</v>
      </c>
      <c r="G176" s="265"/>
      <c r="H176" s="265" t="s">
        <v>1031</v>
      </c>
      <c r="I176" s="265" t="s">
        <v>1032</v>
      </c>
      <c r="J176" s="265">
        <v>1</v>
      </c>
      <c r="K176" s="308"/>
    </row>
    <row r="177" spans="2:11" ht="15" customHeight="1">
      <c r="B177" s="287"/>
      <c r="C177" s="265" t="s">
        <v>57</v>
      </c>
      <c r="D177" s="265"/>
      <c r="E177" s="265"/>
      <c r="F177" s="286" t="s">
        <v>962</v>
      </c>
      <c r="G177" s="265"/>
      <c r="H177" s="265" t="s">
        <v>1033</v>
      </c>
      <c r="I177" s="265" t="s">
        <v>964</v>
      </c>
      <c r="J177" s="265">
        <v>20</v>
      </c>
      <c r="K177" s="308"/>
    </row>
    <row r="178" spans="2:11" ht="15" customHeight="1">
      <c r="B178" s="287"/>
      <c r="C178" s="265" t="s">
        <v>124</v>
      </c>
      <c r="D178" s="265"/>
      <c r="E178" s="265"/>
      <c r="F178" s="286" t="s">
        <v>962</v>
      </c>
      <c r="G178" s="265"/>
      <c r="H178" s="265" t="s">
        <v>1034</v>
      </c>
      <c r="I178" s="265" t="s">
        <v>964</v>
      </c>
      <c r="J178" s="265">
        <v>255</v>
      </c>
      <c r="K178" s="308"/>
    </row>
    <row r="179" spans="2:11" ht="15" customHeight="1">
      <c r="B179" s="287"/>
      <c r="C179" s="265" t="s">
        <v>125</v>
      </c>
      <c r="D179" s="265"/>
      <c r="E179" s="265"/>
      <c r="F179" s="286" t="s">
        <v>962</v>
      </c>
      <c r="G179" s="265"/>
      <c r="H179" s="265" t="s">
        <v>927</v>
      </c>
      <c r="I179" s="265" t="s">
        <v>964</v>
      </c>
      <c r="J179" s="265">
        <v>10</v>
      </c>
      <c r="K179" s="308"/>
    </row>
    <row r="180" spans="2:11" ht="15" customHeight="1">
      <c r="B180" s="287"/>
      <c r="C180" s="265" t="s">
        <v>126</v>
      </c>
      <c r="D180" s="265"/>
      <c r="E180" s="265"/>
      <c r="F180" s="286" t="s">
        <v>962</v>
      </c>
      <c r="G180" s="265"/>
      <c r="H180" s="265" t="s">
        <v>1035</v>
      </c>
      <c r="I180" s="265" t="s">
        <v>996</v>
      </c>
      <c r="J180" s="265"/>
      <c r="K180" s="308"/>
    </row>
    <row r="181" spans="2:11" ht="15" customHeight="1">
      <c r="B181" s="287"/>
      <c r="C181" s="265" t="s">
        <v>1036</v>
      </c>
      <c r="D181" s="265"/>
      <c r="E181" s="265"/>
      <c r="F181" s="286" t="s">
        <v>962</v>
      </c>
      <c r="G181" s="265"/>
      <c r="H181" s="265" t="s">
        <v>1037</v>
      </c>
      <c r="I181" s="265" t="s">
        <v>996</v>
      </c>
      <c r="J181" s="265"/>
      <c r="K181" s="308"/>
    </row>
    <row r="182" spans="2:11" ht="15" customHeight="1">
      <c r="B182" s="287"/>
      <c r="C182" s="265" t="s">
        <v>1025</v>
      </c>
      <c r="D182" s="265"/>
      <c r="E182" s="265"/>
      <c r="F182" s="286" t="s">
        <v>962</v>
      </c>
      <c r="G182" s="265"/>
      <c r="H182" s="265" t="s">
        <v>1038</v>
      </c>
      <c r="I182" s="265" t="s">
        <v>996</v>
      </c>
      <c r="J182" s="265"/>
      <c r="K182" s="308"/>
    </row>
    <row r="183" spans="2:11" ht="15" customHeight="1">
      <c r="B183" s="287"/>
      <c r="C183" s="265" t="s">
        <v>128</v>
      </c>
      <c r="D183" s="265"/>
      <c r="E183" s="265"/>
      <c r="F183" s="286" t="s">
        <v>968</v>
      </c>
      <c r="G183" s="265"/>
      <c r="H183" s="265" t="s">
        <v>1039</v>
      </c>
      <c r="I183" s="265" t="s">
        <v>964</v>
      </c>
      <c r="J183" s="265">
        <v>50</v>
      </c>
      <c r="K183" s="308"/>
    </row>
    <row r="184" spans="2:11" ht="15" customHeight="1">
      <c r="B184" s="287"/>
      <c r="C184" s="265" t="s">
        <v>1040</v>
      </c>
      <c r="D184" s="265"/>
      <c r="E184" s="265"/>
      <c r="F184" s="286" t="s">
        <v>968</v>
      </c>
      <c r="G184" s="265"/>
      <c r="H184" s="265" t="s">
        <v>1041</v>
      </c>
      <c r="I184" s="265" t="s">
        <v>1042</v>
      </c>
      <c r="J184" s="265"/>
      <c r="K184" s="308"/>
    </row>
    <row r="185" spans="2:11" ht="15" customHeight="1">
      <c r="B185" s="287"/>
      <c r="C185" s="265" t="s">
        <v>1043</v>
      </c>
      <c r="D185" s="265"/>
      <c r="E185" s="265"/>
      <c r="F185" s="286" t="s">
        <v>968</v>
      </c>
      <c r="G185" s="265"/>
      <c r="H185" s="265" t="s">
        <v>1044</v>
      </c>
      <c r="I185" s="265" t="s">
        <v>1042</v>
      </c>
      <c r="J185" s="265"/>
      <c r="K185" s="308"/>
    </row>
    <row r="186" spans="2:11" ht="15" customHeight="1">
      <c r="B186" s="287"/>
      <c r="C186" s="265" t="s">
        <v>1045</v>
      </c>
      <c r="D186" s="265"/>
      <c r="E186" s="265"/>
      <c r="F186" s="286" t="s">
        <v>968</v>
      </c>
      <c r="G186" s="265"/>
      <c r="H186" s="265" t="s">
        <v>1046</v>
      </c>
      <c r="I186" s="265" t="s">
        <v>1042</v>
      </c>
      <c r="J186" s="265"/>
      <c r="K186" s="308"/>
    </row>
    <row r="187" spans="2:11" ht="15" customHeight="1">
      <c r="B187" s="287"/>
      <c r="C187" s="320" t="s">
        <v>1047</v>
      </c>
      <c r="D187" s="265"/>
      <c r="E187" s="265"/>
      <c r="F187" s="286" t="s">
        <v>968</v>
      </c>
      <c r="G187" s="265"/>
      <c r="H187" s="265" t="s">
        <v>1048</v>
      </c>
      <c r="I187" s="265" t="s">
        <v>1049</v>
      </c>
      <c r="J187" s="321" t="s">
        <v>1050</v>
      </c>
      <c r="K187" s="308"/>
    </row>
    <row r="188" spans="2:11" ht="15" customHeight="1">
      <c r="B188" s="287"/>
      <c r="C188" s="271" t="s">
        <v>46</v>
      </c>
      <c r="D188" s="265"/>
      <c r="E188" s="265"/>
      <c r="F188" s="286" t="s">
        <v>962</v>
      </c>
      <c r="G188" s="265"/>
      <c r="H188" s="261" t="s">
        <v>1051</v>
      </c>
      <c r="I188" s="265" t="s">
        <v>1052</v>
      </c>
      <c r="J188" s="265"/>
      <c r="K188" s="308"/>
    </row>
    <row r="189" spans="2:11" ht="15" customHeight="1">
      <c r="B189" s="287"/>
      <c r="C189" s="271" t="s">
        <v>1053</v>
      </c>
      <c r="D189" s="265"/>
      <c r="E189" s="265"/>
      <c r="F189" s="286" t="s">
        <v>962</v>
      </c>
      <c r="G189" s="265"/>
      <c r="H189" s="265" t="s">
        <v>1054</v>
      </c>
      <c r="I189" s="265" t="s">
        <v>996</v>
      </c>
      <c r="J189" s="265"/>
      <c r="K189" s="308"/>
    </row>
    <row r="190" spans="2:11" ht="15" customHeight="1">
      <c r="B190" s="287"/>
      <c r="C190" s="271" t="s">
        <v>1055</v>
      </c>
      <c r="D190" s="265"/>
      <c r="E190" s="265"/>
      <c r="F190" s="286" t="s">
        <v>962</v>
      </c>
      <c r="G190" s="265"/>
      <c r="H190" s="265" t="s">
        <v>1056</v>
      </c>
      <c r="I190" s="265" t="s">
        <v>996</v>
      </c>
      <c r="J190" s="265"/>
      <c r="K190" s="308"/>
    </row>
    <row r="191" spans="2:11" ht="15" customHeight="1">
      <c r="B191" s="287"/>
      <c r="C191" s="271" t="s">
        <v>1057</v>
      </c>
      <c r="D191" s="265"/>
      <c r="E191" s="265"/>
      <c r="F191" s="286" t="s">
        <v>968</v>
      </c>
      <c r="G191" s="265"/>
      <c r="H191" s="265" t="s">
        <v>1058</v>
      </c>
      <c r="I191" s="265" t="s">
        <v>996</v>
      </c>
      <c r="J191" s="265"/>
      <c r="K191" s="308"/>
    </row>
    <row r="192" spans="2:11" ht="15" customHeight="1">
      <c r="B192" s="314"/>
      <c r="C192" s="322"/>
      <c r="D192" s="296"/>
      <c r="E192" s="296"/>
      <c r="F192" s="296"/>
      <c r="G192" s="296"/>
      <c r="H192" s="296"/>
      <c r="I192" s="296"/>
      <c r="J192" s="296"/>
      <c r="K192" s="315"/>
    </row>
    <row r="193" spans="2:11" ht="18.75" customHeight="1">
      <c r="B193" s="261"/>
      <c r="C193" s="265"/>
      <c r="D193" s="265"/>
      <c r="E193" s="265"/>
      <c r="F193" s="286"/>
      <c r="G193" s="265"/>
      <c r="H193" s="265"/>
      <c r="I193" s="265"/>
      <c r="J193" s="265"/>
      <c r="K193" s="261"/>
    </row>
    <row r="194" spans="2:11" ht="18.75" customHeight="1">
      <c r="B194" s="261"/>
      <c r="C194" s="265"/>
      <c r="D194" s="265"/>
      <c r="E194" s="265"/>
      <c r="F194" s="286"/>
      <c r="G194" s="265"/>
      <c r="H194" s="265"/>
      <c r="I194" s="265"/>
      <c r="J194" s="265"/>
      <c r="K194" s="261"/>
    </row>
    <row r="195" spans="2:11" ht="18.75" customHeight="1"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</row>
    <row r="196" spans="2:11" ht="13.5">
      <c r="B196" s="251"/>
      <c r="C196" s="252"/>
      <c r="D196" s="252"/>
      <c r="E196" s="252"/>
      <c r="F196" s="252"/>
      <c r="G196" s="252"/>
      <c r="H196" s="252"/>
      <c r="I196" s="252"/>
      <c r="J196" s="252"/>
      <c r="K196" s="253"/>
    </row>
    <row r="197" spans="2:11" ht="21">
      <c r="B197" s="254"/>
      <c r="C197" s="255" t="s">
        <v>1059</v>
      </c>
      <c r="D197" s="255"/>
      <c r="E197" s="255"/>
      <c r="F197" s="255"/>
      <c r="G197" s="255"/>
      <c r="H197" s="255"/>
      <c r="I197" s="255"/>
      <c r="J197" s="255"/>
      <c r="K197" s="256"/>
    </row>
    <row r="198" spans="2:11" ht="25.5" customHeight="1">
      <c r="B198" s="254"/>
      <c r="C198" s="323" t="s">
        <v>1060</v>
      </c>
      <c r="D198" s="323"/>
      <c r="E198" s="323"/>
      <c r="F198" s="323" t="s">
        <v>1061</v>
      </c>
      <c r="G198" s="324"/>
      <c r="H198" s="323" t="s">
        <v>1062</v>
      </c>
      <c r="I198" s="323"/>
      <c r="J198" s="323"/>
      <c r="K198" s="256"/>
    </row>
    <row r="199" spans="2:11" ht="5.25" customHeight="1">
      <c r="B199" s="287"/>
      <c r="C199" s="284"/>
      <c r="D199" s="284"/>
      <c r="E199" s="284"/>
      <c r="F199" s="284"/>
      <c r="G199" s="265"/>
      <c r="H199" s="284"/>
      <c r="I199" s="284"/>
      <c r="J199" s="284"/>
      <c r="K199" s="308"/>
    </row>
    <row r="200" spans="2:11" ht="15" customHeight="1">
      <c r="B200" s="287"/>
      <c r="C200" s="265" t="s">
        <v>1052</v>
      </c>
      <c r="D200" s="265"/>
      <c r="E200" s="265"/>
      <c r="F200" s="286" t="s">
        <v>47</v>
      </c>
      <c r="G200" s="265"/>
      <c r="H200" s="265" t="s">
        <v>1063</v>
      </c>
      <c r="I200" s="265"/>
      <c r="J200" s="265"/>
      <c r="K200" s="308"/>
    </row>
    <row r="201" spans="2:11" ht="15" customHeight="1">
      <c r="B201" s="287"/>
      <c r="C201" s="293"/>
      <c r="D201" s="265"/>
      <c r="E201" s="265"/>
      <c r="F201" s="286" t="s">
        <v>48</v>
      </c>
      <c r="G201" s="265"/>
      <c r="H201" s="265" t="s">
        <v>1064</v>
      </c>
      <c r="I201" s="265"/>
      <c r="J201" s="265"/>
      <c r="K201" s="308"/>
    </row>
    <row r="202" spans="2:11" ht="15" customHeight="1">
      <c r="B202" s="287"/>
      <c r="C202" s="293"/>
      <c r="D202" s="265"/>
      <c r="E202" s="265"/>
      <c r="F202" s="286" t="s">
        <v>51</v>
      </c>
      <c r="G202" s="265"/>
      <c r="H202" s="265" t="s">
        <v>1065</v>
      </c>
      <c r="I202" s="265"/>
      <c r="J202" s="265"/>
      <c r="K202" s="308"/>
    </row>
    <row r="203" spans="2:11" ht="15" customHeight="1">
      <c r="B203" s="287"/>
      <c r="C203" s="265"/>
      <c r="D203" s="265"/>
      <c r="E203" s="265"/>
      <c r="F203" s="286" t="s">
        <v>49</v>
      </c>
      <c r="G203" s="265"/>
      <c r="H203" s="265" t="s">
        <v>1066</v>
      </c>
      <c r="I203" s="265"/>
      <c r="J203" s="265"/>
      <c r="K203" s="308"/>
    </row>
    <row r="204" spans="2:11" ht="15" customHeight="1">
      <c r="B204" s="287"/>
      <c r="C204" s="265"/>
      <c r="D204" s="265"/>
      <c r="E204" s="265"/>
      <c r="F204" s="286" t="s">
        <v>50</v>
      </c>
      <c r="G204" s="265"/>
      <c r="H204" s="265" t="s">
        <v>1067</v>
      </c>
      <c r="I204" s="265"/>
      <c r="J204" s="265"/>
      <c r="K204" s="308"/>
    </row>
    <row r="205" spans="2:11" ht="15" customHeight="1">
      <c r="B205" s="287"/>
      <c r="C205" s="265"/>
      <c r="D205" s="265"/>
      <c r="E205" s="265"/>
      <c r="F205" s="286"/>
      <c r="G205" s="265"/>
      <c r="H205" s="265"/>
      <c r="I205" s="265"/>
      <c r="J205" s="265"/>
      <c r="K205" s="308"/>
    </row>
    <row r="206" spans="2:11" ht="15" customHeight="1">
      <c r="B206" s="287"/>
      <c r="C206" s="265" t="s">
        <v>1008</v>
      </c>
      <c r="D206" s="265"/>
      <c r="E206" s="265"/>
      <c r="F206" s="286" t="s">
        <v>80</v>
      </c>
      <c r="G206" s="265"/>
      <c r="H206" s="265" t="s">
        <v>1068</v>
      </c>
      <c r="I206" s="265"/>
      <c r="J206" s="265"/>
      <c r="K206" s="308"/>
    </row>
    <row r="207" spans="2:11" ht="15" customHeight="1">
      <c r="B207" s="287"/>
      <c r="C207" s="293"/>
      <c r="D207" s="265"/>
      <c r="E207" s="265"/>
      <c r="F207" s="286" t="s">
        <v>905</v>
      </c>
      <c r="G207" s="265"/>
      <c r="H207" s="265" t="s">
        <v>906</v>
      </c>
      <c r="I207" s="265"/>
      <c r="J207" s="265"/>
      <c r="K207" s="308"/>
    </row>
    <row r="208" spans="2:11" ht="15" customHeight="1">
      <c r="B208" s="287"/>
      <c r="C208" s="265"/>
      <c r="D208" s="265"/>
      <c r="E208" s="265"/>
      <c r="F208" s="286" t="s">
        <v>903</v>
      </c>
      <c r="G208" s="265"/>
      <c r="H208" s="265" t="s">
        <v>1069</v>
      </c>
      <c r="I208" s="265"/>
      <c r="J208" s="265"/>
      <c r="K208" s="308"/>
    </row>
    <row r="209" spans="2:11" ht="15" customHeight="1">
      <c r="B209" s="325"/>
      <c r="C209" s="293"/>
      <c r="D209" s="293"/>
      <c r="E209" s="293"/>
      <c r="F209" s="286" t="s">
        <v>907</v>
      </c>
      <c r="G209" s="271"/>
      <c r="H209" s="312" t="s">
        <v>908</v>
      </c>
      <c r="I209" s="312"/>
      <c r="J209" s="312"/>
      <c r="K209" s="326"/>
    </row>
    <row r="210" spans="2:11" ht="15" customHeight="1">
      <c r="B210" s="325"/>
      <c r="C210" s="293"/>
      <c r="D210" s="293"/>
      <c r="E210" s="293"/>
      <c r="F210" s="286" t="s">
        <v>909</v>
      </c>
      <c r="G210" s="271"/>
      <c r="H210" s="312" t="s">
        <v>1070</v>
      </c>
      <c r="I210" s="312"/>
      <c r="J210" s="312"/>
      <c r="K210" s="326"/>
    </row>
    <row r="211" spans="2:11" ht="15" customHeight="1">
      <c r="B211" s="325"/>
      <c r="C211" s="293"/>
      <c r="D211" s="293"/>
      <c r="E211" s="293"/>
      <c r="F211" s="327"/>
      <c r="G211" s="271"/>
      <c r="H211" s="328"/>
      <c r="I211" s="328"/>
      <c r="J211" s="328"/>
      <c r="K211" s="326"/>
    </row>
    <row r="212" spans="2:11" ht="15" customHeight="1">
      <c r="B212" s="325"/>
      <c r="C212" s="265" t="s">
        <v>1032</v>
      </c>
      <c r="D212" s="293"/>
      <c r="E212" s="293"/>
      <c r="F212" s="286">
        <v>1</v>
      </c>
      <c r="G212" s="271"/>
      <c r="H212" s="312" t="s">
        <v>1071</v>
      </c>
      <c r="I212" s="312"/>
      <c r="J212" s="312"/>
      <c r="K212" s="326"/>
    </row>
    <row r="213" spans="2:11" ht="15" customHeight="1">
      <c r="B213" s="325"/>
      <c r="C213" s="293"/>
      <c r="D213" s="293"/>
      <c r="E213" s="293"/>
      <c r="F213" s="286">
        <v>2</v>
      </c>
      <c r="G213" s="271"/>
      <c r="H213" s="312" t="s">
        <v>1072</v>
      </c>
      <c r="I213" s="312"/>
      <c r="J213" s="312"/>
      <c r="K213" s="326"/>
    </row>
    <row r="214" spans="2:11" ht="15" customHeight="1">
      <c r="B214" s="325"/>
      <c r="C214" s="293"/>
      <c r="D214" s="293"/>
      <c r="E214" s="293"/>
      <c r="F214" s="286">
        <v>3</v>
      </c>
      <c r="G214" s="271"/>
      <c r="H214" s="312" t="s">
        <v>1073</v>
      </c>
      <c r="I214" s="312"/>
      <c r="J214" s="312"/>
      <c r="K214" s="326"/>
    </row>
    <row r="215" spans="2:11" ht="15" customHeight="1">
      <c r="B215" s="325"/>
      <c r="C215" s="293"/>
      <c r="D215" s="293"/>
      <c r="E215" s="293"/>
      <c r="F215" s="286">
        <v>4</v>
      </c>
      <c r="G215" s="271"/>
      <c r="H215" s="312" t="s">
        <v>1074</v>
      </c>
      <c r="I215" s="312"/>
      <c r="J215" s="312"/>
      <c r="K215" s="326"/>
    </row>
    <row r="216" spans="2:11" ht="12.75" customHeight="1">
      <c r="B216" s="329"/>
      <c r="C216" s="330"/>
      <c r="D216" s="330"/>
      <c r="E216" s="330"/>
      <c r="F216" s="330"/>
      <c r="G216" s="330"/>
      <c r="H216" s="330"/>
      <c r="I216" s="330"/>
      <c r="J216" s="330"/>
      <c r="K216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PC05VYROBA\Kutnohorska stavebni</dc:creator>
  <cp:keywords/>
  <dc:description/>
  <cp:lastModifiedBy>PC05VYROBA\Kutnohorska stavebni</cp:lastModifiedBy>
  <dcterms:created xsi:type="dcterms:W3CDTF">2018-10-23T13:20:54Z</dcterms:created>
  <dcterms:modified xsi:type="dcterms:W3CDTF">2018-10-23T13:20:59Z</dcterms:modified>
  <cp:category/>
  <cp:version/>
  <cp:contentType/>
  <cp:contentStatus/>
</cp:coreProperties>
</file>