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703VZT - Vzduchotechnika" sheetId="2" r:id="rId2"/>
    <sheet name="19703EL - Elektroinstalace" sheetId="3" r:id="rId3"/>
    <sheet name="19703ST - Stavební část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'19703VZT - Vzduchotechnika'!$C$82:$K$116</definedName>
    <definedName name="_xlnm.Print_Area" localSheetId="1">'19703VZT - Vzduchotechnika'!$C$4:$J$39,'19703VZT - Vzduchotechnika'!$C$45:$J$64,'19703VZT - Vzduchotechnika'!$C$70:$K$116</definedName>
    <definedName name="_xlnm._FilterDatabase" localSheetId="2" hidden="1">'19703EL - Elektroinstalace'!$C$78:$K$119</definedName>
    <definedName name="_xlnm.Print_Area" localSheetId="2">'19703EL - Elektroinstalace'!$C$4:$J$39,'19703EL - Elektroinstalace'!$C$45:$J$60,'19703EL - Elektroinstalace'!$C$66:$K$119</definedName>
    <definedName name="_xlnm._FilterDatabase" localSheetId="3" hidden="1">'19703ST - Stavební část'!$C$99:$K$257</definedName>
    <definedName name="_xlnm.Print_Area" localSheetId="3">'19703ST - Stavební část'!$C$4:$J$39,'19703ST - Stavební část'!$C$45:$J$81,'19703ST - Stavební část'!$C$87:$K$257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'19703VZT - Vzduchotechnika'!$82:$82</definedName>
    <definedName name="_xlnm.Print_Titles" localSheetId="2">'19703EL - Elektroinstalace'!$78:$78</definedName>
    <definedName name="_xlnm.Print_Titles" localSheetId="3">'19703ST - Stavební část'!$99:$99</definedName>
  </definedNames>
  <calcPr fullCalcOnLoad="1"/>
</workbook>
</file>

<file path=xl/sharedStrings.xml><?xml version="1.0" encoding="utf-8"?>
<sst xmlns="http://schemas.openxmlformats.org/spreadsheetml/2006/main" count="3836" uniqueCount="954">
  <si>
    <t>Export Komplet</t>
  </si>
  <si>
    <t>VZ</t>
  </si>
  <si>
    <t>2.0</t>
  </si>
  <si>
    <t>ZAMOK</t>
  </si>
  <si>
    <t>False</t>
  </si>
  <si>
    <t>{47617655-48d1-4f6b-b431-79abb3cfc1b7}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</si>
  <si>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</si>
  <si>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</si>
  <si>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</si>
  <si>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</si>
  <si>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</si>
  <si>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</si>
  <si>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</si>
  <si>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</si>
  <si>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19703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</si>
  <si>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</si>
  <si>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</si>
  <si>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Zimní stadion - zázemí pro návštěvníky</t>
  </si>
  <si>
    <t>KSO:</t>
  </si>
  <si>
    <t/>
  </si>
  <si>
    <t>CC-CZ:</t>
  </si>
  <si>
    <t>Místo:</t>
  </si>
  <si>
    <t>Tyršovy sady 194, Kutná Hora</t>
  </si>
  <si>
    <t>Datum:</t>
  </si>
  <si>
    <t>2. 8. 2019</t>
  </si>
  <si>
    <t>Zadavatel:</t>
  </si>
  <si>
    <t>IČ:</t>
  </si>
  <si>
    <t>00236195</t>
  </si>
  <si>
    <t>Město Kutná Hora, Havlíčkovo nám. 552</t>
  </si>
  <si>
    <t>DIČ:</t>
  </si>
  <si>
    <t>Uchazeč:</t>
  </si>
  <si>
    <t>Vyplň údaj</t>
  </si>
  <si>
    <t>Projektant:</t>
  </si>
  <si>
    <t>74781901</t>
  </si>
  <si>
    <t>ing Martin Hádek-Kutnohorská stavební projekce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</si>
  <si>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</si>
  <si>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</si>
  <si>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</si>
  <si>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</si>
  <si>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</si>
  <si>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</si>
  <si>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</si>
  <si>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</si>
  <si>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</si>
  <si>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</si>
  <si>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</si>
  <si>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</si>
  <si>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</si>
  <si>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</si>
  <si>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</si>
  <si>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</si>
  <si>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</si>
  <si>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</si>
  <si>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</si>
  <si>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</si>
  <si>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</si>
  <si>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</si>
  <si>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</si>
  <si>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</si>
  <si>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</si>
  <si>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</si>
  <si>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</si>
  <si>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</si>
  <si>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</si>
  <si>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</si>
  <si>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</si>
  <si>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</si>
  <si>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</si>
  <si>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</si>
  <si>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</si>
  <si>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</si>
  <si>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</si>
  <si>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</si>
  <si>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</si>
  <si>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</si>
  <si>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</si>
  <si>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</si>
  <si>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</si>
  <si>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19703VZT</t>
  </si>
  <si>
    <t>Vzduchotechnika</t>
  </si>
  <si>
    <t>STA</t>
  </si>
  <si>
    <t>1</t>
  </si>
  <si>
    <t>{fd9f2c8b-64be-450e-b7ed-513097842828}</t>
  </si>
  <si>
    <t>2</t>
  </si>
  <si>
    <t>19703EL</t>
  </si>
  <si>
    <t>Elektroinstalace</t>
  </si>
  <si>
    <t>{de4cf084-5563-40ca-b19d-c1b0c4785c19}</t>
  </si>
  <si>
    <t>19703ST</t>
  </si>
  <si>
    <t>Stavební část</t>
  </si>
  <si>
    <t>{13b06732-47e9-4c7d-b793-9fbaa2de2d36}</t>
  </si>
  <si>
    <t>KRYCÍ LIST SOUPISU PRACÍ</t>
  </si>
  <si>
    <t>Objekt:</t>
  </si>
  <si>
    <t>19703VZT - Vzduchotechnika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</si>
  <si>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</si>
  <si>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</si>
  <si>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</si>
  <si>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</si>
  <si>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</si>
  <si>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</si>
  <si>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751 - Vzduchotechnika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</si>
  <si>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</si>
  <si>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</si>
  <si>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</si>
  <si>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</si>
  <si>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</si>
  <si>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</si>
  <si>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</si>
  <si>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</si>
  <si>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</si>
  <si>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</si>
  <si>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</si>
  <si>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</si>
  <si>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</si>
  <si>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</si>
  <si>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</si>
  <si>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</si>
  <si>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</si>
  <si>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</si>
  <si>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</si>
  <si>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31</t>
  </si>
  <si>
    <t>K</t>
  </si>
  <si>
    <t>713411125</t>
  </si>
  <si>
    <t>Montáž izolace tepelné potrubí a ohybů pásy nebo rohožemi s povrchovou úpravou hliníkovou fólií připevněnými ocelovým drátem ohybů jednovrstvá</t>
  </si>
  <si>
    <t>m2</t>
  </si>
  <si>
    <t>CS ÚRS 2019 01</t>
  </si>
  <si>
    <t>16</t>
  </si>
  <si>
    <t>-857890474</t>
  </si>
  <si>
    <t>32</t>
  </si>
  <si>
    <t>M</t>
  </si>
  <si>
    <t>63154547</t>
  </si>
  <si>
    <t>pouzdro izolační potrubní kaučuk max. 250/100 °C 200/30 mm</t>
  </si>
  <si>
    <t>m</t>
  </si>
  <si>
    <t>-1964559438</t>
  </si>
  <si>
    <t>3</t>
  </si>
  <si>
    <t>998713201</t>
  </si>
  <si>
    <t>Přesun hmot pro izolace tepelné stanovený procentní sazbou (%) z ceny vodorovná dopravní vzdálenost do 50 m v objektech výšky do 6 m</t>
  </si>
  <si>
    <t>%</t>
  </si>
  <si>
    <t>623569552</t>
  </si>
  <si>
    <t>751</t>
  </si>
  <si>
    <t>34</t>
  </si>
  <si>
    <t>751322142</t>
  </si>
  <si>
    <t>Montáž talířových ventilů, anemostatů, dýz anemostatu kruhového vířivého se skříní, průměru přes 300 do 400 mm</t>
  </si>
  <si>
    <t>kus</t>
  </si>
  <si>
    <t>-1939410179</t>
  </si>
  <si>
    <t>5</t>
  </si>
  <si>
    <t>42981274</t>
  </si>
  <si>
    <t>Vířívá vyúsť TROX s natáčecími lamelami, pro přívod vzduchu, pr. 400, počet lamel 16, vč. připojovacího boxu - vertikální, vč. regulační klapky, připojovací rozměr DN 200 - VDW-R-Z-V-M/400x16</t>
  </si>
  <si>
    <t>cena výrobce</t>
  </si>
  <si>
    <t>-309259146</t>
  </si>
  <si>
    <t>35</t>
  </si>
  <si>
    <t>42981276</t>
  </si>
  <si>
    <t>Vířívá vyúsť TROX s natáčecími lamelami, pro odvod vzduchu, pr. 400, počet lamel 16, vč. připojovacího boxu - vertikální, bez regulační klapky, připojovací rozměr DN 200 - VDW-R-A-V-M/400x16</t>
  </si>
  <si>
    <t>2044072358</t>
  </si>
  <si>
    <t>36</t>
  </si>
  <si>
    <t>751344112</t>
  </si>
  <si>
    <t>Montáž tlumičů hluku pro kruhové potrubí, průměru přes 100 do 200 mm</t>
  </si>
  <si>
    <t>962480372</t>
  </si>
  <si>
    <t>7</t>
  </si>
  <si>
    <t>40445211</t>
  </si>
  <si>
    <t>Tlumič hluku kruhový d 200 MAA 200/600, délka 0,6 m</t>
  </si>
  <si>
    <t>-305458333</t>
  </si>
  <si>
    <t>37</t>
  </si>
  <si>
    <t>751398014</t>
  </si>
  <si>
    <t>Montáž ostatních zařízení větrací mřížky na kruhové potrubí, průměru přes 300 do 400 mm</t>
  </si>
  <si>
    <t>1950750608</t>
  </si>
  <si>
    <t>38</t>
  </si>
  <si>
    <t>59816244</t>
  </si>
  <si>
    <t>mřížka ventilační s uzavíratelnou žaluzií volný průřez 250 cm2</t>
  </si>
  <si>
    <t>-46466306</t>
  </si>
  <si>
    <t>11</t>
  </si>
  <si>
    <t>751511182</t>
  </si>
  <si>
    <t>Montáž potrubí plechového skupiny I kruhového bez příruby tloušťky plechu 0,6 mm, průměru přes 100 do 200 mm</t>
  </si>
  <si>
    <t>-1548201515</t>
  </si>
  <si>
    <t>39</t>
  </si>
  <si>
    <t>42981015</t>
  </si>
  <si>
    <t>trouba VZT kruhová spirálně vinutá Pz tl 0,5mm D 200mm</t>
  </si>
  <si>
    <t>531342276</t>
  </si>
  <si>
    <t>13</t>
  </si>
  <si>
    <t>751514178</t>
  </si>
  <si>
    <t>Montáž oblouku do plechového potrubí kruhového bez příruby, průměru přes 100 do 200 mm</t>
  </si>
  <si>
    <t>-1484173168</t>
  </si>
  <si>
    <t>40</t>
  </si>
  <si>
    <t>42981085</t>
  </si>
  <si>
    <t>oblouk segmentový VZT Pz 90° D 200mm</t>
  </si>
  <si>
    <t>-1153160246</t>
  </si>
  <si>
    <t>751514377</t>
  </si>
  <si>
    <t>Montáž odbočky oboustranné do plechového potrubí kruhového bez příruby, průměru přes 100 do 200 mm</t>
  </si>
  <si>
    <t>-196110981</t>
  </si>
  <si>
    <t>41</t>
  </si>
  <si>
    <t>42981160</t>
  </si>
  <si>
    <t>odbočka jednostranná VZT Pz 90° D 200/200mm</t>
  </si>
  <si>
    <t>1705689900</t>
  </si>
  <si>
    <t>42</t>
  </si>
  <si>
    <t>751514480</t>
  </si>
  <si>
    <t>Montáž přechodu osového nebo pravoúhlého do plechového potrubí kruhového bez příruby, průměru přes 300 do 400 mm</t>
  </si>
  <si>
    <t>1273488286</t>
  </si>
  <si>
    <t>43</t>
  </si>
  <si>
    <t>42981130</t>
  </si>
  <si>
    <t>přechod osový VZT Pz D 315/200mm</t>
  </si>
  <si>
    <t>1881934918</t>
  </si>
  <si>
    <t>19</t>
  </si>
  <si>
    <t>751514536</t>
  </si>
  <si>
    <t>Montáž spojky do plechového potrubí vnitřní, vnější kruhové bez příruby, průměru přes 100 do 200 mm</t>
  </si>
  <si>
    <t>1037719565</t>
  </si>
  <si>
    <t>44</t>
  </si>
  <si>
    <t>42981050</t>
  </si>
  <si>
    <t>spojka kruhová VZT Pz D 200mm</t>
  </si>
  <si>
    <t>1666631861</t>
  </si>
  <si>
    <t>45</t>
  </si>
  <si>
    <t>751572002</t>
  </si>
  <si>
    <t>Závěs kruhového potrubí na montovanou konstrukci z nosníku, kotvenou do trapézového plechu průměru potrubí přes 100 do 200 mm</t>
  </si>
  <si>
    <t>1992778456</t>
  </si>
  <si>
    <t>46</t>
  </si>
  <si>
    <t>751611121</t>
  </si>
  <si>
    <t>Montáž vzduchotechnické jednotky s rekuperací tepla podstropní s výměnou vzduchu do 1 000 m3/h</t>
  </si>
  <si>
    <t>971382649</t>
  </si>
  <si>
    <t>23</t>
  </si>
  <si>
    <t>42922301</t>
  </si>
  <si>
    <t>Podstropní rekuperační větrací jednotka s rotačním rekuperátorem ´Systemair´ SAVE VSR 500 (výstup vzduchu vlevo); Vp=Vo=500m3/h; se SaveControl; + 2x uzavírací klapka EFD/S200 se servopohonem; +4x rychloupínací spona FK200; + spínací modul RMK-230; + Systemair CO2 čidlo externí; ventilátory s EC motorem; el. ohřívač 1,67 kW; řídící systém, včetně čidla teploty a vlhkosti</t>
  </si>
  <si>
    <t>kpl</t>
  </si>
  <si>
    <t>1947008137</t>
  </si>
  <si>
    <t>24</t>
  </si>
  <si>
    <t>751691111</t>
  </si>
  <si>
    <t>Zaregulování systému vzduchotechnického zařízení za 1 koncový (distribuční) prvek</t>
  </si>
  <si>
    <t>799358904</t>
  </si>
  <si>
    <t>26</t>
  </si>
  <si>
    <t>998751201</t>
  </si>
  <si>
    <t>Přesun hmot pro vzduchotechniku stanovený procentní sazbou (%) z ceny vodorovná dopravní vzdálenost do 50 m v objektech výšky do 12 m</t>
  </si>
  <si>
    <t>1285270802</t>
  </si>
  <si>
    <t>HZS</t>
  </si>
  <si>
    <t>Hodinové zúčtovací sazby</t>
  </si>
  <si>
    <t>4</t>
  </si>
  <si>
    <t>27</t>
  </si>
  <si>
    <t>HZS2222</t>
  </si>
  <si>
    <t>Hodinové zúčtovací sazby profesí PSV provádění stavebních instalací elektrikář odborný - montáž regulace, kabeláž mezi rozvodnicí jednotky a jednotlivými periferiemi - servopohony klapek, čidly, externí ovladač; uvedení do provozu jednotky autorizovaným servisem + doprava, vč. vydání protokolu o zprovoznění, zaškolení obsluhy</t>
  </si>
  <si>
    <t>hod</t>
  </si>
  <si>
    <t>512</t>
  </si>
  <si>
    <t>-1973627737</t>
  </si>
  <si>
    <t>28</t>
  </si>
  <si>
    <t>HZS2491</t>
  </si>
  <si>
    <t>Hodinové zúčtovací sazby profesí PSV zednické výpomoci a pomocné práce PSV dělník zednických výpomocí - prostupy stěnami a stropy pro potrubí VZT (9x), vyspravení, začištění</t>
  </si>
  <si>
    <t>-36753165</t>
  </si>
  <si>
    <t>29</t>
  </si>
  <si>
    <t>HZS3211</t>
  </si>
  <si>
    <t xml:space="preserve">Hodinové zúčtovací sazby montáží technologických zařízení na stavebních objektech montér vzduchotechniky a chlazení - lešení a pomocné konstrukce, doprava materiálu, zpracování dokumentace skutečného provedení, předávací dokumentace </t>
  </si>
  <si>
    <t>1459688686</t>
  </si>
  <si>
    <t>30</t>
  </si>
  <si>
    <t>HZS3212</t>
  </si>
  <si>
    <t>Hodinové zúčtovací sazby montáží technologických zařízení na stavebních objektech montér vzduchotechniky odborný - zprovoznění, hydraulické zaregulování systému, změření průtoku na koncových prvcích měřícím přístrojem, protokol</t>
  </si>
  <si>
    <t>-869942268</t>
  </si>
  <si>
    <t>19703EL - Elektroinstalace</t>
  </si>
  <si>
    <t>10240578</t>
  </si>
  <si>
    <t>Josef Pros</t>
  </si>
  <si>
    <t>210010002</t>
  </si>
  <si>
    <t>Montáž trubek plastových ohebných D 16 mm uložených pod omítku</t>
  </si>
  <si>
    <t>-769747725</t>
  </si>
  <si>
    <t>210010003</t>
  </si>
  <si>
    <t>Montáž trubek plastových ohebných D 23 mm uložených pod omítku</t>
  </si>
  <si>
    <t>1025221194</t>
  </si>
  <si>
    <t>210010301</t>
  </si>
  <si>
    <t>Montáž krabic přístrojových zapuštěných plastových kruhových KU 68/1, KU68/1301, KP67, KP68/2</t>
  </si>
  <si>
    <t>2090455315</t>
  </si>
  <si>
    <t>210010321</t>
  </si>
  <si>
    <t>Montáž rozvodek zapuštěných plastových kruhových KU68-1903/KO, KR97/KO97V</t>
  </si>
  <si>
    <t>-871386218</t>
  </si>
  <si>
    <t>9</t>
  </si>
  <si>
    <t>210100173</t>
  </si>
  <si>
    <t>Ukončení kabelů smršťovací záklopkou nebo páskou se zapojením bez letování žíly do 3x4 mm2</t>
  </si>
  <si>
    <t>-1200498464</t>
  </si>
  <si>
    <t>10</t>
  </si>
  <si>
    <t>210100258</t>
  </si>
  <si>
    <t>Ukončení kabelů smršťovací záklopkou nebo páskou se zapojením bez letování žíly do 5x4 mm2</t>
  </si>
  <si>
    <t>-1098915150</t>
  </si>
  <si>
    <t>210110041</t>
  </si>
  <si>
    <t>Montáž vypínač (polo)zapuštěný šroubové připojení 1 -jednopólový</t>
  </si>
  <si>
    <t>-218110317</t>
  </si>
  <si>
    <t>210110043</t>
  </si>
  <si>
    <t>Montáž přepínač (polo)zapuštěný šroubové připojení 5 -seriový</t>
  </si>
  <si>
    <t>1129568600</t>
  </si>
  <si>
    <t>210111011</t>
  </si>
  <si>
    <t>Montáž zásuvka (polo)zapuštěná šroubové připojení 2P+PE se zapojením vodičů</t>
  </si>
  <si>
    <t>-1639338319</t>
  </si>
  <si>
    <t>17</t>
  </si>
  <si>
    <t>210111021</t>
  </si>
  <si>
    <t>Montáž zásuvka chráněná v krabici šroubové připojení 2P+PE prostředí základní, vlhké</t>
  </si>
  <si>
    <t>89493921</t>
  </si>
  <si>
    <t>210120451</t>
  </si>
  <si>
    <t>Montáž jističů třípólových nn do 25 A bez krytu</t>
  </si>
  <si>
    <t>1176088087</t>
  </si>
  <si>
    <t>210190001</t>
  </si>
  <si>
    <t>Montáž rozvodnic běžných oceloplechových nebo plastových do 20 kg</t>
  </si>
  <si>
    <t>198622392</t>
  </si>
  <si>
    <t>210201015</t>
  </si>
  <si>
    <t>Montáž svítidel LED stropních přisazených 1 zdroj s krytem</t>
  </si>
  <si>
    <t>748018425</t>
  </si>
  <si>
    <t>25</t>
  </si>
  <si>
    <t>210203003</t>
  </si>
  <si>
    <t>Montáž svítidel LED přisazených 1 zdroj se sklem</t>
  </si>
  <si>
    <t>108568951</t>
  </si>
  <si>
    <t>210290752</t>
  </si>
  <si>
    <t>Montáž el. konvektorů 2 kW</t>
  </si>
  <si>
    <t>-1849897982</t>
  </si>
  <si>
    <t>210810005</t>
  </si>
  <si>
    <t>Montáž měděných kabelů CYKY, NYM, NYY, YSLY 750 V 3x1,5 mm2 uložených volně</t>
  </si>
  <si>
    <t>817120436</t>
  </si>
  <si>
    <t>210810006</t>
  </si>
  <si>
    <t>Montáž měděných kabelů CYKY, NYM, NYY, YSLY 750 V 3x2,5 mm2 uložených volně</t>
  </si>
  <si>
    <t>1840172936</t>
  </si>
  <si>
    <t>210810017</t>
  </si>
  <si>
    <t>Montáž měděných kabelů CYKY, NYM, NYY, YSLY 750 V 5x4 mm2 uložených volně</t>
  </si>
  <si>
    <t>741635293</t>
  </si>
  <si>
    <t>341110300</t>
  </si>
  <si>
    <t>kabel silový s Cu jádrem CYKY 3x1,5 mm2</t>
  </si>
  <si>
    <t>-2013116629</t>
  </si>
  <si>
    <t>33</t>
  </si>
  <si>
    <t>341110360</t>
  </si>
  <si>
    <t>kabel silový s Cu jádrem CYKY 3x2,5 mm2</t>
  </si>
  <si>
    <t>375013198</t>
  </si>
  <si>
    <t>341110980</t>
  </si>
  <si>
    <t>kabel silový s Cu jádrem CYKY 5x4 mm2</t>
  </si>
  <si>
    <t>149699736</t>
  </si>
  <si>
    <t>12</t>
  </si>
  <si>
    <t>345354001</t>
  </si>
  <si>
    <t>spínač zapuštěný kompletní, Tango 10A/250V řazení 1, 1S, 1So</t>
  </si>
  <si>
    <t>-624869816</t>
  </si>
  <si>
    <t>14</t>
  </si>
  <si>
    <t>345354051</t>
  </si>
  <si>
    <t>spínač zapuštěný kompletní, 10A/250V řazení 5</t>
  </si>
  <si>
    <t>-874577593</t>
  </si>
  <si>
    <t>345511021</t>
  </si>
  <si>
    <t>zásuvka TANGO kompletní, 16A/250V, 2P+PE</t>
  </si>
  <si>
    <t>-1063891215</t>
  </si>
  <si>
    <t>18</t>
  </si>
  <si>
    <t>345514850</t>
  </si>
  <si>
    <t>zásuvka krytá pro vlhké prostředí 10/16A Praktik</t>
  </si>
  <si>
    <t>-437168274</t>
  </si>
  <si>
    <t>345710620</t>
  </si>
  <si>
    <t>trubka elektroinstalační ohebná z PVC (ČSN)2316</t>
  </si>
  <si>
    <t>780645664</t>
  </si>
  <si>
    <t>345711540</t>
  </si>
  <si>
    <t>trubka elektroinstalační ohebná Monoflex z PH 1423/1</t>
  </si>
  <si>
    <t>1731497348</t>
  </si>
  <si>
    <t>6</t>
  </si>
  <si>
    <t>345715190</t>
  </si>
  <si>
    <t>krabice univerzální přístroj z PH KU 68/2-1902</t>
  </si>
  <si>
    <t>1274064477</t>
  </si>
  <si>
    <t>8</t>
  </si>
  <si>
    <t>345715630</t>
  </si>
  <si>
    <t>rozvodka krabicová z PH KR 97/5</t>
  </si>
  <si>
    <t>-1032866097</t>
  </si>
  <si>
    <t>348900001</t>
  </si>
  <si>
    <t>N svít. přisazené nouzové s LED zdrojem 1W, IP42, Helios, LED NM1Trevos</t>
  </si>
  <si>
    <t>-1503211882</t>
  </si>
  <si>
    <t>348900003</t>
  </si>
  <si>
    <t>B svít. přisazené LED kombinované, 1W, IP42, HELIOS LED NM1h, Trevos</t>
  </si>
  <si>
    <t>-1857199046</t>
  </si>
  <si>
    <t>348900005</t>
  </si>
  <si>
    <t>A svítidlo přisazené LED s krytem ,42W, BELTR LED 2.4ft 6400/840, Trevos</t>
  </si>
  <si>
    <t>ks</t>
  </si>
  <si>
    <t>-1880710873</t>
  </si>
  <si>
    <t>22</t>
  </si>
  <si>
    <t>35700002</t>
  </si>
  <si>
    <t>rozváděč Rp kompletní, In=40A, dle výkresu 103</t>
  </si>
  <si>
    <t>-1044377998</t>
  </si>
  <si>
    <t>20</t>
  </si>
  <si>
    <t>358224020</t>
  </si>
  <si>
    <t>jistič 3pólový-charakteristika B PL7- 20B/3</t>
  </si>
  <si>
    <t>1105554041</t>
  </si>
  <si>
    <t>460690031</t>
  </si>
  <si>
    <t>Osazení hmoždinek včetně vyvrtání otvoru ve stěnách průměru do 8 mm</t>
  </si>
  <si>
    <t>-801575806</t>
  </si>
  <si>
    <t>460690061</t>
  </si>
  <si>
    <t>Osazení hmoždinek včetně vyvrtání otvoru ve stropech průměru do 8 mm</t>
  </si>
  <si>
    <t>-786640661</t>
  </si>
  <si>
    <t>541000001</t>
  </si>
  <si>
    <t>el. konvektor Stiebel Eltron CON 20 S</t>
  </si>
  <si>
    <t>1570229250</t>
  </si>
  <si>
    <t>DN4</t>
  </si>
  <si>
    <t>PPV6%-stavební přípomoci</t>
  </si>
  <si>
    <t>Kč</t>
  </si>
  <si>
    <t>-2138174256</t>
  </si>
  <si>
    <t>HZS900001</t>
  </si>
  <si>
    <t>revize el. zařízení</t>
  </si>
  <si>
    <t>1152345529</t>
  </si>
  <si>
    <t>HZS900002</t>
  </si>
  <si>
    <t>úpravy v rozváděči</t>
  </si>
  <si>
    <t>-706087997</t>
  </si>
  <si>
    <t>19703ST - Stavební část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</si>
  <si>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</si>
  <si>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</si>
  <si>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</si>
  <si>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</si>
  <si>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</si>
  <si>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</si>
  <si>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</si>
  <si>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</si>
  <si>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722 - Zdravotechnika - vnitřní vodovod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</si>
  <si>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</si>
  <si>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</si>
  <si>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</si>
  <si>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</si>
  <si>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</si>
  <si>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</si>
  <si>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</si>
  <si>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</si>
  <si>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</si>
  <si>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</si>
  <si>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HSV</t>
  </si>
  <si>
    <t>Práce a dodávky HSV</t>
  </si>
  <si>
    <t>Zakládání</t>
  </si>
  <si>
    <t>271572211</t>
  </si>
  <si>
    <t>Podsyp pod základové konstrukce se zhutněním a urovnáním povrchu ze štěrkopísku netříděného</t>
  </si>
  <si>
    <t>m3</t>
  </si>
  <si>
    <t>-709620739</t>
  </si>
  <si>
    <t>VV</t>
  </si>
  <si>
    <t>0,42/2*10,2*3,5</t>
  </si>
  <si>
    <t>275321411</t>
  </si>
  <si>
    <t>Základy z betonu železového (bez výztuže) patky z betonu bez zvláštních nároků na prostředí tř. C 20/25</t>
  </si>
  <si>
    <t>1356761775</t>
  </si>
  <si>
    <t>3*0,6*0,6*0,72</t>
  </si>
  <si>
    <t>278361101</t>
  </si>
  <si>
    <t>Výztuž základu (podezdívky) betonového z betonářské oceli 10 505 (R) nebo BSt 500</t>
  </si>
  <si>
    <t>t</t>
  </si>
  <si>
    <t>1042599204</t>
  </si>
  <si>
    <t>0,778*0,01*7,85</t>
  </si>
  <si>
    <t>279113133</t>
  </si>
  <si>
    <t>Základové zdi z tvárnic ztraceného bednění včetně výplně z betonu bez zvláštních nároků na vliv prostředí třídy C 16/20, tloušťky zdiva přes 200 do 250 mm</t>
  </si>
  <si>
    <t>1665073539</t>
  </si>
  <si>
    <t>(10,2+2*3,5)*0,5</t>
  </si>
  <si>
    <t>Svislé a kompletní konstrukce</t>
  </si>
  <si>
    <t>342151111</t>
  </si>
  <si>
    <t>Montáž opláštění stěn ocelové konstrukce ze sendvičových panelů šroubovaných, výšky budovy do 6 m</t>
  </si>
  <si>
    <t>2070450952</t>
  </si>
  <si>
    <t>3,5*1</t>
  </si>
  <si>
    <t>3,5*3,15</t>
  </si>
  <si>
    <t>Součet</t>
  </si>
  <si>
    <t>55324716</t>
  </si>
  <si>
    <t>panel sendvičový stěnový vnější, izolace PIR, skryté kotvení, U 0,28W/m2K, modulová/celková š 1000/1050mm tl 80mm</t>
  </si>
  <si>
    <t>551665627</t>
  </si>
  <si>
    <t>14,25*1,1 'Přepočtené koeficientem množství</t>
  </si>
  <si>
    <t>Vodorovné konstrukce</t>
  </si>
  <si>
    <t>430321515</t>
  </si>
  <si>
    <t>Schodišťové konstrukce a rampy z betonu železového (bez výztuže) stupně, schodnice, ramena, podesty s nosníky tř. C 20/25</t>
  </si>
  <si>
    <t>-1143895576</t>
  </si>
  <si>
    <t>1,8*2,6*0,3</t>
  </si>
  <si>
    <t>1,1*1,1*0,3</t>
  </si>
  <si>
    <t>430362021</t>
  </si>
  <si>
    <t>Výztuž schodišťových konstrukcí a ramp stupňů, schodnic, ramen, podest s nosníky ze svařovaných sítí z drátů typu KARI</t>
  </si>
  <si>
    <t>-1468039965</t>
  </si>
  <si>
    <t>1,77*0,01*7.850</t>
  </si>
  <si>
    <t>434351141</t>
  </si>
  <si>
    <t>Bednění stupňů betonovaných na podstupňové desce nebo na terénu půdorysně přímočarých zřízení</t>
  </si>
  <si>
    <t>-538413395</t>
  </si>
  <si>
    <t>1,8*0,6</t>
  </si>
  <si>
    <t>1,1*0,6</t>
  </si>
  <si>
    <t>434351142</t>
  </si>
  <si>
    <t>Bednění stupňů betonovaných na podstupňové desce nebo na terénu půdorysně přímočarých odstranění</t>
  </si>
  <si>
    <t>415674544</t>
  </si>
  <si>
    <t>Úpravy povrchů, podlahy a osazování výplní</t>
  </si>
  <si>
    <t>631311124</t>
  </si>
  <si>
    <t>Mazanina z betonu prostého bez zvýšených nároků na prostředí tl. přes 80 do 120 mm tř. C 16/20</t>
  </si>
  <si>
    <t>974303325</t>
  </si>
  <si>
    <t>10,2*3,5*0,1</t>
  </si>
  <si>
    <t>28329042</t>
  </si>
  <si>
    <t>fólie PE separační či ochranná tl. 0,2mm</t>
  </si>
  <si>
    <t>1193227797</t>
  </si>
  <si>
    <t>39,78*1,1 'Přepočtené koeficientem množství</t>
  </si>
  <si>
    <t>Ostatní konstrukce a práce, bourání</t>
  </si>
  <si>
    <t>961055111</t>
  </si>
  <si>
    <t>Bourání základů z betonu železového</t>
  </si>
  <si>
    <t>-1509704554</t>
  </si>
  <si>
    <t>977312111</t>
  </si>
  <si>
    <t>Řezání stávajících betonových mazanin s vyztužením hloubky do 50 mm</t>
  </si>
  <si>
    <t>772632980</t>
  </si>
  <si>
    <t>3*2,4</t>
  </si>
  <si>
    <t>997</t>
  </si>
  <si>
    <t>Přesun sutě</t>
  </si>
  <si>
    <t>997013154</t>
  </si>
  <si>
    <t>Vnitrostaveništní doprava suti a vybouraných hmot vodorovně do 50 m svisle s omezením mechanizace pro budovy a haly výšky přes 12 do 15 m</t>
  </si>
  <si>
    <t>-1522018155</t>
  </si>
  <si>
    <t>997013501</t>
  </si>
  <si>
    <t>Odvoz suti a vybouraných hmot na skládku nebo meziskládku se složením, na vzdálenost do 1 km</t>
  </si>
  <si>
    <t>-426755290</t>
  </si>
  <si>
    <t>997013509</t>
  </si>
  <si>
    <t>Odvoz suti a vybouraných hmot na skládku nebo meziskládku se složením, na vzdálenost Příplatek k ceně za každý další i započatý 1 km přes 1 km</t>
  </si>
  <si>
    <t>587359980</t>
  </si>
  <si>
    <t>997013831</t>
  </si>
  <si>
    <t>Poplatek za uložení stavebního odpadu na skládce (skládkovné) směsného stavebního a demoličního zatříděného do Katalogu odpadů pod kódem 170 904</t>
  </si>
  <si>
    <t>2094569034</t>
  </si>
  <si>
    <t>998</t>
  </si>
  <si>
    <t>Přesun hmot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</si>
  <si>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</si>
  <si>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</si>
  <si>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-2029039729</t>
  </si>
  <si>
    <t>713111121</t>
  </si>
  <si>
    <t>Montáž tepelné izolace stropů rohožemi, pásy, dílci, deskami, bloky (izolační materiál ve specifikaci) rovných spodem s uchycením (drátem, páskou apod.)</t>
  </si>
  <si>
    <t>-1029268930</t>
  </si>
  <si>
    <t>10,2*3,9</t>
  </si>
  <si>
    <t>ISV.5901644638404</t>
  </si>
  <si>
    <t>Isover UNIROL PLUS 140mm, λD = 0,036 (W·m-1·K-1), šířka pásu 1200, izolace ze skelných vláken vhodná mezi krokve.</t>
  </si>
  <si>
    <t>-1249968942</t>
  </si>
  <si>
    <t>39,78</t>
  </si>
  <si>
    <t>39,78*1,05 'Přepočtené koeficientem množství</t>
  </si>
  <si>
    <t>713121111</t>
  </si>
  <si>
    <t>Montáž tepelné izolace podlah rohožemi, pásy, deskami, dílci, bloky (izolační materiál ve specifikaci) kladenými volně jednovrstvá</t>
  </si>
  <si>
    <t>1748134648</t>
  </si>
  <si>
    <t>BCL.0001341.URS</t>
  </si>
  <si>
    <t>deska z extrudovaného polystyrénu BACHL XPS 300 SF 80 mm</t>
  </si>
  <si>
    <t>-848108112</t>
  </si>
  <si>
    <t>713131155</t>
  </si>
  <si>
    <t>Montáž tepelné izolace stěn rohožemi, pásy, deskami, dílci, bloky (izolační materiál ve specifikaci) vložením dvouvrstvě</t>
  </si>
  <si>
    <t>-943388794</t>
  </si>
  <si>
    <t>10,2*3,15</t>
  </si>
  <si>
    <t>ISV.5901644638398</t>
  </si>
  <si>
    <t>Isover UNIROL PLUS 120mm, λD = 0,036 (W·m-1·K-1), šířka pásu 1200, izolace ze skelných vláken vhodná mezi krokve.</t>
  </si>
  <si>
    <t>556668745</t>
  </si>
  <si>
    <t>10,2*2,85</t>
  </si>
  <si>
    <t>29,07*1,05 'Přepočtené koeficientem množství</t>
  </si>
  <si>
    <t>URA.71</t>
  </si>
  <si>
    <t>deska z extrudovaného polystyrénu URSA XPS N-V-L - 1250 x 600 x 120 mm</t>
  </si>
  <si>
    <t>-477372197</t>
  </si>
  <si>
    <t>10,2*0,3</t>
  </si>
  <si>
    <t>3,06*1,05 'Přepočtené koeficientem množství</t>
  </si>
  <si>
    <t>713131161</t>
  </si>
  <si>
    <t>Montáž tepelné izolace stěn připevněné sponkami parotěsná reflexní, tloušťka izolace do 5 mm</t>
  </si>
  <si>
    <t>-1736169451</t>
  </si>
  <si>
    <t>41,769+32,130</t>
  </si>
  <si>
    <t>28329233</t>
  </si>
  <si>
    <t>fólie univerzální pro parotěsnou vrstvu s proměnlivou difúzní tloušťkou a UV stabilizací</t>
  </si>
  <si>
    <t>799022197</t>
  </si>
  <si>
    <t>73,899*1,1 'Přepočtené koeficientem množství</t>
  </si>
  <si>
    <t>998713202</t>
  </si>
  <si>
    <t>Přesun hmot pro izolace tepelné stanovený procentní sazbou (%) z ceny vodorovná dopravní vzdálenost do 50 m v objektech výšky přes 6 do 12 m</t>
  </si>
  <si>
    <t>645539767</t>
  </si>
  <si>
    <t>722</t>
  </si>
  <si>
    <t>Zdravotechnika - vnitřní vodovod</t>
  </si>
  <si>
    <t>449321130</t>
  </si>
  <si>
    <t xml:space="preserve">Přístroje hasicí ruční práškové </t>
  </si>
  <si>
    <t>-368816222</t>
  </si>
  <si>
    <t>763</t>
  </si>
  <si>
    <t>Konstrukce suché výstavby</t>
  </si>
  <si>
    <t>763111717</t>
  </si>
  <si>
    <t>Příčka ze sádrokartonových desek ostatní konstrukce a práce na příčkách ze sádrokartonových desek základní penetrační nátěr</t>
  </si>
  <si>
    <t>-363105034</t>
  </si>
  <si>
    <t>763121429</t>
  </si>
  <si>
    <t>Stěna předsazená ze sádrokartonových desek s nosnou konstrukcí z ocelových profilů CW, UW jednoduše opláštěná deskou impregnovanou H2 tl. 15 mm, bez TI stěna tl. 115 mm, profil 100</t>
  </si>
  <si>
    <t>573908855</t>
  </si>
  <si>
    <t>763131551</t>
  </si>
  <si>
    <t>Podhled ze sádrokartonových desek jednovrstvá zavěšená spodní konstrukce z ocelových profilů CD, UD jednoduše opláštěná deskou impregnovanou H2, tl. 12,5 mm, bez TI</t>
  </si>
  <si>
    <t>-2111957078</t>
  </si>
  <si>
    <t>10,2*3,5</t>
  </si>
  <si>
    <t>763131714</t>
  </si>
  <si>
    <t>Podhled ze sádrokartonových desek ostatní práce a konstrukce na podhledech ze sádrokartonových desek základní penetrační nátěr</t>
  </si>
  <si>
    <t>752881945</t>
  </si>
  <si>
    <t>763131751</t>
  </si>
  <si>
    <t>Podhled ze sádrokartonových desek ostatní práce a konstrukce na podhledech ze sádrokartonových desek montáž parotěsné zábrany</t>
  </si>
  <si>
    <t>-171294777</t>
  </si>
  <si>
    <t>32,13+35,7</t>
  </si>
  <si>
    <t>28329012</t>
  </si>
  <si>
    <t>fólie PE vyztužená pro parotěsnou vrstvu (reakce na oheň - třída F) 140g/m2</t>
  </si>
  <si>
    <t>-1821162521</t>
  </si>
  <si>
    <t>67,83*1,2 'Přepočtené koeficientem množství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</si>
  <si>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</si>
  <si>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</si>
  <si>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745487288</t>
  </si>
  <si>
    <t>55331523</t>
  </si>
  <si>
    <t>zárubeň ocelová pro sádrokarton 100 900 levá,pravá</t>
  </si>
  <si>
    <t>89703563</t>
  </si>
  <si>
    <t>998763402</t>
  </si>
  <si>
    <t>Přesun hmot pro konstrukce montované z desek stanovený procentní sazbou (%) z ceny vodorovná dopravní vzdálenost do 50 m v objektech výšky přes 6 do 12 m</t>
  </si>
  <si>
    <t>-1022381391</t>
  </si>
  <si>
    <t>766</t>
  </si>
  <si>
    <t>Konstrukce truhlářské</t>
  </si>
  <si>
    <t>766621723</t>
  </si>
  <si>
    <t>Montáž a dodávka doplňků oken - parotěsný a paropropustný systém pro montážní spáru</t>
  </si>
  <si>
    <t>CS ÚRS 2017 02</t>
  </si>
  <si>
    <t>-1704098864</t>
  </si>
  <si>
    <t>766622123</t>
  </si>
  <si>
    <t>Montáž oken plastových včetně montáže rámu plochy přes 1 m2 pevných do celostěnových panelů nebo ocelových rámů, výšky přes 2,5 m</t>
  </si>
  <si>
    <t>1445729267</t>
  </si>
  <si>
    <t>4*2,4*3,2</t>
  </si>
  <si>
    <t>1,7*3,2</t>
  </si>
  <si>
    <t>1,15*3,2</t>
  </si>
  <si>
    <t>1,2</t>
  </si>
  <si>
    <t>611400350</t>
  </si>
  <si>
    <t>výkladec  plastový dvoujkřídlý pevný  238x320  cm - Te/01
Uw 1,2, kalené bezpečnostní sklo 12 mm, uvnitř Conex</t>
  </si>
  <si>
    <t>-1182490554</t>
  </si>
  <si>
    <t>611400352</t>
  </si>
  <si>
    <t>výkladec  plastový dvoukřídlý pevný  168x320  cm - Te/02
Uw 1,2, kalené bezpečnostní sklo 12 mm, uvnitř Conex</t>
  </si>
  <si>
    <t>-707371326</t>
  </si>
  <si>
    <t>611400099</t>
  </si>
  <si>
    <t>okno plastové jednokřídlé výsuvné 120 x100 cm - Te/04</t>
  </si>
  <si>
    <t>1688716516</t>
  </si>
  <si>
    <t>611101999</t>
  </si>
  <si>
    <t>dveře vstupní plastové s sklopným nadsvětlíkem  115 x 320  cm  - Te/03 
kalené bezpečnostní sklo 12 mm, vnitřní Conex</t>
  </si>
  <si>
    <t>-1151550534</t>
  </si>
  <si>
    <t>766660002</t>
  </si>
  <si>
    <t>Montáž dveřních křídel dřevěných nebo plastových otevíravých do ocelové zárubně povrchově upravených jednokřídlových, šířky přes 800 mm</t>
  </si>
  <si>
    <t>-1006076237</t>
  </si>
  <si>
    <t>47</t>
  </si>
  <si>
    <t>611656090</t>
  </si>
  <si>
    <t>dveře vnitřní  HPL  , 1křídlové    90 x 197 cm - Ti/05</t>
  </si>
  <si>
    <t>12050880</t>
  </si>
  <si>
    <t>48</t>
  </si>
  <si>
    <t>766660722</t>
  </si>
  <si>
    <t xml:space="preserve">Montáž dveřního kování </t>
  </si>
  <si>
    <t>-1312737623</t>
  </si>
  <si>
    <t>49</t>
  </si>
  <si>
    <t>549240000</t>
  </si>
  <si>
    <t>dveřní kování zátěžová třída 33, zámek fab</t>
  </si>
  <si>
    <t>866303404</t>
  </si>
  <si>
    <t>50</t>
  </si>
  <si>
    <t>766660734</t>
  </si>
  <si>
    <t>Montáž dveřních doplňků dveřního kování bezpečnostního panikového kování včetně dodávky na únikové dveře z haly</t>
  </si>
  <si>
    <t>-90675440</t>
  </si>
  <si>
    <t>51</t>
  </si>
  <si>
    <t>766694121</t>
  </si>
  <si>
    <t>Montáž ostatních truhlářských konstrukcí parapetních desek dřevěných nebo plastových šířky přes 300 mm, délky do 1200 mm</t>
  </si>
  <si>
    <t>163686084</t>
  </si>
  <si>
    <t>52</t>
  </si>
  <si>
    <t>607941000</t>
  </si>
  <si>
    <t>deska parapetní plastová š. 450 mm</t>
  </si>
  <si>
    <t>-1068987594</t>
  </si>
  <si>
    <t>53</t>
  </si>
  <si>
    <t>998766201</t>
  </si>
  <si>
    <t>Přesun hmot pro konstrukce truhlářské stanovený procentní sazbou (%) z ceny vodorovná dopravní vzdálenost do 50 m v objektech výšky do 6 m</t>
  </si>
  <si>
    <t>-2118627823</t>
  </si>
  <si>
    <t>767</t>
  </si>
  <si>
    <t>Konstrukce zámečnické</t>
  </si>
  <si>
    <t>54</t>
  </si>
  <si>
    <t>767161114</t>
  </si>
  <si>
    <t>Montáž zábradlí schodiště z trubek nebo tenkostěnných profilů do zdiva, hmotnosti 1 m zábradlí přes 20 do 30 kg včetně dodávky, výroby a nátěru</t>
  </si>
  <si>
    <t>157850421</t>
  </si>
  <si>
    <t>55</t>
  </si>
  <si>
    <t>767391112</t>
  </si>
  <si>
    <t>Montáž krytiny z tvarovaných plechů trapézových nebo vlnitých, uchyceným šroubováním</t>
  </si>
  <si>
    <t>-1874031028</t>
  </si>
  <si>
    <t>56</t>
  </si>
  <si>
    <t>STJ.0019238.URS</t>
  </si>
  <si>
    <t>Trapézový plech SAT40 N, 40/160/960 0,75 mm PE 25 mikrometrů</t>
  </si>
  <si>
    <t>-310449114</t>
  </si>
  <si>
    <t>57</t>
  </si>
  <si>
    <t>767995115</t>
  </si>
  <si>
    <t>Montáž a výroba ostatních atypických zámečnických konstrukcí hmotnosti přes 50 do 100 kg včetně nátěru</t>
  </si>
  <si>
    <t>kg</t>
  </si>
  <si>
    <t>-925133457</t>
  </si>
  <si>
    <t>(3*3,93*2*3,32)*8,95</t>
  </si>
  <si>
    <t>(2*10,2+4*3,5)*14,5</t>
  </si>
  <si>
    <t>(5*10,2)*8,02</t>
  </si>
  <si>
    <t>58</t>
  </si>
  <si>
    <t>14550196</t>
  </si>
  <si>
    <t>profil ocelový obdélníkový svařovaný 120x60x3mm</t>
  </si>
  <si>
    <t>-211753331</t>
  </si>
  <si>
    <t>0,701*1,05 'Přepočtené koeficientem množství</t>
  </si>
  <si>
    <t>59</t>
  </si>
  <si>
    <t>14550268</t>
  </si>
  <si>
    <t>profil ocelový čtvercový svařovaný 100x100x3mm</t>
  </si>
  <si>
    <t>-1722677585</t>
  </si>
  <si>
    <t>0,499*1,05 'Přepočtené koeficientem množství</t>
  </si>
  <si>
    <t>60</t>
  </si>
  <si>
    <t>14550300</t>
  </si>
  <si>
    <t>profil ocelový čtvercový svařovaný 100x100x4mm</t>
  </si>
  <si>
    <t>-53105995</t>
  </si>
  <si>
    <t>0,409*1,05 'Přepočtené koeficientem množství</t>
  </si>
  <si>
    <t>61</t>
  </si>
  <si>
    <t>998767203</t>
  </si>
  <si>
    <t>Přesun hmot pro zámečnické konstrukce stanovený procentní sazbou (%) z ceny vodorovná dopravní vzdálenost do 50 m v objektech výšky přes 12 do 24 m</t>
  </si>
  <si>
    <t>CS ÚRS 2016 02</t>
  </si>
  <si>
    <t>-1283896000</t>
  </si>
  <si>
    <t>771</t>
  </si>
  <si>
    <t>Podlahy z dlaždic</t>
  </si>
  <si>
    <t>62</t>
  </si>
  <si>
    <t>771121011</t>
  </si>
  <si>
    <t>Příprava podkladu před provedením dlažby nátěr penetrační na podlahu</t>
  </si>
  <si>
    <t>58823523</t>
  </si>
  <si>
    <t>63</t>
  </si>
  <si>
    <t>771274123</t>
  </si>
  <si>
    <t>Montáž obkladů schodišť z dlaždic keramických lepených flexibilním lepidlem stupnic protiskluzných nebo reliéfních, šířky přes 250 do 300 mm</t>
  </si>
  <si>
    <t>-739476085</t>
  </si>
  <si>
    <t>4*1,2</t>
  </si>
  <si>
    <t>64</t>
  </si>
  <si>
    <t>771274126</t>
  </si>
  <si>
    <t>Montáž obkladů schodišť z dlaždic keramických lepených flexibilním lepidlem stupnic protiskluzných nebo reliéfních, šířky přes 400 mm</t>
  </si>
  <si>
    <t>-582931854</t>
  </si>
  <si>
    <t>4*1,9</t>
  </si>
  <si>
    <t>65</t>
  </si>
  <si>
    <t>771274242</t>
  </si>
  <si>
    <t>Montáž obkladů schodišť z dlaždic keramických lepených flexibilním lepidlem podstupnic protiskluzních nebo reliéfních, výšky přes 150 do 200 mm</t>
  </si>
  <si>
    <t>74031699</t>
  </si>
  <si>
    <t>4*1,9+4*1,2</t>
  </si>
  <si>
    <t>66</t>
  </si>
  <si>
    <t>771474116</t>
  </si>
  <si>
    <t>Montáž soklů z dlaždic keramických lepených flexibilním lepidlem rovných, výšky 300 mm</t>
  </si>
  <si>
    <t>2008614543</t>
  </si>
  <si>
    <t>10,2+2,5</t>
  </si>
  <si>
    <t>67</t>
  </si>
  <si>
    <t>771574112</t>
  </si>
  <si>
    <t>Montáž podlah z dlaždic keramických lepených flexibilním lepidlem maloformátových hladkých přes 9 do 12 ks/m2</t>
  </si>
  <si>
    <t>-1229636124</t>
  </si>
  <si>
    <t>30,2+3,2+1,9*2,2</t>
  </si>
  <si>
    <t>68</t>
  </si>
  <si>
    <t>59761011</t>
  </si>
  <si>
    <t>dlažba keramická slinutá hladká do interiéru i exteriéru do 9ks/m2</t>
  </si>
  <si>
    <t>-1662549476</t>
  </si>
  <si>
    <t>4,8*0,3+7,6*0,6+12,4*0,15+10,2*0,3+33,4+1,9*2,2</t>
  </si>
  <si>
    <t>48,5*1,05 'Přepočtené koeficientem množství</t>
  </si>
  <si>
    <t>69</t>
  </si>
  <si>
    <t>998771202</t>
  </si>
  <si>
    <t>Přesun hmot pro podlahy z dlaždic stanovený procentní sazbou (%) z ceny vodorovná dopravní vzdálenost do 50 m v objektech výšky přes 6 do 12 m</t>
  </si>
  <si>
    <t>1717066774</t>
  </si>
  <si>
    <t>776</t>
  </si>
  <si>
    <t>Podlahy povlakové</t>
  </si>
  <si>
    <t>70</t>
  </si>
  <si>
    <t>776261111</t>
  </si>
  <si>
    <t>Montáž podlahovin z pryže volným uložením desek</t>
  </si>
  <si>
    <t>-1764429811</t>
  </si>
  <si>
    <t>30,2+1,9*3,6</t>
  </si>
  <si>
    <t>71</t>
  </si>
  <si>
    <t>27251020</t>
  </si>
  <si>
    <t>podlahovina průmyslová pryžová odolná pro chůzi na bruslích tl min 10 mm např GR 1100</t>
  </si>
  <si>
    <t>-1273600772</t>
  </si>
  <si>
    <t>37,04*1,1 'Přepočtené koeficientem množství</t>
  </si>
  <si>
    <t>781</t>
  </si>
  <si>
    <t>Dokončovací práce - obklady</t>
  </si>
  <si>
    <t>72</t>
  </si>
  <si>
    <t>781474153</t>
  </si>
  <si>
    <t>Montáž obkladů vnitřních stěn z dlaždic keramických lepených flexibilním lepidlem velkoformátových hladkých přes 2 do 4 ks/m2</t>
  </si>
  <si>
    <t>-2028250732</t>
  </si>
  <si>
    <t>12*0,6</t>
  </si>
  <si>
    <t>73</t>
  </si>
  <si>
    <t>59761002</t>
  </si>
  <si>
    <t>obklad velkoformátový keramický hladký přes 2 do 4ks/m2</t>
  </si>
  <si>
    <t>1371071989</t>
  </si>
  <si>
    <t>7,2*1,15 'Přepočtené koeficientem množství</t>
  </si>
  <si>
    <t>74</t>
  </si>
  <si>
    <t>998781202</t>
  </si>
  <si>
    <t>Přesun hmot pro obklady keramické stanovený procentní sazbou (%) z ceny vodorovná dopravní vzdálenost do 50 m v objektech výšky přes 6 do 12 m</t>
  </si>
  <si>
    <t>650257075</t>
  </si>
  <si>
    <t>784</t>
  </si>
  <si>
    <t>Dokončovací práce - malby a tapety</t>
  </si>
  <si>
    <t>75</t>
  </si>
  <si>
    <t>784221101</t>
  </si>
  <si>
    <t>Malby z malířských směsí otěruvzdorných za sucha dvojnásobné, bílé za sucha otěruvzdorné dobře v místnostech výšky do 3,80 m</t>
  </si>
  <si>
    <t>-1822913657</t>
  </si>
  <si>
    <t>VRN</t>
  </si>
  <si>
    <t>Vedlejší rozpočtové náklady</t>
  </si>
  <si>
    <t>VRN1</t>
  </si>
  <si>
    <t>Průzkumné, geodetické a projektové práce</t>
  </si>
  <si>
    <t>76</t>
  </si>
  <si>
    <t>013254000</t>
  </si>
  <si>
    <t>Průzkumné, geodetické a projektové práce projektové práce dokumentace stavby (výkresová a textová) skutečného provedení stavby</t>
  </si>
  <si>
    <t>…</t>
  </si>
  <si>
    <t>1024</t>
  </si>
  <si>
    <t>-702299499</t>
  </si>
  <si>
    <t>VRN3</t>
  </si>
  <si>
    <t>Zařízení staveniště</t>
  </si>
  <si>
    <t>77</t>
  </si>
  <si>
    <t>032903000</t>
  </si>
  <si>
    <t>Zařízení staveniště vybavení staveniště náklady na provoz a údržbu vybavení staveniště</t>
  </si>
  <si>
    <t>941933894</t>
  </si>
  <si>
    <t>78</t>
  </si>
  <si>
    <t>034103000</t>
  </si>
  <si>
    <t>Zařízení staveniště zabezpečení staveniště energie pro zařízení staveniště</t>
  </si>
  <si>
    <t>2016595327</t>
  </si>
  <si>
    <t>79</t>
  </si>
  <si>
    <t>039103000</t>
  </si>
  <si>
    <t>Zařízení staveniště zrušení zařízení staveniště rozebrání, bourání a odvoz</t>
  </si>
  <si>
    <t>-1305853290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</si>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</sst>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3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3" fillId="0" borderId="28" xfId="0" applyFont="1" applyBorder="1" applyAlignment="1">
      <alignment horizontal="left"/>
    </xf>
    <xf numFmtId="0" fontId="36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33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43</v>
      </c>
      <c r="E29" s="44"/>
      <c r="F29" s="30" t="s">
        <v>44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45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46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47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49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50</v>
      </c>
      <c r="U35" s="50"/>
      <c r="V35" s="50"/>
      <c r="W35" s="50"/>
      <c r="X35" s="52" t="s">
        <v>51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19703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Zimní stadion - zázemí pro návštěvníky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Tyršovy sady 194, Kutná Hora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2. 8. 2019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24.9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Město Kutná Hora, Havlíčkovo nám. 552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66" t="str">
        <f>IF(E17="","",E17)</f>
        <v>ing Martin Hádek-Kutnohorská stavební projekce</v>
      </c>
      <c r="AN49" s="37"/>
      <c r="AO49" s="37"/>
      <c r="AP49" s="37"/>
      <c r="AQ49" s="37"/>
      <c r="AR49" s="41"/>
      <c r="AS49" s="67" t="s">
        <v>53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24.9" customHeight="1"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66" t="str">
        <f>IF(E20="","",E20)</f>
        <v>ing Martin Hádek-Kutnohorská stavební projekce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54</v>
      </c>
      <c r="D52" s="80"/>
      <c r="E52" s="80"/>
      <c r="F52" s="80"/>
      <c r="G52" s="80"/>
      <c r="H52" s="81"/>
      <c r="I52" s="82" t="s">
        <v>55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56</v>
      </c>
      <c r="AH52" s="80"/>
      <c r="AI52" s="80"/>
      <c r="AJ52" s="80"/>
      <c r="AK52" s="80"/>
      <c r="AL52" s="80"/>
      <c r="AM52" s="80"/>
      <c r="AN52" s="82" t="s">
        <v>57</v>
      </c>
      <c r="AO52" s="80"/>
      <c r="AP52" s="80"/>
      <c r="AQ52" s="84" t="s">
        <v>58</v>
      </c>
      <c r="AR52" s="41"/>
      <c r="AS52" s="85" t="s">
        <v>59</v>
      </c>
      <c r="AT52" s="86" t="s">
        <v>60</v>
      </c>
      <c r="AU52" s="86" t="s">
        <v>61</v>
      </c>
      <c r="AV52" s="86" t="s">
        <v>62</v>
      </c>
      <c r="AW52" s="86" t="s">
        <v>63</v>
      </c>
      <c r="AX52" s="86" t="s">
        <v>64</v>
      </c>
      <c r="AY52" s="86" t="s">
        <v>65</v>
      </c>
      <c r="AZ52" s="86" t="s">
        <v>66</v>
      </c>
      <c r="BA52" s="86" t="s">
        <v>67</v>
      </c>
      <c r="BB52" s="86" t="s">
        <v>68</v>
      </c>
      <c r="BC52" s="86" t="s">
        <v>69</v>
      </c>
      <c r="BD52" s="87" t="s">
        <v>70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ROUND(SUM(AG55:AG57),2)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19</v>
      </c>
      <c r="AR54" s="97"/>
      <c r="AS54" s="98">
        <f>ROUND(SUM(AS55:AS57),2)</f>
        <v>0</v>
      </c>
      <c r="AT54" s="99">
        <f>ROUND(SUM(AV54:AW54),2)</f>
        <v>0</v>
      </c>
      <c r="AU54" s="100">
        <f>ROUND(SUM(AU55:AU57),5)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ROUND(SUM(AZ55:AZ57),2)</f>
        <v>0</v>
      </c>
      <c r="BA54" s="99">
        <f>ROUND(SUM(BA55:BA57),2)</f>
        <v>0</v>
      </c>
      <c r="BB54" s="99">
        <f>ROUND(SUM(BB55:BB57),2)</f>
        <v>0</v>
      </c>
      <c r="BC54" s="99">
        <f>ROUND(SUM(BC55:BC57),2)</f>
        <v>0</v>
      </c>
      <c r="BD54" s="101">
        <f>ROUND(SUM(BD55:BD57),2)</f>
        <v>0</v>
      </c>
      <c r="BS54" s="102" t="s">
        <v>72</v>
      </c>
      <c r="BT54" s="102" t="s">
        <v>73</v>
      </c>
      <c r="BU54" s="103" t="s">
        <v>74</v>
      </c>
      <c r="BV54" s="102" t="s">
        <v>75</v>
      </c>
      <c r="BW54" s="102" t="s">
        <v>5</v>
      </c>
      <c r="BX54" s="102" t="s">
        <v>76</v>
      </c>
      <c r="CL54" s="102" t="s">
        <v>19</v>
      </c>
    </row>
    <row r="55" spans="1:91" s="5" customFormat="1" ht="27" customHeight="1">
      <c r="A55" s="104" t="s">
        <v>77</v>
      </c>
      <c r="B55" s="105"/>
      <c r="C55" s="106"/>
      <c r="D55" s="107" t="s">
        <v>78</v>
      </c>
      <c r="E55" s="107"/>
      <c r="F55" s="107"/>
      <c r="G55" s="107"/>
      <c r="H55" s="107"/>
      <c r="I55" s="108"/>
      <c r="J55" s="107" t="s">
        <v>79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'19703VZT - Vzduchotechnika'!J30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80</v>
      </c>
      <c r="AR55" s="111"/>
      <c r="AS55" s="112">
        <v>0</v>
      </c>
      <c r="AT55" s="113">
        <f>ROUND(SUM(AV55:AW55),2)</f>
        <v>0</v>
      </c>
      <c r="AU55" s="114">
        <f>'19703VZT - Vzduchotechnika'!P83</f>
        <v>0</v>
      </c>
      <c r="AV55" s="113">
        <f>'19703VZT - Vzduchotechnika'!J33</f>
        <v>0</v>
      </c>
      <c r="AW55" s="113">
        <f>'19703VZT - Vzduchotechnika'!J34</f>
        <v>0</v>
      </c>
      <c r="AX55" s="113">
        <f>'19703VZT - Vzduchotechnika'!J35</f>
        <v>0</v>
      </c>
      <c r="AY55" s="113">
        <f>'19703VZT - Vzduchotechnika'!J36</f>
        <v>0</v>
      </c>
      <c r="AZ55" s="113">
        <f>'19703VZT - Vzduchotechnika'!F33</f>
        <v>0</v>
      </c>
      <c r="BA55" s="113">
        <f>'19703VZT - Vzduchotechnika'!F34</f>
        <v>0</v>
      </c>
      <c r="BB55" s="113">
        <f>'19703VZT - Vzduchotechnika'!F35</f>
        <v>0</v>
      </c>
      <c r="BC55" s="113">
        <f>'19703VZT - Vzduchotechnika'!F36</f>
        <v>0</v>
      </c>
      <c r="BD55" s="115">
        <f>'19703VZT - Vzduchotechnika'!F37</f>
        <v>0</v>
      </c>
      <c r="BT55" s="116" t="s">
        <v>81</v>
      </c>
      <c r="BV55" s="116" t="s">
        <v>75</v>
      </c>
      <c r="BW55" s="116" t="s">
        <v>82</v>
      </c>
      <c r="BX55" s="116" t="s">
        <v>5</v>
      </c>
      <c r="CL55" s="116" t="s">
        <v>19</v>
      </c>
      <c r="CM55" s="116" t="s">
        <v>83</v>
      </c>
    </row>
    <row r="56" spans="1:91" s="5" customFormat="1" ht="16.5" customHeight="1">
      <c r="A56" s="104" t="s">
        <v>77</v>
      </c>
      <c r="B56" s="105"/>
      <c r="C56" s="106"/>
      <c r="D56" s="107" t="s">
        <v>84</v>
      </c>
      <c r="E56" s="107"/>
      <c r="F56" s="107"/>
      <c r="G56" s="107"/>
      <c r="H56" s="107"/>
      <c r="I56" s="108"/>
      <c r="J56" s="107" t="s">
        <v>85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'19703EL - Elektroinstalace'!J30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80</v>
      </c>
      <c r="AR56" s="111"/>
      <c r="AS56" s="112">
        <v>0</v>
      </c>
      <c r="AT56" s="113">
        <f>ROUND(SUM(AV56:AW56),2)</f>
        <v>0</v>
      </c>
      <c r="AU56" s="114">
        <f>'19703EL - Elektroinstalace'!P79</f>
        <v>0</v>
      </c>
      <c r="AV56" s="113">
        <f>'19703EL - Elektroinstalace'!J33</f>
        <v>0</v>
      </c>
      <c r="AW56" s="113">
        <f>'19703EL - Elektroinstalace'!J34</f>
        <v>0</v>
      </c>
      <c r="AX56" s="113">
        <f>'19703EL - Elektroinstalace'!J35</f>
        <v>0</v>
      </c>
      <c r="AY56" s="113">
        <f>'19703EL - Elektroinstalace'!J36</f>
        <v>0</v>
      </c>
      <c r="AZ56" s="113">
        <f>'19703EL - Elektroinstalace'!F33</f>
        <v>0</v>
      </c>
      <c r="BA56" s="113">
        <f>'19703EL - Elektroinstalace'!F34</f>
        <v>0</v>
      </c>
      <c r="BB56" s="113">
        <f>'19703EL - Elektroinstalace'!F35</f>
        <v>0</v>
      </c>
      <c r="BC56" s="113">
        <f>'19703EL - Elektroinstalace'!F36</f>
        <v>0</v>
      </c>
      <c r="BD56" s="115">
        <f>'19703EL - Elektroinstalace'!F37</f>
        <v>0</v>
      </c>
      <c r="BT56" s="116" t="s">
        <v>81</v>
      </c>
      <c r="BV56" s="116" t="s">
        <v>75</v>
      </c>
      <c r="BW56" s="116" t="s">
        <v>86</v>
      </c>
      <c r="BX56" s="116" t="s">
        <v>5</v>
      </c>
      <c r="CL56" s="116" t="s">
        <v>19</v>
      </c>
      <c r="CM56" s="116" t="s">
        <v>83</v>
      </c>
    </row>
    <row r="57" spans="1:91" s="5" customFormat="1" ht="27" customHeight="1">
      <c r="A57" s="104" t="s">
        <v>77</v>
      </c>
      <c r="B57" s="105"/>
      <c r="C57" s="106"/>
      <c r="D57" s="107" t="s">
        <v>87</v>
      </c>
      <c r="E57" s="107"/>
      <c r="F57" s="107"/>
      <c r="G57" s="107"/>
      <c r="H57" s="107"/>
      <c r="I57" s="108"/>
      <c r="J57" s="107" t="s">
        <v>88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'19703ST - Stavební část'!J30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80</v>
      </c>
      <c r="AR57" s="111"/>
      <c r="AS57" s="117">
        <v>0</v>
      </c>
      <c r="AT57" s="118">
        <f>ROUND(SUM(AV57:AW57),2)</f>
        <v>0</v>
      </c>
      <c r="AU57" s="119">
        <f>'19703ST - Stavební část'!P100</f>
        <v>0</v>
      </c>
      <c r="AV57" s="118">
        <f>'19703ST - Stavební část'!J33</f>
        <v>0</v>
      </c>
      <c r="AW57" s="118">
        <f>'19703ST - Stavební část'!J34</f>
        <v>0</v>
      </c>
      <c r="AX57" s="118">
        <f>'19703ST - Stavební část'!J35</f>
        <v>0</v>
      </c>
      <c r="AY57" s="118">
        <f>'19703ST - Stavební část'!J36</f>
        <v>0</v>
      </c>
      <c r="AZ57" s="118">
        <f>'19703ST - Stavební část'!F33</f>
        <v>0</v>
      </c>
      <c r="BA57" s="118">
        <f>'19703ST - Stavební část'!F34</f>
        <v>0</v>
      </c>
      <c r="BB57" s="118">
        <f>'19703ST - Stavební část'!F35</f>
        <v>0</v>
      </c>
      <c r="BC57" s="118">
        <f>'19703ST - Stavební část'!F36</f>
        <v>0</v>
      </c>
      <c r="BD57" s="120">
        <f>'19703ST - Stavební část'!F37</f>
        <v>0</v>
      </c>
      <c r="BT57" s="116" t="s">
        <v>81</v>
      </c>
      <c r="BV57" s="116" t="s">
        <v>75</v>
      </c>
      <c r="BW57" s="116" t="s">
        <v>89</v>
      </c>
      <c r="BX57" s="116" t="s">
        <v>5</v>
      </c>
      <c r="CL57" s="116" t="s">
        <v>19</v>
      </c>
      <c r="CM57" s="116" t="s">
        <v>83</v>
      </c>
    </row>
    <row r="58" spans="2:44" s="1" customFormat="1" ht="30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2:44" s="1" customFormat="1" ht="6.9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41"/>
    </row>
  </sheetData>
  <sheetProtection password="CC35" sheet="1" objects="1" scenarios="1" formatColumns="0" formatRows="0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19703VZT - Vzduchotechnika'!C2" display="/"/>
    <hyperlink ref="A56" location="'19703EL - Elektroinstalace'!C2" display="/"/>
    <hyperlink ref="A57" location="'19703ST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82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83</v>
      </c>
    </row>
    <row r="4" spans="2:46" ht="24.95" customHeight="1">
      <c r="B4" s="18"/>
      <c r="D4" s="125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6" t="s">
        <v>16</v>
      </c>
      <c r="L6" s="18"/>
    </row>
    <row r="7" spans="2:12" ht="16.5" customHeight="1">
      <c r="B7" s="18"/>
      <c r="E7" s="127" t="str">
        <f>'Rekapitulace stavby'!K6</f>
        <v>Zimní stadion - zázemí pro návštěvníky</v>
      </c>
      <c r="F7" s="126"/>
      <c r="G7" s="126"/>
      <c r="H7" s="126"/>
      <c r="L7" s="18"/>
    </row>
    <row r="8" spans="2:12" s="1" customFormat="1" ht="12" customHeight="1">
      <c r="B8" s="41"/>
      <c r="D8" s="126" t="s">
        <v>91</v>
      </c>
      <c r="I8" s="128"/>
      <c r="L8" s="41"/>
    </row>
    <row r="9" spans="2:12" s="1" customFormat="1" ht="36.95" customHeight="1">
      <c r="B9" s="41"/>
      <c r="E9" s="129" t="s">
        <v>92</v>
      </c>
      <c r="F9" s="1"/>
      <c r="G9" s="1"/>
      <c r="H9" s="1"/>
      <c r="I9" s="128"/>
      <c r="L9" s="41"/>
    </row>
    <row r="10" spans="2:12" s="1" customFormat="1" ht="12">
      <c r="B10" s="41"/>
      <c r="I10" s="128"/>
      <c r="L10" s="41"/>
    </row>
    <row r="11" spans="2:12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pans="2: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2. 8. 2019</v>
      </c>
      <c r="L12" s="41"/>
    </row>
    <row r="13" spans="2:12" s="1" customFormat="1" ht="10.8" customHeight="1">
      <c r="B13" s="41"/>
      <c r="I13" s="128"/>
      <c r="L13" s="41"/>
    </row>
    <row r="14" spans="2:12" s="1" customFormat="1" ht="12" customHeight="1">
      <c r="B14" s="41"/>
      <c r="D14" s="126" t="s">
        <v>25</v>
      </c>
      <c r="I14" s="130" t="s">
        <v>26</v>
      </c>
      <c r="J14" s="15" t="s">
        <v>27</v>
      </c>
      <c r="L14" s="41"/>
    </row>
    <row r="15" spans="2:12" s="1" customFormat="1" ht="18" customHeight="1">
      <c r="B15" s="41"/>
      <c r="E15" s="15" t="s">
        <v>28</v>
      </c>
      <c r="I15" s="130" t="s">
        <v>29</v>
      </c>
      <c r="J15" s="15" t="s">
        <v>19</v>
      </c>
      <c r="L15" s="41"/>
    </row>
    <row r="16" spans="2:12" s="1" customFormat="1" ht="6.95" customHeight="1">
      <c r="B16" s="41"/>
      <c r="I16" s="128"/>
      <c r="L16" s="41"/>
    </row>
    <row r="17" spans="2:12" s="1" customFormat="1" ht="12" customHeight="1">
      <c r="B17" s="41"/>
      <c r="D17" s="126" t="s">
        <v>30</v>
      </c>
      <c r="I17" s="130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29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8"/>
      <c r="L19" s="41"/>
    </row>
    <row r="20" spans="2:12" s="1" customFormat="1" ht="12" customHeight="1">
      <c r="B20" s="41"/>
      <c r="D20" s="126" t="s">
        <v>32</v>
      </c>
      <c r="I20" s="130" t="s">
        <v>26</v>
      </c>
      <c r="J20" s="15" t="s">
        <v>33</v>
      </c>
      <c r="L20" s="41"/>
    </row>
    <row r="21" spans="2:12" s="1" customFormat="1" ht="18" customHeight="1">
      <c r="B21" s="41"/>
      <c r="E21" s="15" t="s">
        <v>34</v>
      </c>
      <c r="I21" s="130" t="s">
        <v>29</v>
      </c>
      <c r="J21" s="15" t="s">
        <v>19</v>
      </c>
      <c r="L21" s="41"/>
    </row>
    <row r="22" spans="2:12" s="1" customFormat="1" ht="6.95" customHeight="1">
      <c r="B22" s="41"/>
      <c r="I22" s="128"/>
      <c r="L22" s="41"/>
    </row>
    <row r="23" spans="2:12" s="1" customFormat="1" ht="12" customHeight="1">
      <c r="B23" s="41"/>
      <c r="D23" s="126" t="s">
        <v>36</v>
      </c>
      <c r="I23" s="130" t="s">
        <v>26</v>
      </c>
      <c r="J23" s="15" t="s">
        <v>33</v>
      </c>
      <c r="L23" s="41"/>
    </row>
    <row r="24" spans="2:12" s="1" customFormat="1" ht="18" customHeight="1">
      <c r="B24" s="41"/>
      <c r="E24" s="15" t="s">
        <v>34</v>
      </c>
      <c r="I24" s="130" t="s">
        <v>29</v>
      </c>
      <c r="J24" s="15" t="s">
        <v>19</v>
      </c>
      <c r="L24" s="41"/>
    </row>
    <row r="25" spans="2:12" s="1" customFormat="1" ht="6.95" customHeight="1">
      <c r="B25" s="41"/>
      <c r="I25" s="128"/>
      <c r="L25" s="41"/>
    </row>
    <row r="26" spans="2:12" s="1" customFormat="1" ht="12" customHeight="1">
      <c r="B26" s="41"/>
      <c r="D26" s="126" t="s">
        <v>37</v>
      </c>
      <c r="I26" s="128"/>
      <c r="L26" s="41"/>
    </row>
    <row r="27" spans="2:12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pans="2:12" s="1" customFormat="1" ht="6.95" customHeight="1">
      <c r="B28" s="41"/>
      <c r="I28" s="128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>
      <c r="B30" s="41"/>
      <c r="D30" s="136" t="s">
        <v>39</v>
      </c>
      <c r="I30" s="128"/>
      <c r="J30" s="137">
        <f>ROUND(J83,2)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>
      <c r="B32" s="41"/>
      <c r="F32" s="138" t="s">
        <v>41</v>
      </c>
      <c r="I32" s="139" t="s">
        <v>40</v>
      </c>
      <c r="J32" s="138" t="s">
        <v>42</v>
      </c>
      <c r="L32" s="41"/>
    </row>
    <row r="33" spans="2:12" s="1" customFormat="1" ht="14.4" customHeight="1">
      <c r="B33" s="41"/>
      <c r="D33" s="126" t="s">
        <v>43</v>
      </c>
      <c r="E33" s="126" t="s">
        <v>44</v>
      </c>
      <c r="F33" s="140">
        <f>ROUND((SUM(BE83:BE116)),2)</f>
        <v>0</v>
      </c>
      <c r="I33" s="141">
        <v>0.21</v>
      </c>
      <c r="J33" s="140">
        <f>ROUND(((SUM(BE83:BE116))*I33),2)</f>
        <v>0</v>
      </c>
      <c r="L33" s="41"/>
    </row>
    <row r="34" spans="2:12" s="1" customFormat="1" ht="14.4" customHeight="1">
      <c r="B34" s="41"/>
      <c r="E34" s="126" t="s">
        <v>45</v>
      </c>
      <c r="F34" s="140">
        <f>ROUND((SUM(BF83:BF116)),2)</f>
        <v>0</v>
      </c>
      <c r="I34" s="141">
        <v>0.15</v>
      </c>
      <c r="J34" s="140">
        <f>ROUND(((SUM(BF83:BF116))*I34),2)</f>
        <v>0</v>
      </c>
      <c r="L34" s="41"/>
    </row>
    <row r="35" spans="2:12" s="1" customFormat="1" ht="14.4" customHeight="1" hidden="1">
      <c r="B35" s="41"/>
      <c r="E35" s="126" t="s">
        <v>46</v>
      </c>
      <c r="F35" s="140">
        <f>ROUND((SUM(BG83:BG116)),2)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47</v>
      </c>
      <c r="F36" s="140">
        <f>ROUND((SUM(BH83:BH116)),2)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48</v>
      </c>
      <c r="F37" s="140">
        <f>ROUND((SUM(BI83:BI116)),2)</f>
        <v>0</v>
      </c>
      <c r="I37" s="141">
        <v>0</v>
      </c>
      <c r="J37" s="140">
        <f>0</f>
        <v>0</v>
      </c>
      <c r="L37" s="41"/>
    </row>
    <row r="38" spans="2:12" s="1" customFormat="1" ht="6.95" customHeight="1">
      <c r="B38" s="41"/>
      <c r="I38" s="128"/>
      <c r="L38" s="41"/>
    </row>
    <row r="39" spans="2:12" s="1" customFormat="1" ht="25.4" customHeight="1">
      <c r="B39" s="41"/>
      <c r="C39" s="142"/>
      <c r="D39" s="143" t="s">
        <v>49</v>
      </c>
      <c r="E39" s="144"/>
      <c r="F39" s="144"/>
      <c r="G39" s="145" t="s">
        <v>50</v>
      </c>
      <c r="H39" s="146" t="s">
        <v>51</v>
      </c>
      <c r="I39" s="147"/>
      <c r="J39" s="148">
        <f>SUM(J30:J37)</f>
        <v>0</v>
      </c>
      <c r="K39" s="149"/>
      <c r="L39" s="41"/>
    </row>
    <row r="40" spans="2:12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93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Zimní stadion - zázemí pro návštěvníky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91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19703VZT - Vzduchotechnika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Tyršovy sady 194, Kutná Hora</v>
      </c>
      <c r="G52" s="37"/>
      <c r="H52" s="37"/>
      <c r="I52" s="130" t="s">
        <v>23</v>
      </c>
      <c r="J52" s="65" t="str">
        <f>IF(J12="","",J12)</f>
        <v>2. 8. 2019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38.55" customHeight="1">
      <c r="B54" s="36"/>
      <c r="C54" s="30" t="s">
        <v>25</v>
      </c>
      <c r="D54" s="37"/>
      <c r="E54" s="37"/>
      <c r="F54" s="25" t="str">
        <f>E15</f>
        <v>Město Kutná Hora, Havlíčkovo nám. 552</v>
      </c>
      <c r="G54" s="37"/>
      <c r="H54" s="37"/>
      <c r="I54" s="130" t="s">
        <v>32</v>
      </c>
      <c r="J54" s="34" t="str">
        <f>E21</f>
        <v>ing Martin Hádek-Kutnohorská stavební projekce</v>
      </c>
      <c r="K54" s="37"/>
      <c r="L54" s="41"/>
    </row>
    <row r="55" spans="2:12" s="1" customFormat="1" ht="38.55" customHeight="1">
      <c r="B55" s="36"/>
      <c r="C55" s="30" t="s">
        <v>30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ing Martin Hádek-Kutnohorská stavební projekce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94</v>
      </c>
      <c r="D57" s="158"/>
      <c r="E57" s="158"/>
      <c r="F57" s="158"/>
      <c r="G57" s="158"/>
      <c r="H57" s="158"/>
      <c r="I57" s="159"/>
      <c r="J57" s="160" t="s">
        <v>95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71</v>
      </c>
      <c r="D59" s="37"/>
      <c r="E59" s="37"/>
      <c r="F59" s="37"/>
      <c r="G59" s="37"/>
      <c r="H59" s="37"/>
      <c r="I59" s="128"/>
      <c r="J59" s="95">
        <f>J83</f>
        <v>0</v>
      </c>
      <c r="K59" s="37"/>
      <c r="L59" s="41"/>
      <c r="AU59" s="15" t="s">
        <v>96</v>
      </c>
    </row>
    <row r="60" spans="2:12" s="7" customFormat="1" ht="24.95" customHeight="1">
      <c r="B60" s="162"/>
      <c r="C60" s="163"/>
      <c r="D60" s="164" t="s">
        <v>97</v>
      </c>
      <c r="E60" s="165"/>
      <c r="F60" s="165"/>
      <c r="G60" s="165"/>
      <c r="H60" s="165"/>
      <c r="I60" s="166"/>
      <c r="J60" s="167">
        <f>J84</f>
        <v>0</v>
      </c>
      <c r="K60" s="163"/>
      <c r="L60" s="168"/>
    </row>
    <row r="61" spans="2:12" s="8" customFormat="1" ht="19.9" customHeight="1">
      <c r="B61" s="169"/>
      <c r="C61" s="170"/>
      <c r="D61" s="171" t="s">
        <v>98</v>
      </c>
      <c r="E61" s="172"/>
      <c r="F61" s="172"/>
      <c r="G61" s="172"/>
      <c r="H61" s="172"/>
      <c r="I61" s="173"/>
      <c r="J61" s="174">
        <f>J85</f>
        <v>0</v>
      </c>
      <c r="K61" s="170"/>
      <c r="L61" s="175"/>
    </row>
    <row r="62" spans="2:12" s="8" customFormat="1" ht="19.9" customHeight="1">
      <c r="B62" s="169"/>
      <c r="C62" s="170"/>
      <c r="D62" s="171" t="s">
        <v>99</v>
      </c>
      <c r="E62" s="172"/>
      <c r="F62" s="172"/>
      <c r="G62" s="172"/>
      <c r="H62" s="172"/>
      <c r="I62" s="173"/>
      <c r="J62" s="174">
        <f>J89</f>
        <v>0</v>
      </c>
      <c r="K62" s="170"/>
      <c r="L62" s="175"/>
    </row>
    <row r="63" spans="2:12" s="7" customFormat="1" ht="24.95" customHeight="1">
      <c r="B63" s="162"/>
      <c r="C63" s="163"/>
      <c r="D63" s="164" t="s">
        <v>100</v>
      </c>
      <c r="E63" s="165"/>
      <c r="F63" s="165"/>
      <c r="G63" s="165"/>
      <c r="H63" s="165"/>
      <c r="I63" s="166"/>
      <c r="J63" s="167">
        <f>J112</f>
        <v>0</v>
      </c>
      <c r="K63" s="163"/>
      <c r="L63" s="168"/>
    </row>
    <row r="64" spans="2:12" s="1" customFormat="1" ht="21.8" customHeight="1">
      <c r="B64" s="36"/>
      <c r="C64" s="37"/>
      <c r="D64" s="37"/>
      <c r="E64" s="37"/>
      <c r="F64" s="37"/>
      <c r="G64" s="37"/>
      <c r="H64" s="37"/>
      <c r="I64" s="128"/>
      <c r="J64" s="37"/>
      <c r="K64" s="37"/>
      <c r="L64" s="41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52"/>
      <c r="J65" s="56"/>
      <c r="K65" s="56"/>
      <c r="L65" s="41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55"/>
      <c r="J69" s="58"/>
      <c r="K69" s="58"/>
      <c r="L69" s="41"/>
    </row>
    <row r="70" spans="2:12" s="1" customFormat="1" ht="24.95" customHeight="1">
      <c r="B70" s="36"/>
      <c r="C70" s="21" t="s">
        <v>101</v>
      </c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128"/>
      <c r="J71" s="37"/>
      <c r="K71" s="37"/>
      <c r="L71" s="41"/>
    </row>
    <row r="72" spans="2:12" s="1" customFormat="1" ht="12" customHeight="1">
      <c r="B72" s="36"/>
      <c r="C72" s="30" t="s">
        <v>16</v>
      </c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16.5" customHeight="1">
      <c r="B73" s="36"/>
      <c r="C73" s="37"/>
      <c r="D73" s="37"/>
      <c r="E73" s="156" t="str">
        <f>E7</f>
        <v>Zimní stadion - zázemí pro návštěvníky</v>
      </c>
      <c r="F73" s="30"/>
      <c r="G73" s="30"/>
      <c r="H73" s="30"/>
      <c r="I73" s="128"/>
      <c r="J73" s="37"/>
      <c r="K73" s="37"/>
      <c r="L73" s="41"/>
    </row>
    <row r="74" spans="2:12" s="1" customFormat="1" ht="12" customHeight="1">
      <c r="B74" s="36"/>
      <c r="C74" s="30" t="s">
        <v>91</v>
      </c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6.5" customHeight="1">
      <c r="B75" s="36"/>
      <c r="C75" s="37"/>
      <c r="D75" s="37"/>
      <c r="E75" s="62" t="str">
        <f>E9</f>
        <v>19703VZT - Vzduchotechnika</v>
      </c>
      <c r="F75" s="37"/>
      <c r="G75" s="37"/>
      <c r="H75" s="37"/>
      <c r="I75" s="128"/>
      <c r="J75" s="37"/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pans="2:12" s="1" customFormat="1" ht="12" customHeight="1">
      <c r="B77" s="36"/>
      <c r="C77" s="30" t="s">
        <v>21</v>
      </c>
      <c r="D77" s="37"/>
      <c r="E77" s="37"/>
      <c r="F77" s="25" t="str">
        <f>F12</f>
        <v>Tyršovy sady 194, Kutná Hora</v>
      </c>
      <c r="G77" s="37"/>
      <c r="H77" s="37"/>
      <c r="I77" s="130" t="s">
        <v>23</v>
      </c>
      <c r="J77" s="65" t="str">
        <f>IF(J12="","",J12)</f>
        <v>2. 8. 2019</v>
      </c>
      <c r="K77" s="37"/>
      <c r="L77" s="41"/>
    </row>
    <row r="78" spans="2:12" s="1" customFormat="1" ht="6.95" customHeight="1">
      <c r="B78" s="36"/>
      <c r="C78" s="37"/>
      <c r="D78" s="37"/>
      <c r="E78" s="37"/>
      <c r="F78" s="37"/>
      <c r="G78" s="37"/>
      <c r="H78" s="37"/>
      <c r="I78" s="128"/>
      <c r="J78" s="37"/>
      <c r="K78" s="37"/>
      <c r="L78" s="41"/>
    </row>
    <row r="79" spans="2:12" s="1" customFormat="1" ht="38.55" customHeight="1">
      <c r="B79" s="36"/>
      <c r="C79" s="30" t="s">
        <v>25</v>
      </c>
      <c r="D79" s="37"/>
      <c r="E79" s="37"/>
      <c r="F79" s="25" t="str">
        <f>E15</f>
        <v>Město Kutná Hora, Havlíčkovo nám. 552</v>
      </c>
      <c r="G79" s="37"/>
      <c r="H79" s="37"/>
      <c r="I79" s="130" t="s">
        <v>32</v>
      </c>
      <c r="J79" s="34" t="str">
        <f>E21</f>
        <v>ing Martin Hádek-Kutnohorská stavební projekce</v>
      </c>
      <c r="K79" s="37"/>
      <c r="L79" s="41"/>
    </row>
    <row r="80" spans="2:12" s="1" customFormat="1" ht="38.55" customHeight="1">
      <c r="B80" s="36"/>
      <c r="C80" s="30" t="s">
        <v>30</v>
      </c>
      <c r="D80" s="37"/>
      <c r="E80" s="37"/>
      <c r="F80" s="25" t="str">
        <f>IF(E18="","",E18)</f>
        <v>Vyplň údaj</v>
      </c>
      <c r="G80" s="37"/>
      <c r="H80" s="37"/>
      <c r="I80" s="130" t="s">
        <v>36</v>
      </c>
      <c r="J80" s="34" t="str">
        <f>E24</f>
        <v>ing Martin Hádek-Kutnohorská stavební projekce</v>
      </c>
      <c r="K80" s="37"/>
      <c r="L80" s="41"/>
    </row>
    <row r="81" spans="2:12" s="1" customFormat="1" ht="10.3" customHeight="1">
      <c r="B81" s="36"/>
      <c r="C81" s="37"/>
      <c r="D81" s="37"/>
      <c r="E81" s="37"/>
      <c r="F81" s="37"/>
      <c r="G81" s="37"/>
      <c r="H81" s="37"/>
      <c r="I81" s="128"/>
      <c r="J81" s="37"/>
      <c r="K81" s="37"/>
      <c r="L81" s="41"/>
    </row>
    <row r="82" spans="2:20" s="9" customFormat="1" ht="29.25" customHeight="1">
      <c r="B82" s="176"/>
      <c r="C82" s="177" t="s">
        <v>102</v>
      </c>
      <c r="D82" s="178" t="s">
        <v>58</v>
      </c>
      <c r="E82" s="178" t="s">
        <v>54</v>
      </c>
      <c r="F82" s="178" t="s">
        <v>55</v>
      </c>
      <c r="G82" s="178" t="s">
        <v>103</v>
      </c>
      <c r="H82" s="178" t="s">
        <v>104</v>
      </c>
      <c r="I82" s="179" t="s">
        <v>105</v>
      </c>
      <c r="J82" s="178" t="s">
        <v>95</v>
      </c>
      <c r="K82" s="180" t="s">
        <v>106</v>
      </c>
      <c r="L82" s="181"/>
      <c r="M82" s="85" t="s">
        <v>19</v>
      </c>
      <c r="N82" s="86" t="s">
        <v>43</v>
      </c>
      <c r="O82" s="86" t="s">
        <v>107</v>
      </c>
      <c r="P82" s="86" t="s">
        <v>108</v>
      </c>
      <c r="Q82" s="86" t="s">
        <v>109</v>
      </c>
      <c r="R82" s="86" t="s">
        <v>110</v>
      </c>
      <c r="S82" s="86" t="s">
        <v>111</v>
      </c>
      <c r="T82" s="87" t="s">
        <v>112</v>
      </c>
    </row>
    <row r="83" spans="2:63" s="1" customFormat="1" ht="22.8" customHeight="1">
      <c r="B83" s="36"/>
      <c r="C83" s="92" t="s">
        <v>113</v>
      </c>
      <c r="D83" s="37"/>
      <c r="E83" s="37"/>
      <c r="F83" s="37"/>
      <c r="G83" s="37"/>
      <c r="H83" s="37"/>
      <c r="I83" s="128"/>
      <c r="J83" s="182">
        <f>BK83</f>
        <v>0</v>
      </c>
      <c r="K83" s="37"/>
      <c r="L83" s="41"/>
      <c r="M83" s="88"/>
      <c r="N83" s="89"/>
      <c r="O83" s="89"/>
      <c r="P83" s="183">
        <f>P84+P112</f>
        <v>0</v>
      </c>
      <c r="Q83" s="89"/>
      <c r="R83" s="183">
        <f>R84+R112</f>
        <v>1.01</v>
      </c>
      <c r="S83" s="89"/>
      <c r="T83" s="184">
        <f>T84+T112</f>
        <v>0</v>
      </c>
      <c r="AT83" s="15" t="s">
        <v>72</v>
      </c>
      <c r="AU83" s="15" t="s">
        <v>96</v>
      </c>
      <c r="BK83" s="185">
        <f>BK84+BK112</f>
        <v>0</v>
      </c>
    </row>
    <row r="84" spans="2:63" s="10" customFormat="1" ht="25.9" customHeight="1">
      <c r="B84" s="186"/>
      <c r="C84" s="187"/>
      <c r="D84" s="188" t="s">
        <v>72</v>
      </c>
      <c r="E84" s="189" t="s">
        <v>114</v>
      </c>
      <c r="F84" s="189" t="s">
        <v>115</v>
      </c>
      <c r="G84" s="187"/>
      <c r="H84" s="187"/>
      <c r="I84" s="190"/>
      <c r="J84" s="191">
        <f>BK84</f>
        <v>0</v>
      </c>
      <c r="K84" s="187"/>
      <c r="L84" s="192"/>
      <c r="M84" s="193"/>
      <c r="N84" s="194"/>
      <c r="O84" s="194"/>
      <c r="P84" s="195">
        <f>P85+P89</f>
        <v>0</v>
      </c>
      <c r="Q84" s="194"/>
      <c r="R84" s="195">
        <f>R85+R89</f>
        <v>1.01</v>
      </c>
      <c r="S84" s="194"/>
      <c r="T84" s="196">
        <f>T85+T89</f>
        <v>0</v>
      </c>
      <c r="AR84" s="197" t="s">
        <v>83</v>
      </c>
      <c r="AT84" s="198" t="s">
        <v>72</v>
      </c>
      <c r="AU84" s="198" t="s">
        <v>73</v>
      </c>
      <c r="AY84" s="197" t="s">
        <v>116</v>
      </c>
      <c r="BK84" s="199">
        <f>BK85+BK89</f>
        <v>0</v>
      </c>
    </row>
    <row r="85" spans="2:63" s="10" customFormat="1" ht="22.8" customHeight="1">
      <c r="B85" s="186"/>
      <c r="C85" s="187"/>
      <c r="D85" s="188" t="s">
        <v>72</v>
      </c>
      <c r="E85" s="200" t="s">
        <v>117</v>
      </c>
      <c r="F85" s="200" t="s">
        <v>118</v>
      </c>
      <c r="G85" s="187"/>
      <c r="H85" s="187"/>
      <c r="I85" s="190"/>
      <c r="J85" s="201">
        <f>BK85</f>
        <v>0</v>
      </c>
      <c r="K85" s="187"/>
      <c r="L85" s="192"/>
      <c r="M85" s="193"/>
      <c r="N85" s="194"/>
      <c r="O85" s="194"/>
      <c r="P85" s="195">
        <f>SUM(P86:P88)</f>
        <v>0</v>
      </c>
      <c r="Q85" s="194"/>
      <c r="R85" s="195">
        <f>SUM(R86:R88)</f>
        <v>0.05172</v>
      </c>
      <c r="S85" s="194"/>
      <c r="T85" s="196">
        <f>SUM(T86:T88)</f>
        <v>0</v>
      </c>
      <c r="AR85" s="197" t="s">
        <v>83</v>
      </c>
      <c r="AT85" s="198" t="s">
        <v>72</v>
      </c>
      <c r="AU85" s="198" t="s">
        <v>81</v>
      </c>
      <c r="AY85" s="197" t="s">
        <v>116</v>
      </c>
      <c r="BK85" s="199">
        <f>SUM(BK86:BK88)</f>
        <v>0</v>
      </c>
    </row>
    <row r="86" spans="2:65" s="1" customFormat="1" ht="22.5" customHeight="1">
      <c r="B86" s="36"/>
      <c r="C86" s="202" t="s">
        <v>119</v>
      </c>
      <c r="D86" s="202" t="s">
        <v>120</v>
      </c>
      <c r="E86" s="203" t="s">
        <v>121</v>
      </c>
      <c r="F86" s="204" t="s">
        <v>122</v>
      </c>
      <c r="G86" s="205" t="s">
        <v>123</v>
      </c>
      <c r="H86" s="206">
        <v>26</v>
      </c>
      <c r="I86" s="207"/>
      <c r="J86" s="208">
        <f>ROUND(I86*H86,2)</f>
        <v>0</v>
      </c>
      <c r="K86" s="204" t="s">
        <v>124</v>
      </c>
      <c r="L86" s="41"/>
      <c r="M86" s="209" t="s">
        <v>19</v>
      </c>
      <c r="N86" s="210" t="s">
        <v>44</v>
      </c>
      <c r="O86" s="77"/>
      <c r="P86" s="211">
        <f>O86*H86</f>
        <v>0</v>
      </c>
      <c r="Q86" s="211">
        <v>0.00034</v>
      </c>
      <c r="R86" s="211">
        <f>Q86*H86</f>
        <v>0.00884</v>
      </c>
      <c r="S86" s="211">
        <v>0</v>
      </c>
      <c r="T86" s="212">
        <f>S86*H86</f>
        <v>0</v>
      </c>
      <c r="AR86" s="15" t="s">
        <v>125</v>
      </c>
      <c r="AT86" s="15" t="s">
        <v>120</v>
      </c>
      <c r="AU86" s="15" t="s">
        <v>83</v>
      </c>
      <c r="AY86" s="15" t="s">
        <v>116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5" t="s">
        <v>81</v>
      </c>
      <c r="BK86" s="213">
        <f>ROUND(I86*H86,2)</f>
        <v>0</v>
      </c>
      <c r="BL86" s="15" t="s">
        <v>125</v>
      </c>
      <c r="BM86" s="15" t="s">
        <v>126</v>
      </c>
    </row>
    <row r="87" spans="2:65" s="1" customFormat="1" ht="16.5" customHeight="1">
      <c r="B87" s="36"/>
      <c r="C87" s="214" t="s">
        <v>127</v>
      </c>
      <c r="D87" s="214" t="s">
        <v>128</v>
      </c>
      <c r="E87" s="215" t="s">
        <v>129</v>
      </c>
      <c r="F87" s="216" t="s">
        <v>130</v>
      </c>
      <c r="G87" s="217" t="s">
        <v>131</v>
      </c>
      <c r="H87" s="218">
        <v>32</v>
      </c>
      <c r="I87" s="219"/>
      <c r="J87" s="220">
        <f>ROUND(I87*H87,2)</f>
        <v>0</v>
      </c>
      <c r="K87" s="216" t="s">
        <v>124</v>
      </c>
      <c r="L87" s="221"/>
      <c r="M87" s="222" t="s">
        <v>19</v>
      </c>
      <c r="N87" s="223" t="s">
        <v>44</v>
      </c>
      <c r="O87" s="77"/>
      <c r="P87" s="211">
        <f>O87*H87</f>
        <v>0</v>
      </c>
      <c r="Q87" s="211">
        <v>0.00134</v>
      </c>
      <c r="R87" s="211">
        <f>Q87*H87</f>
        <v>0.04288</v>
      </c>
      <c r="S87" s="211">
        <v>0</v>
      </c>
      <c r="T87" s="212">
        <f>S87*H87</f>
        <v>0</v>
      </c>
      <c r="AR87" s="15" t="s">
        <v>127</v>
      </c>
      <c r="AT87" s="15" t="s">
        <v>128</v>
      </c>
      <c r="AU87" s="15" t="s">
        <v>83</v>
      </c>
      <c r="AY87" s="15" t="s">
        <v>116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5" t="s">
        <v>81</v>
      </c>
      <c r="BK87" s="213">
        <f>ROUND(I87*H87,2)</f>
        <v>0</v>
      </c>
      <c r="BL87" s="15" t="s">
        <v>125</v>
      </c>
      <c r="BM87" s="15" t="s">
        <v>132</v>
      </c>
    </row>
    <row r="88" spans="2:65" s="1" customFormat="1" ht="22.5" customHeight="1">
      <c r="B88" s="36"/>
      <c r="C88" s="202" t="s">
        <v>133</v>
      </c>
      <c r="D88" s="202" t="s">
        <v>120</v>
      </c>
      <c r="E88" s="203" t="s">
        <v>134</v>
      </c>
      <c r="F88" s="204" t="s">
        <v>135</v>
      </c>
      <c r="G88" s="205" t="s">
        <v>136</v>
      </c>
      <c r="H88" s="224"/>
      <c r="I88" s="207"/>
      <c r="J88" s="208">
        <f>ROUND(I88*H88,2)</f>
        <v>0</v>
      </c>
      <c r="K88" s="204" t="s">
        <v>124</v>
      </c>
      <c r="L88" s="41"/>
      <c r="M88" s="209" t="s">
        <v>19</v>
      </c>
      <c r="N88" s="210" t="s">
        <v>44</v>
      </c>
      <c r="O88" s="77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15" t="s">
        <v>125</v>
      </c>
      <c r="AT88" s="15" t="s">
        <v>120</v>
      </c>
      <c r="AU88" s="15" t="s">
        <v>83</v>
      </c>
      <c r="AY88" s="15" t="s">
        <v>116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5" t="s">
        <v>81</v>
      </c>
      <c r="BK88" s="213">
        <f>ROUND(I88*H88,2)</f>
        <v>0</v>
      </c>
      <c r="BL88" s="15" t="s">
        <v>125</v>
      </c>
      <c r="BM88" s="15" t="s">
        <v>137</v>
      </c>
    </row>
    <row r="89" spans="2:63" s="10" customFormat="1" ht="22.8" customHeight="1">
      <c r="B89" s="186"/>
      <c r="C89" s="187"/>
      <c r="D89" s="188" t="s">
        <v>72</v>
      </c>
      <c r="E89" s="200" t="s">
        <v>138</v>
      </c>
      <c r="F89" s="200" t="s">
        <v>79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SUM(P90:P111)</f>
        <v>0</v>
      </c>
      <c r="Q89" s="194"/>
      <c r="R89" s="195">
        <f>SUM(R90:R111)</f>
        <v>0.95828</v>
      </c>
      <c r="S89" s="194"/>
      <c r="T89" s="196">
        <f>SUM(T90:T111)</f>
        <v>0</v>
      </c>
      <c r="AR89" s="197" t="s">
        <v>83</v>
      </c>
      <c r="AT89" s="198" t="s">
        <v>72</v>
      </c>
      <c r="AU89" s="198" t="s">
        <v>81</v>
      </c>
      <c r="AY89" s="197" t="s">
        <v>116</v>
      </c>
      <c r="BK89" s="199">
        <f>SUM(BK90:BK111)</f>
        <v>0</v>
      </c>
    </row>
    <row r="90" spans="2:65" s="1" customFormat="1" ht="16.5" customHeight="1">
      <c r="B90" s="36"/>
      <c r="C90" s="202" t="s">
        <v>139</v>
      </c>
      <c r="D90" s="202" t="s">
        <v>120</v>
      </c>
      <c r="E90" s="203" t="s">
        <v>140</v>
      </c>
      <c r="F90" s="204" t="s">
        <v>141</v>
      </c>
      <c r="G90" s="205" t="s">
        <v>142</v>
      </c>
      <c r="H90" s="206">
        <v>4</v>
      </c>
      <c r="I90" s="207"/>
      <c r="J90" s="208">
        <f>ROUND(I90*H90,2)</f>
        <v>0</v>
      </c>
      <c r="K90" s="204" t="s">
        <v>124</v>
      </c>
      <c r="L90" s="41"/>
      <c r="M90" s="209" t="s">
        <v>19</v>
      </c>
      <c r="N90" s="210" t="s">
        <v>44</v>
      </c>
      <c r="O90" s="77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15" t="s">
        <v>125</v>
      </c>
      <c r="AT90" s="15" t="s">
        <v>120</v>
      </c>
      <c r="AU90" s="15" t="s">
        <v>83</v>
      </c>
      <c r="AY90" s="15" t="s">
        <v>116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5" t="s">
        <v>81</v>
      </c>
      <c r="BK90" s="213">
        <f>ROUND(I90*H90,2)</f>
        <v>0</v>
      </c>
      <c r="BL90" s="15" t="s">
        <v>125</v>
      </c>
      <c r="BM90" s="15" t="s">
        <v>143</v>
      </c>
    </row>
    <row r="91" spans="2:65" s="1" customFormat="1" ht="22.5" customHeight="1">
      <c r="B91" s="36"/>
      <c r="C91" s="214" t="s">
        <v>144</v>
      </c>
      <c r="D91" s="214" t="s">
        <v>128</v>
      </c>
      <c r="E91" s="215" t="s">
        <v>145</v>
      </c>
      <c r="F91" s="216" t="s">
        <v>146</v>
      </c>
      <c r="G91" s="217" t="s">
        <v>142</v>
      </c>
      <c r="H91" s="218">
        <v>2</v>
      </c>
      <c r="I91" s="219"/>
      <c r="J91" s="220">
        <f>ROUND(I91*H91,2)</f>
        <v>0</v>
      </c>
      <c r="K91" s="216" t="s">
        <v>147</v>
      </c>
      <c r="L91" s="221"/>
      <c r="M91" s="222" t="s">
        <v>19</v>
      </c>
      <c r="N91" s="223" t="s">
        <v>44</v>
      </c>
      <c r="O91" s="77"/>
      <c r="P91" s="211">
        <f>O91*H91</f>
        <v>0</v>
      </c>
      <c r="Q91" s="211">
        <v>0.011</v>
      </c>
      <c r="R91" s="211">
        <f>Q91*H91</f>
        <v>0.022</v>
      </c>
      <c r="S91" s="211">
        <v>0</v>
      </c>
      <c r="T91" s="212">
        <f>S91*H91</f>
        <v>0</v>
      </c>
      <c r="AR91" s="15" t="s">
        <v>127</v>
      </c>
      <c r="AT91" s="15" t="s">
        <v>128</v>
      </c>
      <c r="AU91" s="15" t="s">
        <v>83</v>
      </c>
      <c r="AY91" s="15" t="s">
        <v>116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5" t="s">
        <v>81</v>
      </c>
      <c r="BK91" s="213">
        <f>ROUND(I91*H91,2)</f>
        <v>0</v>
      </c>
      <c r="BL91" s="15" t="s">
        <v>125</v>
      </c>
      <c r="BM91" s="15" t="s">
        <v>148</v>
      </c>
    </row>
    <row r="92" spans="2:65" s="1" customFormat="1" ht="22.5" customHeight="1">
      <c r="B92" s="36"/>
      <c r="C92" s="214" t="s">
        <v>149</v>
      </c>
      <c r="D92" s="214" t="s">
        <v>128</v>
      </c>
      <c r="E92" s="215" t="s">
        <v>150</v>
      </c>
      <c r="F92" s="216" t="s">
        <v>151</v>
      </c>
      <c r="G92" s="217" t="s">
        <v>142</v>
      </c>
      <c r="H92" s="218">
        <v>2</v>
      </c>
      <c r="I92" s="219"/>
      <c r="J92" s="220">
        <f>ROUND(I92*H92,2)</f>
        <v>0</v>
      </c>
      <c r="K92" s="216" t="s">
        <v>147</v>
      </c>
      <c r="L92" s="221"/>
      <c r="M92" s="222" t="s">
        <v>19</v>
      </c>
      <c r="N92" s="223" t="s">
        <v>44</v>
      </c>
      <c r="O92" s="77"/>
      <c r="P92" s="211">
        <f>O92*H92</f>
        <v>0</v>
      </c>
      <c r="Q92" s="211">
        <v>0.0162</v>
      </c>
      <c r="R92" s="211">
        <f>Q92*H92</f>
        <v>0.0324</v>
      </c>
      <c r="S92" s="211">
        <v>0</v>
      </c>
      <c r="T92" s="212">
        <f>S92*H92</f>
        <v>0</v>
      </c>
      <c r="AR92" s="15" t="s">
        <v>127</v>
      </c>
      <c r="AT92" s="15" t="s">
        <v>128</v>
      </c>
      <c r="AU92" s="15" t="s">
        <v>83</v>
      </c>
      <c r="AY92" s="15" t="s">
        <v>116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81</v>
      </c>
      <c r="BK92" s="213">
        <f>ROUND(I92*H92,2)</f>
        <v>0</v>
      </c>
      <c r="BL92" s="15" t="s">
        <v>125</v>
      </c>
      <c r="BM92" s="15" t="s">
        <v>152</v>
      </c>
    </row>
    <row r="93" spans="2:65" s="1" customFormat="1" ht="16.5" customHeight="1">
      <c r="B93" s="36"/>
      <c r="C93" s="202" t="s">
        <v>153</v>
      </c>
      <c r="D93" s="202" t="s">
        <v>120</v>
      </c>
      <c r="E93" s="203" t="s">
        <v>154</v>
      </c>
      <c r="F93" s="204" t="s">
        <v>155</v>
      </c>
      <c r="G93" s="205" t="s">
        <v>142</v>
      </c>
      <c r="H93" s="206">
        <v>4</v>
      </c>
      <c r="I93" s="207"/>
      <c r="J93" s="208">
        <f>ROUND(I93*H93,2)</f>
        <v>0</v>
      </c>
      <c r="K93" s="204" t="s">
        <v>124</v>
      </c>
      <c r="L93" s="41"/>
      <c r="M93" s="209" t="s">
        <v>19</v>
      </c>
      <c r="N93" s="210" t="s">
        <v>44</v>
      </c>
      <c r="O93" s="77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15" t="s">
        <v>125</v>
      </c>
      <c r="AT93" s="15" t="s">
        <v>120</v>
      </c>
      <c r="AU93" s="15" t="s">
        <v>83</v>
      </c>
      <c r="AY93" s="15" t="s">
        <v>116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5" t="s">
        <v>81</v>
      </c>
      <c r="BK93" s="213">
        <f>ROUND(I93*H93,2)</f>
        <v>0</v>
      </c>
      <c r="BL93" s="15" t="s">
        <v>125</v>
      </c>
      <c r="BM93" s="15" t="s">
        <v>156</v>
      </c>
    </row>
    <row r="94" spans="2:65" s="1" customFormat="1" ht="16.5" customHeight="1">
      <c r="B94" s="36"/>
      <c r="C94" s="214" t="s">
        <v>157</v>
      </c>
      <c r="D94" s="214" t="s">
        <v>128</v>
      </c>
      <c r="E94" s="215" t="s">
        <v>158</v>
      </c>
      <c r="F94" s="216" t="s">
        <v>159</v>
      </c>
      <c r="G94" s="217" t="s">
        <v>142</v>
      </c>
      <c r="H94" s="218">
        <v>4</v>
      </c>
      <c r="I94" s="219"/>
      <c r="J94" s="220">
        <f>ROUND(I94*H94,2)</f>
        <v>0</v>
      </c>
      <c r="K94" s="216" t="s">
        <v>147</v>
      </c>
      <c r="L94" s="221"/>
      <c r="M94" s="222" t="s">
        <v>19</v>
      </c>
      <c r="N94" s="223" t="s">
        <v>44</v>
      </c>
      <c r="O94" s="77"/>
      <c r="P94" s="211">
        <f>O94*H94</f>
        <v>0</v>
      </c>
      <c r="Q94" s="211">
        <v>0.012</v>
      </c>
      <c r="R94" s="211">
        <f>Q94*H94</f>
        <v>0.048</v>
      </c>
      <c r="S94" s="211">
        <v>0</v>
      </c>
      <c r="T94" s="212">
        <f>S94*H94</f>
        <v>0</v>
      </c>
      <c r="AR94" s="15" t="s">
        <v>127</v>
      </c>
      <c r="AT94" s="15" t="s">
        <v>128</v>
      </c>
      <c r="AU94" s="15" t="s">
        <v>83</v>
      </c>
      <c r="AY94" s="15" t="s">
        <v>116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5" t="s">
        <v>81</v>
      </c>
      <c r="BK94" s="213">
        <f>ROUND(I94*H94,2)</f>
        <v>0</v>
      </c>
      <c r="BL94" s="15" t="s">
        <v>125</v>
      </c>
      <c r="BM94" s="15" t="s">
        <v>160</v>
      </c>
    </row>
    <row r="95" spans="2:65" s="1" customFormat="1" ht="16.5" customHeight="1">
      <c r="B95" s="36"/>
      <c r="C95" s="202" t="s">
        <v>161</v>
      </c>
      <c r="D95" s="202" t="s">
        <v>120</v>
      </c>
      <c r="E95" s="203" t="s">
        <v>162</v>
      </c>
      <c r="F95" s="204" t="s">
        <v>163</v>
      </c>
      <c r="G95" s="205" t="s">
        <v>142</v>
      </c>
      <c r="H95" s="206">
        <v>2</v>
      </c>
      <c r="I95" s="207"/>
      <c r="J95" s="208">
        <f>ROUND(I95*H95,2)</f>
        <v>0</v>
      </c>
      <c r="K95" s="204" t="s">
        <v>124</v>
      </c>
      <c r="L95" s="41"/>
      <c r="M95" s="209" t="s">
        <v>19</v>
      </c>
      <c r="N95" s="210" t="s">
        <v>44</v>
      </c>
      <c r="O95" s="77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15" t="s">
        <v>125</v>
      </c>
      <c r="AT95" s="15" t="s">
        <v>120</v>
      </c>
      <c r="AU95" s="15" t="s">
        <v>83</v>
      </c>
      <c r="AY95" s="15" t="s">
        <v>116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5" t="s">
        <v>81</v>
      </c>
      <c r="BK95" s="213">
        <f>ROUND(I95*H95,2)</f>
        <v>0</v>
      </c>
      <c r="BL95" s="15" t="s">
        <v>125</v>
      </c>
      <c r="BM95" s="15" t="s">
        <v>164</v>
      </c>
    </row>
    <row r="96" spans="2:65" s="1" customFormat="1" ht="16.5" customHeight="1">
      <c r="B96" s="36"/>
      <c r="C96" s="214" t="s">
        <v>165</v>
      </c>
      <c r="D96" s="214" t="s">
        <v>128</v>
      </c>
      <c r="E96" s="215" t="s">
        <v>166</v>
      </c>
      <c r="F96" s="216" t="s">
        <v>167</v>
      </c>
      <c r="G96" s="217" t="s">
        <v>142</v>
      </c>
      <c r="H96" s="218">
        <v>2</v>
      </c>
      <c r="I96" s="219"/>
      <c r="J96" s="220">
        <f>ROUND(I96*H96,2)</f>
        <v>0</v>
      </c>
      <c r="K96" s="216" t="s">
        <v>124</v>
      </c>
      <c r="L96" s="221"/>
      <c r="M96" s="222" t="s">
        <v>19</v>
      </c>
      <c r="N96" s="223" t="s">
        <v>44</v>
      </c>
      <c r="O96" s="77"/>
      <c r="P96" s="211">
        <f>O96*H96</f>
        <v>0</v>
      </c>
      <c r="Q96" s="211">
        <v>0.0007</v>
      </c>
      <c r="R96" s="211">
        <f>Q96*H96</f>
        <v>0.0014</v>
      </c>
      <c r="S96" s="211">
        <v>0</v>
      </c>
      <c r="T96" s="212">
        <f>S96*H96</f>
        <v>0</v>
      </c>
      <c r="AR96" s="15" t="s">
        <v>127</v>
      </c>
      <c r="AT96" s="15" t="s">
        <v>128</v>
      </c>
      <c r="AU96" s="15" t="s">
        <v>83</v>
      </c>
      <c r="AY96" s="15" t="s">
        <v>116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5" t="s">
        <v>81</v>
      </c>
      <c r="BK96" s="213">
        <f>ROUND(I96*H96,2)</f>
        <v>0</v>
      </c>
      <c r="BL96" s="15" t="s">
        <v>125</v>
      </c>
      <c r="BM96" s="15" t="s">
        <v>168</v>
      </c>
    </row>
    <row r="97" spans="2:65" s="1" customFormat="1" ht="16.5" customHeight="1">
      <c r="B97" s="36"/>
      <c r="C97" s="202" t="s">
        <v>169</v>
      </c>
      <c r="D97" s="202" t="s">
        <v>120</v>
      </c>
      <c r="E97" s="203" t="s">
        <v>170</v>
      </c>
      <c r="F97" s="204" t="s">
        <v>171</v>
      </c>
      <c r="G97" s="205" t="s">
        <v>131</v>
      </c>
      <c r="H97" s="206">
        <v>15</v>
      </c>
      <c r="I97" s="207"/>
      <c r="J97" s="208">
        <f>ROUND(I97*H97,2)</f>
        <v>0</v>
      </c>
      <c r="K97" s="204" t="s">
        <v>124</v>
      </c>
      <c r="L97" s="41"/>
      <c r="M97" s="209" t="s">
        <v>19</v>
      </c>
      <c r="N97" s="210" t="s">
        <v>44</v>
      </c>
      <c r="O97" s="77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15" t="s">
        <v>125</v>
      </c>
      <c r="AT97" s="15" t="s">
        <v>120</v>
      </c>
      <c r="AU97" s="15" t="s">
        <v>83</v>
      </c>
      <c r="AY97" s="15" t="s">
        <v>116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5" t="s">
        <v>81</v>
      </c>
      <c r="BK97" s="213">
        <f>ROUND(I97*H97,2)</f>
        <v>0</v>
      </c>
      <c r="BL97" s="15" t="s">
        <v>125</v>
      </c>
      <c r="BM97" s="15" t="s">
        <v>172</v>
      </c>
    </row>
    <row r="98" spans="2:65" s="1" customFormat="1" ht="16.5" customHeight="1">
      <c r="B98" s="36"/>
      <c r="C98" s="214" t="s">
        <v>173</v>
      </c>
      <c r="D98" s="214" t="s">
        <v>128</v>
      </c>
      <c r="E98" s="215" t="s">
        <v>174</v>
      </c>
      <c r="F98" s="216" t="s">
        <v>175</v>
      </c>
      <c r="G98" s="217" t="s">
        <v>131</v>
      </c>
      <c r="H98" s="218">
        <v>15</v>
      </c>
      <c r="I98" s="219"/>
      <c r="J98" s="220">
        <f>ROUND(I98*H98,2)</f>
        <v>0</v>
      </c>
      <c r="K98" s="216" t="s">
        <v>124</v>
      </c>
      <c r="L98" s="221"/>
      <c r="M98" s="222" t="s">
        <v>19</v>
      </c>
      <c r="N98" s="223" t="s">
        <v>44</v>
      </c>
      <c r="O98" s="77"/>
      <c r="P98" s="211">
        <f>O98*H98</f>
        <v>0</v>
      </c>
      <c r="Q98" s="211">
        <v>0.0024</v>
      </c>
      <c r="R98" s="211">
        <f>Q98*H98</f>
        <v>0.036</v>
      </c>
      <c r="S98" s="211">
        <v>0</v>
      </c>
      <c r="T98" s="212">
        <f>S98*H98</f>
        <v>0</v>
      </c>
      <c r="AR98" s="15" t="s">
        <v>127</v>
      </c>
      <c r="AT98" s="15" t="s">
        <v>128</v>
      </c>
      <c r="AU98" s="15" t="s">
        <v>83</v>
      </c>
      <c r="AY98" s="15" t="s">
        <v>116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5" t="s">
        <v>81</v>
      </c>
      <c r="BK98" s="213">
        <f>ROUND(I98*H98,2)</f>
        <v>0</v>
      </c>
      <c r="BL98" s="15" t="s">
        <v>125</v>
      </c>
      <c r="BM98" s="15" t="s">
        <v>176</v>
      </c>
    </row>
    <row r="99" spans="2:65" s="1" customFormat="1" ht="16.5" customHeight="1">
      <c r="B99" s="36"/>
      <c r="C99" s="202" t="s">
        <v>177</v>
      </c>
      <c r="D99" s="202" t="s">
        <v>120</v>
      </c>
      <c r="E99" s="203" t="s">
        <v>178</v>
      </c>
      <c r="F99" s="204" t="s">
        <v>179</v>
      </c>
      <c r="G99" s="205" t="s">
        <v>142</v>
      </c>
      <c r="H99" s="206">
        <v>16</v>
      </c>
      <c r="I99" s="207"/>
      <c r="J99" s="208">
        <f>ROUND(I99*H99,2)</f>
        <v>0</v>
      </c>
      <c r="K99" s="204" t="s">
        <v>124</v>
      </c>
      <c r="L99" s="41"/>
      <c r="M99" s="209" t="s">
        <v>19</v>
      </c>
      <c r="N99" s="210" t="s">
        <v>44</v>
      </c>
      <c r="O99" s="77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15" t="s">
        <v>125</v>
      </c>
      <c r="AT99" s="15" t="s">
        <v>120</v>
      </c>
      <c r="AU99" s="15" t="s">
        <v>83</v>
      </c>
      <c r="AY99" s="15" t="s">
        <v>116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5" t="s">
        <v>81</v>
      </c>
      <c r="BK99" s="213">
        <f>ROUND(I99*H99,2)</f>
        <v>0</v>
      </c>
      <c r="BL99" s="15" t="s">
        <v>125</v>
      </c>
      <c r="BM99" s="15" t="s">
        <v>180</v>
      </c>
    </row>
    <row r="100" spans="2:65" s="1" customFormat="1" ht="16.5" customHeight="1">
      <c r="B100" s="36"/>
      <c r="C100" s="214" t="s">
        <v>181</v>
      </c>
      <c r="D100" s="214" t="s">
        <v>128</v>
      </c>
      <c r="E100" s="215" t="s">
        <v>182</v>
      </c>
      <c r="F100" s="216" t="s">
        <v>183</v>
      </c>
      <c r="G100" s="217" t="s">
        <v>142</v>
      </c>
      <c r="H100" s="218">
        <v>16</v>
      </c>
      <c r="I100" s="219"/>
      <c r="J100" s="220">
        <f>ROUND(I100*H100,2)</f>
        <v>0</v>
      </c>
      <c r="K100" s="216" t="s">
        <v>124</v>
      </c>
      <c r="L100" s="221"/>
      <c r="M100" s="222" t="s">
        <v>19</v>
      </c>
      <c r="N100" s="223" t="s">
        <v>44</v>
      </c>
      <c r="O100" s="77"/>
      <c r="P100" s="211">
        <f>O100*H100</f>
        <v>0</v>
      </c>
      <c r="Q100" s="211">
        <v>0.0016</v>
      </c>
      <c r="R100" s="211">
        <f>Q100*H100</f>
        <v>0.0256</v>
      </c>
      <c r="S100" s="211">
        <v>0</v>
      </c>
      <c r="T100" s="212">
        <f>S100*H100</f>
        <v>0</v>
      </c>
      <c r="AR100" s="15" t="s">
        <v>127</v>
      </c>
      <c r="AT100" s="15" t="s">
        <v>128</v>
      </c>
      <c r="AU100" s="15" t="s">
        <v>83</v>
      </c>
      <c r="AY100" s="15" t="s">
        <v>116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15" t="s">
        <v>81</v>
      </c>
      <c r="BK100" s="213">
        <f>ROUND(I100*H100,2)</f>
        <v>0</v>
      </c>
      <c r="BL100" s="15" t="s">
        <v>125</v>
      </c>
      <c r="BM100" s="15" t="s">
        <v>184</v>
      </c>
    </row>
    <row r="101" spans="2:65" s="1" customFormat="1" ht="16.5" customHeight="1">
      <c r="B101" s="36"/>
      <c r="C101" s="202" t="s">
        <v>8</v>
      </c>
      <c r="D101" s="202" t="s">
        <v>120</v>
      </c>
      <c r="E101" s="203" t="s">
        <v>185</v>
      </c>
      <c r="F101" s="204" t="s">
        <v>186</v>
      </c>
      <c r="G101" s="205" t="s">
        <v>142</v>
      </c>
      <c r="H101" s="206">
        <v>2</v>
      </c>
      <c r="I101" s="207"/>
      <c r="J101" s="208">
        <f>ROUND(I101*H101,2)</f>
        <v>0</v>
      </c>
      <c r="K101" s="204" t="s">
        <v>124</v>
      </c>
      <c r="L101" s="41"/>
      <c r="M101" s="209" t="s">
        <v>19</v>
      </c>
      <c r="N101" s="210" t="s">
        <v>44</v>
      </c>
      <c r="O101" s="77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15" t="s">
        <v>125</v>
      </c>
      <c r="AT101" s="15" t="s">
        <v>120</v>
      </c>
      <c r="AU101" s="15" t="s">
        <v>83</v>
      </c>
      <c r="AY101" s="15" t="s">
        <v>116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5" t="s">
        <v>81</v>
      </c>
      <c r="BK101" s="213">
        <f>ROUND(I101*H101,2)</f>
        <v>0</v>
      </c>
      <c r="BL101" s="15" t="s">
        <v>125</v>
      </c>
      <c r="BM101" s="15" t="s">
        <v>187</v>
      </c>
    </row>
    <row r="102" spans="2:65" s="1" customFormat="1" ht="16.5" customHeight="1">
      <c r="B102" s="36"/>
      <c r="C102" s="214" t="s">
        <v>188</v>
      </c>
      <c r="D102" s="214" t="s">
        <v>128</v>
      </c>
      <c r="E102" s="215" t="s">
        <v>189</v>
      </c>
      <c r="F102" s="216" t="s">
        <v>190</v>
      </c>
      <c r="G102" s="217" t="s">
        <v>142</v>
      </c>
      <c r="H102" s="218">
        <v>2</v>
      </c>
      <c r="I102" s="219"/>
      <c r="J102" s="220">
        <f>ROUND(I102*H102,2)</f>
        <v>0</v>
      </c>
      <c r="K102" s="216" t="s">
        <v>124</v>
      </c>
      <c r="L102" s="221"/>
      <c r="M102" s="222" t="s">
        <v>19</v>
      </c>
      <c r="N102" s="223" t="s">
        <v>44</v>
      </c>
      <c r="O102" s="77"/>
      <c r="P102" s="211">
        <f>O102*H102</f>
        <v>0</v>
      </c>
      <c r="Q102" s="211">
        <v>0.0018</v>
      </c>
      <c r="R102" s="211">
        <f>Q102*H102</f>
        <v>0.0036</v>
      </c>
      <c r="S102" s="211">
        <v>0</v>
      </c>
      <c r="T102" s="212">
        <f>S102*H102</f>
        <v>0</v>
      </c>
      <c r="AR102" s="15" t="s">
        <v>127</v>
      </c>
      <c r="AT102" s="15" t="s">
        <v>128</v>
      </c>
      <c r="AU102" s="15" t="s">
        <v>83</v>
      </c>
      <c r="AY102" s="15" t="s">
        <v>116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5" t="s">
        <v>81</v>
      </c>
      <c r="BK102" s="213">
        <f>ROUND(I102*H102,2)</f>
        <v>0</v>
      </c>
      <c r="BL102" s="15" t="s">
        <v>125</v>
      </c>
      <c r="BM102" s="15" t="s">
        <v>191</v>
      </c>
    </row>
    <row r="103" spans="2:65" s="1" customFormat="1" ht="16.5" customHeight="1">
      <c r="B103" s="36"/>
      <c r="C103" s="202" t="s">
        <v>192</v>
      </c>
      <c r="D103" s="202" t="s">
        <v>120</v>
      </c>
      <c r="E103" s="203" t="s">
        <v>193</v>
      </c>
      <c r="F103" s="204" t="s">
        <v>194</v>
      </c>
      <c r="G103" s="205" t="s">
        <v>142</v>
      </c>
      <c r="H103" s="206">
        <v>2</v>
      </c>
      <c r="I103" s="207"/>
      <c r="J103" s="208">
        <f>ROUND(I103*H103,2)</f>
        <v>0</v>
      </c>
      <c r="K103" s="204" t="s">
        <v>124</v>
      </c>
      <c r="L103" s="41"/>
      <c r="M103" s="209" t="s">
        <v>19</v>
      </c>
      <c r="N103" s="210" t="s">
        <v>44</v>
      </c>
      <c r="O103" s="77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15" t="s">
        <v>125</v>
      </c>
      <c r="AT103" s="15" t="s">
        <v>120</v>
      </c>
      <c r="AU103" s="15" t="s">
        <v>83</v>
      </c>
      <c r="AY103" s="15" t="s">
        <v>116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5" t="s">
        <v>81</v>
      </c>
      <c r="BK103" s="213">
        <f>ROUND(I103*H103,2)</f>
        <v>0</v>
      </c>
      <c r="BL103" s="15" t="s">
        <v>125</v>
      </c>
      <c r="BM103" s="15" t="s">
        <v>195</v>
      </c>
    </row>
    <row r="104" spans="2:65" s="1" customFormat="1" ht="16.5" customHeight="1">
      <c r="B104" s="36"/>
      <c r="C104" s="214" t="s">
        <v>196</v>
      </c>
      <c r="D104" s="214" t="s">
        <v>128</v>
      </c>
      <c r="E104" s="215" t="s">
        <v>197</v>
      </c>
      <c r="F104" s="216" t="s">
        <v>198</v>
      </c>
      <c r="G104" s="217" t="s">
        <v>142</v>
      </c>
      <c r="H104" s="218">
        <v>2</v>
      </c>
      <c r="I104" s="219"/>
      <c r="J104" s="220">
        <f>ROUND(I104*H104,2)</f>
        <v>0</v>
      </c>
      <c r="K104" s="216" t="s">
        <v>124</v>
      </c>
      <c r="L104" s="221"/>
      <c r="M104" s="222" t="s">
        <v>19</v>
      </c>
      <c r="N104" s="223" t="s">
        <v>44</v>
      </c>
      <c r="O104" s="77"/>
      <c r="P104" s="211">
        <f>O104*H104</f>
        <v>0</v>
      </c>
      <c r="Q104" s="211">
        <v>0.00114</v>
      </c>
      <c r="R104" s="211">
        <f>Q104*H104</f>
        <v>0.00228</v>
      </c>
      <c r="S104" s="211">
        <v>0</v>
      </c>
      <c r="T104" s="212">
        <f>S104*H104</f>
        <v>0</v>
      </c>
      <c r="AR104" s="15" t="s">
        <v>127</v>
      </c>
      <c r="AT104" s="15" t="s">
        <v>128</v>
      </c>
      <c r="AU104" s="15" t="s">
        <v>83</v>
      </c>
      <c r="AY104" s="15" t="s">
        <v>116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5" t="s">
        <v>81</v>
      </c>
      <c r="BK104" s="213">
        <f>ROUND(I104*H104,2)</f>
        <v>0</v>
      </c>
      <c r="BL104" s="15" t="s">
        <v>125</v>
      </c>
      <c r="BM104" s="15" t="s">
        <v>199</v>
      </c>
    </row>
    <row r="105" spans="2:65" s="1" customFormat="1" ht="16.5" customHeight="1">
      <c r="B105" s="36"/>
      <c r="C105" s="202" t="s">
        <v>200</v>
      </c>
      <c r="D105" s="202" t="s">
        <v>120</v>
      </c>
      <c r="E105" s="203" t="s">
        <v>201</v>
      </c>
      <c r="F105" s="204" t="s">
        <v>202</v>
      </c>
      <c r="G105" s="205" t="s">
        <v>142</v>
      </c>
      <c r="H105" s="206">
        <v>50</v>
      </c>
      <c r="I105" s="207"/>
      <c r="J105" s="208">
        <f>ROUND(I105*H105,2)</f>
        <v>0</v>
      </c>
      <c r="K105" s="204" t="s">
        <v>124</v>
      </c>
      <c r="L105" s="41"/>
      <c r="M105" s="209" t="s">
        <v>19</v>
      </c>
      <c r="N105" s="210" t="s">
        <v>44</v>
      </c>
      <c r="O105" s="77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15" t="s">
        <v>125</v>
      </c>
      <c r="AT105" s="15" t="s">
        <v>120</v>
      </c>
      <c r="AU105" s="15" t="s">
        <v>83</v>
      </c>
      <c r="AY105" s="15" t="s">
        <v>116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81</v>
      </c>
      <c r="BK105" s="213">
        <f>ROUND(I105*H105,2)</f>
        <v>0</v>
      </c>
      <c r="BL105" s="15" t="s">
        <v>125</v>
      </c>
      <c r="BM105" s="15" t="s">
        <v>203</v>
      </c>
    </row>
    <row r="106" spans="2:65" s="1" customFormat="1" ht="16.5" customHeight="1">
      <c r="B106" s="36"/>
      <c r="C106" s="214" t="s">
        <v>204</v>
      </c>
      <c r="D106" s="214" t="s">
        <v>128</v>
      </c>
      <c r="E106" s="215" t="s">
        <v>205</v>
      </c>
      <c r="F106" s="216" t="s">
        <v>206</v>
      </c>
      <c r="G106" s="217" t="s">
        <v>142</v>
      </c>
      <c r="H106" s="218">
        <v>50</v>
      </c>
      <c r="I106" s="219"/>
      <c r="J106" s="220">
        <f>ROUND(I106*H106,2)</f>
        <v>0</v>
      </c>
      <c r="K106" s="216" t="s">
        <v>124</v>
      </c>
      <c r="L106" s="221"/>
      <c r="M106" s="222" t="s">
        <v>19</v>
      </c>
      <c r="N106" s="223" t="s">
        <v>44</v>
      </c>
      <c r="O106" s="77"/>
      <c r="P106" s="211">
        <f>O106*H106</f>
        <v>0</v>
      </c>
      <c r="Q106" s="211">
        <v>0.0001</v>
      </c>
      <c r="R106" s="211">
        <f>Q106*H106</f>
        <v>0.005</v>
      </c>
      <c r="S106" s="211">
        <v>0</v>
      </c>
      <c r="T106" s="212">
        <f>S106*H106</f>
        <v>0</v>
      </c>
      <c r="AR106" s="15" t="s">
        <v>127</v>
      </c>
      <c r="AT106" s="15" t="s">
        <v>128</v>
      </c>
      <c r="AU106" s="15" t="s">
        <v>83</v>
      </c>
      <c r="AY106" s="15" t="s">
        <v>116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5" t="s">
        <v>81</v>
      </c>
      <c r="BK106" s="213">
        <f>ROUND(I106*H106,2)</f>
        <v>0</v>
      </c>
      <c r="BL106" s="15" t="s">
        <v>125</v>
      </c>
      <c r="BM106" s="15" t="s">
        <v>207</v>
      </c>
    </row>
    <row r="107" spans="2:65" s="1" customFormat="1" ht="22.5" customHeight="1">
      <c r="B107" s="36"/>
      <c r="C107" s="202" t="s">
        <v>208</v>
      </c>
      <c r="D107" s="202" t="s">
        <v>120</v>
      </c>
      <c r="E107" s="203" t="s">
        <v>209</v>
      </c>
      <c r="F107" s="204" t="s">
        <v>210</v>
      </c>
      <c r="G107" s="205" t="s">
        <v>131</v>
      </c>
      <c r="H107" s="206">
        <v>32</v>
      </c>
      <c r="I107" s="207"/>
      <c r="J107" s="208">
        <f>ROUND(I107*H107,2)</f>
        <v>0</v>
      </c>
      <c r="K107" s="204" t="s">
        <v>124</v>
      </c>
      <c r="L107" s="41"/>
      <c r="M107" s="209" t="s">
        <v>19</v>
      </c>
      <c r="N107" s="210" t="s">
        <v>44</v>
      </c>
      <c r="O107" s="77"/>
      <c r="P107" s="211">
        <f>O107*H107</f>
        <v>0</v>
      </c>
      <c r="Q107" s="211">
        <v>0.001</v>
      </c>
      <c r="R107" s="211">
        <f>Q107*H107</f>
        <v>0.032</v>
      </c>
      <c r="S107" s="211">
        <v>0</v>
      </c>
      <c r="T107" s="212">
        <f>S107*H107</f>
        <v>0</v>
      </c>
      <c r="AR107" s="15" t="s">
        <v>125</v>
      </c>
      <c r="AT107" s="15" t="s">
        <v>120</v>
      </c>
      <c r="AU107" s="15" t="s">
        <v>83</v>
      </c>
      <c r="AY107" s="15" t="s">
        <v>116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5" t="s">
        <v>81</v>
      </c>
      <c r="BK107" s="213">
        <f>ROUND(I107*H107,2)</f>
        <v>0</v>
      </c>
      <c r="BL107" s="15" t="s">
        <v>125</v>
      </c>
      <c r="BM107" s="15" t="s">
        <v>211</v>
      </c>
    </row>
    <row r="108" spans="2:65" s="1" customFormat="1" ht="16.5" customHeight="1">
      <c r="B108" s="36"/>
      <c r="C108" s="202" t="s">
        <v>212</v>
      </c>
      <c r="D108" s="202" t="s">
        <v>120</v>
      </c>
      <c r="E108" s="203" t="s">
        <v>213</v>
      </c>
      <c r="F108" s="204" t="s">
        <v>214</v>
      </c>
      <c r="G108" s="205" t="s">
        <v>142</v>
      </c>
      <c r="H108" s="206">
        <v>1</v>
      </c>
      <c r="I108" s="207"/>
      <c r="J108" s="208">
        <f>ROUND(I108*H108,2)</f>
        <v>0</v>
      </c>
      <c r="K108" s="204" t="s">
        <v>124</v>
      </c>
      <c r="L108" s="41"/>
      <c r="M108" s="209" t="s">
        <v>19</v>
      </c>
      <c r="N108" s="210" t="s">
        <v>44</v>
      </c>
      <c r="O108" s="77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15" t="s">
        <v>125</v>
      </c>
      <c r="AT108" s="15" t="s">
        <v>120</v>
      </c>
      <c r="AU108" s="15" t="s">
        <v>83</v>
      </c>
      <c r="AY108" s="15" t="s">
        <v>116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5" t="s">
        <v>81</v>
      </c>
      <c r="BK108" s="213">
        <f>ROUND(I108*H108,2)</f>
        <v>0</v>
      </c>
      <c r="BL108" s="15" t="s">
        <v>125</v>
      </c>
      <c r="BM108" s="15" t="s">
        <v>215</v>
      </c>
    </row>
    <row r="109" spans="2:65" s="1" customFormat="1" ht="45" customHeight="1">
      <c r="B109" s="36"/>
      <c r="C109" s="214" t="s">
        <v>216</v>
      </c>
      <c r="D109" s="214" t="s">
        <v>128</v>
      </c>
      <c r="E109" s="215" t="s">
        <v>217</v>
      </c>
      <c r="F109" s="216" t="s">
        <v>218</v>
      </c>
      <c r="G109" s="217" t="s">
        <v>219</v>
      </c>
      <c r="H109" s="218">
        <v>1</v>
      </c>
      <c r="I109" s="219"/>
      <c r="J109" s="220">
        <f>ROUND(I109*H109,2)</f>
        <v>0</v>
      </c>
      <c r="K109" s="216" t="s">
        <v>147</v>
      </c>
      <c r="L109" s="221"/>
      <c r="M109" s="222" t="s">
        <v>19</v>
      </c>
      <c r="N109" s="223" t="s">
        <v>44</v>
      </c>
      <c r="O109" s="77"/>
      <c r="P109" s="211">
        <f>O109*H109</f>
        <v>0</v>
      </c>
      <c r="Q109" s="211">
        <v>0.75</v>
      </c>
      <c r="R109" s="211">
        <f>Q109*H109</f>
        <v>0.75</v>
      </c>
      <c r="S109" s="211">
        <v>0</v>
      </c>
      <c r="T109" s="212">
        <f>S109*H109</f>
        <v>0</v>
      </c>
      <c r="AR109" s="15" t="s">
        <v>127</v>
      </c>
      <c r="AT109" s="15" t="s">
        <v>128</v>
      </c>
      <c r="AU109" s="15" t="s">
        <v>83</v>
      </c>
      <c r="AY109" s="15" t="s">
        <v>116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5" t="s">
        <v>81</v>
      </c>
      <c r="BK109" s="213">
        <f>ROUND(I109*H109,2)</f>
        <v>0</v>
      </c>
      <c r="BL109" s="15" t="s">
        <v>125</v>
      </c>
      <c r="BM109" s="15" t="s">
        <v>220</v>
      </c>
    </row>
    <row r="110" spans="2:65" s="1" customFormat="1" ht="16.5" customHeight="1">
      <c r="B110" s="36"/>
      <c r="C110" s="202" t="s">
        <v>221</v>
      </c>
      <c r="D110" s="202" t="s">
        <v>120</v>
      </c>
      <c r="E110" s="203" t="s">
        <v>222</v>
      </c>
      <c r="F110" s="204" t="s">
        <v>223</v>
      </c>
      <c r="G110" s="205" t="s">
        <v>142</v>
      </c>
      <c r="H110" s="206">
        <v>4</v>
      </c>
      <c r="I110" s="207"/>
      <c r="J110" s="208">
        <f>ROUND(I110*H110,2)</f>
        <v>0</v>
      </c>
      <c r="K110" s="204" t="s">
        <v>124</v>
      </c>
      <c r="L110" s="41"/>
      <c r="M110" s="209" t="s">
        <v>19</v>
      </c>
      <c r="N110" s="210" t="s">
        <v>44</v>
      </c>
      <c r="O110" s="77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15" t="s">
        <v>125</v>
      </c>
      <c r="AT110" s="15" t="s">
        <v>120</v>
      </c>
      <c r="AU110" s="15" t="s">
        <v>83</v>
      </c>
      <c r="AY110" s="15" t="s">
        <v>116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15" t="s">
        <v>81</v>
      </c>
      <c r="BK110" s="213">
        <f>ROUND(I110*H110,2)</f>
        <v>0</v>
      </c>
      <c r="BL110" s="15" t="s">
        <v>125</v>
      </c>
      <c r="BM110" s="15" t="s">
        <v>224</v>
      </c>
    </row>
    <row r="111" spans="2:65" s="1" customFormat="1" ht="22.5" customHeight="1">
      <c r="B111" s="36"/>
      <c r="C111" s="202" t="s">
        <v>225</v>
      </c>
      <c r="D111" s="202" t="s">
        <v>120</v>
      </c>
      <c r="E111" s="203" t="s">
        <v>226</v>
      </c>
      <c r="F111" s="204" t="s">
        <v>227</v>
      </c>
      <c r="G111" s="205" t="s">
        <v>136</v>
      </c>
      <c r="H111" s="224"/>
      <c r="I111" s="207"/>
      <c r="J111" s="208">
        <f>ROUND(I111*H111,2)</f>
        <v>0</v>
      </c>
      <c r="K111" s="204" t="s">
        <v>124</v>
      </c>
      <c r="L111" s="41"/>
      <c r="M111" s="209" t="s">
        <v>19</v>
      </c>
      <c r="N111" s="210" t="s">
        <v>44</v>
      </c>
      <c r="O111" s="77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15" t="s">
        <v>125</v>
      </c>
      <c r="AT111" s="15" t="s">
        <v>120</v>
      </c>
      <c r="AU111" s="15" t="s">
        <v>83</v>
      </c>
      <c r="AY111" s="15" t="s">
        <v>116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15" t="s">
        <v>81</v>
      </c>
      <c r="BK111" s="213">
        <f>ROUND(I111*H111,2)</f>
        <v>0</v>
      </c>
      <c r="BL111" s="15" t="s">
        <v>125</v>
      </c>
      <c r="BM111" s="15" t="s">
        <v>228</v>
      </c>
    </row>
    <row r="112" spans="2:63" s="10" customFormat="1" ht="25.9" customHeight="1">
      <c r="B112" s="186"/>
      <c r="C112" s="187"/>
      <c r="D112" s="188" t="s">
        <v>72</v>
      </c>
      <c r="E112" s="189" t="s">
        <v>229</v>
      </c>
      <c r="F112" s="189" t="s">
        <v>230</v>
      </c>
      <c r="G112" s="187"/>
      <c r="H112" s="187"/>
      <c r="I112" s="190"/>
      <c r="J112" s="191">
        <f>BK112</f>
        <v>0</v>
      </c>
      <c r="K112" s="187"/>
      <c r="L112" s="192"/>
      <c r="M112" s="193"/>
      <c r="N112" s="194"/>
      <c r="O112" s="194"/>
      <c r="P112" s="195">
        <f>SUM(P113:P116)</f>
        <v>0</v>
      </c>
      <c r="Q112" s="194"/>
      <c r="R112" s="195">
        <f>SUM(R113:R116)</f>
        <v>0</v>
      </c>
      <c r="S112" s="194"/>
      <c r="T112" s="196">
        <f>SUM(T113:T116)</f>
        <v>0</v>
      </c>
      <c r="AR112" s="197" t="s">
        <v>231</v>
      </c>
      <c r="AT112" s="198" t="s">
        <v>72</v>
      </c>
      <c r="AU112" s="198" t="s">
        <v>73</v>
      </c>
      <c r="AY112" s="197" t="s">
        <v>116</v>
      </c>
      <c r="BK112" s="199">
        <f>SUM(BK113:BK116)</f>
        <v>0</v>
      </c>
    </row>
    <row r="113" spans="2:65" s="1" customFormat="1" ht="33.75" customHeight="1">
      <c r="B113" s="36"/>
      <c r="C113" s="202" t="s">
        <v>232</v>
      </c>
      <c r="D113" s="202" t="s">
        <v>120</v>
      </c>
      <c r="E113" s="203" t="s">
        <v>233</v>
      </c>
      <c r="F113" s="204" t="s">
        <v>234</v>
      </c>
      <c r="G113" s="205" t="s">
        <v>235</v>
      </c>
      <c r="H113" s="206">
        <v>40</v>
      </c>
      <c r="I113" s="207"/>
      <c r="J113" s="208">
        <f>ROUND(I113*H113,2)</f>
        <v>0</v>
      </c>
      <c r="K113" s="204" t="s">
        <v>124</v>
      </c>
      <c r="L113" s="41"/>
      <c r="M113" s="209" t="s">
        <v>19</v>
      </c>
      <c r="N113" s="210" t="s">
        <v>44</v>
      </c>
      <c r="O113" s="77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15" t="s">
        <v>236</v>
      </c>
      <c r="AT113" s="15" t="s">
        <v>120</v>
      </c>
      <c r="AU113" s="15" t="s">
        <v>81</v>
      </c>
      <c r="AY113" s="15" t="s">
        <v>116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5" t="s">
        <v>81</v>
      </c>
      <c r="BK113" s="213">
        <f>ROUND(I113*H113,2)</f>
        <v>0</v>
      </c>
      <c r="BL113" s="15" t="s">
        <v>236</v>
      </c>
      <c r="BM113" s="15" t="s">
        <v>237</v>
      </c>
    </row>
    <row r="114" spans="2:65" s="1" customFormat="1" ht="22.5" customHeight="1">
      <c r="B114" s="36"/>
      <c r="C114" s="202" t="s">
        <v>238</v>
      </c>
      <c r="D114" s="202" t="s">
        <v>120</v>
      </c>
      <c r="E114" s="203" t="s">
        <v>239</v>
      </c>
      <c r="F114" s="204" t="s">
        <v>240</v>
      </c>
      <c r="G114" s="205" t="s">
        <v>235</v>
      </c>
      <c r="H114" s="206">
        <v>16</v>
      </c>
      <c r="I114" s="207"/>
      <c r="J114" s="208">
        <f>ROUND(I114*H114,2)</f>
        <v>0</v>
      </c>
      <c r="K114" s="204" t="s">
        <v>124</v>
      </c>
      <c r="L114" s="41"/>
      <c r="M114" s="209" t="s">
        <v>19</v>
      </c>
      <c r="N114" s="210" t="s">
        <v>44</v>
      </c>
      <c r="O114" s="77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15" t="s">
        <v>236</v>
      </c>
      <c r="AT114" s="15" t="s">
        <v>120</v>
      </c>
      <c r="AU114" s="15" t="s">
        <v>81</v>
      </c>
      <c r="AY114" s="15" t="s">
        <v>116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15" t="s">
        <v>81</v>
      </c>
      <c r="BK114" s="213">
        <f>ROUND(I114*H114,2)</f>
        <v>0</v>
      </c>
      <c r="BL114" s="15" t="s">
        <v>236</v>
      </c>
      <c r="BM114" s="15" t="s">
        <v>241</v>
      </c>
    </row>
    <row r="115" spans="2:65" s="1" customFormat="1" ht="22.5" customHeight="1">
      <c r="B115" s="36"/>
      <c r="C115" s="202" t="s">
        <v>242</v>
      </c>
      <c r="D115" s="202" t="s">
        <v>120</v>
      </c>
      <c r="E115" s="203" t="s">
        <v>243</v>
      </c>
      <c r="F115" s="204" t="s">
        <v>244</v>
      </c>
      <c r="G115" s="205" t="s">
        <v>235</v>
      </c>
      <c r="H115" s="206">
        <v>40</v>
      </c>
      <c r="I115" s="207"/>
      <c r="J115" s="208">
        <f>ROUND(I115*H115,2)</f>
        <v>0</v>
      </c>
      <c r="K115" s="204" t="s">
        <v>124</v>
      </c>
      <c r="L115" s="41"/>
      <c r="M115" s="209" t="s">
        <v>19</v>
      </c>
      <c r="N115" s="210" t="s">
        <v>44</v>
      </c>
      <c r="O115" s="77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15" t="s">
        <v>236</v>
      </c>
      <c r="AT115" s="15" t="s">
        <v>120</v>
      </c>
      <c r="AU115" s="15" t="s">
        <v>81</v>
      </c>
      <c r="AY115" s="15" t="s">
        <v>116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5" t="s">
        <v>81</v>
      </c>
      <c r="BK115" s="213">
        <f>ROUND(I115*H115,2)</f>
        <v>0</v>
      </c>
      <c r="BL115" s="15" t="s">
        <v>236</v>
      </c>
      <c r="BM115" s="15" t="s">
        <v>245</v>
      </c>
    </row>
    <row r="116" spans="2:65" s="1" customFormat="1" ht="22.5" customHeight="1">
      <c r="B116" s="36"/>
      <c r="C116" s="202" t="s">
        <v>246</v>
      </c>
      <c r="D116" s="202" t="s">
        <v>120</v>
      </c>
      <c r="E116" s="203" t="s">
        <v>247</v>
      </c>
      <c r="F116" s="204" t="s">
        <v>248</v>
      </c>
      <c r="G116" s="205" t="s">
        <v>235</v>
      </c>
      <c r="H116" s="206">
        <v>16</v>
      </c>
      <c r="I116" s="207"/>
      <c r="J116" s="208">
        <f>ROUND(I116*H116,2)</f>
        <v>0</v>
      </c>
      <c r="K116" s="204" t="s">
        <v>124</v>
      </c>
      <c r="L116" s="41"/>
      <c r="M116" s="225" t="s">
        <v>19</v>
      </c>
      <c r="N116" s="226" t="s">
        <v>44</v>
      </c>
      <c r="O116" s="227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15" t="s">
        <v>236</v>
      </c>
      <c r="AT116" s="15" t="s">
        <v>120</v>
      </c>
      <c r="AU116" s="15" t="s">
        <v>81</v>
      </c>
      <c r="AY116" s="15" t="s">
        <v>116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5" t="s">
        <v>81</v>
      </c>
      <c r="BK116" s="213">
        <f>ROUND(I116*H116,2)</f>
        <v>0</v>
      </c>
      <c r="BL116" s="15" t="s">
        <v>236</v>
      </c>
      <c r="BM116" s="15" t="s">
        <v>249</v>
      </c>
    </row>
    <row r="117" spans="2:12" s="1" customFormat="1" ht="6.95" customHeight="1">
      <c r="B117" s="55"/>
      <c r="C117" s="56"/>
      <c r="D117" s="56"/>
      <c r="E117" s="56"/>
      <c r="F117" s="56"/>
      <c r="G117" s="56"/>
      <c r="H117" s="56"/>
      <c r="I117" s="152"/>
      <c r="J117" s="56"/>
      <c r="K117" s="56"/>
      <c r="L117" s="41"/>
    </row>
  </sheetData>
  <sheetProtection password="CC35" sheet="1" objects="1" scenarios="1" formatColumns="0" formatRows="0" autoFilter="0"/>
  <autoFilter ref="C82:K11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83</v>
      </c>
    </row>
    <row r="4" spans="2:46" ht="24.95" customHeight="1">
      <c r="B4" s="18"/>
      <c r="D4" s="125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6" t="s">
        <v>16</v>
      </c>
      <c r="L6" s="18"/>
    </row>
    <row r="7" spans="2:12" ht="16.5" customHeight="1">
      <c r="B7" s="18"/>
      <c r="E7" s="127" t="str">
        <f>'Rekapitulace stavby'!K6</f>
        <v>Zimní stadion - zázemí pro návštěvníky</v>
      </c>
      <c r="F7" s="126"/>
      <c r="G7" s="126"/>
      <c r="H7" s="126"/>
      <c r="L7" s="18"/>
    </row>
    <row r="8" spans="2:12" s="1" customFormat="1" ht="12" customHeight="1">
      <c r="B8" s="41"/>
      <c r="D8" s="126" t="s">
        <v>91</v>
      </c>
      <c r="I8" s="128"/>
      <c r="L8" s="41"/>
    </row>
    <row r="9" spans="2:12" s="1" customFormat="1" ht="36.95" customHeight="1">
      <c r="B9" s="41"/>
      <c r="E9" s="129" t="s">
        <v>250</v>
      </c>
      <c r="F9" s="1"/>
      <c r="G9" s="1"/>
      <c r="H9" s="1"/>
      <c r="I9" s="128"/>
      <c r="L9" s="41"/>
    </row>
    <row r="10" spans="2:12" s="1" customFormat="1" ht="12">
      <c r="B10" s="41"/>
      <c r="I10" s="128"/>
      <c r="L10" s="41"/>
    </row>
    <row r="11" spans="2:12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pans="2: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2. 8. 2019</v>
      </c>
      <c r="L12" s="41"/>
    </row>
    <row r="13" spans="2:12" s="1" customFormat="1" ht="10.8" customHeight="1">
      <c r="B13" s="41"/>
      <c r="I13" s="128"/>
      <c r="L13" s="41"/>
    </row>
    <row r="14" spans="2:12" s="1" customFormat="1" ht="12" customHeight="1">
      <c r="B14" s="41"/>
      <c r="D14" s="126" t="s">
        <v>25</v>
      </c>
      <c r="I14" s="130" t="s">
        <v>26</v>
      </c>
      <c r="J14" s="15" t="s">
        <v>27</v>
      </c>
      <c r="L14" s="41"/>
    </row>
    <row r="15" spans="2:12" s="1" customFormat="1" ht="18" customHeight="1">
      <c r="B15" s="41"/>
      <c r="E15" s="15" t="s">
        <v>28</v>
      </c>
      <c r="I15" s="130" t="s">
        <v>29</v>
      </c>
      <c r="J15" s="15" t="s">
        <v>19</v>
      </c>
      <c r="L15" s="41"/>
    </row>
    <row r="16" spans="2:12" s="1" customFormat="1" ht="6.95" customHeight="1">
      <c r="B16" s="41"/>
      <c r="I16" s="128"/>
      <c r="L16" s="41"/>
    </row>
    <row r="17" spans="2:12" s="1" customFormat="1" ht="12" customHeight="1">
      <c r="B17" s="41"/>
      <c r="D17" s="126" t="s">
        <v>30</v>
      </c>
      <c r="I17" s="130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29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8"/>
      <c r="L19" s="41"/>
    </row>
    <row r="20" spans="2:12" s="1" customFormat="1" ht="12" customHeight="1">
      <c r="B20" s="41"/>
      <c r="D20" s="126" t="s">
        <v>32</v>
      </c>
      <c r="I20" s="130" t="s">
        <v>26</v>
      </c>
      <c r="J20" s="15" t="s">
        <v>251</v>
      </c>
      <c r="L20" s="41"/>
    </row>
    <row r="21" spans="2:12" s="1" customFormat="1" ht="18" customHeight="1">
      <c r="B21" s="41"/>
      <c r="E21" s="15" t="s">
        <v>252</v>
      </c>
      <c r="I21" s="130" t="s">
        <v>29</v>
      </c>
      <c r="J21" s="15" t="s">
        <v>19</v>
      </c>
      <c r="L21" s="41"/>
    </row>
    <row r="22" spans="2:12" s="1" customFormat="1" ht="6.95" customHeight="1">
      <c r="B22" s="41"/>
      <c r="I22" s="128"/>
      <c r="L22" s="41"/>
    </row>
    <row r="23" spans="2:12" s="1" customFormat="1" ht="12" customHeight="1">
      <c r="B23" s="41"/>
      <c r="D23" s="126" t="s">
        <v>36</v>
      </c>
      <c r="I23" s="130" t="s">
        <v>26</v>
      </c>
      <c r="J23" s="15" t="s">
        <v>19</v>
      </c>
      <c r="L23" s="41"/>
    </row>
    <row r="24" spans="2:12" s="1" customFormat="1" ht="18" customHeight="1">
      <c r="B24" s="41"/>
      <c r="E24" s="15" t="s">
        <v>252</v>
      </c>
      <c r="I24" s="130" t="s">
        <v>29</v>
      </c>
      <c r="J24" s="15" t="s">
        <v>19</v>
      </c>
      <c r="L24" s="41"/>
    </row>
    <row r="25" spans="2:12" s="1" customFormat="1" ht="6.95" customHeight="1">
      <c r="B25" s="41"/>
      <c r="I25" s="128"/>
      <c r="L25" s="41"/>
    </row>
    <row r="26" spans="2:12" s="1" customFormat="1" ht="12" customHeight="1">
      <c r="B26" s="41"/>
      <c r="D26" s="126" t="s">
        <v>37</v>
      </c>
      <c r="I26" s="128"/>
      <c r="L26" s="41"/>
    </row>
    <row r="27" spans="2:12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pans="2:12" s="1" customFormat="1" ht="6.95" customHeight="1">
      <c r="B28" s="41"/>
      <c r="I28" s="128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>
      <c r="B30" s="41"/>
      <c r="D30" s="136" t="s">
        <v>39</v>
      </c>
      <c r="I30" s="128"/>
      <c r="J30" s="137">
        <f>ROUND(J79,2)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>
      <c r="B32" s="41"/>
      <c r="F32" s="138" t="s">
        <v>41</v>
      </c>
      <c r="I32" s="139" t="s">
        <v>40</v>
      </c>
      <c r="J32" s="138" t="s">
        <v>42</v>
      </c>
      <c r="L32" s="41"/>
    </row>
    <row r="33" spans="2:12" s="1" customFormat="1" ht="14.4" customHeight="1">
      <c r="B33" s="41"/>
      <c r="D33" s="126" t="s">
        <v>43</v>
      </c>
      <c r="E33" s="126" t="s">
        <v>44</v>
      </c>
      <c r="F33" s="140">
        <f>ROUND((SUM(BE79:BE119)),2)</f>
        <v>0</v>
      </c>
      <c r="I33" s="141">
        <v>0.21</v>
      </c>
      <c r="J33" s="140">
        <f>ROUND(((SUM(BE79:BE119))*I33),2)</f>
        <v>0</v>
      </c>
      <c r="L33" s="41"/>
    </row>
    <row r="34" spans="2:12" s="1" customFormat="1" ht="14.4" customHeight="1">
      <c r="B34" s="41"/>
      <c r="E34" s="126" t="s">
        <v>45</v>
      </c>
      <c r="F34" s="140">
        <f>ROUND((SUM(BF79:BF119)),2)</f>
        <v>0</v>
      </c>
      <c r="I34" s="141">
        <v>0.15</v>
      </c>
      <c r="J34" s="140">
        <f>ROUND(((SUM(BF79:BF119))*I34),2)</f>
        <v>0</v>
      </c>
      <c r="L34" s="41"/>
    </row>
    <row r="35" spans="2:12" s="1" customFormat="1" ht="14.4" customHeight="1" hidden="1">
      <c r="B35" s="41"/>
      <c r="E35" s="126" t="s">
        <v>46</v>
      </c>
      <c r="F35" s="140">
        <f>ROUND((SUM(BG79:BG119)),2)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47</v>
      </c>
      <c r="F36" s="140">
        <f>ROUND((SUM(BH79:BH119)),2)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48</v>
      </c>
      <c r="F37" s="140">
        <f>ROUND((SUM(BI79:BI119)),2)</f>
        <v>0</v>
      </c>
      <c r="I37" s="141">
        <v>0</v>
      </c>
      <c r="J37" s="140">
        <f>0</f>
        <v>0</v>
      </c>
      <c r="L37" s="41"/>
    </row>
    <row r="38" spans="2:12" s="1" customFormat="1" ht="6.95" customHeight="1">
      <c r="B38" s="41"/>
      <c r="I38" s="128"/>
      <c r="L38" s="41"/>
    </row>
    <row r="39" spans="2:12" s="1" customFormat="1" ht="25.4" customHeight="1">
      <c r="B39" s="41"/>
      <c r="C39" s="142"/>
      <c r="D39" s="143" t="s">
        <v>49</v>
      </c>
      <c r="E39" s="144"/>
      <c r="F39" s="144"/>
      <c r="G39" s="145" t="s">
        <v>50</v>
      </c>
      <c r="H39" s="146" t="s">
        <v>51</v>
      </c>
      <c r="I39" s="147"/>
      <c r="J39" s="148">
        <f>SUM(J30:J37)</f>
        <v>0</v>
      </c>
      <c r="K39" s="149"/>
      <c r="L39" s="41"/>
    </row>
    <row r="40" spans="2:12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93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Zimní stadion - zázemí pro návštěvníky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91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19703EL - Elektroinstalace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Tyršovy sady 194, Kutná Hora</v>
      </c>
      <c r="G52" s="37"/>
      <c r="H52" s="37"/>
      <c r="I52" s="130" t="s">
        <v>23</v>
      </c>
      <c r="J52" s="65" t="str">
        <f>IF(J12="","",J12)</f>
        <v>2. 8. 2019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13.65" customHeight="1">
      <c r="B54" s="36"/>
      <c r="C54" s="30" t="s">
        <v>25</v>
      </c>
      <c r="D54" s="37"/>
      <c r="E54" s="37"/>
      <c r="F54" s="25" t="str">
        <f>E15</f>
        <v>Město Kutná Hora, Havlíčkovo nám. 552</v>
      </c>
      <c r="G54" s="37"/>
      <c r="H54" s="37"/>
      <c r="I54" s="130" t="s">
        <v>32</v>
      </c>
      <c r="J54" s="34" t="str">
        <f>E21</f>
        <v>Josef Pros</v>
      </c>
      <c r="K54" s="37"/>
      <c r="L54" s="41"/>
    </row>
    <row r="55" spans="2:12" s="1" customFormat="1" ht="13.65" customHeight="1">
      <c r="B55" s="36"/>
      <c r="C55" s="30" t="s">
        <v>30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Josef Pros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94</v>
      </c>
      <c r="D57" s="158"/>
      <c r="E57" s="158"/>
      <c r="F57" s="158"/>
      <c r="G57" s="158"/>
      <c r="H57" s="158"/>
      <c r="I57" s="159"/>
      <c r="J57" s="160" t="s">
        <v>95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71</v>
      </c>
      <c r="D59" s="37"/>
      <c r="E59" s="37"/>
      <c r="F59" s="37"/>
      <c r="G59" s="37"/>
      <c r="H59" s="37"/>
      <c r="I59" s="128"/>
      <c r="J59" s="95">
        <f>J79</f>
        <v>0</v>
      </c>
      <c r="K59" s="37"/>
      <c r="L59" s="41"/>
      <c r="AU59" s="15" t="s">
        <v>96</v>
      </c>
    </row>
    <row r="60" spans="2:12" s="1" customFormat="1" ht="21.8" customHeight="1">
      <c r="B60" s="36"/>
      <c r="C60" s="37"/>
      <c r="D60" s="37"/>
      <c r="E60" s="37"/>
      <c r="F60" s="37"/>
      <c r="G60" s="37"/>
      <c r="H60" s="37"/>
      <c r="I60" s="128"/>
      <c r="J60" s="37"/>
      <c r="K60" s="37"/>
      <c r="L60" s="41"/>
    </row>
    <row r="61" spans="2:12" s="1" customFormat="1" ht="6.95" customHeight="1">
      <c r="B61" s="55"/>
      <c r="C61" s="56"/>
      <c r="D61" s="56"/>
      <c r="E61" s="56"/>
      <c r="F61" s="56"/>
      <c r="G61" s="56"/>
      <c r="H61" s="56"/>
      <c r="I61" s="152"/>
      <c r="J61" s="56"/>
      <c r="K61" s="56"/>
      <c r="L61" s="41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55"/>
      <c r="J65" s="58"/>
      <c r="K65" s="58"/>
      <c r="L65" s="41"/>
    </row>
    <row r="66" spans="2:12" s="1" customFormat="1" ht="24.95" customHeight="1">
      <c r="B66" s="36"/>
      <c r="C66" s="21" t="s">
        <v>101</v>
      </c>
      <c r="D66" s="37"/>
      <c r="E66" s="37"/>
      <c r="F66" s="37"/>
      <c r="G66" s="37"/>
      <c r="H66" s="37"/>
      <c r="I66" s="128"/>
      <c r="J66" s="37"/>
      <c r="K66" s="37"/>
      <c r="L66" s="41"/>
    </row>
    <row r="67" spans="2:12" s="1" customFormat="1" ht="6.95" customHeight="1">
      <c r="B67" s="36"/>
      <c r="C67" s="37"/>
      <c r="D67" s="37"/>
      <c r="E67" s="37"/>
      <c r="F67" s="37"/>
      <c r="G67" s="37"/>
      <c r="H67" s="37"/>
      <c r="I67" s="128"/>
      <c r="J67" s="37"/>
      <c r="K67" s="37"/>
      <c r="L67" s="41"/>
    </row>
    <row r="68" spans="2:12" s="1" customFormat="1" ht="12" customHeight="1">
      <c r="B68" s="36"/>
      <c r="C68" s="30" t="s">
        <v>16</v>
      </c>
      <c r="D68" s="37"/>
      <c r="E68" s="37"/>
      <c r="F68" s="37"/>
      <c r="G68" s="37"/>
      <c r="H68" s="37"/>
      <c r="I68" s="128"/>
      <c r="J68" s="37"/>
      <c r="K68" s="37"/>
      <c r="L68" s="41"/>
    </row>
    <row r="69" spans="2:12" s="1" customFormat="1" ht="16.5" customHeight="1">
      <c r="B69" s="36"/>
      <c r="C69" s="37"/>
      <c r="D69" s="37"/>
      <c r="E69" s="156" t="str">
        <f>E7</f>
        <v>Zimní stadion - zázemí pro návštěvníky</v>
      </c>
      <c r="F69" s="30"/>
      <c r="G69" s="30"/>
      <c r="H69" s="30"/>
      <c r="I69" s="128"/>
      <c r="J69" s="37"/>
      <c r="K69" s="37"/>
      <c r="L69" s="41"/>
    </row>
    <row r="70" spans="2:12" s="1" customFormat="1" ht="12" customHeight="1">
      <c r="B70" s="36"/>
      <c r="C70" s="30" t="s">
        <v>91</v>
      </c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16.5" customHeight="1">
      <c r="B71" s="36"/>
      <c r="C71" s="37"/>
      <c r="D71" s="37"/>
      <c r="E71" s="62" t="str">
        <f>E9</f>
        <v>19703EL - Elektroinstalace</v>
      </c>
      <c r="F71" s="37"/>
      <c r="G71" s="37"/>
      <c r="H71" s="37"/>
      <c r="I71" s="128"/>
      <c r="J71" s="37"/>
      <c r="K71" s="37"/>
      <c r="L71" s="41"/>
    </row>
    <row r="72" spans="2:12" s="1" customFormat="1" ht="6.95" customHeight="1">
      <c r="B72" s="36"/>
      <c r="C72" s="37"/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12" customHeight="1">
      <c r="B73" s="36"/>
      <c r="C73" s="30" t="s">
        <v>21</v>
      </c>
      <c r="D73" s="37"/>
      <c r="E73" s="37"/>
      <c r="F73" s="25" t="str">
        <f>F12</f>
        <v>Tyršovy sady 194, Kutná Hora</v>
      </c>
      <c r="G73" s="37"/>
      <c r="H73" s="37"/>
      <c r="I73" s="130" t="s">
        <v>23</v>
      </c>
      <c r="J73" s="65" t="str">
        <f>IF(J12="","",J12)</f>
        <v>2. 8. 2019</v>
      </c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3.65" customHeight="1">
      <c r="B75" s="36"/>
      <c r="C75" s="30" t="s">
        <v>25</v>
      </c>
      <c r="D75" s="37"/>
      <c r="E75" s="37"/>
      <c r="F75" s="25" t="str">
        <f>E15</f>
        <v>Město Kutná Hora, Havlíčkovo nám. 552</v>
      </c>
      <c r="G75" s="37"/>
      <c r="H75" s="37"/>
      <c r="I75" s="130" t="s">
        <v>32</v>
      </c>
      <c r="J75" s="34" t="str">
        <f>E21</f>
        <v>Josef Pros</v>
      </c>
      <c r="K75" s="37"/>
      <c r="L75" s="41"/>
    </row>
    <row r="76" spans="2:12" s="1" customFormat="1" ht="13.65" customHeight="1">
      <c r="B76" s="36"/>
      <c r="C76" s="30" t="s">
        <v>30</v>
      </c>
      <c r="D76" s="37"/>
      <c r="E76" s="37"/>
      <c r="F76" s="25" t="str">
        <f>IF(E18="","",E18)</f>
        <v>Vyplň údaj</v>
      </c>
      <c r="G76" s="37"/>
      <c r="H76" s="37"/>
      <c r="I76" s="130" t="s">
        <v>36</v>
      </c>
      <c r="J76" s="34" t="str">
        <f>E24</f>
        <v>Josef Pros</v>
      </c>
      <c r="K76" s="37"/>
      <c r="L76" s="41"/>
    </row>
    <row r="77" spans="2:12" s="1" customFormat="1" ht="10.3" customHeight="1">
      <c r="B77" s="36"/>
      <c r="C77" s="37"/>
      <c r="D77" s="37"/>
      <c r="E77" s="37"/>
      <c r="F77" s="37"/>
      <c r="G77" s="37"/>
      <c r="H77" s="37"/>
      <c r="I77" s="128"/>
      <c r="J77" s="37"/>
      <c r="K77" s="37"/>
      <c r="L77" s="41"/>
    </row>
    <row r="78" spans="2:20" s="9" customFormat="1" ht="29.25" customHeight="1">
      <c r="B78" s="176"/>
      <c r="C78" s="177" t="s">
        <v>102</v>
      </c>
      <c r="D78" s="178" t="s">
        <v>58</v>
      </c>
      <c r="E78" s="178" t="s">
        <v>54</v>
      </c>
      <c r="F78" s="178" t="s">
        <v>55</v>
      </c>
      <c r="G78" s="178" t="s">
        <v>103</v>
      </c>
      <c r="H78" s="178" t="s">
        <v>104</v>
      </c>
      <c r="I78" s="179" t="s">
        <v>105</v>
      </c>
      <c r="J78" s="178" t="s">
        <v>95</v>
      </c>
      <c r="K78" s="180" t="s">
        <v>106</v>
      </c>
      <c r="L78" s="181"/>
      <c r="M78" s="85" t="s">
        <v>19</v>
      </c>
      <c r="N78" s="86" t="s">
        <v>43</v>
      </c>
      <c r="O78" s="86" t="s">
        <v>107</v>
      </c>
      <c r="P78" s="86" t="s">
        <v>108</v>
      </c>
      <c r="Q78" s="86" t="s">
        <v>109</v>
      </c>
      <c r="R78" s="86" t="s">
        <v>110</v>
      </c>
      <c r="S78" s="86" t="s">
        <v>111</v>
      </c>
      <c r="T78" s="87" t="s">
        <v>112</v>
      </c>
    </row>
    <row r="79" spans="2:63" s="1" customFormat="1" ht="22.8" customHeight="1">
      <c r="B79" s="36"/>
      <c r="C79" s="92" t="s">
        <v>113</v>
      </c>
      <c r="D79" s="37"/>
      <c r="E79" s="37"/>
      <c r="F79" s="37"/>
      <c r="G79" s="37"/>
      <c r="H79" s="37"/>
      <c r="I79" s="128"/>
      <c r="J79" s="182">
        <f>BK79</f>
        <v>0</v>
      </c>
      <c r="K79" s="37"/>
      <c r="L79" s="41"/>
      <c r="M79" s="88"/>
      <c r="N79" s="89"/>
      <c r="O79" s="89"/>
      <c r="P79" s="183">
        <f>SUM(P80:P119)</f>
        <v>0</v>
      </c>
      <c r="Q79" s="89"/>
      <c r="R79" s="183">
        <f>SUM(R80:R119)</f>
        <v>0.02854</v>
      </c>
      <c r="S79" s="89"/>
      <c r="T79" s="184">
        <f>SUM(T80:T119)</f>
        <v>0</v>
      </c>
      <c r="AT79" s="15" t="s">
        <v>72</v>
      </c>
      <c r="AU79" s="15" t="s">
        <v>96</v>
      </c>
      <c r="BK79" s="185">
        <f>SUM(BK80:BK119)</f>
        <v>0</v>
      </c>
    </row>
    <row r="80" spans="2:65" s="1" customFormat="1" ht="16.5" customHeight="1">
      <c r="B80" s="36"/>
      <c r="C80" s="202" t="s">
        <v>81</v>
      </c>
      <c r="D80" s="202" t="s">
        <v>120</v>
      </c>
      <c r="E80" s="203" t="s">
        <v>253</v>
      </c>
      <c r="F80" s="204" t="s">
        <v>254</v>
      </c>
      <c r="G80" s="205" t="s">
        <v>131</v>
      </c>
      <c r="H80" s="206">
        <v>95</v>
      </c>
      <c r="I80" s="207"/>
      <c r="J80" s="208">
        <f>ROUND(I80*H80,2)</f>
        <v>0</v>
      </c>
      <c r="K80" s="204" t="s">
        <v>19</v>
      </c>
      <c r="L80" s="41"/>
      <c r="M80" s="209" t="s">
        <v>19</v>
      </c>
      <c r="N80" s="210" t="s">
        <v>44</v>
      </c>
      <c r="O80" s="77"/>
      <c r="P80" s="211">
        <f>O80*H80</f>
        <v>0</v>
      </c>
      <c r="Q80" s="211">
        <v>0</v>
      </c>
      <c r="R80" s="211">
        <f>Q80*H80</f>
        <v>0</v>
      </c>
      <c r="S80" s="211">
        <v>0</v>
      </c>
      <c r="T80" s="212">
        <f>S80*H80</f>
        <v>0</v>
      </c>
      <c r="AR80" s="15" t="s">
        <v>231</v>
      </c>
      <c r="AT80" s="15" t="s">
        <v>120</v>
      </c>
      <c r="AU80" s="15" t="s">
        <v>73</v>
      </c>
      <c r="AY80" s="15" t="s">
        <v>116</v>
      </c>
      <c r="BE80" s="213">
        <f>IF(N80="základní",J80,0)</f>
        <v>0</v>
      </c>
      <c r="BF80" s="213">
        <f>IF(N80="snížená",J80,0)</f>
        <v>0</v>
      </c>
      <c r="BG80" s="213">
        <f>IF(N80="zákl. přenesená",J80,0)</f>
        <v>0</v>
      </c>
      <c r="BH80" s="213">
        <f>IF(N80="sníž. přenesená",J80,0)</f>
        <v>0</v>
      </c>
      <c r="BI80" s="213">
        <f>IF(N80="nulová",J80,0)</f>
        <v>0</v>
      </c>
      <c r="BJ80" s="15" t="s">
        <v>81</v>
      </c>
      <c r="BK80" s="213">
        <f>ROUND(I80*H80,2)</f>
        <v>0</v>
      </c>
      <c r="BL80" s="15" t="s">
        <v>231</v>
      </c>
      <c r="BM80" s="15" t="s">
        <v>255</v>
      </c>
    </row>
    <row r="81" spans="2:65" s="1" customFormat="1" ht="16.5" customHeight="1">
      <c r="B81" s="36"/>
      <c r="C81" s="202" t="s">
        <v>133</v>
      </c>
      <c r="D81" s="202" t="s">
        <v>120</v>
      </c>
      <c r="E81" s="203" t="s">
        <v>256</v>
      </c>
      <c r="F81" s="204" t="s">
        <v>257</v>
      </c>
      <c r="G81" s="205" t="s">
        <v>131</v>
      </c>
      <c r="H81" s="206">
        <v>13</v>
      </c>
      <c r="I81" s="207"/>
      <c r="J81" s="208">
        <f>ROUND(I81*H81,2)</f>
        <v>0</v>
      </c>
      <c r="K81" s="204" t="s">
        <v>19</v>
      </c>
      <c r="L81" s="41"/>
      <c r="M81" s="209" t="s">
        <v>19</v>
      </c>
      <c r="N81" s="210" t="s">
        <v>44</v>
      </c>
      <c r="O81" s="77"/>
      <c r="P81" s="211">
        <f>O81*H81</f>
        <v>0</v>
      </c>
      <c r="Q81" s="211">
        <v>0</v>
      </c>
      <c r="R81" s="211">
        <f>Q81*H81</f>
        <v>0</v>
      </c>
      <c r="S81" s="211">
        <v>0</v>
      </c>
      <c r="T81" s="212">
        <f>S81*H81</f>
        <v>0</v>
      </c>
      <c r="AR81" s="15" t="s">
        <v>231</v>
      </c>
      <c r="AT81" s="15" t="s">
        <v>120</v>
      </c>
      <c r="AU81" s="15" t="s">
        <v>73</v>
      </c>
      <c r="AY81" s="15" t="s">
        <v>116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15" t="s">
        <v>81</v>
      </c>
      <c r="BK81" s="213">
        <f>ROUND(I81*H81,2)</f>
        <v>0</v>
      </c>
      <c r="BL81" s="15" t="s">
        <v>231</v>
      </c>
      <c r="BM81" s="15" t="s">
        <v>258</v>
      </c>
    </row>
    <row r="82" spans="2:65" s="1" customFormat="1" ht="16.5" customHeight="1">
      <c r="B82" s="36"/>
      <c r="C82" s="202" t="s">
        <v>144</v>
      </c>
      <c r="D82" s="202" t="s">
        <v>120</v>
      </c>
      <c r="E82" s="203" t="s">
        <v>259</v>
      </c>
      <c r="F82" s="204" t="s">
        <v>260</v>
      </c>
      <c r="G82" s="205" t="s">
        <v>142</v>
      </c>
      <c r="H82" s="206">
        <v>7</v>
      </c>
      <c r="I82" s="207"/>
      <c r="J82" s="208">
        <f>ROUND(I82*H82,2)</f>
        <v>0</v>
      </c>
      <c r="K82" s="204" t="s">
        <v>19</v>
      </c>
      <c r="L82" s="41"/>
      <c r="M82" s="209" t="s">
        <v>19</v>
      </c>
      <c r="N82" s="210" t="s">
        <v>44</v>
      </c>
      <c r="O82" s="77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15" t="s">
        <v>231</v>
      </c>
      <c r="AT82" s="15" t="s">
        <v>120</v>
      </c>
      <c r="AU82" s="15" t="s">
        <v>73</v>
      </c>
      <c r="AY82" s="15" t="s">
        <v>116</v>
      </c>
      <c r="BE82" s="213">
        <f>IF(N82="základní",J82,0)</f>
        <v>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15" t="s">
        <v>81</v>
      </c>
      <c r="BK82" s="213">
        <f>ROUND(I82*H82,2)</f>
        <v>0</v>
      </c>
      <c r="BL82" s="15" t="s">
        <v>231</v>
      </c>
      <c r="BM82" s="15" t="s">
        <v>261</v>
      </c>
    </row>
    <row r="83" spans="2:65" s="1" customFormat="1" ht="16.5" customHeight="1">
      <c r="B83" s="36"/>
      <c r="C83" s="202" t="s">
        <v>157</v>
      </c>
      <c r="D83" s="202" t="s">
        <v>120</v>
      </c>
      <c r="E83" s="203" t="s">
        <v>262</v>
      </c>
      <c r="F83" s="204" t="s">
        <v>263</v>
      </c>
      <c r="G83" s="205" t="s">
        <v>142</v>
      </c>
      <c r="H83" s="206">
        <v>4</v>
      </c>
      <c r="I83" s="207"/>
      <c r="J83" s="208">
        <f>ROUND(I83*H83,2)</f>
        <v>0</v>
      </c>
      <c r="K83" s="204" t="s">
        <v>19</v>
      </c>
      <c r="L83" s="41"/>
      <c r="M83" s="209" t="s">
        <v>19</v>
      </c>
      <c r="N83" s="210" t="s">
        <v>44</v>
      </c>
      <c r="O83" s="77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15" t="s">
        <v>231</v>
      </c>
      <c r="AT83" s="15" t="s">
        <v>120</v>
      </c>
      <c r="AU83" s="15" t="s">
        <v>73</v>
      </c>
      <c r="AY83" s="15" t="s">
        <v>116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15" t="s">
        <v>81</v>
      </c>
      <c r="BK83" s="213">
        <f>ROUND(I83*H83,2)</f>
        <v>0</v>
      </c>
      <c r="BL83" s="15" t="s">
        <v>231</v>
      </c>
      <c r="BM83" s="15" t="s">
        <v>264</v>
      </c>
    </row>
    <row r="84" spans="2:65" s="1" customFormat="1" ht="16.5" customHeight="1">
      <c r="B84" s="36"/>
      <c r="C84" s="202" t="s">
        <v>265</v>
      </c>
      <c r="D84" s="202" t="s">
        <v>120</v>
      </c>
      <c r="E84" s="203" t="s">
        <v>266</v>
      </c>
      <c r="F84" s="204" t="s">
        <v>267</v>
      </c>
      <c r="G84" s="205" t="s">
        <v>142</v>
      </c>
      <c r="H84" s="206">
        <v>5</v>
      </c>
      <c r="I84" s="207"/>
      <c r="J84" s="208">
        <f>ROUND(I84*H84,2)</f>
        <v>0</v>
      </c>
      <c r="K84" s="204" t="s">
        <v>19</v>
      </c>
      <c r="L84" s="41"/>
      <c r="M84" s="209" t="s">
        <v>19</v>
      </c>
      <c r="N84" s="210" t="s">
        <v>44</v>
      </c>
      <c r="O84" s="77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15" t="s">
        <v>231</v>
      </c>
      <c r="AT84" s="15" t="s">
        <v>120</v>
      </c>
      <c r="AU84" s="15" t="s">
        <v>73</v>
      </c>
      <c r="AY84" s="15" t="s">
        <v>116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5" t="s">
        <v>81</v>
      </c>
      <c r="BK84" s="213">
        <f>ROUND(I84*H84,2)</f>
        <v>0</v>
      </c>
      <c r="BL84" s="15" t="s">
        <v>231</v>
      </c>
      <c r="BM84" s="15" t="s">
        <v>268</v>
      </c>
    </row>
    <row r="85" spans="2:65" s="1" customFormat="1" ht="16.5" customHeight="1">
      <c r="B85" s="36"/>
      <c r="C85" s="202" t="s">
        <v>269</v>
      </c>
      <c r="D85" s="202" t="s">
        <v>120</v>
      </c>
      <c r="E85" s="203" t="s">
        <v>270</v>
      </c>
      <c r="F85" s="204" t="s">
        <v>271</v>
      </c>
      <c r="G85" s="205" t="s">
        <v>142</v>
      </c>
      <c r="H85" s="206">
        <v>2</v>
      </c>
      <c r="I85" s="207"/>
      <c r="J85" s="208">
        <f>ROUND(I85*H85,2)</f>
        <v>0</v>
      </c>
      <c r="K85" s="204" t="s">
        <v>19</v>
      </c>
      <c r="L85" s="41"/>
      <c r="M85" s="209" t="s">
        <v>19</v>
      </c>
      <c r="N85" s="210" t="s">
        <v>44</v>
      </c>
      <c r="O85" s="77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AR85" s="15" t="s">
        <v>231</v>
      </c>
      <c r="AT85" s="15" t="s">
        <v>120</v>
      </c>
      <c r="AU85" s="15" t="s">
        <v>73</v>
      </c>
      <c r="AY85" s="15" t="s">
        <v>116</v>
      </c>
      <c r="BE85" s="213">
        <f>IF(N85="základní",J85,0)</f>
        <v>0</v>
      </c>
      <c r="BF85" s="213">
        <f>IF(N85="snížená",J85,0)</f>
        <v>0</v>
      </c>
      <c r="BG85" s="213">
        <f>IF(N85="zákl. přenesená",J85,0)</f>
        <v>0</v>
      </c>
      <c r="BH85" s="213">
        <f>IF(N85="sníž. přenesená",J85,0)</f>
        <v>0</v>
      </c>
      <c r="BI85" s="213">
        <f>IF(N85="nulová",J85,0)</f>
        <v>0</v>
      </c>
      <c r="BJ85" s="15" t="s">
        <v>81</v>
      </c>
      <c r="BK85" s="213">
        <f>ROUND(I85*H85,2)</f>
        <v>0</v>
      </c>
      <c r="BL85" s="15" t="s">
        <v>231</v>
      </c>
      <c r="BM85" s="15" t="s">
        <v>272</v>
      </c>
    </row>
    <row r="86" spans="2:65" s="1" customFormat="1" ht="16.5" customHeight="1">
      <c r="B86" s="36"/>
      <c r="C86" s="202" t="s">
        <v>169</v>
      </c>
      <c r="D86" s="202" t="s">
        <v>120</v>
      </c>
      <c r="E86" s="203" t="s">
        <v>273</v>
      </c>
      <c r="F86" s="204" t="s">
        <v>274</v>
      </c>
      <c r="G86" s="205" t="s">
        <v>142</v>
      </c>
      <c r="H86" s="206">
        <v>2</v>
      </c>
      <c r="I86" s="207"/>
      <c r="J86" s="208">
        <f>ROUND(I86*H86,2)</f>
        <v>0</v>
      </c>
      <c r="K86" s="204" t="s">
        <v>19</v>
      </c>
      <c r="L86" s="41"/>
      <c r="M86" s="209" t="s">
        <v>19</v>
      </c>
      <c r="N86" s="210" t="s">
        <v>44</v>
      </c>
      <c r="O86" s="77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15" t="s">
        <v>231</v>
      </c>
      <c r="AT86" s="15" t="s">
        <v>120</v>
      </c>
      <c r="AU86" s="15" t="s">
        <v>73</v>
      </c>
      <c r="AY86" s="15" t="s">
        <v>116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5" t="s">
        <v>81</v>
      </c>
      <c r="BK86" s="213">
        <f>ROUND(I86*H86,2)</f>
        <v>0</v>
      </c>
      <c r="BL86" s="15" t="s">
        <v>231</v>
      </c>
      <c r="BM86" s="15" t="s">
        <v>275</v>
      </c>
    </row>
    <row r="87" spans="2:65" s="1" customFormat="1" ht="16.5" customHeight="1">
      <c r="B87" s="36"/>
      <c r="C87" s="202" t="s">
        <v>177</v>
      </c>
      <c r="D87" s="202" t="s">
        <v>120</v>
      </c>
      <c r="E87" s="203" t="s">
        <v>276</v>
      </c>
      <c r="F87" s="204" t="s">
        <v>277</v>
      </c>
      <c r="G87" s="205" t="s">
        <v>142</v>
      </c>
      <c r="H87" s="206">
        <v>1</v>
      </c>
      <c r="I87" s="207"/>
      <c r="J87" s="208">
        <f>ROUND(I87*H87,2)</f>
        <v>0</v>
      </c>
      <c r="K87" s="204" t="s">
        <v>19</v>
      </c>
      <c r="L87" s="41"/>
      <c r="M87" s="209" t="s">
        <v>19</v>
      </c>
      <c r="N87" s="210" t="s">
        <v>44</v>
      </c>
      <c r="O87" s="77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15" t="s">
        <v>231</v>
      </c>
      <c r="AT87" s="15" t="s">
        <v>120</v>
      </c>
      <c r="AU87" s="15" t="s">
        <v>73</v>
      </c>
      <c r="AY87" s="15" t="s">
        <v>116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5" t="s">
        <v>81</v>
      </c>
      <c r="BK87" s="213">
        <f>ROUND(I87*H87,2)</f>
        <v>0</v>
      </c>
      <c r="BL87" s="15" t="s">
        <v>231</v>
      </c>
      <c r="BM87" s="15" t="s">
        <v>278</v>
      </c>
    </row>
    <row r="88" spans="2:65" s="1" customFormat="1" ht="16.5" customHeight="1">
      <c r="B88" s="36"/>
      <c r="C88" s="202" t="s">
        <v>8</v>
      </c>
      <c r="D88" s="202" t="s">
        <v>120</v>
      </c>
      <c r="E88" s="203" t="s">
        <v>279</v>
      </c>
      <c r="F88" s="204" t="s">
        <v>280</v>
      </c>
      <c r="G88" s="205" t="s">
        <v>142</v>
      </c>
      <c r="H88" s="206">
        <v>4</v>
      </c>
      <c r="I88" s="207"/>
      <c r="J88" s="208">
        <f>ROUND(I88*H88,2)</f>
        <v>0</v>
      </c>
      <c r="K88" s="204" t="s">
        <v>19</v>
      </c>
      <c r="L88" s="41"/>
      <c r="M88" s="209" t="s">
        <v>19</v>
      </c>
      <c r="N88" s="210" t="s">
        <v>44</v>
      </c>
      <c r="O88" s="77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15" t="s">
        <v>231</v>
      </c>
      <c r="AT88" s="15" t="s">
        <v>120</v>
      </c>
      <c r="AU88" s="15" t="s">
        <v>73</v>
      </c>
      <c r="AY88" s="15" t="s">
        <v>116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5" t="s">
        <v>81</v>
      </c>
      <c r="BK88" s="213">
        <f>ROUND(I88*H88,2)</f>
        <v>0</v>
      </c>
      <c r="BL88" s="15" t="s">
        <v>231</v>
      </c>
      <c r="BM88" s="15" t="s">
        <v>281</v>
      </c>
    </row>
    <row r="89" spans="2:65" s="1" customFormat="1" ht="16.5" customHeight="1">
      <c r="B89" s="36"/>
      <c r="C89" s="202" t="s">
        <v>282</v>
      </c>
      <c r="D89" s="202" t="s">
        <v>120</v>
      </c>
      <c r="E89" s="203" t="s">
        <v>283</v>
      </c>
      <c r="F89" s="204" t="s">
        <v>284</v>
      </c>
      <c r="G89" s="205" t="s">
        <v>142</v>
      </c>
      <c r="H89" s="206">
        <v>1</v>
      </c>
      <c r="I89" s="207"/>
      <c r="J89" s="208">
        <f>ROUND(I89*H89,2)</f>
        <v>0</v>
      </c>
      <c r="K89" s="204" t="s">
        <v>19</v>
      </c>
      <c r="L89" s="41"/>
      <c r="M89" s="209" t="s">
        <v>19</v>
      </c>
      <c r="N89" s="210" t="s">
        <v>44</v>
      </c>
      <c r="O89" s="77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15" t="s">
        <v>231</v>
      </c>
      <c r="AT89" s="15" t="s">
        <v>120</v>
      </c>
      <c r="AU89" s="15" t="s">
        <v>73</v>
      </c>
      <c r="AY89" s="15" t="s">
        <v>116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5" t="s">
        <v>81</v>
      </c>
      <c r="BK89" s="213">
        <f>ROUND(I89*H89,2)</f>
        <v>0</v>
      </c>
      <c r="BL89" s="15" t="s">
        <v>231</v>
      </c>
      <c r="BM89" s="15" t="s">
        <v>285</v>
      </c>
    </row>
    <row r="90" spans="2:65" s="1" customFormat="1" ht="16.5" customHeight="1">
      <c r="B90" s="36"/>
      <c r="C90" s="202" t="s">
        <v>200</v>
      </c>
      <c r="D90" s="202" t="s">
        <v>120</v>
      </c>
      <c r="E90" s="203" t="s">
        <v>286</v>
      </c>
      <c r="F90" s="204" t="s">
        <v>287</v>
      </c>
      <c r="G90" s="205" t="s">
        <v>142</v>
      </c>
      <c r="H90" s="206">
        <v>1</v>
      </c>
      <c r="I90" s="207"/>
      <c r="J90" s="208">
        <f>ROUND(I90*H90,2)</f>
        <v>0</v>
      </c>
      <c r="K90" s="204" t="s">
        <v>19</v>
      </c>
      <c r="L90" s="41"/>
      <c r="M90" s="209" t="s">
        <v>19</v>
      </c>
      <c r="N90" s="210" t="s">
        <v>44</v>
      </c>
      <c r="O90" s="77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15" t="s">
        <v>231</v>
      </c>
      <c r="AT90" s="15" t="s">
        <v>120</v>
      </c>
      <c r="AU90" s="15" t="s">
        <v>73</v>
      </c>
      <c r="AY90" s="15" t="s">
        <v>116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5" t="s">
        <v>81</v>
      </c>
      <c r="BK90" s="213">
        <f>ROUND(I90*H90,2)</f>
        <v>0</v>
      </c>
      <c r="BL90" s="15" t="s">
        <v>231</v>
      </c>
      <c r="BM90" s="15" t="s">
        <v>288</v>
      </c>
    </row>
    <row r="91" spans="2:65" s="1" customFormat="1" ht="16.5" customHeight="1">
      <c r="B91" s="36"/>
      <c r="C91" s="202" t="s">
        <v>7</v>
      </c>
      <c r="D91" s="202" t="s">
        <v>120</v>
      </c>
      <c r="E91" s="203" t="s">
        <v>289</v>
      </c>
      <c r="F91" s="204" t="s">
        <v>290</v>
      </c>
      <c r="G91" s="205" t="s">
        <v>142</v>
      </c>
      <c r="H91" s="206">
        <v>1</v>
      </c>
      <c r="I91" s="207"/>
      <c r="J91" s="208">
        <f>ROUND(I91*H91,2)</f>
        <v>0</v>
      </c>
      <c r="K91" s="204" t="s">
        <v>19</v>
      </c>
      <c r="L91" s="41"/>
      <c r="M91" s="209" t="s">
        <v>19</v>
      </c>
      <c r="N91" s="210" t="s">
        <v>44</v>
      </c>
      <c r="O91" s="77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15" t="s">
        <v>231</v>
      </c>
      <c r="AT91" s="15" t="s">
        <v>120</v>
      </c>
      <c r="AU91" s="15" t="s">
        <v>73</v>
      </c>
      <c r="AY91" s="15" t="s">
        <v>116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5" t="s">
        <v>81</v>
      </c>
      <c r="BK91" s="213">
        <f>ROUND(I91*H91,2)</f>
        <v>0</v>
      </c>
      <c r="BL91" s="15" t="s">
        <v>231</v>
      </c>
      <c r="BM91" s="15" t="s">
        <v>291</v>
      </c>
    </row>
    <row r="92" spans="2:65" s="1" customFormat="1" ht="16.5" customHeight="1">
      <c r="B92" s="36"/>
      <c r="C92" s="202" t="s">
        <v>216</v>
      </c>
      <c r="D92" s="202" t="s">
        <v>120</v>
      </c>
      <c r="E92" s="203" t="s">
        <v>292</v>
      </c>
      <c r="F92" s="204" t="s">
        <v>293</v>
      </c>
      <c r="G92" s="205" t="s">
        <v>142</v>
      </c>
      <c r="H92" s="206">
        <v>5</v>
      </c>
      <c r="I92" s="207"/>
      <c r="J92" s="208">
        <f>ROUND(I92*H92,2)</f>
        <v>0</v>
      </c>
      <c r="K92" s="204" t="s">
        <v>19</v>
      </c>
      <c r="L92" s="41"/>
      <c r="M92" s="209" t="s">
        <v>19</v>
      </c>
      <c r="N92" s="210" t="s">
        <v>44</v>
      </c>
      <c r="O92" s="77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15" t="s">
        <v>231</v>
      </c>
      <c r="AT92" s="15" t="s">
        <v>120</v>
      </c>
      <c r="AU92" s="15" t="s">
        <v>73</v>
      </c>
      <c r="AY92" s="15" t="s">
        <v>116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81</v>
      </c>
      <c r="BK92" s="213">
        <f>ROUND(I92*H92,2)</f>
        <v>0</v>
      </c>
      <c r="BL92" s="15" t="s">
        <v>231</v>
      </c>
      <c r="BM92" s="15" t="s">
        <v>294</v>
      </c>
    </row>
    <row r="93" spans="2:65" s="1" customFormat="1" ht="16.5" customHeight="1">
      <c r="B93" s="36"/>
      <c r="C93" s="202" t="s">
        <v>295</v>
      </c>
      <c r="D93" s="202" t="s">
        <v>120</v>
      </c>
      <c r="E93" s="203" t="s">
        <v>296</v>
      </c>
      <c r="F93" s="204" t="s">
        <v>297</v>
      </c>
      <c r="G93" s="205" t="s">
        <v>142</v>
      </c>
      <c r="H93" s="206">
        <v>3</v>
      </c>
      <c r="I93" s="207"/>
      <c r="J93" s="208">
        <f>ROUND(I93*H93,2)</f>
        <v>0</v>
      </c>
      <c r="K93" s="204" t="s">
        <v>19</v>
      </c>
      <c r="L93" s="41"/>
      <c r="M93" s="209" t="s">
        <v>19</v>
      </c>
      <c r="N93" s="210" t="s">
        <v>44</v>
      </c>
      <c r="O93" s="77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15" t="s">
        <v>231</v>
      </c>
      <c r="AT93" s="15" t="s">
        <v>120</v>
      </c>
      <c r="AU93" s="15" t="s">
        <v>73</v>
      </c>
      <c r="AY93" s="15" t="s">
        <v>116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5" t="s">
        <v>81</v>
      </c>
      <c r="BK93" s="213">
        <f>ROUND(I93*H93,2)</f>
        <v>0</v>
      </c>
      <c r="BL93" s="15" t="s">
        <v>231</v>
      </c>
      <c r="BM93" s="15" t="s">
        <v>298</v>
      </c>
    </row>
    <row r="94" spans="2:65" s="1" customFormat="1" ht="16.5" customHeight="1">
      <c r="B94" s="36"/>
      <c r="C94" s="202" t="s">
        <v>238</v>
      </c>
      <c r="D94" s="202" t="s">
        <v>120</v>
      </c>
      <c r="E94" s="203" t="s">
        <v>299</v>
      </c>
      <c r="F94" s="204" t="s">
        <v>300</v>
      </c>
      <c r="G94" s="205" t="s">
        <v>142</v>
      </c>
      <c r="H94" s="206">
        <v>2</v>
      </c>
      <c r="I94" s="207"/>
      <c r="J94" s="208">
        <f>ROUND(I94*H94,2)</f>
        <v>0</v>
      </c>
      <c r="K94" s="204" t="s">
        <v>19</v>
      </c>
      <c r="L94" s="41"/>
      <c r="M94" s="209" t="s">
        <v>19</v>
      </c>
      <c r="N94" s="210" t="s">
        <v>44</v>
      </c>
      <c r="O94" s="77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15" t="s">
        <v>231</v>
      </c>
      <c r="AT94" s="15" t="s">
        <v>120</v>
      </c>
      <c r="AU94" s="15" t="s">
        <v>73</v>
      </c>
      <c r="AY94" s="15" t="s">
        <v>116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5" t="s">
        <v>81</v>
      </c>
      <c r="BK94" s="213">
        <f>ROUND(I94*H94,2)</f>
        <v>0</v>
      </c>
      <c r="BL94" s="15" t="s">
        <v>231</v>
      </c>
      <c r="BM94" s="15" t="s">
        <v>301</v>
      </c>
    </row>
    <row r="95" spans="2:65" s="1" customFormat="1" ht="16.5" customHeight="1">
      <c r="B95" s="36"/>
      <c r="C95" s="202" t="s">
        <v>246</v>
      </c>
      <c r="D95" s="202" t="s">
        <v>120</v>
      </c>
      <c r="E95" s="203" t="s">
        <v>302</v>
      </c>
      <c r="F95" s="204" t="s">
        <v>303</v>
      </c>
      <c r="G95" s="205" t="s">
        <v>131</v>
      </c>
      <c r="H95" s="206">
        <v>52</v>
      </c>
      <c r="I95" s="207"/>
      <c r="J95" s="208">
        <f>ROUND(I95*H95,2)</f>
        <v>0</v>
      </c>
      <c r="K95" s="204" t="s">
        <v>19</v>
      </c>
      <c r="L95" s="41"/>
      <c r="M95" s="209" t="s">
        <v>19</v>
      </c>
      <c r="N95" s="210" t="s">
        <v>44</v>
      </c>
      <c r="O95" s="77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15" t="s">
        <v>231</v>
      </c>
      <c r="AT95" s="15" t="s">
        <v>120</v>
      </c>
      <c r="AU95" s="15" t="s">
        <v>73</v>
      </c>
      <c r="AY95" s="15" t="s">
        <v>116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5" t="s">
        <v>81</v>
      </c>
      <c r="BK95" s="213">
        <f>ROUND(I95*H95,2)</f>
        <v>0</v>
      </c>
      <c r="BL95" s="15" t="s">
        <v>231</v>
      </c>
      <c r="BM95" s="15" t="s">
        <v>304</v>
      </c>
    </row>
    <row r="96" spans="2:65" s="1" customFormat="1" ht="16.5" customHeight="1">
      <c r="B96" s="36"/>
      <c r="C96" s="202" t="s">
        <v>127</v>
      </c>
      <c r="D96" s="202" t="s">
        <v>120</v>
      </c>
      <c r="E96" s="203" t="s">
        <v>305</v>
      </c>
      <c r="F96" s="204" t="s">
        <v>306</v>
      </c>
      <c r="G96" s="205" t="s">
        <v>131</v>
      </c>
      <c r="H96" s="206">
        <v>52</v>
      </c>
      <c r="I96" s="207"/>
      <c r="J96" s="208">
        <f>ROUND(I96*H96,2)</f>
        <v>0</v>
      </c>
      <c r="K96" s="204" t="s">
        <v>19</v>
      </c>
      <c r="L96" s="41"/>
      <c r="M96" s="209" t="s">
        <v>19</v>
      </c>
      <c r="N96" s="210" t="s">
        <v>44</v>
      </c>
      <c r="O96" s="77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15" t="s">
        <v>231</v>
      </c>
      <c r="AT96" s="15" t="s">
        <v>120</v>
      </c>
      <c r="AU96" s="15" t="s">
        <v>73</v>
      </c>
      <c r="AY96" s="15" t="s">
        <v>116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5" t="s">
        <v>81</v>
      </c>
      <c r="BK96" s="213">
        <f>ROUND(I96*H96,2)</f>
        <v>0</v>
      </c>
      <c r="BL96" s="15" t="s">
        <v>231</v>
      </c>
      <c r="BM96" s="15" t="s">
        <v>307</v>
      </c>
    </row>
    <row r="97" spans="2:65" s="1" customFormat="1" ht="16.5" customHeight="1">
      <c r="B97" s="36"/>
      <c r="C97" s="202" t="s">
        <v>139</v>
      </c>
      <c r="D97" s="202" t="s">
        <v>120</v>
      </c>
      <c r="E97" s="203" t="s">
        <v>308</v>
      </c>
      <c r="F97" s="204" t="s">
        <v>309</v>
      </c>
      <c r="G97" s="205" t="s">
        <v>131</v>
      </c>
      <c r="H97" s="206">
        <v>13</v>
      </c>
      <c r="I97" s="207"/>
      <c r="J97" s="208">
        <f>ROUND(I97*H97,2)</f>
        <v>0</v>
      </c>
      <c r="K97" s="204" t="s">
        <v>19</v>
      </c>
      <c r="L97" s="41"/>
      <c r="M97" s="209" t="s">
        <v>19</v>
      </c>
      <c r="N97" s="210" t="s">
        <v>44</v>
      </c>
      <c r="O97" s="77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15" t="s">
        <v>231</v>
      </c>
      <c r="AT97" s="15" t="s">
        <v>120</v>
      </c>
      <c r="AU97" s="15" t="s">
        <v>73</v>
      </c>
      <c r="AY97" s="15" t="s">
        <v>116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5" t="s">
        <v>81</v>
      </c>
      <c r="BK97" s="213">
        <f>ROUND(I97*H97,2)</f>
        <v>0</v>
      </c>
      <c r="BL97" s="15" t="s">
        <v>231</v>
      </c>
      <c r="BM97" s="15" t="s">
        <v>310</v>
      </c>
    </row>
    <row r="98" spans="2:65" s="1" customFormat="1" ht="16.5" customHeight="1">
      <c r="B98" s="36"/>
      <c r="C98" s="202" t="s">
        <v>119</v>
      </c>
      <c r="D98" s="202" t="s">
        <v>120</v>
      </c>
      <c r="E98" s="203" t="s">
        <v>311</v>
      </c>
      <c r="F98" s="204" t="s">
        <v>312</v>
      </c>
      <c r="G98" s="205" t="s">
        <v>131</v>
      </c>
      <c r="H98" s="206">
        <v>50</v>
      </c>
      <c r="I98" s="207"/>
      <c r="J98" s="208">
        <f>ROUND(I98*H98,2)</f>
        <v>0</v>
      </c>
      <c r="K98" s="204" t="s">
        <v>19</v>
      </c>
      <c r="L98" s="41"/>
      <c r="M98" s="209" t="s">
        <v>19</v>
      </c>
      <c r="N98" s="210" t="s">
        <v>44</v>
      </c>
      <c r="O98" s="77"/>
      <c r="P98" s="211">
        <f>O98*H98</f>
        <v>0</v>
      </c>
      <c r="Q98" s="211">
        <v>0.00013</v>
      </c>
      <c r="R98" s="211">
        <f>Q98*H98</f>
        <v>0.0065</v>
      </c>
      <c r="S98" s="211">
        <v>0</v>
      </c>
      <c r="T98" s="212">
        <f>S98*H98</f>
        <v>0</v>
      </c>
      <c r="AR98" s="15" t="s">
        <v>231</v>
      </c>
      <c r="AT98" s="15" t="s">
        <v>120</v>
      </c>
      <c r="AU98" s="15" t="s">
        <v>73</v>
      </c>
      <c r="AY98" s="15" t="s">
        <v>116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5" t="s">
        <v>81</v>
      </c>
      <c r="BK98" s="213">
        <f>ROUND(I98*H98,2)</f>
        <v>0</v>
      </c>
      <c r="BL98" s="15" t="s">
        <v>231</v>
      </c>
      <c r="BM98" s="15" t="s">
        <v>313</v>
      </c>
    </row>
    <row r="99" spans="2:65" s="1" customFormat="1" ht="16.5" customHeight="1">
      <c r="B99" s="36"/>
      <c r="C99" s="202" t="s">
        <v>314</v>
      </c>
      <c r="D99" s="202" t="s">
        <v>120</v>
      </c>
      <c r="E99" s="203" t="s">
        <v>315</v>
      </c>
      <c r="F99" s="204" t="s">
        <v>316</v>
      </c>
      <c r="G99" s="205" t="s">
        <v>131</v>
      </c>
      <c r="H99" s="206">
        <v>52</v>
      </c>
      <c r="I99" s="207"/>
      <c r="J99" s="208">
        <f>ROUND(I99*H99,2)</f>
        <v>0</v>
      </c>
      <c r="K99" s="204" t="s">
        <v>19</v>
      </c>
      <c r="L99" s="41"/>
      <c r="M99" s="209" t="s">
        <v>19</v>
      </c>
      <c r="N99" s="210" t="s">
        <v>44</v>
      </c>
      <c r="O99" s="77"/>
      <c r="P99" s="211">
        <f>O99*H99</f>
        <v>0</v>
      </c>
      <c r="Q99" s="211">
        <v>0.00018</v>
      </c>
      <c r="R99" s="211">
        <f>Q99*H99</f>
        <v>0.00936</v>
      </c>
      <c r="S99" s="211">
        <v>0</v>
      </c>
      <c r="T99" s="212">
        <f>S99*H99</f>
        <v>0</v>
      </c>
      <c r="AR99" s="15" t="s">
        <v>231</v>
      </c>
      <c r="AT99" s="15" t="s">
        <v>120</v>
      </c>
      <c r="AU99" s="15" t="s">
        <v>73</v>
      </c>
      <c r="AY99" s="15" t="s">
        <v>116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5" t="s">
        <v>81</v>
      </c>
      <c r="BK99" s="213">
        <f>ROUND(I99*H99,2)</f>
        <v>0</v>
      </c>
      <c r="BL99" s="15" t="s">
        <v>231</v>
      </c>
      <c r="BM99" s="15" t="s">
        <v>317</v>
      </c>
    </row>
    <row r="100" spans="2:65" s="1" customFormat="1" ht="16.5" customHeight="1">
      <c r="B100" s="36"/>
      <c r="C100" s="202" t="s">
        <v>149</v>
      </c>
      <c r="D100" s="202" t="s">
        <v>120</v>
      </c>
      <c r="E100" s="203" t="s">
        <v>318</v>
      </c>
      <c r="F100" s="204" t="s">
        <v>319</v>
      </c>
      <c r="G100" s="205" t="s">
        <v>131</v>
      </c>
      <c r="H100" s="206">
        <v>13</v>
      </c>
      <c r="I100" s="207"/>
      <c r="J100" s="208">
        <f>ROUND(I100*H100,2)</f>
        <v>0</v>
      </c>
      <c r="K100" s="204" t="s">
        <v>19</v>
      </c>
      <c r="L100" s="41"/>
      <c r="M100" s="209" t="s">
        <v>19</v>
      </c>
      <c r="N100" s="210" t="s">
        <v>44</v>
      </c>
      <c r="O100" s="77"/>
      <c r="P100" s="211">
        <f>O100*H100</f>
        <v>0</v>
      </c>
      <c r="Q100" s="211">
        <v>0.00039</v>
      </c>
      <c r="R100" s="211">
        <f>Q100*H100</f>
        <v>0.00507</v>
      </c>
      <c r="S100" s="211">
        <v>0</v>
      </c>
      <c r="T100" s="212">
        <f>S100*H100</f>
        <v>0</v>
      </c>
      <c r="AR100" s="15" t="s">
        <v>231</v>
      </c>
      <c r="AT100" s="15" t="s">
        <v>120</v>
      </c>
      <c r="AU100" s="15" t="s">
        <v>73</v>
      </c>
      <c r="AY100" s="15" t="s">
        <v>116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15" t="s">
        <v>81</v>
      </c>
      <c r="BK100" s="213">
        <f>ROUND(I100*H100,2)</f>
        <v>0</v>
      </c>
      <c r="BL100" s="15" t="s">
        <v>231</v>
      </c>
      <c r="BM100" s="15" t="s">
        <v>320</v>
      </c>
    </row>
    <row r="101" spans="2:65" s="1" customFormat="1" ht="16.5" customHeight="1">
      <c r="B101" s="36"/>
      <c r="C101" s="202" t="s">
        <v>321</v>
      </c>
      <c r="D101" s="202" t="s">
        <v>120</v>
      </c>
      <c r="E101" s="203" t="s">
        <v>322</v>
      </c>
      <c r="F101" s="204" t="s">
        <v>323</v>
      </c>
      <c r="G101" s="205" t="s">
        <v>142</v>
      </c>
      <c r="H101" s="206">
        <v>2</v>
      </c>
      <c r="I101" s="207"/>
      <c r="J101" s="208">
        <f>ROUND(I101*H101,2)</f>
        <v>0</v>
      </c>
      <c r="K101" s="204" t="s">
        <v>19</v>
      </c>
      <c r="L101" s="41"/>
      <c r="M101" s="209" t="s">
        <v>19</v>
      </c>
      <c r="N101" s="210" t="s">
        <v>44</v>
      </c>
      <c r="O101" s="77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15" t="s">
        <v>231</v>
      </c>
      <c r="AT101" s="15" t="s">
        <v>120</v>
      </c>
      <c r="AU101" s="15" t="s">
        <v>73</v>
      </c>
      <c r="AY101" s="15" t="s">
        <v>116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5" t="s">
        <v>81</v>
      </c>
      <c r="BK101" s="213">
        <f>ROUND(I101*H101,2)</f>
        <v>0</v>
      </c>
      <c r="BL101" s="15" t="s">
        <v>231</v>
      </c>
      <c r="BM101" s="15" t="s">
        <v>324</v>
      </c>
    </row>
    <row r="102" spans="2:65" s="1" customFormat="1" ht="16.5" customHeight="1">
      <c r="B102" s="36"/>
      <c r="C102" s="202" t="s">
        <v>325</v>
      </c>
      <c r="D102" s="202" t="s">
        <v>120</v>
      </c>
      <c r="E102" s="203" t="s">
        <v>326</v>
      </c>
      <c r="F102" s="204" t="s">
        <v>327</v>
      </c>
      <c r="G102" s="205" t="s">
        <v>142</v>
      </c>
      <c r="H102" s="206">
        <v>1</v>
      </c>
      <c r="I102" s="207"/>
      <c r="J102" s="208">
        <f>ROUND(I102*H102,2)</f>
        <v>0</v>
      </c>
      <c r="K102" s="204" t="s">
        <v>19</v>
      </c>
      <c r="L102" s="41"/>
      <c r="M102" s="209" t="s">
        <v>19</v>
      </c>
      <c r="N102" s="210" t="s">
        <v>44</v>
      </c>
      <c r="O102" s="77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15" t="s">
        <v>231</v>
      </c>
      <c r="AT102" s="15" t="s">
        <v>120</v>
      </c>
      <c r="AU102" s="15" t="s">
        <v>73</v>
      </c>
      <c r="AY102" s="15" t="s">
        <v>116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5" t="s">
        <v>81</v>
      </c>
      <c r="BK102" s="213">
        <f>ROUND(I102*H102,2)</f>
        <v>0</v>
      </c>
      <c r="BL102" s="15" t="s">
        <v>231</v>
      </c>
      <c r="BM102" s="15" t="s">
        <v>328</v>
      </c>
    </row>
    <row r="103" spans="2:65" s="1" customFormat="1" ht="16.5" customHeight="1">
      <c r="B103" s="36"/>
      <c r="C103" s="202" t="s">
        <v>125</v>
      </c>
      <c r="D103" s="202" t="s">
        <v>120</v>
      </c>
      <c r="E103" s="203" t="s">
        <v>329</v>
      </c>
      <c r="F103" s="204" t="s">
        <v>330</v>
      </c>
      <c r="G103" s="205" t="s">
        <v>142</v>
      </c>
      <c r="H103" s="206">
        <v>4</v>
      </c>
      <c r="I103" s="207"/>
      <c r="J103" s="208">
        <f>ROUND(I103*H103,2)</f>
        <v>0</v>
      </c>
      <c r="K103" s="204" t="s">
        <v>19</v>
      </c>
      <c r="L103" s="41"/>
      <c r="M103" s="209" t="s">
        <v>19</v>
      </c>
      <c r="N103" s="210" t="s">
        <v>44</v>
      </c>
      <c r="O103" s="77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15" t="s">
        <v>231</v>
      </c>
      <c r="AT103" s="15" t="s">
        <v>120</v>
      </c>
      <c r="AU103" s="15" t="s">
        <v>73</v>
      </c>
      <c r="AY103" s="15" t="s">
        <v>116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5" t="s">
        <v>81</v>
      </c>
      <c r="BK103" s="213">
        <f>ROUND(I103*H103,2)</f>
        <v>0</v>
      </c>
      <c r="BL103" s="15" t="s">
        <v>231</v>
      </c>
      <c r="BM103" s="15" t="s">
        <v>331</v>
      </c>
    </row>
    <row r="104" spans="2:65" s="1" customFormat="1" ht="16.5" customHeight="1">
      <c r="B104" s="36"/>
      <c r="C104" s="202" t="s">
        <v>332</v>
      </c>
      <c r="D104" s="202" t="s">
        <v>120</v>
      </c>
      <c r="E104" s="203" t="s">
        <v>333</v>
      </c>
      <c r="F104" s="204" t="s">
        <v>334</v>
      </c>
      <c r="G104" s="205" t="s">
        <v>142</v>
      </c>
      <c r="H104" s="206">
        <v>1</v>
      </c>
      <c r="I104" s="207"/>
      <c r="J104" s="208">
        <f>ROUND(I104*H104,2)</f>
        <v>0</v>
      </c>
      <c r="K104" s="204" t="s">
        <v>19</v>
      </c>
      <c r="L104" s="41"/>
      <c r="M104" s="209" t="s">
        <v>19</v>
      </c>
      <c r="N104" s="210" t="s">
        <v>44</v>
      </c>
      <c r="O104" s="77"/>
      <c r="P104" s="211">
        <f>O104*H104</f>
        <v>0</v>
      </c>
      <c r="Q104" s="211">
        <v>0.00022</v>
      </c>
      <c r="R104" s="211">
        <f>Q104*H104</f>
        <v>0.00022</v>
      </c>
      <c r="S104" s="211">
        <v>0</v>
      </c>
      <c r="T104" s="212">
        <f>S104*H104</f>
        <v>0</v>
      </c>
      <c r="AR104" s="15" t="s">
        <v>231</v>
      </c>
      <c r="AT104" s="15" t="s">
        <v>120</v>
      </c>
      <c r="AU104" s="15" t="s">
        <v>73</v>
      </c>
      <c r="AY104" s="15" t="s">
        <v>116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5" t="s">
        <v>81</v>
      </c>
      <c r="BK104" s="213">
        <f>ROUND(I104*H104,2)</f>
        <v>0</v>
      </c>
      <c r="BL104" s="15" t="s">
        <v>231</v>
      </c>
      <c r="BM104" s="15" t="s">
        <v>335</v>
      </c>
    </row>
    <row r="105" spans="2:65" s="1" customFormat="1" ht="16.5" customHeight="1">
      <c r="B105" s="36"/>
      <c r="C105" s="202" t="s">
        <v>83</v>
      </c>
      <c r="D105" s="202" t="s">
        <v>120</v>
      </c>
      <c r="E105" s="203" t="s">
        <v>336</v>
      </c>
      <c r="F105" s="204" t="s">
        <v>337</v>
      </c>
      <c r="G105" s="205" t="s">
        <v>131</v>
      </c>
      <c r="H105" s="206">
        <v>95</v>
      </c>
      <c r="I105" s="207"/>
      <c r="J105" s="208">
        <f>ROUND(I105*H105,2)</f>
        <v>0</v>
      </c>
      <c r="K105" s="204" t="s">
        <v>19</v>
      </c>
      <c r="L105" s="41"/>
      <c r="M105" s="209" t="s">
        <v>19</v>
      </c>
      <c r="N105" s="210" t="s">
        <v>44</v>
      </c>
      <c r="O105" s="77"/>
      <c r="P105" s="211">
        <f>O105*H105</f>
        <v>0</v>
      </c>
      <c r="Q105" s="211">
        <v>4E-05</v>
      </c>
      <c r="R105" s="211">
        <f>Q105*H105</f>
        <v>0.0038000000000000004</v>
      </c>
      <c r="S105" s="211">
        <v>0</v>
      </c>
      <c r="T105" s="212">
        <f>S105*H105</f>
        <v>0</v>
      </c>
      <c r="AR105" s="15" t="s">
        <v>231</v>
      </c>
      <c r="AT105" s="15" t="s">
        <v>120</v>
      </c>
      <c r="AU105" s="15" t="s">
        <v>73</v>
      </c>
      <c r="AY105" s="15" t="s">
        <v>116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81</v>
      </c>
      <c r="BK105" s="213">
        <f>ROUND(I105*H105,2)</f>
        <v>0</v>
      </c>
      <c r="BL105" s="15" t="s">
        <v>231</v>
      </c>
      <c r="BM105" s="15" t="s">
        <v>338</v>
      </c>
    </row>
    <row r="106" spans="2:65" s="1" customFormat="1" ht="16.5" customHeight="1">
      <c r="B106" s="36"/>
      <c r="C106" s="202" t="s">
        <v>231</v>
      </c>
      <c r="D106" s="202" t="s">
        <v>120</v>
      </c>
      <c r="E106" s="203" t="s">
        <v>339</v>
      </c>
      <c r="F106" s="204" t="s">
        <v>340</v>
      </c>
      <c r="G106" s="205" t="s">
        <v>131</v>
      </c>
      <c r="H106" s="206">
        <v>13</v>
      </c>
      <c r="I106" s="207"/>
      <c r="J106" s="208">
        <f>ROUND(I106*H106,2)</f>
        <v>0</v>
      </c>
      <c r="K106" s="204" t="s">
        <v>19</v>
      </c>
      <c r="L106" s="41"/>
      <c r="M106" s="209" t="s">
        <v>19</v>
      </c>
      <c r="N106" s="210" t="s">
        <v>44</v>
      </c>
      <c r="O106" s="77"/>
      <c r="P106" s="211">
        <f>O106*H106</f>
        <v>0</v>
      </c>
      <c r="Q106" s="211">
        <v>0.00016</v>
      </c>
      <c r="R106" s="211">
        <f>Q106*H106</f>
        <v>0.0020800000000000003</v>
      </c>
      <c r="S106" s="211">
        <v>0</v>
      </c>
      <c r="T106" s="212">
        <f>S106*H106</f>
        <v>0</v>
      </c>
      <c r="AR106" s="15" t="s">
        <v>231</v>
      </c>
      <c r="AT106" s="15" t="s">
        <v>120</v>
      </c>
      <c r="AU106" s="15" t="s">
        <v>73</v>
      </c>
      <c r="AY106" s="15" t="s">
        <v>116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5" t="s">
        <v>81</v>
      </c>
      <c r="BK106" s="213">
        <f>ROUND(I106*H106,2)</f>
        <v>0</v>
      </c>
      <c r="BL106" s="15" t="s">
        <v>231</v>
      </c>
      <c r="BM106" s="15" t="s">
        <v>341</v>
      </c>
    </row>
    <row r="107" spans="2:65" s="1" customFormat="1" ht="16.5" customHeight="1">
      <c r="B107" s="36"/>
      <c r="C107" s="202" t="s">
        <v>342</v>
      </c>
      <c r="D107" s="202" t="s">
        <v>120</v>
      </c>
      <c r="E107" s="203" t="s">
        <v>343</v>
      </c>
      <c r="F107" s="204" t="s">
        <v>344</v>
      </c>
      <c r="G107" s="205" t="s">
        <v>142</v>
      </c>
      <c r="H107" s="206">
        <v>7</v>
      </c>
      <c r="I107" s="207"/>
      <c r="J107" s="208">
        <f>ROUND(I107*H107,2)</f>
        <v>0</v>
      </c>
      <c r="K107" s="204" t="s">
        <v>19</v>
      </c>
      <c r="L107" s="41"/>
      <c r="M107" s="209" t="s">
        <v>19</v>
      </c>
      <c r="N107" s="210" t="s">
        <v>44</v>
      </c>
      <c r="O107" s="77"/>
      <c r="P107" s="211">
        <f>O107*H107</f>
        <v>0</v>
      </c>
      <c r="Q107" s="211">
        <v>5E-05</v>
      </c>
      <c r="R107" s="211">
        <f>Q107*H107</f>
        <v>0.00035</v>
      </c>
      <c r="S107" s="211">
        <v>0</v>
      </c>
      <c r="T107" s="212">
        <f>S107*H107</f>
        <v>0</v>
      </c>
      <c r="AR107" s="15" t="s">
        <v>231</v>
      </c>
      <c r="AT107" s="15" t="s">
        <v>120</v>
      </c>
      <c r="AU107" s="15" t="s">
        <v>73</v>
      </c>
      <c r="AY107" s="15" t="s">
        <v>116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5" t="s">
        <v>81</v>
      </c>
      <c r="BK107" s="213">
        <f>ROUND(I107*H107,2)</f>
        <v>0</v>
      </c>
      <c r="BL107" s="15" t="s">
        <v>231</v>
      </c>
      <c r="BM107" s="15" t="s">
        <v>345</v>
      </c>
    </row>
    <row r="108" spans="2:65" s="1" customFormat="1" ht="16.5" customHeight="1">
      <c r="B108" s="36"/>
      <c r="C108" s="202" t="s">
        <v>346</v>
      </c>
      <c r="D108" s="202" t="s">
        <v>120</v>
      </c>
      <c r="E108" s="203" t="s">
        <v>347</v>
      </c>
      <c r="F108" s="204" t="s">
        <v>348</v>
      </c>
      <c r="G108" s="205" t="s">
        <v>142</v>
      </c>
      <c r="H108" s="206">
        <v>4</v>
      </c>
      <c r="I108" s="207"/>
      <c r="J108" s="208">
        <f>ROUND(I108*H108,2)</f>
        <v>0</v>
      </c>
      <c r="K108" s="204" t="s">
        <v>19</v>
      </c>
      <c r="L108" s="41"/>
      <c r="M108" s="209" t="s">
        <v>19</v>
      </c>
      <c r="N108" s="210" t="s">
        <v>44</v>
      </c>
      <c r="O108" s="77"/>
      <c r="P108" s="211">
        <f>O108*H108</f>
        <v>0</v>
      </c>
      <c r="Q108" s="211">
        <v>0.00019</v>
      </c>
      <c r="R108" s="211">
        <f>Q108*H108</f>
        <v>0.00076</v>
      </c>
      <c r="S108" s="211">
        <v>0</v>
      </c>
      <c r="T108" s="212">
        <f>S108*H108</f>
        <v>0</v>
      </c>
      <c r="AR108" s="15" t="s">
        <v>231</v>
      </c>
      <c r="AT108" s="15" t="s">
        <v>120</v>
      </c>
      <c r="AU108" s="15" t="s">
        <v>73</v>
      </c>
      <c r="AY108" s="15" t="s">
        <v>116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5" t="s">
        <v>81</v>
      </c>
      <c r="BK108" s="213">
        <f>ROUND(I108*H108,2)</f>
        <v>0</v>
      </c>
      <c r="BL108" s="15" t="s">
        <v>231</v>
      </c>
      <c r="BM108" s="15" t="s">
        <v>349</v>
      </c>
    </row>
    <row r="109" spans="2:65" s="1" customFormat="1" ht="16.5" customHeight="1">
      <c r="B109" s="36"/>
      <c r="C109" s="202" t="s">
        <v>232</v>
      </c>
      <c r="D109" s="202" t="s">
        <v>120</v>
      </c>
      <c r="E109" s="203" t="s">
        <v>350</v>
      </c>
      <c r="F109" s="204" t="s">
        <v>351</v>
      </c>
      <c r="G109" s="205" t="s">
        <v>142</v>
      </c>
      <c r="H109" s="206">
        <v>1</v>
      </c>
      <c r="I109" s="207"/>
      <c r="J109" s="208">
        <f>ROUND(I109*H109,2)</f>
        <v>0</v>
      </c>
      <c r="K109" s="204" t="s">
        <v>19</v>
      </c>
      <c r="L109" s="41"/>
      <c r="M109" s="209" t="s">
        <v>19</v>
      </c>
      <c r="N109" s="210" t="s">
        <v>44</v>
      </c>
      <c r="O109" s="77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15" t="s">
        <v>231</v>
      </c>
      <c r="AT109" s="15" t="s">
        <v>120</v>
      </c>
      <c r="AU109" s="15" t="s">
        <v>73</v>
      </c>
      <c r="AY109" s="15" t="s">
        <v>116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5" t="s">
        <v>81</v>
      </c>
      <c r="BK109" s="213">
        <f>ROUND(I109*H109,2)</f>
        <v>0</v>
      </c>
      <c r="BL109" s="15" t="s">
        <v>231</v>
      </c>
      <c r="BM109" s="15" t="s">
        <v>352</v>
      </c>
    </row>
    <row r="110" spans="2:65" s="1" customFormat="1" ht="16.5" customHeight="1">
      <c r="B110" s="36"/>
      <c r="C110" s="202" t="s">
        <v>225</v>
      </c>
      <c r="D110" s="202" t="s">
        <v>120</v>
      </c>
      <c r="E110" s="203" t="s">
        <v>353</v>
      </c>
      <c r="F110" s="204" t="s">
        <v>354</v>
      </c>
      <c r="G110" s="205" t="s">
        <v>142</v>
      </c>
      <c r="H110" s="206">
        <v>2</v>
      </c>
      <c r="I110" s="207"/>
      <c r="J110" s="208">
        <f>ROUND(I110*H110,2)</f>
        <v>0</v>
      </c>
      <c r="K110" s="204" t="s">
        <v>19</v>
      </c>
      <c r="L110" s="41"/>
      <c r="M110" s="209" t="s">
        <v>19</v>
      </c>
      <c r="N110" s="210" t="s">
        <v>44</v>
      </c>
      <c r="O110" s="77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15" t="s">
        <v>231</v>
      </c>
      <c r="AT110" s="15" t="s">
        <v>120</v>
      </c>
      <c r="AU110" s="15" t="s">
        <v>73</v>
      </c>
      <c r="AY110" s="15" t="s">
        <v>116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15" t="s">
        <v>81</v>
      </c>
      <c r="BK110" s="213">
        <f>ROUND(I110*H110,2)</f>
        <v>0</v>
      </c>
      <c r="BL110" s="15" t="s">
        <v>231</v>
      </c>
      <c r="BM110" s="15" t="s">
        <v>355</v>
      </c>
    </row>
    <row r="111" spans="2:65" s="1" customFormat="1" ht="16.5" customHeight="1">
      <c r="B111" s="36"/>
      <c r="C111" s="202" t="s">
        <v>221</v>
      </c>
      <c r="D111" s="202" t="s">
        <v>120</v>
      </c>
      <c r="E111" s="203" t="s">
        <v>356</v>
      </c>
      <c r="F111" s="204" t="s">
        <v>357</v>
      </c>
      <c r="G111" s="205" t="s">
        <v>358</v>
      </c>
      <c r="H111" s="206">
        <v>5</v>
      </c>
      <c r="I111" s="207"/>
      <c r="J111" s="208">
        <f>ROUND(I111*H111,2)</f>
        <v>0</v>
      </c>
      <c r="K111" s="204" t="s">
        <v>19</v>
      </c>
      <c r="L111" s="41"/>
      <c r="M111" s="209" t="s">
        <v>19</v>
      </c>
      <c r="N111" s="210" t="s">
        <v>44</v>
      </c>
      <c r="O111" s="77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15" t="s">
        <v>231</v>
      </c>
      <c r="AT111" s="15" t="s">
        <v>120</v>
      </c>
      <c r="AU111" s="15" t="s">
        <v>73</v>
      </c>
      <c r="AY111" s="15" t="s">
        <v>116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15" t="s">
        <v>81</v>
      </c>
      <c r="BK111" s="213">
        <f>ROUND(I111*H111,2)</f>
        <v>0</v>
      </c>
      <c r="BL111" s="15" t="s">
        <v>231</v>
      </c>
      <c r="BM111" s="15" t="s">
        <v>359</v>
      </c>
    </row>
    <row r="112" spans="2:65" s="1" customFormat="1" ht="16.5" customHeight="1">
      <c r="B112" s="36"/>
      <c r="C112" s="202" t="s">
        <v>360</v>
      </c>
      <c r="D112" s="202" t="s">
        <v>120</v>
      </c>
      <c r="E112" s="203" t="s">
        <v>361</v>
      </c>
      <c r="F112" s="204" t="s">
        <v>362</v>
      </c>
      <c r="G112" s="205" t="s">
        <v>142</v>
      </c>
      <c r="H112" s="206">
        <v>1</v>
      </c>
      <c r="I112" s="207"/>
      <c r="J112" s="208">
        <f>ROUND(I112*H112,2)</f>
        <v>0</v>
      </c>
      <c r="K112" s="204" t="s">
        <v>19</v>
      </c>
      <c r="L112" s="41"/>
      <c r="M112" s="209" t="s">
        <v>19</v>
      </c>
      <c r="N112" s="210" t="s">
        <v>44</v>
      </c>
      <c r="O112" s="77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15" t="s">
        <v>231</v>
      </c>
      <c r="AT112" s="15" t="s">
        <v>120</v>
      </c>
      <c r="AU112" s="15" t="s">
        <v>73</v>
      </c>
      <c r="AY112" s="15" t="s">
        <v>116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5" t="s">
        <v>81</v>
      </c>
      <c r="BK112" s="213">
        <f>ROUND(I112*H112,2)</f>
        <v>0</v>
      </c>
      <c r="BL112" s="15" t="s">
        <v>231</v>
      </c>
      <c r="BM112" s="15" t="s">
        <v>363</v>
      </c>
    </row>
    <row r="113" spans="2:65" s="1" customFormat="1" ht="16.5" customHeight="1">
      <c r="B113" s="36"/>
      <c r="C113" s="202" t="s">
        <v>364</v>
      </c>
      <c r="D113" s="202" t="s">
        <v>120</v>
      </c>
      <c r="E113" s="203" t="s">
        <v>365</v>
      </c>
      <c r="F113" s="204" t="s">
        <v>366</v>
      </c>
      <c r="G113" s="205" t="s">
        <v>142</v>
      </c>
      <c r="H113" s="206">
        <v>1</v>
      </c>
      <c r="I113" s="207"/>
      <c r="J113" s="208">
        <f>ROUND(I113*H113,2)</f>
        <v>0</v>
      </c>
      <c r="K113" s="204" t="s">
        <v>19</v>
      </c>
      <c r="L113" s="41"/>
      <c r="M113" s="209" t="s">
        <v>19</v>
      </c>
      <c r="N113" s="210" t="s">
        <v>44</v>
      </c>
      <c r="O113" s="77"/>
      <c r="P113" s="211">
        <f>O113*H113</f>
        <v>0</v>
      </c>
      <c r="Q113" s="211">
        <v>0.0004</v>
      </c>
      <c r="R113" s="211">
        <f>Q113*H113</f>
        <v>0.0004</v>
      </c>
      <c r="S113" s="211">
        <v>0</v>
      </c>
      <c r="T113" s="212">
        <f>S113*H113</f>
        <v>0</v>
      </c>
      <c r="AR113" s="15" t="s">
        <v>231</v>
      </c>
      <c r="AT113" s="15" t="s">
        <v>120</v>
      </c>
      <c r="AU113" s="15" t="s">
        <v>73</v>
      </c>
      <c r="AY113" s="15" t="s">
        <v>116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5" t="s">
        <v>81</v>
      </c>
      <c r="BK113" s="213">
        <f>ROUND(I113*H113,2)</f>
        <v>0</v>
      </c>
      <c r="BL113" s="15" t="s">
        <v>231</v>
      </c>
      <c r="BM113" s="15" t="s">
        <v>367</v>
      </c>
    </row>
    <row r="114" spans="2:65" s="1" customFormat="1" ht="16.5" customHeight="1">
      <c r="B114" s="36"/>
      <c r="C114" s="202" t="s">
        <v>153</v>
      </c>
      <c r="D114" s="202" t="s">
        <v>120</v>
      </c>
      <c r="E114" s="203" t="s">
        <v>368</v>
      </c>
      <c r="F114" s="204" t="s">
        <v>369</v>
      </c>
      <c r="G114" s="205" t="s">
        <v>142</v>
      </c>
      <c r="H114" s="206">
        <v>6</v>
      </c>
      <c r="I114" s="207"/>
      <c r="J114" s="208">
        <f>ROUND(I114*H114,2)</f>
        <v>0</v>
      </c>
      <c r="K114" s="204" t="s">
        <v>19</v>
      </c>
      <c r="L114" s="41"/>
      <c r="M114" s="209" t="s">
        <v>19</v>
      </c>
      <c r="N114" s="210" t="s">
        <v>44</v>
      </c>
      <c r="O114" s="77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15" t="s">
        <v>231</v>
      </c>
      <c r="AT114" s="15" t="s">
        <v>120</v>
      </c>
      <c r="AU114" s="15" t="s">
        <v>73</v>
      </c>
      <c r="AY114" s="15" t="s">
        <v>116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15" t="s">
        <v>81</v>
      </c>
      <c r="BK114" s="213">
        <f>ROUND(I114*H114,2)</f>
        <v>0</v>
      </c>
      <c r="BL114" s="15" t="s">
        <v>231</v>
      </c>
      <c r="BM114" s="15" t="s">
        <v>370</v>
      </c>
    </row>
    <row r="115" spans="2:65" s="1" customFormat="1" ht="16.5" customHeight="1">
      <c r="B115" s="36"/>
      <c r="C115" s="202" t="s">
        <v>161</v>
      </c>
      <c r="D115" s="202" t="s">
        <v>120</v>
      </c>
      <c r="E115" s="203" t="s">
        <v>371</v>
      </c>
      <c r="F115" s="204" t="s">
        <v>372</v>
      </c>
      <c r="G115" s="205" t="s">
        <v>142</v>
      </c>
      <c r="H115" s="206">
        <v>10</v>
      </c>
      <c r="I115" s="207"/>
      <c r="J115" s="208">
        <f>ROUND(I115*H115,2)</f>
        <v>0</v>
      </c>
      <c r="K115" s="204" t="s">
        <v>19</v>
      </c>
      <c r="L115" s="41"/>
      <c r="M115" s="209" t="s">
        <v>19</v>
      </c>
      <c r="N115" s="210" t="s">
        <v>44</v>
      </c>
      <c r="O115" s="77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15" t="s">
        <v>231</v>
      </c>
      <c r="AT115" s="15" t="s">
        <v>120</v>
      </c>
      <c r="AU115" s="15" t="s">
        <v>73</v>
      </c>
      <c r="AY115" s="15" t="s">
        <v>116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5" t="s">
        <v>81</v>
      </c>
      <c r="BK115" s="213">
        <f>ROUND(I115*H115,2)</f>
        <v>0</v>
      </c>
      <c r="BL115" s="15" t="s">
        <v>231</v>
      </c>
      <c r="BM115" s="15" t="s">
        <v>373</v>
      </c>
    </row>
    <row r="116" spans="2:65" s="1" customFormat="1" ht="16.5" customHeight="1">
      <c r="B116" s="36"/>
      <c r="C116" s="202" t="s">
        <v>242</v>
      </c>
      <c r="D116" s="202" t="s">
        <v>120</v>
      </c>
      <c r="E116" s="203" t="s">
        <v>374</v>
      </c>
      <c r="F116" s="204" t="s">
        <v>375</v>
      </c>
      <c r="G116" s="205" t="s">
        <v>19</v>
      </c>
      <c r="H116" s="206">
        <v>2</v>
      </c>
      <c r="I116" s="207"/>
      <c r="J116" s="208">
        <f>ROUND(I116*H116,2)</f>
        <v>0</v>
      </c>
      <c r="K116" s="204" t="s">
        <v>19</v>
      </c>
      <c r="L116" s="41"/>
      <c r="M116" s="209" t="s">
        <v>19</v>
      </c>
      <c r="N116" s="210" t="s">
        <v>44</v>
      </c>
      <c r="O116" s="77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15" t="s">
        <v>231</v>
      </c>
      <c r="AT116" s="15" t="s">
        <v>120</v>
      </c>
      <c r="AU116" s="15" t="s">
        <v>73</v>
      </c>
      <c r="AY116" s="15" t="s">
        <v>116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5" t="s">
        <v>81</v>
      </c>
      <c r="BK116" s="213">
        <f>ROUND(I116*H116,2)</f>
        <v>0</v>
      </c>
      <c r="BL116" s="15" t="s">
        <v>231</v>
      </c>
      <c r="BM116" s="15" t="s">
        <v>376</v>
      </c>
    </row>
    <row r="117" spans="2:65" s="1" customFormat="1" ht="16.5" customHeight="1">
      <c r="B117" s="36"/>
      <c r="C117" s="202" t="s">
        <v>181</v>
      </c>
      <c r="D117" s="202" t="s">
        <v>120</v>
      </c>
      <c r="E117" s="203" t="s">
        <v>377</v>
      </c>
      <c r="F117" s="204" t="s">
        <v>378</v>
      </c>
      <c r="G117" s="205" t="s">
        <v>379</v>
      </c>
      <c r="H117" s="206">
        <v>1</v>
      </c>
      <c r="I117" s="207"/>
      <c r="J117" s="208">
        <f>ROUND(I117*H117,2)</f>
        <v>0</v>
      </c>
      <c r="K117" s="204" t="s">
        <v>19</v>
      </c>
      <c r="L117" s="41"/>
      <c r="M117" s="209" t="s">
        <v>19</v>
      </c>
      <c r="N117" s="210" t="s">
        <v>44</v>
      </c>
      <c r="O117" s="77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15" t="s">
        <v>231</v>
      </c>
      <c r="AT117" s="15" t="s">
        <v>120</v>
      </c>
      <c r="AU117" s="15" t="s">
        <v>73</v>
      </c>
      <c r="AY117" s="15" t="s">
        <v>116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5" t="s">
        <v>81</v>
      </c>
      <c r="BK117" s="213">
        <f>ROUND(I117*H117,2)</f>
        <v>0</v>
      </c>
      <c r="BL117" s="15" t="s">
        <v>231</v>
      </c>
      <c r="BM117" s="15" t="s">
        <v>380</v>
      </c>
    </row>
    <row r="118" spans="2:65" s="1" customFormat="1" ht="16.5" customHeight="1">
      <c r="B118" s="36"/>
      <c r="C118" s="202" t="s">
        <v>165</v>
      </c>
      <c r="D118" s="202" t="s">
        <v>120</v>
      </c>
      <c r="E118" s="203" t="s">
        <v>381</v>
      </c>
      <c r="F118" s="204" t="s">
        <v>382</v>
      </c>
      <c r="G118" s="205" t="s">
        <v>235</v>
      </c>
      <c r="H118" s="206">
        <v>5</v>
      </c>
      <c r="I118" s="207"/>
      <c r="J118" s="208">
        <f>ROUND(I118*H118,2)</f>
        <v>0</v>
      </c>
      <c r="K118" s="204" t="s">
        <v>19</v>
      </c>
      <c r="L118" s="41"/>
      <c r="M118" s="209" t="s">
        <v>19</v>
      </c>
      <c r="N118" s="210" t="s">
        <v>44</v>
      </c>
      <c r="O118" s="77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15" t="s">
        <v>231</v>
      </c>
      <c r="AT118" s="15" t="s">
        <v>120</v>
      </c>
      <c r="AU118" s="15" t="s">
        <v>73</v>
      </c>
      <c r="AY118" s="15" t="s">
        <v>116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5" t="s">
        <v>81</v>
      </c>
      <c r="BK118" s="213">
        <f>ROUND(I118*H118,2)</f>
        <v>0</v>
      </c>
      <c r="BL118" s="15" t="s">
        <v>231</v>
      </c>
      <c r="BM118" s="15" t="s">
        <v>383</v>
      </c>
    </row>
    <row r="119" spans="2:65" s="1" customFormat="1" ht="16.5" customHeight="1">
      <c r="B119" s="36"/>
      <c r="C119" s="202" t="s">
        <v>173</v>
      </c>
      <c r="D119" s="202" t="s">
        <v>120</v>
      </c>
      <c r="E119" s="203" t="s">
        <v>384</v>
      </c>
      <c r="F119" s="204" t="s">
        <v>385</v>
      </c>
      <c r="G119" s="205" t="s">
        <v>235</v>
      </c>
      <c r="H119" s="206">
        <v>2</v>
      </c>
      <c r="I119" s="207"/>
      <c r="J119" s="208">
        <f>ROUND(I119*H119,2)</f>
        <v>0</v>
      </c>
      <c r="K119" s="204" t="s">
        <v>19</v>
      </c>
      <c r="L119" s="41"/>
      <c r="M119" s="225" t="s">
        <v>19</v>
      </c>
      <c r="N119" s="226" t="s">
        <v>44</v>
      </c>
      <c r="O119" s="22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15" t="s">
        <v>231</v>
      </c>
      <c r="AT119" s="15" t="s">
        <v>120</v>
      </c>
      <c r="AU119" s="15" t="s">
        <v>73</v>
      </c>
      <c r="AY119" s="15" t="s">
        <v>116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5" t="s">
        <v>81</v>
      </c>
      <c r="BK119" s="213">
        <f>ROUND(I119*H119,2)</f>
        <v>0</v>
      </c>
      <c r="BL119" s="15" t="s">
        <v>231</v>
      </c>
      <c r="BM119" s="15" t="s">
        <v>386</v>
      </c>
    </row>
    <row r="120" spans="2:12" s="1" customFormat="1" ht="6.95" customHeight="1">
      <c r="B120" s="55"/>
      <c r="C120" s="56"/>
      <c r="D120" s="56"/>
      <c r="E120" s="56"/>
      <c r="F120" s="56"/>
      <c r="G120" s="56"/>
      <c r="H120" s="56"/>
      <c r="I120" s="152"/>
      <c r="J120" s="56"/>
      <c r="K120" s="56"/>
      <c r="L120" s="41"/>
    </row>
  </sheetData>
  <sheetProtection password="CC35" sheet="1" objects="1" scenarios="1" formatColumns="0" formatRows="0" autoFilter="0"/>
  <autoFilter ref="C78:K119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83</v>
      </c>
    </row>
    <row r="4" spans="2:46" ht="24.95" customHeight="1">
      <c r="B4" s="18"/>
      <c r="D4" s="125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6" t="s">
        <v>16</v>
      </c>
      <c r="L6" s="18"/>
    </row>
    <row r="7" spans="2:12" ht="16.5" customHeight="1">
      <c r="B7" s="18"/>
      <c r="E7" s="127" t="str">
        <f>'Rekapitulace stavby'!K6</f>
        <v>Zimní stadion - zázemí pro návštěvníky</v>
      </c>
      <c r="F7" s="126"/>
      <c r="G7" s="126"/>
      <c r="H7" s="126"/>
      <c r="L7" s="18"/>
    </row>
    <row r="8" spans="2:12" s="1" customFormat="1" ht="12" customHeight="1">
      <c r="B8" s="41"/>
      <c r="D8" s="126" t="s">
        <v>91</v>
      </c>
      <c r="I8" s="128"/>
      <c r="L8" s="41"/>
    </row>
    <row r="9" spans="2:12" s="1" customFormat="1" ht="36.95" customHeight="1">
      <c r="B9" s="41"/>
      <c r="E9" s="129" t="s">
        <v>387</v>
      </c>
      <c r="F9" s="1"/>
      <c r="G9" s="1"/>
      <c r="H9" s="1"/>
      <c r="I9" s="128"/>
      <c r="L9" s="41"/>
    </row>
    <row r="10" spans="2:12" s="1" customFormat="1" ht="12">
      <c r="B10" s="41"/>
      <c r="I10" s="128"/>
      <c r="L10" s="41"/>
    </row>
    <row r="11" spans="2:12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pans="2: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2. 8. 2019</v>
      </c>
      <c r="L12" s="41"/>
    </row>
    <row r="13" spans="2:12" s="1" customFormat="1" ht="10.8" customHeight="1">
      <c r="B13" s="41"/>
      <c r="I13" s="128"/>
      <c r="L13" s="41"/>
    </row>
    <row r="14" spans="2:12" s="1" customFormat="1" ht="12" customHeight="1">
      <c r="B14" s="41"/>
      <c r="D14" s="126" t="s">
        <v>25</v>
      </c>
      <c r="I14" s="130" t="s">
        <v>26</v>
      </c>
      <c r="J14" s="15" t="s">
        <v>27</v>
      </c>
      <c r="L14" s="41"/>
    </row>
    <row r="15" spans="2:12" s="1" customFormat="1" ht="18" customHeight="1">
      <c r="B15" s="41"/>
      <c r="E15" s="15" t="s">
        <v>28</v>
      </c>
      <c r="I15" s="130" t="s">
        <v>29</v>
      </c>
      <c r="J15" s="15" t="s">
        <v>19</v>
      </c>
      <c r="L15" s="41"/>
    </row>
    <row r="16" spans="2:12" s="1" customFormat="1" ht="6.95" customHeight="1">
      <c r="B16" s="41"/>
      <c r="I16" s="128"/>
      <c r="L16" s="41"/>
    </row>
    <row r="17" spans="2:12" s="1" customFormat="1" ht="12" customHeight="1">
      <c r="B17" s="41"/>
      <c r="D17" s="126" t="s">
        <v>30</v>
      </c>
      <c r="I17" s="130" t="s">
        <v>26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29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8"/>
      <c r="L19" s="41"/>
    </row>
    <row r="20" spans="2:12" s="1" customFormat="1" ht="12" customHeight="1">
      <c r="B20" s="41"/>
      <c r="D20" s="126" t="s">
        <v>32</v>
      </c>
      <c r="I20" s="130" t="s">
        <v>26</v>
      </c>
      <c r="J20" s="15" t="s">
        <v>33</v>
      </c>
      <c r="L20" s="41"/>
    </row>
    <row r="21" spans="2:12" s="1" customFormat="1" ht="18" customHeight="1">
      <c r="B21" s="41"/>
      <c r="E21" s="15" t="s">
        <v>34</v>
      </c>
      <c r="I21" s="130" t="s">
        <v>29</v>
      </c>
      <c r="J21" s="15" t="s">
        <v>19</v>
      </c>
      <c r="L21" s="41"/>
    </row>
    <row r="22" spans="2:12" s="1" customFormat="1" ht="6.95" customHeight="1">
      <c r="B22" s="41"/>
      <c r="I22" s="128"/>
      <c r="L22" s="41"/>
    </row>
    <row r="23" spans="2:12" s="1" customFormat="1" ht="12" customHeight="1">
      <c r="B23" s="41"/>
      <c r="D23" s="126" t="s">
        <v>36</v>
      </c>
      <c r="I23" s="130" t="s">
        <v>26</v>
      </c>
      <c r="J23" s="15" t="s">
        <v>33</v>
      </c>
      <c r="L23" s="41"/>
    </row>
    <row r="24" spans="2:12" s="1" customFormat="1" ht="18" customHeight="1">
      <c r="B24" s="41"/>
      <c r="E24" s="15" t="s">
        <v>34</v>
      </c>
      <c r="I24" s="130" t="s">
        <v>29</v>
      </c>
      <c r="J24" s="15" t="s">
        <v>19</v>
      </c>
      <c r="L24" s="41"/>
    </row>
    <row r="25" spans="2:12" s="1" customFormat="1" ht="6.95" customHeight="1">
      <c r="B25" s="41"/>
      <c r="I25" s="128"/>
      <c r="L25" s="41"/>
    </row>
    <row r="26" spans="2:12" s="1" customFormat="1" ht="12" customHeight="1">
      <c r="B26" s="41"/>
      <c r="D26" s="126" t="s">
        <v>37</v>
      </c>
      <c r="I26" s="128"/>
      <c r="L26" s="41"/>
    </row>
    <row r="27" spans="2:12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pans="2:12" s="1" customFormat="1" ht="6.95" customHeight="1">
      <c r="B28" s="41"/>
      <c r="I28" s="128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>
      <c r="B30" s="41"/>
      <c r="D30" s="136" t="s">
        <v>39</v>
      </c>
      <c r="I30" s="128"/>
      <c r="J30" s="137">
        <f>ROUND(J100,2)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>
      <c r="B32" s="41"/>
      <c r="F32" s="138" t="s">
        <v>41</v>
      </c>
      <c r="I32" s="139" t="s">
        <v>40</v>
      </c>
      <c r="J32" s="138" t="s">
        <v>42</v>
      </c>
      <c r="L32" s="41"/>
    </row>
    <row r="33" spans="2:12" s="1" customFormat="1" ht="14.4" customHeight="1">
      <c r="B33" s="41"/>
      <c r="D33" s="126" t="s">
        <v>43</v>
      </c>
      <c r="E33" s="126" t="s">
        <v>44</v>
      </c>
      <c r="F33" s="140">
        <f>ROUND((SUM(BE100:BE257)),2)</f>
        <v>0</v>
      </c>
      <c r="I33" s="141">
        <v>0.21</v>
      </c>
      <c r="J33" s="140">
        <f>ROUND(((SUM(BE100:BE257))*I33),2)</f>
        <v>0</v>
      </c>
      <c r="L33" s="41"/>
    </row>
    <row r="34" spans="2:12" s="1" customFormat="1" ht="14.4" customHeight="1">
      <c r="B34" s="41"/>
      <c r="E34" s="126" t="s">
        <v>45</v>
      </c>
      <c r="F34" s="140">
        <f>ROUND((SUM(BF100:BF257)),2)</f>
        <v>0</v>
      </c>
      <c r="I34" s="141">
        <v>0.15</v>
      </c>
      <c r="J34" s="140">
        <f>ROUND(((SUM(BF100:BF257))*I34),2)</f>
        <v>0</v>
      </c>
      <c r="L34" s="41"/>
    </row>
    <row r="35" spans="2:12" s="1" customFormat="1" ht="14.4" customHeight="1" hidden="1">
      <c r="B35" s="41"/>
      <c r="E35" s="126" t="s">
        <v>46</v>
      </c>
      <c r="F35" s="140">
        <f>ROUND((SUM(BG100:BG257)),2)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47</v>
      </c>
      <c r="F36" s="140">
        <f>ROUND((SUM(BH100:BH257)),2)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48</v>
      </c>
      <c r="F37" s="140">
        <f>ROUND((SUM(BI100:BI257)),2)</f>
        <v>0</v>
      </c>
      <c r="I37" s="141">
        <v>0</v>
      </c>
      <c r="J37" s="140">
        <f>0</f>
        <v>0</v>
      </c>
      <c r="L37" s="41"/>
    </row>
    <row r="38" spans="2:12" s="1" customFormat="1" ht="6.95" customHeight="1">
      <c r="B38" s="41"/>
      <c r="I38" s="128"/>
      <c r="L38" s="41"/>
    </row>
    <row r="39" spans="2:12" s="1" customFormat="1" ht="25.4" customHeight="1">
      <c r="B39" s="41"/>
      <c r="C39" s="142"/>
      <c r="D39" s="143" t="s">
        <v>49</v>
      </c>
      <c r="E39" s="144"/>
      <c r="F39" s="144"/>
      <c r="G39" s="145" t="s">
        <v>50</v>
      </c>
      <c r="H39" s="146" t="s">
        <v>51</v>
      </c>
      <c r="I39" s="147"/>
      <c r="J39" s="148">
        <f>SUM(J30:J37)</f>
        <v>0</v>
      </c>
      <c r="K39" s="149"/>
      <c r="L39" s="41"/>
    </row>
    <row r="40" spans="2:12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93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Zimní stadion - zázemí pro návštěvníky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91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19703ST - Stavební část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21</v>
      </c>
      <c r="D52" s="37"/>
      <c r="E52" s="37"/>
      <c r="F52" s="25" t="str">
        <f>F12</f>
        <v>Tyršovy sady 194, Kutná Hora</v>
      </c>
      <c r="G52" s="37"/>
      <c r="H52" s="37"/>
      <c r="I52" s="130" t="s">
        <v>23</v>
      </c>
      <c r="J52" s="65" t="str">
        <f>IF(J12="","",J12)</f>
        <v>2. 8. 2019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38.55" customHeight="1">
      <c r="B54" s="36"/>
      <c r="C54" s="30" t="s">
        <v>25</v>
      </c>
      <c r="D54" s="37"/>
      <c r="E54" s="37"/>
      <c r="F54" s="25" t="str">
        <f>E15</f>
        <v>Město Kutná Hora, Havlíčkovo nám. 552</v>
      </c>
      <c r="G54" s="37"/>
      <c r="H54" s="37"/>
      <c r="I54" s="130" t="s">
        <v>32</v>
      </c>
      <c r="J54" s="34" t="str">
        <f>E21</f>
        <v>ing Martin Hádek-Kutnohorská stavební projekce</v>
      </c>
      <c r="K54" s="37"/>
      <c r="L54" s="41"/>
    </row>
    <row r="55" spans="2:12" s="1" customFormat="1" ht="38.55" customHeight="1">
      <c r="B55" s="36"/>
      <c r="C55" s="30" t="s">
        <v>30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ing Martin Hádek-Kutnohorská stavební projekce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94</v>
      </c>
      <c r="D57" s="158"/>
      <c r="E57" s="158"/>
      <c r="F57" s="158"/>
      <c r="G57" s="158"/>
      <c r="H57" s="158"/>
      <c r="I57" s="159"/>
      <c r="J57" s="160" t="s">
        <v>95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71</v>
      </c>
      <c r="D59" s="37"/>
      <c r="E59" s="37"/>
      <c r="F59" s="37"/>
      <c r="G59" s="37"/>
      <c r="H59" s="37"/>
      <c r="I59" s="128"/>
      <c r="J59" s="95">
        <f>J100</f>
        <v>0</v>
      </c>
      <c r="K59" s="37"/>
      <c r="L59" s="41"/>
      <c r="AU59" s="15" t="s">
        <v>96</v>
      </c>
    </row>
    <row r="60" spans="2:12" s="7" customFormat="1" ht="24.95" customHeight="1">
      <c r="B60" s="162"/>
      <c r="C60" s="163"/>
      <c r="D60" s="164" t="s">
        <v>388</v>
      </c>
      <c r="E60" s="165"/>
      <c r="F60" s="165"/>
      <c r="G60" s="165"/>
      <c r="H60" s="165"/>
      <c r="I60" s="166"/>
      <c r="J60" s="167">
        <f>J101</f>
        <v>0</v>
      </c>
      <c r="K60" s="163"/>
      <c r="L60" s="168"/>
    </row>
    <row r="61" spans="2:12" s="8" customFormat="1" ht="19.9" customHeight="1">
      <c r="B61" s="169"/>
      <c r="C61" s="170"/>
      <c r="D61" s="171" t="s">
        <v>389</v>
      </c>
      <c r="E61" s="172"/>
      <c r="F61" s="172"/>
      <c r="G61" s="172"/>
      <c r="H61" s="172"/>
      <c r="I61" s="173"/>
      <c r="J61" s="174">
        <f>J102</f>
        <v>0</v>
      </c>
      <c r="K61" s="170"/>
      <c r="L61" s="175"/>
    </row>
    <row r="62" spans="2:12" s="8" customFormat="1" ht="19.9" customHeight="1">
      <c r="B62" s="169"/>
      <c r="C62" s="170"/>
      <c r="D62" s="171" t="s">
        <v>390</v>
      </c>
      <c r="E62" s="172"/>
      <c r="F62" s="172"/>
      <c r="G62" s="172"/>
      <c r="H62" s="172"/>
      <c r="I62" s="173"/>
      <c r="J62" s="174">
        <f>J111</f>
        <v>0</v>
      </c>
      <c r="K62" s="170"/>
      <c r="L62" s="175"/>
    </row>
    <row r="63" spans="2:12" s="8" customFormat="1" ht="19.9" customHeight="1">
      <c r="B63" s="169"/>
      <c r="C63" s="170"/>
      <c r="D63" s="171" t="s">
        <v>391</v>
      </c>
      <c r="E63" s="172"/>
      <c r="F63" s="172"/>
      <c r="G63" s="172"/>
      <c r="H63" s="172"/>
      <c r="I63" s="173"/>
      <c r="J63" s="174">
        <f>J118</f>
        <v>0</v>
      </c>
      <c r="K63" s="170"/>
      <c r="L63" s="175"/>
    </row>
    <row r="64" spans="2:12" s="8" customFormat="1" ht="19.9" customHeight="1">
      <c r="B64" s="169"/>
      <c r="C64" s="170"/>
      <c r="D64" s="171" t="s">
        <v>392</v>
      </c>
      <c r="E64" s="172"/>
      <c r="F64" s="172"/>
      <c r="G64" s="172"/>
      <c r="H64" s="172"/>
      <c r="I64" s="173"/>
      <c r="J64" s="174">
        <f>J130</f>
        <v>0</v>
      </c>
      <c r="K64" s="170"/>
      <c r="L64" s="175"/>
    </row>
    <row r="65" spans="2:12" s="8" customFormat="1" ht="19.9" customHeight="1">
      <c r="B65" s="169"/>
      <c r="C65" s="170"/>
      <c r="D65" s="171" t="s">
        <v>393</v>
      </c>
      <c r="E65" s="172"/>
      <c r="F65" s="172"/>
      <c r="G65" s="172"/>
      <c r="H65" s="172"/>
      <c r="I65" s="173"/>
      <c r="J65" s="174">
        <f>J135</f>
        <v>0</v>
      </c>
      <c r="K65" s="170"/>
      <c r="L65" s="175"/>
    </row>
    <row r="66" spans="2:12" s="8" customFormat="1" ht="19.9" customHeight="1">
      <c r="B66" s="169"/>
      <c r="C66" s="170"/>
      <c r="D66" s="171" t="s">
        <v>394</v>
      </c>
      <c r="E66" s="172"/>
      <c r="F66" s="172"/>
      <c r="G66" s="172"/>
      <c r="H66" s="172"/>
      <c r="I66" s="173"/>
      <c r="J66" s="174">
        <f>J141</f>
        <v>0</v>
      </c>
      <c r="K66" s="170"/>
      <c r="L66" s="175"/>
    </row>
    <row r="67" spans="2:12" s="8" customFormat="1" ht="19.9" customHeight="1">
      <c r="B67" s="169"/>
      <c r="C67" s="170"/>
      <c r="D67" s="171" t="s">
        <v>395</v>
      </c>
      <c r="E67" s="172"/>
      <c r="F67" s="172"/>
      <c r="G67" s="172"/>
      <c r="H67" s="172"/>
      <c r="I67" s="173"/>
      <c r="J67" s="174">
        <f>J146</f>
        <v>0</v>
      </c>
      <c r="K67" s="170"/>
      <c r="L67" s="175"/>
    </row>
    <row r="68" spans="2:12" s="7" customFormat="1" ht="24.95" customHeight="1">
      <c r="B68" s="162"/>
      <c r="C68" s="163"/>
      <c r="D68" s="164" t="s">
        <v>97</v>
      </c>
      <c r="E68" s="165"/>
      <c r="F68" s="165"/>
      <c r="G68" s="165"/>
      <c r="H68" s="165"/>
      <c r="I68" s="166"/>
      <c r="J68" s="167">
        <f>J148</f>
        <v>0</v>
      </c>
      <c r="K68" s="163"/>
      <c r="L68" s="168"/>
    </row>
    <row r="69" spans="2:12" s="8" customFormat="1" ht="19.9" customHeight="1">
      <c r="B69" s="169"/>
      <c r="C69" s="170"/>
      <c r="D69" s="171" t="s">
        <v>98</v>
      </c>
      <c r="E69" s="172"/>
      <c r="F69" s="172"/>
      <c r="G69" s="172"/>
      <c r="H69" s="172"/>
      <c r="I69" s="173"/>
      <c r="J69" s="174">
        <f>J149</f>
        <v>0</v>
      </c>
      <c r="K69" s="170"/>
      <c r="L69" s="175"/>
    </row>
    <row r="70" spans="2:12" s="8" customFormat="1" ht="19.9" customHeight="1">
      <c r="B70" s="169"/>
      <c r="C70" s="170"/>
      <c r="D70" s="171" t="s">
        <v>396</v>
      </c>
      <c r="E70" s="172"/>
      <c r="F70" s="172"/>
      <c r="G70" s="172"/>
      <c r="H70" s="172"/>
      <c r="I70" s="173"/>
      <c r="J70" s="174">
        <f>J170</f>
        <v>0</v>
      </c>
      <c r="K70" s="170"/>
      <c r="L70" s="175"/>
    </row>
    <row r="71" spans="2:12" s="8" customFormat="1" ht="19.9" customHeight="1">
      <c r="B71" s="169"/>
      <c r="C71" s="170"/>
      <c r="D71" s="171" t="s">
        <v>397</v>
      </c>
      <c r="E71" s="172"/>
      <c r="F71" s="172"/>
      <c r="G71" s="172"/>
      <c r="H71" s="172"/>
      <c r="I71" s="173"/>
      <c r="J71" s="174">
        <f>J172</f>
        <v>0</v>
      </c>
      <c r="K71" s="170"/>
      <c r="L71" s="175"/>
    </row>
    <row r="72" spans="2:12" s="8" customFormat="1" ht="19.9" customHeight="1">
      <c r="B72" s="169"/>
      <c r="C72" s="170"/>
      <c r="D72" s="171" t="s">
        <v>398</v>
      </c>
      <c r="E72" s="172"/>
      <c r="F72" s="172"/>
      <c r="G72" s="172"/>
      <c r="H72" s="172"/>
      <c r="I72" s="173"/>
      <c r="J72" s="174">
        <f>J186</f>
        <v>0</v>
      </c>
      <c r="K72" s="170"/>
      <c r="L72" s="175"/>
    </row>
    <row r="73" spans="2:12" s="8" customFormat="1" ht="19.9" customHeight="1">
      <c r="B73" s="169"/>
      <c r="C73" s="170"/>
      <c r="D73" s="171" t="s">
        <v>399</v>
      </c>
      <c r="E73" s="172"/>
      <c r="F73" s="172"/>
      <c r="G73" s="172"/>
      <c r="H73" s="172"/>
      <c r="I73" s="173"/>
      <c r="J73" s="174">
        <f>J206</f>
        <v>0</v>
      </c>
      <c r="K73" s="170"/>
      <c r="L73" s="175"/>
    </row>
    <row r="74" spans="2:12" s="8" customFormat="1" ht="19.9" customHeight="1">
      <c r="B74" s="169"/>
      <c r="C74" s="170"/>
      <c r="D74" s="171" t="s">
        <v>400</v>
      </c>
      <c r="E74" s="172"/>
      <c r="F74" s="172"/>
      <c r="G74" s="172"/>
      <c r="H74" s="172"/>
      <c r="I74" s="173"/>
      <c r="J74" s="174">
        <f>J222</f>
        <v>0</v>
      </c>
      <c r="K74" s="170"/>
      <c r="L74" s="175"/>
    </row>
    <row r="75" spans="2:12" s="8" customFormat="1" ht="19.9" customHeight="1">
      <c r="B75" s="169"/>
      <c r="C75" s="170"/>
      <c r="D75" s="171" t="s">
        <v>401</v>
      </c>
      <c r="E75" s="172"/>
      <c r="F75" s="172"/>
      <c r="G75" s="172"/>
      <c r="H75" s="172"/>
      <c r="I75" s="173"/>
      <c r="J75" s="174">
        <f>J238</f>
        <v>0</v>
      </c>
      <c r="K75" s="170"/>
      <c r="L75" s="175"/>
    </row>
    <row r="76" spans="2:12" s="8" customFormat="1" ht="19.9" customHeight="1">
      <c r="B76" s="169"/>
      <c r="C76" s="170"/>
      <c r="D76" s="171" t="s">
        <v>402</v>
      </c>
      <c r="E76" s="172"/>
      <c r="F76" s="172"/>
      <c r="G76" s="172"/>
      <c r="H76" s="172"/>
      <c r="I76" s="173"/>
      <c r="J76" s="174">
        <f>J243</f>
        <v>0</v>
      </c>
      <c r="K76" s="170"/>
      <c r="L76" s="175"/>
    </row>
    <row r="77" spans="2:12" s="8" customFormat="1" ht="19.9" customHeight="1">
      <c r="B77" s="169"/>
      <c r="C77" s="170"/>
      <c r="D77" s="171" t="s">
        <v>403</v>
      </c>
      <c r="E77" s="172"/>
      <c r="F77" s="172"/>
      <c r="G77" s="172"/>
      <c r="H77" s="172"/>
      <c r="I77" s="173"/>
      <c r="J77" s="174">
        <f>J249</f>
        <v>0</v>
      </c>
      <c r="K77" s="170"/>
      <c r="L77" s="175"/>
    </row>
    <row r="78" spans="2:12" s="7" customFormat="1" ht="24.95" customHeight="1">
      <c r="B78" s="162"/>
      <c r="C78" s="163"/>
      <c r="D78" s="164" t="s">
        <v>404</v>
      </c>
      <c r="E78" s="165"/>
      <c r="F78" s="165"/>
      <c r="G78" s="165"/>
      <c r="H78" s="165"/>
      <c r="I78" s="166"/>
      <c r="J78" s="167">
        <f>J251</f>
        <v>0</v>
      </c>
      <c r="K78" s="163"/>
      <c r="L78" s="168"/>
    </row>
    <row r="79" spans="2:12" s="8" customFormat="1" ht="19.9" customHeight="1">
      <c r="B79" s="169"/>
      <c r="C79" s="170"/>
      <c r="D79" s="171" t="s">
        <v>405</v>
      </c>
      <c r="E79" s="172"/>
      <c r="F79" s="172"/>
      <c r="G79" s="172"/>
      <c r="H79" s="172"/>
      <c r="I79" s="173"/>
      <c r="J79" s="174">
        <f>J252</f>
        <v>0</v>
      </c>
      <c r="K79" s="170"/>
      <c r="L79" s="175"/>
    </row>
    <row r="80" spans="2:12" s="8" customFormat="1" ht="19.9" customHeight="1">
      <c r="B80" s="169"/>
      <c r="C80" s="170"/>
      <c r="D80" s="171" t="s">
        <v>406</v>
      </c>
      <c r="E80" s="172"/>
      <c r="F80" s="172"/>
      <c r="G80" s="172"/>
      <c r="H80" s="172"/>
      <c r="I80" s="173"/>
      <c r="J80" s="174">
        <f>J254</f>
        <v>0</v>
      </c>
      <c r="K80" s="170"/>
      <c r="L80" s="175"/>
    </row>
    <row r="81" spans="2:12" s="1" customFormat="1" ht="21.8" customHeight="1">
      <c r="B81" s="36"/>
      <c r="C81" s="37"/>
      <c r="D81" s="37"/>
      <c r="E81" s="37"/>
      <c r="F81" s="37"/>
      <c r="G81" s="37"/>
      <c r="H81" s="37"/>
      <c r="I81" s="128"/>
      <c r="J81" s="37"/>
      <c r="K81" s="37"/>
      <c r="L81" s="41"/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52"/>
      <c r="J82" s="56"/>
      <c r="K82" s="56"/>
      <c r="L82" s="41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55"/>
      <c r="J86" s="58"/>
      <c r="K86" s="58"/>
      <c r="L86" s="41"/>
    </row>
    <row r="87" spans="2:12" s="1" customFormat="1" ht="24.95" customHeight="1">
      <c r="B87" s="36"/>
      <c r="C87" s="21" t="s">
        <v>101</v>
      </c>
      <c r="D87" s="37"/>
      <c r="E87" s="37"/>
      <c r="F87" s="37"/>
      <c r="G87" s="37"/>
      <c r="H87" s="37"/>
      <c r="I87" s="128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28"/>
      <c r="J88" s="37"/>
      <c r="K88" s="37"/>
      <c r="L88" s="41"/>
    </row>
    <row r="89" spans="2:12" s="1" customFormat="1" ht="12" customHeight="1">
      <c r="B89" s="36"/>
      <c r="C89" s="30" t="s">
        <v>16</v>
      </c>
      <c r="D89" s="37"/>
      <c r="E89" s="37"/>
      <c r="F89" s="37"/>
      <c r="G89" s="37"/>
      <c r="H89" s="37"/>
      <c r="I89" s="128"/>
      <c r="J89" s="37"/>
      <c r="K89" s="37"/>
      <c r="L89" s="41"/>
    </row>
    <row r="90" spans="2:12" s="1" customFormat="1" ht="16.5" customHeight="1">
      <c r="B90" s="36"/>
      <c r="C90" s="37"/>
      <c r="D90" s="37"/>
      <c r="E90" s="156" t="str">
        <f>E7</f>
        <v>Zimní stadion - zázemí pro návštěvníky</v>
      </c>
      <c r="F90" s="30"/>
      <c r="G90" s="30"/>
      <c r="H90" s="30"/>
      <c r="I90" s="128"/>
      <c r="J90" s="37"/>
      <c r="K90" s="37"/>
      <c r="L90" s="41"/>
    </row>
    <row r="91" spans="2:12" s="1" customFormat="1" ht="12" customHeight="1">
      <c r="B91" s="36"/>
      <c r="C91" s="30" t="s">
        <v>91</v>
      </c>
      <c r="D91" s="37"/>
      <c r="E91" s="37"/>
      <c r="F91" s="37"/>
      <c r="G91" s="37"/>
      <c r="H91" s="37"/>
      <c r="I91" s="128"/>
      <c r="J91" s="37"/>
      <c r="K91" s="37"/>
      <c r="L91" s="41"/>
    </row>
    <row r="92" spans="2:12" s="1" customFormat="1" ht="16.5" customHeight="1">
      <c r="B92" s="36"/>
      <c r="C92" s="37"/>
      <c r="D92" s="37"/>
      <c r="E92" s="62" t="str">
        <f>E9</f>
        <v>19703ST - Stavební část</v>
      </c>
      <c r="F92" s="37"/>
      <c r="G92" s="37"/>
      <c r="H92" s="37"/>
      <c r="I92" s="128"/>
      <c r="J92" s="37"/>
      <c r="K92" s="37"/>
      <c r="L92" s="41"/>
    </row>
    <row r="93" spans="2:12" s="1" customFormat="1" ht="6.95" customHeight="1">
      <c r="B93" s="36"/>
      <c r="C93" s="37"/>
      <c r="D93" s="37"/>
      <c r="E93" s="37"/>
      <c r="F93" s="37"/>
      <c r="G93" s="37"/>
      <c r="H93" s="37"/>
      <c r="I93" s="128"/>
      <c r="J93" s="37"/>
      <c r="K93" s="37"/>
      <c r="L93" s="41"/>
    </row>
    <row r="94" spans="2:12" s="1" customFormat="1" ht="12" customHeight="1">
      <c r="B94" s="36"/>
      <c r="C94" s="30" t="s">
        <v>21</v>
      </c>
      <c r="D94" s="37"/>
      <c r="E94" s="37"/>
      <c r="F94" s="25" t="str">
        <f>F12</f>
        <v>Tyršovy sady 194, Kutná Hora</v>
      </c>
      <c r="G94" s="37"/>
      <c r="H94" s="37"/>
      <c r="I94" s="130" t="s">
        <v>23</v>
      </c>
      <c r="J94" s="65" t="str">
        <f>IF(J12="","",J12)</f>
        <v>2. 8. 2019</v>
      </c>
      <c r="K94" s="37"/>
      <c r="L94" s="41"/>
    </row>
    <row r="95" spans="2:12" s="1" customFormat="1" ht="6.95" customHeight="1">
      <c r="B95" s="36"/>
      <c r="C95" s="37"/>
      <c r="D95" s="37"/>
      <c r="E95" s="37"/>
      <c r="F95" s="37"/>
      <c r="G95" s="37"/>
      <c r="H95" s="37"/>
      <c r="I95" s="128"/>
      <c r="J95" s="37"/>
      <c r="K95" s="37"/>
      <c r="L95" s="41"/>
    </row>
    <row r="96" spans="2:12" s="1" customFormat="1" ht="38.55" customHeight="1">
      <c r="B96" s="36"/>
      <c r="C96" s="30" t="s">
        <v>25</v>
      </c>
      <c r="D96" s="37"/>
      <c r="E96" s="37"/>
      <c r="F96" s="25" t="str">
        <f>E15</f>
        <v>Město Kutná Hora, Havlíčkovo nám. 552</v>
      </c>
      <c r="G96" s="37"/>
      <c r="H96" s="37"/>
      <c r="I96" s="130" t="s">
        <v>32</v>
      </c>
      <c r="J96" s="34" t="str">
        <f>E21</f>
        <v>ing Martin Hádek-Kutnohorská stavební projekce</v>
      </c>
      <c r="K96" s="37"/>
      <c r="L96" s="41"/>
    </row>
    <row r="97" spans="2:12" s="1" customFormat="1" ht="38.55" customHeight="1">
      <c r="B97" s="36"/>
      <c r="C97" s="30" t="s">
        <v>30</v>
      </c>
      <c r="D97" s="37"/>
      <c r="E97" s="37"/>
      <c r="F97" s="25" t="str">
        <f>IF(E18="","",E18)</f>
        <v>Vyplň údaj</v>
      </c>
      <c r="G97" s="37"/>
      <c r="H97" s="37"/>
      <c r="I97" s="130" t="s">
        <v>36</v>
      </c>
      <c r="J97" s="34" t="str">
        <f>E24</f>
        <v>ing Martin Hádek-Kutnohorská stavební projekce</v>
      </c>
      <c r="K97" s="37"/>
      <c r="L97" s="41"/>
    </row>
    <row r="98" spans="2:12" s="1" customFormat="1" ht="10.3" customHeight="1">
      <c r="B98" s="36"/>
      <c r="C98" s="37"/>
      <c r="D98" s="37"/>
      <c r="E98" s="37"/>
      <c r="F98" s="37"/>
      <c r="G98" s="37"/>
      <c r="H98" s="37"/>
      <c r="I98" s="128"/>
      <c r="J98" s="37"/>
      <c r="K98" s="37"/>
      <c r="L98" s="41"/>
    </row>
    <row r="99" spans="2:20" s="9" customFormat="1" ht="29.25" customHeight="1">
      <c r="B99" s="176"/>
      <c r="C99" s="177" t="s">
        <v>102</v>
      </c>
      <c r="D99" s="178" t="s">
        <v>58</v>
      </c>
      <c r="E99" s="178" t="s">
        <v>54</v>
      </c>
      <c r="F99" s="178" t="s">
        <v>55</v>
      </c>
      <c r="G99" s="178" t="s">
        <v>103</v>
      </c>
      <c r="H99" s="178" t="s">
        <v>104</v>
      </c>
      <c r="I99" s="179" t="s">
        <v>105</v>
      </c>
      <c r="J99" s="178" t="s">
        <v>95</v>
      </c>
      <c r="K99" s="180" t="s">
        <v>106</v>
      </c>
      <c r="L99" s="181"/>
      <c r="M99" s="85" t="s">
        <v>19</v>
      </c>
      <c r="N99" s="86" t="s">
        <v>43</v>
      </c>
      <c r="O99" s="86" t="s">
        <v>107</v>
      </c>
      <c r="P99" s="86" t="s">
        <v>108</v>
      </c>
      <c r="Q99" s="86" t="s">
        <v>109</v>
      </c>
      <c r="R99" s="86" t="s">
        <v>110</v>
      </c>
      <c r="S99" s="86" t="s">
        <v>111</v>
      </c>
      <c r="T99" s="87" t="s">
        <v>112</v>
      </c>
    </row>
    <row r="100" spans="2:63" s="1" customFormat="1" ht="22.8" customHeight="1">
      <c r="B100" s="36"/>
      <c r="C100" s="92" t="s">
        <v>113</v>
      </c>
      <c r="D100" s="37"/>
      <c r="E100" s="37"/>
      <c r="F100" s="37"/>
      <c r="G100" s="37"/>
      <c r="H100" s="37"/>
      <c r="I100" s="128"/>
      <c r="J100" s="182">
        <f>BK100</f>
        <v>0</v>
      </c>
      <c r="K100" s="37"/>
      <c r="L100" s="41"/>
      <c r="M100" s="88"/>
      <c r="N100" s="89"/>
      <c r="O100" s="89"/>
      <c r="P100" s="183">
        <f>P101+P148+P251</f>
        <v>0</v>
      </c>
      <c r="Q100" s="89"/>
      <c r="R100" s="183">
        <f>R101+R148+R251</f>
        <v>39.79106974</v>
      </c>
      <c r="S100" s="89"/>
      <c r="T100" s="184">
        <f>T101+T148+T251</f>
        <v>1.8672</v>
      </c>
      <c r="AT100" s="15" t="s">
        <v>72</v>
      </c>
      <c r="AU100" s="15" t="s">
        <v>96</v>
      </c>
      <c r="BK100" s="185">
        <f>BK101+BK148+BK251</f>
        <v>0</v>
      </c>
    </row>
    <row r="101" spans="2:63" s="10" customFormat="1" ht="25.9" customHeight="1">
      <c r="B101" s="186"/>
      <c r="C101" s="187"/>
      <c r="D101" s="188" t="s">
        <v>72</v>
      </c>
      <c r="E101" s="189" t="s">
        <v>407</v>
      </c>
      <c r="F101" s="189" t="s">
        <v>408</v>
      </c>
      <c r="G101" s="187"/>
      <c r="H101" s="187"/>
      <c r="I101" s="190"/>
      <c r="J101" s="191">
        <f>BK101</f>
        <v>0</v>
      </c>
      <c r="K101" s="187"/>
      <c r="L101" s="192"/>
      <c r="M101" s="193"/>
      <c r="N101" s="194"/>
      <c r="O101" s="194"/>
      <c r="P101" s="195">
        <f>P102+P111+P118+P130+P135+P141+P146</f>
        <v>0</v>
      </c>
      <c r="Q101" s="194"/>
      <c r="R101" s="195">
        <f>R102+R111+R118+R130+R135+R141+R146</f>
        <v>34.31175701</v>
      </c>
      <c r="S101" s="194"/>
      <c r="T101" s="196">
        <f>T102+T111+T118+T130+T135+T141+T146</f>
        <v>1.8672</v>
      </c>
      <c r="AR101" s="197" t="s">
        <v>81</v>
      </c>
      <c r="AT101" s="198" t="s">
        <v>72</v>
      </c>
      <c r="AU101" s="198" t="s">
        <v>73</v>
      </c>
      <c r="AY101" s="197" t="s">
        <v>116</v>
      </c>
      <c r="BK101" s="199">
        <f>BK102+BK111+BK118+BK130+BK135+BK141+BK146</f>
        <v>0</v>
      </c>
    </row>
    <row r="102" spans="2:63" s="10" customFormat="1" ht="22.8" customHeight="1">
      <c r="B102" s="186"/>
      <c r="C102" s="187"/>
      <c r="D102" s="188" t="s">
        <v>72</v>
      </c>
      <c r="E102" s="200" t="s">
        <v>83</v>
      </c>
      <c r="F102" s="200" t="s">
        <v>409</v>
      </c>
      <c r="G102" s="187"/>
      <c r="H102" s="187"/>
      <c r="I102" s="190"/>
      <c r="J102" s="201">
        <f>BK102</f>
        <v>0</v>
      </c>
      <c r="K102" s="187"/>
      <c r="L102" s="192"/>
      <c r="M102" s="193"/>
      <c r="N102" s="194"/>
      <c r="O102" s="194"/>
      <c r="P102" s="195">
        <f>SUM(P103:P110)</f>
        <v>0</v>
      </c>
      <c r="Q102" s="194"/>
      <c r="R102" s="195">
        <f>SUM(R103:R110)</f>
        <v>21.572415990000003</v>
      </c>
      <c r="S102" s="194"/>
      <c r="T102" s="196">
        <f>SUM(T103:T110)</f>
        <v>0</v>
      </c>
      <c r="AR102" s="197" t="s">
        <v>81</v>
      </c>
      <c r="AT102" s="198" t="s">
        <v>72</v>
      </c>
      <c r="AU102" s="198" t="s">
        <v>81</v>
      </c>
      <c r="AY102" s="197" t="s">
        <v>116</v>
      </c>
      <c r="BK102" s="199">
        <f>SUM(BK103:BK110)</f>
        <v>0</v>
      </c>
    </row>
    <row r="103" spans="2:65" s="1" customFormat="1" ht="16.5" customHeight="1">
      <c r="B103" s="36"/>
      <c r="C103" s="202" t="s">
        <v>81</v>
      </c>
      <c r="D103" s="202" t="s">
        <v>120</v>
      </c>
      <c r="E103" s="203" t="s">
        <v>410</v>
      </c>
      <c r="F103" s="204" t="s">
        <v>411</v>
      </c>
      <c r="G103" s="205" t="s">
        <v>412</v>
      </c>
      <c r="H103" s="206">
        <v>7.497</v>
      </c>
      <c r="I103" s="207"/>
      <c r="J103" s="208">
        <f>ROUND(I103*H103,2)</f>
        <v>0</v>
      </c>
      <c r="K103" s="204" t="s">
        <v>124</v>
      </c>
      <c r="L103" s="41"/>
      <c r="M103" s="209" t="s">
        <v>19</v>
      </c>
      <c r="N103" s="210" t="s">
        <v>44</v>
      </c>
      <c r="O103" s="77"/>
      <c r="P103" s="211">
        <f>O103*H103</f>
        <v>0</v>
      </c>
      <c r="Q103" s="211">
        <v>1.98</v>
      </c>
      <c r="R103" s="211">
        <f>Q103*H103</f>
        <v>14.844059999999999</v>
      </c>
      <c r="S103" s="211">
        <v>0</v>
      </c>
      <c r="T103" s="212">
        <f>S103*H103</f>
        <v>0</v>
      </c>
      <c r="AR103" s="15" t="s">
        <v>231</v>
      </c>
      <c r="AT103" s="15" t="s">
        <v>120</v>
      </c>
      <c r="AU103" s="15" t="s">
        <v>83</v>
      </c>
      <c r="AY103" s="15" t="s">
        <v>116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5" t="s">
        <v>81</v>
      </c>
      <c r="BK103" s="213">
        <f>ROUND(I103*H103,2)</f>
        <v>0</v>
      </c>
      <c r="BL103" s="15" t="s">
        <v>231</v>
      </c>
      <c r="BM103" s="15" t="s">
        <v>413</v>
      </c>
    </row>
    <row r="104" spans="2:51" s="11" customFormat="1" ht="12">
      <c r="B104" s="230"/>
      <c r="C104" s="231"/>
      <c r="D104" s="232" t="s">
        <v>414</v>
      </c>
      <c r="E104" s="233" t="s">
        <v>19</v>
      </c>
      <c r="F104" s="234" t="s">
        <v>415</v>
      </c>
      <c r="G104" s="231"/>
      <c r="H104" s="235">
        <v>7.497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414</v>
      </c>
      <c r="AU104" s="241" t="s">
        <v>83</v>
      </c>
      <c r="AV104" s="11" t="s">
        <v>83</v>
      </c>
      <c r="AW104" s="11" t="s">
        <v>35</v>
      </c>
      <c r="AX104" s="11" t="s">
        <v>81</v>
      </c>
      <c r="AY104" s="241" t="s">
        <v>116</v>
      </c>
    </row>
    <row r="105" spans="2:65" s="1" customFormat="1" ht="16.5" customHeight="1">
      <c r="B105" s="36"/>
      <c r="C105" s="202" t="s">
        <v>83</v>
      </c>
      <c r="D105" s="202" t="s">
        <v>120</v>
      </c>
      <c r="E105" s="203" t="s">
        <v>416</v>
      </c>
      <c r="F105" s="204" t="s">
        <v>417</v>
      </c>
      <c r="G105" s="205" t="s">
        <v>412</v>
      </c>
      <c r="H105" s="206">
        <v>0.778</v>
      </c>
      <c r="I105" s="207"/>
      <c r="J105" s="208">
        <f>ROUND(I105*H105,2)</f>
        <v>0</v>
      </c>
      <c r="K105" s="204" t="s">
        <v>124</v>
      </c>
      <c r="L105" s="41"/>
      <c r="M105" s="209" t="s">
        <v>19</v>
      </c>
      <c r="N105" s="210" t="s">
        <v>44</v>
      </c>
      <c r="O105" s="77"/>
      <c r="P105" s="211">
        <f>O105*H105</f>
        <v>0</v>
      </c>
      <c r="Q105" s="211">
        <v>2.45329</v>
      </c>
      <c r="R105" s="211">
        <f>Q105*H105</f>
        <v>1.9086596200000001</v>
      </c>
      <c r="S105" s="211">
        <v>0</v>
      </c>
      <c r="T105" s="212">
        <f>S105*H105</f>
        <v>0</v>
      </c>
      <c r="AR105" s="15" t="s">
        <v>231</v>
      </c>
      <c r="AT105" s="15" t="s">
        <v>120</v>
      </c>
      <c r="AU105" s="15" t="s">
        <v>83</v>
      </c>
      <c r="AY105" s="15" t="s">
        <v>116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81</v>
      </c>
      <c r="BK105" s="213">
        <f>ROUND(I105*H105,2)</f>
        <v>0</v>
      </c>
      <c r="BL105" s="15" t="s">
        <v>231</v>
      </c>
      <c r="BM105" s="15" t="s">
        <v>418</v>
      </c>
    </row>
    <row r="106" spans="2:51" s="11" customFormat="1" ht="12">
      <c r="B106" s="230"/>
      <c r="C106" s="231"/>
      <c r="D106" s="232" t="s">
        <v>414</v>
      </c>
      <c r="E106" s="233" t="s">
        <v>19</v>
      </c>
      <c r="F106" s="234" t="s">
        <v>419</v>
      </c>
      <c r="G106" s="231"/>
      <c r="H106" s="235">
        <v>0.778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414</v>
      </c>
      <c r="AU106" s="241" t="s">
        <v>83</v>
      </c>
      <c r="AV106" s="11" t="s">
        <v>83</v>
      </c>
      <c r="AW106" s="11" t="s">
        <v>35</v>
      </c>
      <c r="AX106" s="11" t="s">
        <v>81</v>
      </c>
      <c r="AY106" s="241" t="s">
        <v>116</v>
      </c>
    </row>
    <row r="107" spans="2:65" s="1" customFormat="1" ht="16.5" customHeight="1">
      <c r="B107" s="36"/>
      <c r="C107" s="202" t="s">
        <v>133</v>
      </c>
      <c r="D107" s="202" t="s">
        <v>120</v>
      </c>
      <c r="E107" s="203" t="s">
        <v>420</v>
      </c>
      <c r="F107" s="204" t="s">
        <v>421</v>
      </c>
      <c r="G107" s="205" t="s">
        <v>422</v>
      </c>
      <c r="H107" s="206">
        <v>0.061</v>
      </c>
      <c r="I107" s="207"/>
      <c r="J107" s="208">
        <f>ROUND(I107*H107,2)</f>
        <v>0</v>
      </c>
      <c r="K107" s="204" t="s">
        <v>124</v>
      </c>
      <c r="L107" s="41"/>
      <c r="M107" s="209" t="s">
        <v>19</v>
      </c>
      <c r="N107" s="210" t="s">
        <v>44</v>
      </c>
      <c r="O107" s="77"/>
      <c r="P107" s="211">
        <f>O107*H107</f>
        <v>0</v>
      </c>
      <c r="Q107" s="211">
        <v>1.06017</v>
      </c>
      <c r="R107" s="211">
        <f>Q107*H107</f>
        <v>0.06467037</v>
      </c>
      <c r="S107" s="211">
        <v>0</v>
      </c>
      <c r="T107" s="212">
        <f>S107*H107</f>
        <v>0</v>
      </c>
      <c r="AR107" s="15" t="s">
        <v>231</v>
      </c>
      <c r="AT107" s="15" t="s">
        <v>120</v>
      </c>
      <c r="AU107" s="15" t="s">
        <v>83</v>
      </c>
      <c r="AY107" s="15" t="s">
        <v>116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5" t="s">
        <v>81</v>
      </c>
      <c r="BK107" s="213">
        <f>ROUND(I107*H107,2)</f>
        <v>0</v>
      </c>
      <c r="BL107" s="15" t="s">
        <v>231</v>
      </c>
      <c r="BM107" s="15" t="s">
        <v>423</v>
      </c>
    </row>
    <row r="108" spans="2:51" s="11" customFormat="1" ht="12">
      <c r="B108" s="230"/>
      <c r="C108" s="231"/>
      <c r="D108" s="232" t="s">
        <v>414</v>
      </c>
      <c r="E108" s="233" t="s">
        <v>19</v>
      </c>
      <c r="F108" s="234" t="s">
        <v>424</v>
      </c>
      <c r="G108" s="231"/>
      <c r="H108" s="235">
        <v>0.061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414</v>
      </c>
      <c r="AU108" s="241" t="s">
        <v>83</v>
      </c>
      <c r="AV108" s="11" t="s">
        <v>83</v>
      </c>
      <c r="AW108" s="11" t="s">
        <v>35</v>
      </c>
      <c r="AX108" s="11" t="s">
        <v>81</v>
      </c>
      <c r="AY108" s="241" t="s">
        <v>116</v>
      </c>
    </row>
    <row r="109" spans="2:65" s="1" customFormat="1" ht="22.5" customHeight="1">
      <c r="B109" s="36"/>
      <c r="C109" s="202" t="s">
        <v>231</v>
      </c>
      <c r="D109" s="202" t="s">
        <v>120</v>
      </c>
      <c r="E109" s="203" t="s">
        <v>425</v>
      </c>
      <c r="F109" s="204" t="s">
        <v>426</v>
      </c>
      <c r="G109" s="205" t="s">
        <v>123</v>
      </c>
      <c r="H109" s="206">
        <v>8.6</v>
      </c>
      <c r="I109" s="207"/>
      <c r="J109" s="208">
        <f>ROUND(I109*H109,2)</f>
        <v>0</v>
      </c>
      <c r="K109" s="204" t="s">
        <v>124</v>
      </c>
      <c r="L109" s="41"/>
      <c r="M109" s="209" t="s">
        <v>19</v>
      </c>
      <c r="N109" s="210" t="s">
        <v>44</v>
      </c>
      <c r="O109" s="77"/>
      <c r="P109" s="211">
        <f>O109*H109</f>
        <v>0</v>
      </c>
      <c r="Q109" s="211">
        <v>0.55291</v>
      </c>
      <c r="R109" s="211">
        <f>Q109*H109</f>
        <v>4.755026</v>
      </c>
      <c r="S109" s="211">
        <v>0</v>
      </c>
      <c r="T109" s="212">
        <f>S109*H109</f>
        <v>0</v>
      </c>
      <c r="AR109" s="15" t="s">
        <v>231</v>
      </c>
      <c r="AT109" s="15" t="s">
        <v>120</v>
      </c>
      <c r="AU109" s="15" t="s">
        <v>83</v>
      </c>
      <c r="AY109" s="15" t="s">
        <v>116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5" t="s">
        <v>81</v>
      </c>
      <c r="BK109" s="213">
        <f>ROUND(I109*H109,2)</f>
        <v>0</v>
      </c>
      <c r="BL109" s="15" t="s">
        <v>231</v>
      </c>
      <c r="BM109" s="15" t="s">
        <v>427</v>
      </c>
    </row>
    <row r="110" spans="2:51" s="11" customFormat="1" ht="12">
      <c r="B110" s="230"/>
      <c r="C110" s="231"/>
      <c r="D110" s="232" t="s">
        <v>414</v>
      </c>
      <c r="E110" s="233" t="s">
        <v>19</v>
      </c>
      <c r="F110" s="234" t="s">
        <v>428</v>
      </c>
      <c r="G110" s="231"/>
      <c r="H110" s="235">
        <v>8.6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414</v>
      </c>
      <c r="AU110" s="241" t="s">
        <v>83</v>
      </c>
      <c r="AV110" s="11" t="s">
        <v>83</v>
      </c>
      <c r="AW110" s="11" t="s">
        <v>35</v>
      </c>
      <c r="AX110" s="11" t="s">
        <v>81</v>
      </c>
      <c r="AY110" s="241" t="s">
        <v>116</v>
      </c>
    </row>
    <row r="111" spans="2:63" s="10" customFormat="1" ht="22.8" customHeight="1">
      <c r="B111" s="186"/>
      <c r="C111" s="187"/>
      <c r="D111" s="188" t="s">
        <v>72</v>
      </c>
      <c r="E111" s="200" t="s">
        <v>133</v>
      </c>
      <c r="F111" s="200" t="s">
        <v>429</v>
      </c>
      <c r="G111" s="187"/>
      <c r="H111" s="187"/>
      <c r="I111" s="190"/>
      <c r="J111" s="201">
        <f>BK111</f>
        <v>0</v>
      </c>
      <c r="K111" s="187"/>
      <c r="L111" s="192"/>
      <c r="M111" s="193"/>
      <c r="N111" s="194"/>
      <c r="O111" s="194"/>
      <c r="P111" s="195">
        <f>SUM(P112:P117)</f>
        <v>0</v>
      </c>
      <c r="Q111" s="194"/>
      <c r="R111" s="195">
        <f>SUM(R112:R117)</f>
        <v>0.172425</v>
      </c>
      <c r="S111" s="194"/>
      <c r="T111" s="196">
        <f>SUM(T112:T117)</f>
        <v>0</v>
      </c>
      <c r="AR111" s="197" t="s">
        <v>81</v>
      </c>
      <c r="AT111" s="198" t="s">
        <v>72</v>
      </c>
      <c r="AU111" s="198" t="s">
        <v>81</v>
      </c>
      <c r="AY111" s="197" t="s">
        <v>116</v>
      </c>
      <c r="BK111" s="199">
        <f>SUM(BK112:BK117)</f>
        <v>0</v>
      </c>
    </row>
    <row r="112" spans="2:65" s="1" customFormat="1" ht="16.5" customHeight="1">
      <c r="B112" s="36"/>
      <c r="C112" s="202" t="s">
        <v>144</v>
      </c>
      <c r="D112" s="202" t="s">
        <v>120</v>
      </c>
      <c r="E112" s="203" t="s">
        <v>430</v>
      </c>
      <c r="F112" s="204" t="s">
        <v>431</v>
      </c>
      <c r="G112" s="205" t="s">
        <v>123</v>
      </c>
      <c r="H112" s="206">
        <v>14.525</v>
      </c>
      <c r="I112" s="207"/>
      <c r="J112" s="208">
        <f>ROUND(I112*H112,2)</f>
        <v>0</v>
      </c>
      <c r="K112" s="204" t="s">
        <v>124</v>
      </c>
      <c r="L112" s="41"/>
      <c r="M112" s="209" t="s">
        <v>19</v>
      </c>
      <c r="N112" s="210" t="s">
        <v>44</v>
      </c>
      <c r="O112" s="77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15" t="s">
        <v>231</v>
      </c>
      <c r="AT112" s="15" t="s">
        <v>120</v>
      </c>
      <c r="AU112" s="15" t="s">
        <v>83</v>
      </c>
      <c r="AY112" s="15" t="s">
        <v>116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5" t="s">
        <v>81</v>
      </c>
      <c r="BK112" s="213">
        <f>ROUND(I112*H112,2)</f>
        <v>0</v>
      </c>
      <c r="BL112" s="15" t="s">
        <v>231</v>
      </c>
      <c r="BM112" s="15" t="s">
        <v>432</v>
      </c>
    </row>
    <row r="113" spans="2:51" s="11" customFormat="1" ht="12">
      <c r="B113" s="230"/>
      <c r="C113" s="231"/>
      <c r="D113" s="232" t="s">
        <v>414</v>
      </c>
      <c r="E113" s="233" t="s">
        <v>19</v>
      </c>
      <c r="F113" s="234" t="s">
        <v>433</v>
      </c>
      <c r="G113" s="231"/>
      <c r="H113" s="235">
        <v>3.5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414</v>
      </c>
      <c r="AU113" s="241" t="s">
        <v>83</v>
      </c>
      <c r="AV113" s="11" t="s">
        <v>83</v>
      </c>
      <c r="AW113" s="11" t="s">
        <v>35</v>
      </c>
      <c r="AX113" s="11" t="s">
        <v>73</v>
      </c>
      <c r="AY113" s="241" t="s">
        <v>116</v>
      </c>
    </row>
    <row r="114" spans="2:51" s="11" customFormat="1" ht="12">
      <c r="B114" s="230"/>
      <c r="C114" s="231"/>
      <c r="D114" s="232" t="s">
        <v>414</v>
      </c>
      <c r="E114" s="233" t="s">
        <v>19</v>
      </c>
      <c r="F114" s="234" t="s">
        <v>434</v>
      </c>
      <c r="G114" s="231"/>
      <c r="H114" s="235">
        <v>11.025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414</v>
      </c>
      <c r="AU114" s="241" t="s">
        <v>83</v>
      </c>
      <c r="AV114" s="11" t="s">
        <v>83</v>
      </c>
      <c r="AW114" s="11" t="s">
        <v>35</v>
      </c>
      <c r="AX114" s="11" t="s">
        <v>73</v>
      </c>
      <c r="AY114" s="241" t="s">
        <v>116</v>
      </c>
    </row>
    <row r="115" spans="2:51" s="12" customFormat="1" ht="12">
      <c r="B115" s="242"/>
      <c r="C115" s="243"/>
      <c r="D115" s="232" t="s">
        <v>414</v>
      </c>
      <c r="E115" s="244" t="s">
        <v>19</v>
      </c>
      <c r="F115" s="245" t="s">
        <v>435</v>
      </c>
      <c r="G115" s="243"/>
      <c r="H115" s="246">
        <v>14.525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414</v>
      </c>
      <c r="AU115" s="252" t="s">
        <v>83</v>
      </c>
      <c r="AV115" s="12" t="s">
        <v>231</v>
      </c>
      <c r="AW115" s="12" t="s">
        <v>35</v>
      </c>
      <c r="AX115" s="12" t="s">
        <v>81</v>
      </c>
      <c r="AY115" s="252" t="s">
        <v>116</v>
      </c>
    </row>
    <row r="116" spans="2:65" s="1" customFormat="1" ht="16.5" customHeight="1">
      <c r="B116" s="36"/>
      <c r="C116" s="214" t="s">
        <v>342</v>
      </c>
      <c r="D116" s="214" t="s">
        <v>128</v>
      </c>
      <c r="E116" s="215" t="s">
        <v>436</v>
      </c>
      <c r="F116" s="216" t="s">
        <v>437</v>
      </c>
      <c r="G116" s="217" t="s">
        <v>123</v>
      </c>
      <c r="H116" s="218">
        <v>15.675</v>
      </c>
      <c r="I116" s="219"/>
      <c r="J116" s="220">
        <f>ROUND(I116*H116,2)</f>
        <v>0</v>
      </c>
      <c r="K116" s="216" t="s">
        <v>124</v>
      </c>
      <c r="L116" s="221"/>
      <c r="M116" s="222" t="s">
        <v>19</v>
      </c>
      <c r="N116" s="223" t="s">
        <v>44</v>
      </c>
      <c r="O116" s="77"/>
      <c r="P116" s="211">
        <f>O116*H116</f>
        <v>0</v>
      </c>
      <c r="Q116" s="211">
        <v>0.011</v>
      </c>
      <c r="R116" s="211">
        <f>Q116*H116</f>
        <v>0.172425</v>
      </c>
      <c r="S116" s="211">
        <v>0</v>
      </c>
      <c r="T116" s="212">
        <f>S116*H116</f>
        <v>0</v>
      </c>
      <c r="AR116" s="15" t="s">
        <v>346</v>
      </c>
      <c r="AT116" s="15" t="s">
        <v>128</v>
      </c>
      <c r="AU116" s="15" t="s">
        <v>83</v>
      </c>
      <c r="AY116" s="15" t="s">
        <v>116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5" t="s">
        <v>81</v>
      </c>
      <c r="BK116" s="213">
        <f>ROUND(I116*H116,2)</f>
        <v>0</v>
      </c>
      <c r="BL116" s="15" t="s">
        <v>231</v>
      </c>
      <c r="BM116" s="15" t="s">
        <v>438</v>
      </c>
    </row>
    <row r="117" spans="2:51" s="11" customFormat="1" ht="12">
      <c r="B117" s="230"/>
      <c r="C117" s="231"/>
      <c r="D117" s="232" t="s">
        <v>414</v>
      </c>
      <c r="E117" s="231"/>
      <c r="F117" s="234" t="s">
        <v>439</v>
      </c>
      <c r="G117" s="231"/>
      <c r="H117" s="235">
        <v>15.675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414</v>
      </c>
      <c r="AU117" s="241" t="s">
        <v>83</v>
      </c>
      <c r="AV117" s="11" t="s">
        <v>83</v>
      </c>
      <c r="AW117" s="11" t="s">
        <v>4</v>
      </c>
      <c r="AX117" s="11" t="s">
        <v>81</v>
      </c>
      <c r="AY117" s="241" t="s">
        <v>116</v>
      </c>
    </row>
    <row r="118" spans="2:63" s="10" customFormat="1" ht="22.8" customHeight="1">
      <c r="B118" s="186"/>
      <c r="C118" s="187"/>
      <c r="D118" s="188" t="s">
        <v>72</v>
      </c>
      <c r="E118" s="200" t="s">
        <v>231</v>
      </c>
      <c r="F118" s="200" t="s">
        <v>440</v>
      </c>
      <c r="G118" s="187"/>
      <c r="H118" s="187"/>
      <c r="I118" s="190"/>
      <c r="J118" s="201">
        <f>BK118</f>
        <v>0</v>
      </c>
      <c r="K118" s="187"/>
      <c r="L118" s="192"/>
      <c r="M118" s="193"/>
      <c r="N118" s="194"/>
      <c r="O118" s="194"/>
      <c r="P118" s="195">
        <f>SUM(P119:P129)</f>
        <v>0</v>
      </c>
      <c r="Q118" s="194"/>
      <c r="R118" s="195">
        <f>SUM(R119:R129)</f>
        <v>4.4942790200000005</v>
      </c>
      <c r="S118" s="194"/>
      <c r="T118" s="196">
        <f>SUM(T119:T129)</f>
        <v>0</v>
      </c>
      <c r="AR118" s="197" t="s">
        <v>81</v>
      </c>
      <c r="AT118" s="198" t="s">
        <v>72</v>
      </c>
      <c r="AU118" s="198" t="s">
        <v>81</v>
      </c>
      <c r="AY118" s="197" t="s">
        <v>116</v>
      </c>
      <c r="BK118" s="199">
        <f>SUM(BK119:BK129)</f>
        <v>0</v>
      </c>
    </row>
    <row r="119" spans="2:65" s="1" customFormat="1" ht="22.5" customHeight="1">
      <c r="B119" s="36"/>
      <c r="C119" s="202" t="s">
        <v>157</v>
      </c>
      <c r="D119" s="202" t="s">
        <v>120</v>
      </c>
      <c r="E119" s="203" t="s">
        <v>441</v>
      </c>
      <c r="F119" s="204" t="s">
        <v>442</v>
      </c>
      <c r="G119" s="205" t="s">
        <v>412</v>
      </c>
      <c r="H119" s="206">
        <v>1.767</v>
      </c>
      <c r="I119" s="207"/>
      <c r="J119" s="208">
        <f>ROUND(I119*H119,2)</f>
        <v>0</v>
      </c>
      <c r="K119" s="204" t="s">
        <v>124</v>
      </c>
      <c r="L119" s="41"/>
      <c r="M119" s="209" t="s">
        <v>19</v>
      </c>
      <c r="N119" s="210" t="s">
        <v>44</v>
      </c>
      <c r="O119" s="77"/>
      <c r="P119" s="211">
        <f>O119*H119</f>
        <v>0</v>
      </c>
      <c r="Q119" s="211">
        <v>2.45337</v>
      </c>
      <c r="R119" s="211">
        <f>Q119*H119</f>
        <v>4.33510479</v>
      </c>
      <c r="S119" s="211">
        <v>0</v>
      </c>
      <c r="T119" s="212">
        <f>S119*H119</f>
        <v>0</v>
      </c>
      <c r="AR119" s="15" t="s">
        <v>231</v>
      </c>
      <c r="AT119" s="15" t="s">
        <v>120</v>
      </c>
      <c r="AU119" s="15" t="s">
        <v>83</v>
      </c>
      <c r="AY119" s="15" t="s">
        <v>116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5" t="s">
        <v>81</v>
      </c>
      <c r="BK119" s="213">
        <f>ROUND(I119*H119,2)</f>
        <v>0</v>
      </c>
      <c r="BL119" s="15" t="s">
        <v>231</v>
      </c>
      <c r="BM119" s="15" t="s">
        <v>443</v>
      </c>
    </row>
    <row r="120" spans="2:51" s="11" customFormat="1" ht="12">
      <c r="B120" s="230"/>
      <c r="C120" s="231"/>
      <c r="D120" s="232" t="s">
        <v>414</v>
      </c>
      <c r="E120" s="233" t="s">
        <v>19</v>
      </c>
      <c r="F120" s="234" t="s">
        <v>444</v>
      </c>
      <c r="G120" s="231"/>
      <c r="H120" s="235">
        <v>1.404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414</v>
      </c>
      <c r="AU120" s="241" t="s">
        <v>83</v>
      </c>
      <c r="AV120" s="11" t="s">
        <v>83</v>
      </c>
      <c r="AW120" s="11" t="s">
        <v>35</v>
      </c>
      <c r="AX120" s="11" t="s">
        <v>73</v>
      </c>
      <c r="AY120" s="241" t="s">
        <v>116</v>
      </c>
    </row>
    <row r="121" spans="2:51" s="11" customFormat="1" ht="12">
      <c r="B121" s="230"/>
      <c r="C121" s="231"/>
      <c r="D121" s="232" t="s">
        <v>414</v>
      </c>
      <c r="E121" s="233" t="s">
        <v>19</v>
      </c>
      <c r="F121" s="234" t="s">
        <v>445</v>
      </c>
      <c r="G121" s="231"/>
      <c r="H121" s="235">
        <v>0.363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414</v>
      </c>
      <c r="AU121" s="241" t="s">
        <v>83</v>
      </c>
      <c r="AV121" s="11" t="s">
        <v>83</v>
      </c>
      <c r="AW121" s="11" t="s">
        <v>35</v>
      </c>
      <c r="AX121" s="11" t="s">
        <v>73</v>
      </c>
      <c r="AY121" s="241" t="s">
        <v>116</v>
      </c>
    </row>
    <row r="122" spans="2:51" s="12" customFormat="1" ht="12">
      <c r="B122" s="242"/>
      <c r="C122" s="243"/>
      <c r="D122" s="232" t="s">
        <v>414</v>
      </c>
      <c r="E122" s="244" t="s">
        <v>19</v>
      </c>
      <c r="F122" s="245" t="s">
        <v>435</v>
      </c>
      <c r="G122" s="243"/>
      <c r="H122" s="246">
        <v>1.767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414</v>
      </c>
      <c r="AU122" s="252" t="s">
        <v>83</v>
      </c>
      <c r="AV122" s="12" t="s">
        <v>231</v>
      </c>
      <c r="AW122" s="12" t="s">
        <v>35</v>
      </c>
      <c r="AX122" s="12" t="s">
        <v>81</v>
      </c>
      <c r="AY122" s="252" t="s">
        <v>116</v>
      </c>
    </row>
    <row r="123" spans="2:65" s="1" customFormat="1" ht="16.5" customHeight="1">
      <c r="B123" s="36"/>
      <c r="C123" s="202" t="s">
        <v>346</v>
      </c>
      <c r="D123" s="202" t="s">
        <v>120</v>
      </c>
      <c r="E123" s="203" t="s">
        <v>446</v>
      </c>
      <c r="F123" s="204" t="s">
        <v>447</v>
      </c>
      <c r="G123" s="205" t="s">
        <v>422</v>
      </c>
      <c r="H123" s="206">
        <v>0.139</v>
      </c>
      <c r="I123" s="207"/>
      <c r="J123" s="208">
        <f>ROUND(I123*H123,2)</f>
        <v>0</v>
      </c>
      <c r="K123" s="204" t="s">
        <v>124</v>
      </c>
      <c r="L123" s="41"/>
      <c r="M123" s="209" t="s">
        <v>19</v>
      </c>
      <c r="N123" s="210" t="s">
        <v>44</v>
      </c>
      <c r="O123" s="77"/>
      <c r="P123" s="211">
        <f>O123*H123</f>
        <v>0</v>
      </c>
      <c r="Q123" s="211">
        <v>1.06277</v>
      </c>
      <c r="R123" s="211">
        <f>Q123*H123</f>
        <v>0.14772503</v>
      </c>
      <c r="S123" s="211">
        <v>0</v>
      </c>
      <c r="T123" s="212">
        <f>S123*H123</f>
        <v>0</v>
      </c>
      <c r="AR123" s="15" t="s">
        <v>231</v>
      </c>
      <c r="AT123" s="15" t="s">
        <v>120</v>
      </c>
      <c r="AU123" s="15" t="s">
        <v>83</v>
      </c>
      <c r="AY123" s="15" t="s">
        <v>116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5" t="s">
        <v>81</v>
      </c>
      <c r="BK123" s="213">
        <f>ROUND(I123*H123,2)</f>
        <v>0</v>
      </c>
      <c r="BL123" s="15" t="s">
        <v>231</v>
      </c>
      <c r="BM123" s="15" t="s">
        <v>448</v>
      </c>
    </row>
    <row r="124" spans="2:51" s="11" customFormat="1" ht="12">
      <c r="B124" s="230"/>
      <c r="C124" s="231"/>
      <c r="D124" s="232" t="s">
        <v>414</v>
      </c>
      <c r="E124" s="233" t="s">
        <v>19</v>
      </c>
      <c r="F124" s="234" t="s">
        <v>449</v>
      </c>
      <c r="G124" s="231"/>
      <c r="H124" s="235">
        <v>0.139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414</v>
      </c>
      <c r="AU124" s="241" t="s">
        <v>83</v>
      </c>
      <c r="AV124" s="11" t="s">
        <v>83</v>
      </c>
      <c r="AW124" s="11" t="s">
        <v>35</v>
      </c>
      <c r="AX124" s="11" t="s">
        <v>81</v>
      </c>
      <c r="AY124" s="241" t="s">
        <v>116</v>
      </c>
    </row>
    <row r="125" spans="2:65" s="1" customFormat="1" ht="16.5" customHeight="1">
      <c r="B125" s="36"/>
      <c r="C125" s="202" t="s">
        <v>265</v>
      </c>
      <c r="D125" s="202" t="s">
        <v>120</v>
      </c>
      <c r="E125" s="203" t="s">
        <v>450</v>
      </c>
      <c r="F125" s="204" t="s">
        <v>451</v>
      </c>
      <c r="G125" s="205" t="s">
        <v>123</v>
      </c>
      <c r="H125" s="206">
        <v>1.74</v>
      </c>
      <c r="I125" s="207"/>
      <c r="J125" s="208">
        <f>ROUND(I125*H125,2)</f>
        <v>0</v>
      </c>
      <c r="K125" s="204" t="s">
        <v>124</v>
      </c>
      <c r="L125" s="41"/>
      <c r="M125" s="209" t="s">
        <v>19</v>
      </c>
      <c r="N125" s="210" t="s">
        <v>44</v>
      </c>
      <c r="O125" s="77"/>
      <c r="P125" s="211">
        <f>O125*H125</f>
        <v>0</v>
      </c>
      <c r="Q125" s="211">
        <v>0.00658</v>
      </c>
      <c r="R125" s="211">
        <f>Q125*H125</f>
        <v>0.0114492</v>
      </c>
      <c r="S125" s="211">
        <v>0</v>
      </c>
      <c r="T125" s="212">
        <f>S125*H125</f>
        <v>0</v>
      </c>
      <c r="AR125" s="15" t="s">
        <v>231</v>
      </c>
      <c r="AT125" s="15" t="s">
        <v>120</v>
      </c>
      <c r="AU125" s="15" t="s">
        <v>83</v>
      </c>
      <c r="AY125" s="15" t="s">
        <v>116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5" t="s">
        <v>81</v>
      </c>
      <c r="BK125" s="213">
        <f>ROUND(I125*H125,2)</f>
        <v>0</v>
      </c>
      <c r="BL125" s="15" t="s">
        <v>231</v>
      </c>
      <c r="BM125" s="15" t="s">
        <v>452</v>
      </c>
    </row>
    <row r="126" spans="2:51" s="11" customFormat="1" ht="12">
      <c r="B126" s="230"/>
      <c r="C126" s="231"/>
      <c r="D126" s="232" t="s">
        <v>414</v>
      </c>
      <c r="E126" s="233" t="s">
        <v>19</v>
      </c>
      <c r="F126" s="234" t="s">
        <v>453</v>
      </c>
      <c r="G126" s="231"/>
      <c r="H126" s="235">
        <v>1.08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414</v>
      </c>
      <c r="AU126" s="241" t="s">
        <v>83</v>
      </c>
      <c r="AV126" s="11" t="s">
        <v>83</v>
      </c>
      <c r="AW126" s="11" t="s">
        <v>35</v>
      </c>
      <c r="AX126" s="11" t="s">
        <v>73</v>
      </c>
      <c r="AY126" s="241" t="s">
        <v>116</v>
      </c>
    </row>
    <row r="127" spans="2:51" s="11" customFormat="1" ht="12">
      <c r="B127" s="230"/>
      <c r="C127" s="231"/>
      <c r="D127" s="232" t="s">
        <v>414</v>
      </c>
      <c r="E127" s="233" t="s">
        <v>19</v>
      </c>
      <c r="F127" s="234" t="s">
        <v>454</v>
      </c>
      <c r="G127" s="231"/>
      <c r="H127" s="235">
        <v>0.66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414</v>
      </c>
      <c r="AU127" s="241" t="s">
        <v>83</v>
      </c>
      <c r="AV127" s="11" t="s">
        <v>83</v>
      </c>
      <c r="AW127" s="11" t="s">
        <v>35</v>
      </c>
      <c r="AX127" s="11" t="s">
        <v>73</v>
      </c>
      <c r="AY127" s="241" t="s">
        <v>116</v>
      </c>
    </row>
    <row r="128" spans="2:51" s="12" customFormat="1" ht="12">
      <c r="B128" s="242"/>
      <c r="C128" s="243"/>
      <c r="D128" s="232" t="s">
        <v>414</v>
      </c>
      <c r="E128" s="244" t="s">
        <v>19</v>
      </c>
      <c r="F128" s="245" t="s">
        <v>435</v>
      </c>
      <c r="G128" s="243"/>
      <c r="H128" s="246">
        <v>1.7400000000000002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414</v>
      </c>
      <c r="AU128" s="252" t="s">
        <v>83</v>
      </c>
      <c r="AV128" s="12" t="s">
        <v>231</v>
      </c>
      <c r="AW128" s="12" t="s">
        <v>35</v>
      </c>
      <c r="AX128" s="12" t="s">
        <v>81</v>
      </c>
      <c r="AY128" s="252" t="s">
        <v>116</v>
      </c>
    </row>
    <row r="129" spans="2:65" s="1" customFormat="1" ht="16.5" customHeight="1">
      <c r="B129" s="36"/>
      <c r="C129" s="202" t="s">
        <v>269</v>
      </c>
      <c r="D129" s="202" t="s">
        <v>120</v>
      </c>
      <c r="E129" s="203" t="s">
        <v>455</v>
      </c>
      <c r="F129" s="204" t="s">
        <v>456</v>
      </c>
      <c r="G129" s="205" t="s">
        <v>123</v>
      </c>
      <c r="H129" s="206">
        <v>1.74</v>
      </c>
      <c r="I129" s="207"/>
      <c r="J129" s="208">
        <f>ROUND(I129*H129,2)</f>
        <v>0</v>
      </c>
      <c r="K129" s="204" t="s">
        <v>124</v>
      </c>
      <c r="L129" s="41"/>
      <c r="M129" s="209" t="s">
        <v>19</v>
      </c>
      <c r="N129" s="210" t="s">
        <v>44</v>
      </c>
      <c r="O129" s="77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15" t="s">
        <v>231</v>
      </c>
      <c r="AT129" s="15" t="s">
        <v>120</v>
      </c>
      <c r="AU129" s="15" t="s">
        <v>83</v>
      </c>
      <c r="AY129" s="15" t="s">
        <v>116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5" t="s">
        <v>81</v>
      </c>
      <c r="BK129" s="213">
        <f>ROUND(I129*H129,2)</f>
        <v>0</v>
      </c>
      <c r="BL129" s="15" t="s">
        <v>231</v>
      </c>
      <c r="BM129" s="15" t="s">
        <v>457</v>
      </c>
    </row>
    <row r="130" spans="2:63" s="10" customFormat="1" ht="22.8" customHeight="1">
      <c r="B130" s="186"/>
      <c r="C130" s="187"/>
      <c r="D130" s="188" t="s">
        <v>72</v>
      </c>
      <c r="E130" s="200" t="s">
        <v>342</v>
      </c>
      <c r="F130" s="200" t="s">
        <v>458</v>
      </c>
      <c r="G130" s="187"/>
      <c r="H130" s="187"/>
      <c r="I130" s="190"/>
      <c r="J130" s="201">
        <f>BK130</f>
        <v>0</v>
      </c>
      <c r="K130" s="187"/>
      <c r="L130" s="192"/>
      <c r="M130" s="193"/>
      <c r="N130" s="194"/>
      <c r="O130" s="194"/>
      <c r="P130" s="195">
        <f>SUM(P131:P134)</f>
        <v>0</v>
      </c>
      <c r="Q130" s="194"/>
      <c r="R130" s="195">
        <f>SUM(R131:R134)</f>
        <v>8.072636999999999</v>
      </c>
      <c r="S130" s="194"/>
      <c r="T130" s="196">
        <f>SUM(T131:T134)</f>
        <v>0</v>
      </c>
      <c r="AR130" s="197" t="s">
        <v>81</v>
      </c>
      <c r="AT130" s="198" t="s">
        <v>72</v>
      </c>
      <c r="AU130" s="198" t="s">
        <v>81</v>
      </c>
      <c r="AY130" s="197" t="s">
        <v>116</v>
      </c>
      <c r="BK130" s="199">
        <f>SUM(BK131:BK134)</f>
        <v>0</v>
      </c>
    </row>
    <row r="131" spans="2:65" s="1" customFormat="1" ht="16.5" customHeight="1">
      <c r="B131" s="36"/>
      <c r="C131" s="202" t="s">
        <v>169</v>
      </c>
      <c r="D131" s="202" t="s">
        <v>120</v>
      </c>
      <c r="E131" s="203" t="s">
        <v>459</v>
      </c>
      <c r="F131" s="204" t="s">
        <v>460</v>
      </c>
      <c r="G131" s="205" t="s">
        <v>412</v>
      </c>
      <c r="H131" s="206">
        <v>3.57</v>
      </c>
      <c r="I131" s="207"/>
      <c r="J131" s="208">
        <f>ROUND(I131*H131,2)</f>
        <v>0</v>
      </c>
      <c r="K131" s="204" t="s">
        <v>124</v>
      </c>
      <c r="L131" s="41"/>
      <c r="M131" s="209" t="s">
        <v>19</v>
      </c>
      <c r="N131" s="210" t="s">
        <v>44</v>
      </c>
      <c r="O131" s="77"/>
      <c r="P131" s="211">
        <f>O131*H131</f>
        <v>0</v>
      </c>
      <c r="Q131" s="211">
        <v>2.25634</v>
      </c>
      <c r="R131" s="211">
        <f>Q131*H131</f>
        <v>8.055133799999998</v>
      </c>
      <c r="S131" s="211">
        <v>0</v>
      </c>
      <c r="T131" s="212">
        <f>S131*H131</f>
        <v>0</v>
      </c>
      <c r="AR131" s="15" t="s">
        <v>231</v>
      </c>
      <c r="AT131" s="15" t="s">
        <v>120</v>
      </c>
      <c r="AU131" s="15" t="s">
        <v>83</v>
      </c>
      <c r="AY131" s="15" t="s">
        <v>116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5" t="s">
        <v>81</v>
      </c>
      <c r="BK131" s="213">
        <f>ROUND(I131*H131,2)</f>
        <v>0</v>
      </c>
      <c r="BL131" s="15" t="s">
        <v>231</v>
      </c>
      <c r="BM131" s="15" t="s">
        <v>461</v>
      </c>
    </row>
    <row r="132" spans="2:51" s="11" customFormat="1" ht="12">
      <c r="B132" s="230"/>
      <c r="C132" s="231"/>
      <c r="D132" s="232" t="s">
        <v>414</v>
      </c>
      <c r="E132" s="233" t="s">
        <v>19</v>
      </c>
      <c r="F132" s="234" t="s">
        <v>462</v>
      </c>
      <c r="G132" s="231"/>
      <c r="H132" s="235">
        <v>3.57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414</v>
      </c>
      <c r="AU132" s="241" t="s">
        <v>83</v>
      </c>
      <c r="AV132" s="11" t="s">
        <v>83</v>
      </c>
      <c r="AW132" s="11" t="s">
        <v>35</v>
      </c>
      <c r="AX132" s="11" t="s">
        <v>81</v>
      </c>
      <c r="AY132" s="241" t="s">
        <v>116</v>
      </c>
    </row>
    <row r="133" spans="2:65" s="1" customFormat="1" ht="16.5" customHeight="1">
      <c r="B133" s="36"/>
      <c r="C133" s="214" t="s">
        <v>321</v>
      </c>
      <c r="D133" s="214" t="s">
        <v>128</v>
      </c>
      <c r="E133" s="215" t="s">
        <v>463</v>
      </c>
      <c r="F133" s="216" t="s">
        <v>464</v>
      </c>
      <c r="G133" s="217" t="s">
        <v>123</v>
      </c>
      <c r="H133" s="218">
        <v>43.758</v>
      </c>
      <c r="I133" s="219"/>
      <c r="J133" s="220">
        <f>ROUND(I133*H133,2)</f>
        <v>0</v>
      </c>
      <c r="K133" s="216" t="s">
        <v>124</v>
      </c>
      <c r="L133" s="221"/>
      <c r="M133" s="222" t="s">
        <v>19</v>
      </c>
      <c r="N133" s="223" t="s">
        <v>44</v>
      </c>
      <c r="O133" s="77"/>
      <c r="P133" s="211">
        <f>O133*H133</f>
        <v>0</v>
      </c>
      <c r="Q133" s="211">
        <v>0.0004</v>
      </c>
      <c r="R133" s="211">
        <f>Q133*H133</f>
        <v>0.017503200000000003</v>
      </c>
      <c r="S133" s="211">
        <v>0</v>
      </c>
      <c r="T133" s="212">
        <f>S133*H133</f>
        <v>0</v>
      </c>
      <c r="AR133" s="15" t="s">
        <v>127</v>
      </c>
      <c r="AT133" s="15" t="s">
        <v>128</v>
      </c>
      <c r="AU133" s="15" t="s">
        <v>83</v>
      </c>
      <c r="AY133" s="15" t="s">
        <v>116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5" t="s">
        <v>81</v>
      </c>
      <c r="BK133" s="213">
        <f>ROUND(I133*H133,2)</f>
        <v>0</v>
      </c>
      <c r="BL133" s="15" t="s">
        <v>125</v>
      </c>
      <c r="BM133" s="15" t="s">
        <v>465</v>
      </c>
    </row>
    <row r="134" spans="2:51" s="11" customFormat="1" ht="12">
      <c r="B134" s="230"/>
      <c r="C134" s="231"/>
      <c r="D134" s="232" t="s">
        <v>414</v>
      </c>
      <c r="E134" s="231"/>
      <c r="F134" s="234" t="s">
        <v>466</v>
      </c>
      <c r="G134" s="231"/>
      <c r="H134" s="235">
        <v>43.758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414</v>
      </c>
      <c r="AU134" s="241" t="s">
        <v>83</v>
      </c>
      <c r="AV134" s="11" t="s">
        <v>83</v>
      </c>
      <c r="AW134" s="11" t="s">
        <v>4</v>
      </c>
      <c r="AX134" s="11" t="s">
        <v>81</v>
      </c>
      <c r="AY134" s="241" t="s">
        <v>116</v>
      </c>
    </row>
    <row r="135" spans="2:63" s="10" customFormat="1" ht="22.8" customHeight="1">
      <c r="B135" s="186"/>
      <c r="C135" s="187"/>
      <c r="D135" s="188" t="s">
        <v>72</v>
      </c>
      <c r="E135" s="200" t="s">
        <v>265</v>
      </c>
      <c r="F135" s="200" t="s">
        <v>467</v>
      </c>
      <c r="G135" s="187"/>
      <c r="H135" s="187"/>
      <c r="I135" s="190"/>
      <c r="J135" s="201">
        <f>BK135</f>
        <v>0</v>
      </c>
      <c r="K135" s="187"/>
      <c r="L135" s="192"/>
      <c r="M135" s="193"/>
      <c r="N135" s="194"/>
      <c r="O135" s="194"/>
      <c r="P135" s="195">
        <f>SUM(P136:P140)</f>
        <v>0</v>
      </c>
      <c r="Q135" s="194"/>
      <c r="R135" s="195">
        <f>SUM(R136:R140)</f>
        <v>0</v>
      </c>
      <c r="S135" s="194"/>
      <c r="T135" s="196">
        <f>SUM(T136:T140)</f>
        <v>1.8672</v>
      </c>
      <c r="AR135" s="197" t="s">
        <v>81</v>
      </c>
      <c r="AT135" s="198" t="s">
        <v>72</v>
      </c>
      <c r="AU135" s="198" t="s">
        <v>81</v>
      </c>
      <c r="AY135" s="197" t="s">
        <v>116</v>
      </c>
      <c r="BK135" s="199">
        <f>SUM(BK136:BK140)</f>
        <v>0</v>
      </c>
    </row>
    <row r="136" spans="2:65" s="1" customFormat="1" ht="16.5" customHeight="1">
      <c r="B136" s="36"/>
      <c r="C136" s="202" t="s">
        <v>177</v>
      </c>
      <c r="D136" s="202" t="s">
        <v>120</v>
      </c>
      <c r="E136" s="203" t="s">
        <v>468</v>
      </c>
      <c r="F136" s="204" t="s">
        <v>469</v>
      </c>
      <c r="G136" s="205" t="s">
        <v>412</v>
      </c>
      <c r="H136" s="206">
        <v>0.778</v>
      </c>
      <c r="I136" s="207"/>
      <c r="J136" s="208">
        <f>ROUND(I136*H136,2)</f>
        <v>0</v>
      </c>
      <c r="K136" s="204" t="s">
        <v>124</v>
      </c>
      <c r="L136" s="41"/>
      <c r="M136" s="209" t="s">
        <v>19</v>
      </c>
      <c r="N136" s="210" t="s">
        <v>44</v>
      </c>
      <c r="O136" s="77"/>
      <c r="P136" s="211">
        <f>O136*H136</f>
        <v>0</v>
      </c>
      <c r="Q136" s="211">
        <v>0</v>
      </c>
      <c r="R136" s="211">
        <f>Q136*H136</f>
        <v>0</v>
      </c>
      <c r="S136" s="211">
        <v>2.4</v>
      </c>
      <c r="T136" s="212">
        <f>S136*H136</f>
        <v>1.8672</v>
      </c>
      <c r="AR136" s="15" t="s">
        <v>231</v>
      </c>
      <c r="AT136" s="15" t="s">
        <v>120</v>
      </c>
      <c r="AU136" s="15" t="s">
        <v>83</v>
      </c>
      <c r="AY136" s="15" t="s">
        <v>116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5" t="s">
        <v>81</v>
      </c>
      <c r="BK136" s="213">
        <f>ROUND(I136*H136,2)</f>
        <v>0</v>
      </c>
      <c r="BL136" s="15" t="s">
        <v>231</v>
      </c>
      <c r="BM136" s="15" t="s">
        <v>470</v>
      </c>
    </row>
    <row r="137" spans="2:51" s="11" customFormat="1" ht="12">
      <c r="B137" s="230"/>
      <c r="C137" s="231"/>
      <c r="D137" s="232" t="s">
        <v>414</v>
      </c>
      <c r="E137" s="233" t="s">
        <v>19</v>
      </c>
      <c r="F137" s="234" t="s">
        <v>419</v>
      </c>
      <c r="G137" s="231"/>
      <c r="H137" s="235">
        <v>0.778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414</v>
      </c>
      <c r="AU137" s="241" t="s">
        <v>83</v>
      </c>
      <c r="AV137" s="11" t="s">
        <v>83</v>
      </c>
      <c r="AW137" s="11" t="s">
        <v>35</v>
      </c>
      <c r="AX137" s="11" t="s">
        <v>73</v>
      </c>
      <c r="AY137" s="241" t="s">
        <v>116</v>
      </c>
    </row>
    <row r="138" spans="2:51" s="12" customFormat="1" ht="12">
      <c r="B138" s="242"/>
      <c r="C138" s="243"/>
      <c r="D138" s="232" t="s">
        <v>414</v>
      </c>
      <c r="E138" s="244" t="s">
        <v>19</v>
      </c>
      <c r="F138" s="245" t="s">
        <v>435</v>
      </c>
      <c r="G138" s="243"/>
      <c r="H138" s="246">
        <v>0.778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414</v>
      </c>
      <c r="AU138" s="252" t="s">
        <v>83</v>
      </c>
      <c r="AV138" s="12" t="s">
        <v>231</v>
      </c>
      <c r="AW138" s="12" t="s">
        <v>35</v>
      </c>
      <c r="AX138" s="12" t="s">
        <v>81</v>
      </c>
      <c r="AY138" s="252" t="s">
        <v>116</v>
      </c>
    </row>
    <row r="139" spans="2:65" s="1" customFormat="1" ht="16.5" customHeight="1">
      <c r="B139" s="36"/>
      <c r="C139" s="202" t="s">
        <v>325</v>
      </c>
      <c r="D139" s="202" t="s">
        <v>120</v>
      </c>
      <c r="E139" s="203" t="s">
        <v>471</v>
      </c>
      <c r="F139" s="204" t="s">
        <v>472</v>
      </c>
      <c r="G139" s="205" t="s">
        <v>131</v>
      </c>
      <c r="H139" s="206">
        <v>7.2</v>
      </c>
      <c r="I139" s="207"/>
      <c r="J139" s="208">
        <f>ROUND(I139*H139,2)</f>
        <v>0</v>
      </c>
      <c r="K139" s="204" t="s">
        <v>124</v>
      </c>
      <c r="L139" s="41"/>
      <c r="M139" s="209" t="s">
        <v>19</v>
      </c>
      <c r="N139" s="210" t="s">
        <v>44</v>
      </c>
      <c r="O139" s="77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15" t="s">
        <v>231</v>
      </c>
      <c r="AT139" s="15" t="s">
        <v>120</v>
      </c>
      <c r="AU139" s="15" t="s">
        <v>83</v>
      </c>
      <c r="AY139" s="15" t="s">
        <v>116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81</v>
      </c>
      <c r="BK139" s="213">
        <f>ROUND(I139*H139,2)</f>
        <v>0</v>
      </c>
      <c r="BL139" s="15" t="s">
        <v>231</v>
      </c>
      <c r="BM139" s="15" t="s">
        <v>473</v>
      </c>
    </row>
    <row r="140" spans="2:51" s="11" customFormat="1" ht="12">
      <c r="B140" s="230"/>
      <c r="C140" s="231"/>
      <c r="D140" s="232" t="s">
        <v>414</v>
      </c>
      <c r="E140" s="233" t="s">
        <v>19</v>
      </c>
      <c r="F140" s="234" t="s">
        <v>474</v>
      </c>
      <c r="G140" s="231"/>
      <c r="H140" s="235">
        <v>7.2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414</v>
      </c>
      <c r="AU140" s="241" t="s">
        <v>83</v>
      </c>
      <c r="AV140" s="11" t="s">
        <v>83</v>
      </c>
      <c r="AW140" s="11" t="s">
        <v>35</v>
      </c>
      <c r="AX140" s="11" t="s">
        <v>81</v>
      </c>
      <c r="AY140" s="241" t="s">
        <v>116</v>
      </c>
    </row>
    <row r="141" spans="2:63" s="10" customFormat="1" ht="22.8" customHeight="1">
      <c r="B141" s="186"/>
      <c r="C141" s="187"/>
      <c r="D141" s="188" t="s">
        <v>72</v>
      </c>
      <c r="E141" s="200" t="s">
        <v>475</v>
      </c>
      <c r="F141" s="200" t="s">
        <v>476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SUM(P142:P145)</f>
        <v>0</v>
      </c>
      <c r="Q141" s="194"/>
      <c r="R141" s="195">
        <f>SUM(R142:R145)</f>
        <v>0</v>
      </c>
      <c r="S141" s="194"/>
      <c r="T141" s="196">
        <f>SUM(T142:T145)</f>
        <v>0</v>
      </c>
      <c r="AR141" s="197" t="s">
        <v>81</v>
      </c>
      <c r="AT141" s="198" t="s">
        <v>72</v>
      </c>
      <c r="AU141" s="198" t="s">
        <v>81</v>
      </c>
      <c r="AY141" s="197" t="s">
        <v>116</v>
      </c>
      <c r="BK141" s="199">
        <f>SUM(BK142:BK145)</f>
        <v>0</v>
      </c>
    </row>
    <row r="142" spans="2:65" s="1" customFormat="1" ht="22.5" customHeight="1">
      <c r="B142" s="36"/>
      <c r="C142" s="202" t="s">
        <v>8</v>
      </c>
      <c r="D142" s="202" t="s">
        <v>120</v>
      </c>
      <c r="E142" s="203" t="s">
        <v>477</v>
      </c>
      <c r="F142" s="204" t="s">
        <v>478</v>
      </c>
      <c r="G142" s="205" t="s">
        <v>422</v>
      </c>
      <c r="H142" s="206">
        <v>1.867</v>
      </c>
      <c r="I142" s="207"/>
      <c r="J142" s="208">
        <f>ROUND(I142*H142,2)</f>
        <v>0</v>
      </c>
      <c r="K142" s="204" t="s">
        <v>124</v>
      </c>
      <c r="L142" s="41"/>
      <c r="M142" s="209" t="s">
        <v>19</v>
      </c>
      <c r="N142" s="210" t="s">
        <v>44</v>
      </c>
      <c r="O142" s="77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15" t="s">
        <v>231</v>
      </c>
      <c r="AT142" s="15" t="s">
        <v>120</v>
      </c>
      <c r="AU142" s="15" t="s">
        <v>83</v>
      </c>
      <c r="AY142" s="15" t="s">
        <v>116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5" t="s">
        <v>81</v>
      </c>
      <c r="BK142" s="213">
        <f>ROUND(I142*H142,2)</f>
        <v>0</v>
      </c>
      <c r="BL142" s="15" t="s">
        <v>231</v>
      </c>
      <c r="BM142" s="15" t="s">
        <v>479</v>
      </c>
    </row>
    <row r="143" spans="2:65" s="1" customFormat="1" ht="16.5" customHeight="1">
      <c r="B143" s="36"/>
      <c r="C143" s="202" t="s">
        <v>125</v>
      </c>
      <c r="D143" s="202" t="s">
        <v>120</v>
      </c>
      <c r="E143" s="203" t="s">
        <v>480</v>
      </c>
      <c r="F143" s="204" t="s">
        <v>481</v>
      </c>
      <c r="G143" s="205" t="s">
        <v>422</v>
      </c>
      <c r="H143" s="206">
        <v>1.867</v>
      </c>
      <c r="I143" s="207"/>
      <c r="J143" s="208">
        <f>ROUND(I143*H143,2)</f>
        <v>0</v>
      </c>
      <c r="K143" s="204" t="s">
        <v>124</v>
      </c>
      <c r="L143" s="41"/>
      <c r="M143" s="209" t="s">
        <v>19</v>
      </c>
      <c r="N143" s="210" t="s">
        <v>44</v>
      </c>
      <c r="O143" s="77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15" t="s">
        <v>231</v>
      </c>
      <c r="AT143" s="15" t="s">
        <v>120</v>
      </c>
      <c r="AU143" s="15" t="s">
        <v>83</v>
      </c>
      <c r="AY143" s="15" t="s">
        <v>116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5" t="s">
        <v>81</v>
      </c>
      <c r="BK143" s="213">
        <f>ROUND(I143*H143,2)</f>
        <v>0</v>
      </c>
      <c r="BL143" s="15" t="s">
        <v>231</v>
      </c>
      <c r="BM143" s="15" t="s">
        <v>482</v>
      </c>
    </row>
    <row r="144" spans="2:65" s="1" customFormat="1" ht="22.5" customHeight="1">
      <c r="B144" s="36"/>
      <c r="C144" s="202" t="s">
        <v>282</v>
      </c>
      <c r="D144" s="202" t="s">
        <v>120</v>
      </c>
      <c r="E144" s="203" t="s">
        <v>483</v>
      </c>
      <c r="F144" s="204" t="s">
        <v>484</v>
      </c>
      <c r="G144" s="205" t="s">
        <v>422</v>
      </c>
      <c r="H144" s="206">
        <v>1.867</v>
      </c>
      <c r="I144" s="207"/>
      <c r="J144" s="208">
        <f>ROUND(I144*H144,2)</f>
        <v>0</v>
      </c>
      <c r="K144" s="204" t="s">
        <v>124</v>
      </c>
      <c r="L144" s="41"/>
      <c r="M144" s="209" t="s">
        <v>19</v>
      </c>
      <c r="N144" s="210" t="s">
        <v>44</v>
      </c>
      <c r="O144" s="77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15" t="s">
        <v>231</v>
      </c>
      <c r="AT144" s="15" t="s">
        <v>120</v>
      </c>
      <c r="AU144" s="15" t="s">
        <v>83</v>
      </c>
      <c r="AY144" s="15" t="s">
        <v>116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5" t="s">
        <v>81</v>
      </c>
      <c r="BK144" s="213">
        <f>ROUND(I144*H144,2)</f>
        <v>0</v>
      </c>
      <c r="BL144" s="15" t="s">
        <v>231</v>
      </c>
      <c r="BM144" s="15" t="s">
        <v>485</v>
      </c>
    </row>
    <row r="145" spans="2:65" s="1" customFormat="1" ht="22.5" customHeight="1">
      <c r="B145" s="36"/>
      <c r="C145" s="202" t="s">
        <v>332</v>
      </c>
      <c r="D145" s="202" t="s">
        <v>120</v>
      </c>
      <c r="E145" s="203" t="s">
        <v>486</v>
      </c>
      <c r="F145" s="204" t="s">
        <v>487</v>
      </c>
      <c r="G145" s="205" t="s">
        <v>422</v>
      </c>
      <c r="H145" s="206">
        <v>1.867</v>
      </c>
      <c r="I145" s="207"/>
      <c r="J145" s="208">
        <f>ROUND(I145*H145,2)</f>
        <v>0</v>
      </c>
      <c r="K145" s="204" t="s">
        <v>124</v>
      </c>
      <c r="L145" s="41"/>
      <c r="M145" s="209" t="s">
        <v>19</v>
      </c>
      <c r="N145" s="210" t="s">
        <v>44</v>
      </c>
      <c r="O145" s="77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15" t="s">
        <v>231</v>
      </c>
      <c r="AT145" s="15" t="s">
        <v>120</v>
      </c>
      <c r="AU145" s="15" t="s">
        <v>83</v>
      </c>
      <c r="AY145" s="15" t="s">
        <v>116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5" t="s">
        <v>81</v>
      </c>
      <c r="BK145" s="213">
        <f>ROUND(I145*H145,2)</f>
        <v>0</v>
      </c>
      <c r="BL145" s="15" t="s">
        <v>231</v>
      </c>
      <c r="BM145" s="15" t="s">
        <v>488</v>
      </c>
    </row>
    <row r="146" spans="2:63" s="10" customFormat="1" ht="22.8" customHeight="1">
      <c r="B146" s="186"/>
      <c r="C146" s="187"/>
      <c r="D146" s="188" t="s">
        <v>72</v>
      </c>
      <c r="E146" s="200" t="s">
        <v>489</v>
      </c>
      <c r="F146" s="200" t="s">
        <v>490</v>
      </c>
      <c r="G146" s="187"/>
      <c r="H146" s="187"/>
      <c r="I146" s="190"/>
      <c r="J146" s="201">
        <f>BK146</f>
        <v>0</v>
      </c>
      <c r="K146" s="187"/>
      <c r="L146" s="192"/>
      <c r="M146" s="193"/>
      <c r="N146" s="194"/>
      <c r="O146" s="194"/>
      <c r="P146" s="195">
        <f>P147</f>
        <v>0</v>
      </c>
      <c r="Q146" s="194"/>
      <c r="R146" s="195">
        <f>R147</f>
        <v>0</v>
      </c>
      <c r="S146" s="194"/>
      <c r="T146" s="196">
        <f>T147</f>
        <v>0</v>
      </c>
      <c r="AR146" s="197" t="s">
        <v>81</v>
      </c>
      <c r="AT146" s="198" t="s">
        <v>72</v>
      </c>
      <c r="AU146" s="198" t="s">
        <v>81</v>
      </c>
      <c r="AY146" s="197" t="s">
        <v>116</v>
      </c>
      <c r="BK146" s="199">
        <f>BK147</f>
        <v>0</v>
      </c>
    </row>
    <row r="147" spans="2:65" s="1" customFormat="1" ht="22.5" customHeight="1">
      <c r="B147" s="36"/>
      <c r="C147" s="202" t="s">
        <v>200</v>
      </c>
      <c r="D147" s="202" t="s">
        <v>120</v>
      </c>
      <c r="E147" s="203" t="s">
        <v>491</v>
      </c>
      <c r="F147" s="204" t="s">
        <v>492</v>
      </c>
      <c r="G147" s="205" t="s">
        <v>422</v>
      </c>
      <c r="H147" s="206">
        <v>34.304</v>
      </c>
      <c r="I147" s="207"/>
      <c r="J147" s="208">
        <f>ROUND(I147*H147,2)</f>
        <v>0</v>
      </c>
      <c r="K147" s="204" t="s">
        <v>124</v>
      </c>
      <c r="L147" s="41"/>
      <c r="M147" s="209" t="s">
        <v>19</v>
      </c>
      <c r="N147" s="210" t="s">
        <v>44</v>
      </c>
      <c r="O147" s="77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15" t="s">
        <v>231</v>
      </c>
      <c r="AT147" s="15" t="s">
        <v>120</v>
      </c>
      <c r="AU147" s="15" t="s">
        <v>83</v>
      </c>
      <c r="AY147" s="15" t="s">
        <v>116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5" t="s">
        <v>81</v>
      </c>
      <c r="BK147" s="213">
        <f>ROUND(I147*H147,2)</f>
        <v>0</v>
      </c>
      <c r="BL147" s="15" t="s">
        <v>231</v>
      </c>
      <c r="BM147" s="15" t="s">
        <v>493</v>
      </c>
    </row>
    <row r="148" spans="2:63" s="10" customFormat="1" ht="25.9" customHeight="1">
      <c r="B148" s="186"/>
      <c r="C148" s="187"/>
      <c r="D148" s="188" t="s">
        <v>72</v>
      </c>
      <c r="E148" s="189" t="s">
        <v>114</v>
      </c>
      <c r="F148" s="189" t="s">
        <v>115</v>
      </c>
      <c r="G148" s="187"/>
      <c r="H148" s="187"/>
      <c r="I148" s="190"/>
      <c r="J148" s="191">
        <f>BK148</f>
        <v>0</v>
      </c>
      <c r="K148" s="187"/>
      <c r="L148" s="192"/>
      <c r="M148" s="193"/>
      <c r="N148" s="194"/>
      <c r="O148" s="194"/>
      <c r="P148" s="195">
        <f>P149+P170+P172+P186+P206+P222+P238+P243+P249</f>
        <v>0</v>
      </c>
      <c r="Q148" s="194"/>
      <c r="R148" s="195">
        <f>R149+R170+R172+R186+R206+R222+R238+R243+R249</f>
        <v>5.47931273</v>
      </c>
      <c r="S148" s="194"/>
      <c r="T148" s="196">
        <f>T149+T170+T172+T186+T206+T222+T238+T243+T249</f>
        <v>0</v>
      </c>
      <c r="AR148" s="197" t="s">
        <v>83</v>
      </c>
      <c r="AT148" s="198" t="s">
        <v>72</v>
      </c>
      <c r="AU148" s="198" t="s">
        <v>73</v>
      </c>
      <c r="AY148" s="197" t="s">
        <v>116</v>
      </c>
      <c r="BK148" s="199">
        <f>BK149+BK170+BK172+BK186+BK206+BK222+BK238+BK243+BK249</f>
        <v>0</v>
      </c>
    </row>
    <row r="149" spans="2:63" s="10" customFormat="1" ht="22.8" customHeight="1">
      <c r="B149" s="186"/>
      <c r="C149" s="187"/>
      <c r="D149" s="188" t="s">
        <v>72</v>
      </c>
      <c r="E149" s="200" t="s">
        <v>117</v>
      </c>
      <c r="F149" s="200" t="s">
        <v>118</v>
      </c>
      <c r="G149" s="187"/>
      <c r="H149" s="187"/>
      <c r="I149" s="190"/>
      <c r="J149" s="201">
        <f>BK149</f>
        <v>0</v>
      </c>
      <c r="K149" s="187"/>
      <c r="L149" s="192"/>
      <c r="M149" s="193"/>
      <c r="N149" s="194"/>
      <c r="O149" s="194"/>
      <c r="P149" s="195">
        <f>SUM(P150:P169)</f>
        <v>0</v>
      </c>
      <c r="Q149" s="194"/>
      <c r="R149" s="195">
        <f>SUM(R150:R169)</f>
        <v>0.30385140999999993</v>
      </c>
      <c r="S149" s="194"/>
      <c r="T149" s="196">
        <f>SUM(T150:T169)</f>
        <v>0</v>
      </c>
      <c r="AR149" s="197" t="s">
        <v>83</v>
      </c>
      <c r="AT149" s="198" t="s">
        <v>72</v>
      </c>
      <c r="AU149" s="198" t="s">
        <v>81</v>
      </c>
      <c r="AY149" s="197" t="s">
        <v>116</v>
      </c>
      <c r="BK149" s="199">
        <f>SUM(BK150:BK169)</f>
        <v>0</v>
      </c>
    </row>
    <row r="150" spans="2:65" s="1" customFormat="1" ht="22.5" customHeight="1">
      <c r="B150" s="36"/>
      <c r="C150" s="202" t="s">
        <v>364</v>
      </c>
      <c r="D150" s="202" t="s">
        <v>120</v>
      </c>
      <c r="E150" s="203" t="s">
        <v>494</v>
      </c>
      <c r="F150" s="204" t="s">
        <v>495</v>
      </c>
      <c r="G150" s="205" t="s">
        <v>123</v>
      </c>
      <c r="H150" s="206">
        <v>39.78</v>
      </c>
      <c r="I150" s="207"/>
      <c r="J150" s="208">
        <f>ROUND(I150*H150,2)</f>
        <v>0</v>
      </c>
      <c r="K150" s="204" t="s">
        <v>124</v>
      </c>
      <c r="L150" s="41"/>
      <c r="M150" s="209" t="s">
        <v>19</v>
      </c>
      <c r="N150" s="210" t="s">
        <v>44</v>
      </c>
      <c r="O150" s="77"/>
      <c r="P150" s="211">
        <f>O150*H150</f>
        <v>0</v>
      </c>
      <c r="Q150" s="211">
        <v>0.0003</v>
      </c>
      <c r="R150" s="211">
        <f>Q150*H150</f>
        <v>0.011933999999999998</v>
      </c>
      <c r="S150" s="211">
        <v>0</v>
      </c>
      <c r="T150" s="212">
        <f>S150*H150</f>
        <v>0</v>
      </c>
      <c r="AR150" s="15" t="s">
        <v>125</v>
      </c>
      <c r="AT150" s="15" t="s">
        <v>120</v>
      </c>
      <c r="AU150" s="15" t="s">
        <v>83</v>
      </c>
      <c r="AY150" s="15" t="s">
        <v>116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81</v>
      </c>
      <c r="BK150" s="213">
        <f>ROUND(I150*H150,2)</f>
        <v>0</v>
      </c>
      <c r="BL150" s="15" t="s">
        <v>125</v>
      </c>
      <c r="BM150" s="15" t="s">
        <v>496</v>
      </c>
    </row>
    <row r="151" spans="2:51" s="11" customFormat="1" ht="12">
      <c r="B151" s="230"/>
      <c r="C151" s="231"/>
      <c r="D151" s="232" t="s">
        <v>414</v>
      </c>
      <c r="E151" s="233" t="s">
        <v>19</v>
      </c>
      <c r="F151" s="234" t="s">
        <v>497</v>
      </c>
      <c r="G151" s="231"/>
      <c r="H151" s="235">
        <v>39.78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414</v>
      </c>
      <c r="AU151" s="241" t="s">
        <v>83</v>
      </c>
      <c r="AV151" s="11" t="s">
        <v>83</v>
      </c>
      <c r="AW151" s="11" t="s">
        <v>35</v>
      </c>
      <c r="AX151" s="11" t="s">
        <v>81</v>
      </c>
      <c r="AY151" s="241" t="s">
        <v>116</v>
      </c>
    </row>
    <row r="152" spans="2:65" s="1" customFormat="1" ht="16.5" customHeight="1">
      <c r="B152" s="36"/>
      <c r="C152" s="214" t="s">
        <v>7</v>
      </c>
      <c r="D152" s="214" t="s">
        <v>128</v>
      </c>
      <c r="E152" s="215" t="s">
        <v>498</v>
      </c>
      <c r="F152" s="216" t="s">
        <v>499</v>
      </c>
      <c r="G152" s="217" t="s">
        <v>123</v>
      </c>
      <c r="H152" s="218">
        <v>41.769</v>
      </c>
      <c r="I152" s="219"/>
      <c r="J152" s="220">
        <f>ROUND(I152*H152,2)</f>
        <v>0</v>
      </c>
      <c r="K152" s="216" t="s">
        <v>124</v>
      </c>
      <c r="L152" s="221"/>
      <c r="M152" s="222" t="s">
        <v>19</v>
      </c>
      <c r="N152" s="223" t="s">
        <v>44</v>
      </c>
      <c r="O152" s="77"/>
      <c r="P152" s="211">
        <f>O152*H152</f>
        <v>0</v>
      </c>
      <c r="Q152" s="211">
        <v>0.0025</v>
      </c>
      <c r="R152" s="211">
        <f>Q152*H152</f>
        <v>0.1044225</v>
      </c>
      <c r="S152" s="211">
        <v>0</v>
      </c>
      <c r="T152" s="212">
        <f>S152*H152</f>
        <v>0</v>
      </c>
      <c r="AR152" s="15" t="s">
        <v>127</v>
      </c>
      <c r="AT152" s="15" t="s">
        <v>128</v>
      </c>
      <c r="AU152" s="15" t="s">
        <v>83</v>
      </c>
      <c r="AY152" s="15" t="s">
        <v>116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5" t="s">
        <v>81</v>
      </c>
      <c r="BK152" s="213">
        <f>ROUND(I152*H152,2)</f>
        <v>0</v>
      </c>
      <c r="BL152" s="15" t="s">
        <v>125</v>
      </c>
      <c r="BM152" s="15" t="s">
        <v>500</v>
      </c>
    </row>
    <row r="153" spans="2:51" s="11" customFormat="1" ht="12">
      <c r="B153" s="230"/>
      <c r="C153" s="231"/>
      <c r="D153" s="232" t="s">
        <v>414</v>
      </c>
      <c r="E153" s="233" t="s">
        <v>19</v>
      </c>
      <c r="F153" s="234" t="s">
        <v>501</v>
      </c>
      <c r="G153" s="231"/>
      <c r="H153" s="235">
        <v>39.78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414</v>
      </c>
      <c r="AU153" s="241" t="s">
        <v>83</v>
      </c>
      <c r="AV153" s="11" t="s">
        <v>83</v>
      </c>
      <c r="AW153" s="11" t="s">
        <v>35</v>
      </c>
      <c r="AX153" s="11" t="s">
        <v>81</v>
      </c>
      <c r="AY153" s="241" t="s">
        <v>116</v>
      </c>
    </row>
    <row r="154" spans="2:51" s="11" customFormat="1" ht="12">
      <c r="B154" s="230"/>
      <c r="C154" s="231"/>
      <c r="D154" s="232" t="s">
        <v>414</v>
      </c>
      <c r="E154" s="231"/>
      <c r="F154" s="234" t="s">
        <v>502</v>
      </c>
      <c r="G154" s="231"/>
      <c r="H154" s="235">
        <v>41.769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414</v>
      </c>
      <c r="AU154" s="241" t="s">
        <v>83</v>
      </c>
      <c r="AV154" s="11" t="s">
        <v>83</v>
      </c>
      <c r="AW154" s="11" t="s">
        <v>4</v>
      </c>
      <c r="AX154" s="11" t="s">
        <v>81</v>
      </c>
      <c r="AY154" s="241" t="s">
        <v>116</v>
      </c>
    </row>
    <row r="155" spans="2:65" s="1" customFormat="1" ht="22.5" customHeight="1">
      <c r="B155" s="36"/>
      <c r="C155" s="202" t="s">
        <v>360</v>
      </c>
      <c r="D155" s="202" t="s">
        <v>120</v>
      </c>
      <c r="E155" s="203" t="s">
        <v>503</v>
      </c>
      <c r="F155" s="204" t="s">
        <v>504</v>
      </c>
      <c r="G155" s="205" t="s">
        <v>123</v>
      </c>
      <c r="H155" s="206">
        <v>39.78</v>
      </c>
      <c r="I155" s="207"/>
      <c r="J155" s="208">
        <f>ROUND(I155*H155,2)</f>
        <v>0</v>
      </c>
      <c r="K155" s="204" t="s">
        <v>124</v>
      </c>
      <c r="L155" s="41"/>
      <c r="M155" s="209" t="s">
        <v>19</v>
      </c>
      <c r="N155" s="210" t="s">
        <v>44</v>
      </c>
      <c r="O155" s="77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15" t="s">
        <v>125</v>
      </c>
      <c r="AT155" s="15" t="s">
        <v>120</v>
      </c>
      <c r="AU155" s="15" t="s">
        <v>83</v>
      </c>
      <c r="AY155" s="15" t="s">
        <v>116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5" t="s">
        <v>81</v>
      </c>
      <c r="BK155" s="213">
        <f>ROUND(I155*H155,2)</f>
        <v>0</v>
      </c>
      <c r="BL155" s="15" t="s">
        <v>125</v>
      </c>
      <c r="BM155" s="15" t="s">
        <v>505</v>
      </c>
    </row>
    <row r="156" spans="2:65" s="1" customFormat="1" ht="16.5" customHeight="1">
      <c r="B156" s="36"/>
      <c r="C156" s="214" t="s">
        <v>216</v>
      </c>
      <c r="D156" s="214" t="s">
        <v>128</v>
      </c>
      <c r="E156" s="215" t="s">
        <v>506</v>
      </c>
      <c r="F156" s="216" t="s">
        <v>507</v>
      </c>
      <c r="G156" s="217" t="s">
        <v>123</v>
      </c>
      <c r="H156" s="218">
        <v>41.77</v>
      </c>
      <c r="I156" s="219"/>
      <c r="J156" s="220">
        <f>ROUND(I156*H156,2)</f>
        <v>0</v>
      </c>
      <c r="K156" s="216" t="s">
        <v>124</v>
      </c>
      <c r="L156" s="221"/>
      <c r="M156" s="222" t="s">
        <v>19</v>
      </c>
      <c r="N156" s="223" t="s">
        <v>44</v>
      </c>
      <c r="O156" s="77"/>
      <c r="P156" s="211">
        <f>O156*H156</f>
        <v>0</v>
      </c>
      <c r="Q156" s="211">
        <v>0.0024</v>
      </c>
      <c r="R156" s="211">
        <f>Q156*H156</f>
        <v>0.100248</v>
      </c>
      <c r="S156" s="211">
        <v>0</v>
      </c>
      <c r="T156" s="212">
        <f>S156*H156</f>
        <v>0</v>
      </c>
      <c r="AR156" s="15" t="s">
        <v>127</v>
      </c>
      <c r="AT156" s="15" t="s">
        <v>128</v>
      </c>
      <c r="AU156" s="15" t="s">
        <v>83</v>
      </c>
      <c r="AY156" s="15" t="s">
        <v>116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5" t="s">
        <v>81</v>
      </c>
      <c r="BK156" s="213">
        <f>ROUND(I156*H156,2)</f>
        <v>0</v>
      </c>
      <c r="BL156" s="15" t="s">
        <v>125</v>
      </c>
      <c r="BM156" s="15" t="s">
        <v>508</v>
      </c>
    </row>
    <row r="157" spans="2:65" s="1" customFormat="1" ht="16.5" customHeight="1">
      <c r="B157" s="36"/>
      <c r="C157" s="202" t="s">
        <v>221</v>
      </c>
      <c r="D157" s="202" t="s">
        <v>120</v>
      </c>
      <c r="E157" s="203" t="s">
        <v>509</v>
      </c>
      <c r="F157" s="204" t="s">
        <v>510</v>
      </c>
      <c r="G157" s="205" t="s">
        <v>123</v>
      </c>
      <c r="H157" s="206">
        <v>32.13</v>
      </c>
      <c r="I157" s="207"/>
      <c r="J157" s="208">
        <f>ROUND(I157*H157,2)</f>
        <v>0</v>
      </c>
      <c r="K157" s="204" t="s">
        <v>124</v>
      </c>
      <c r="L157" s="41"/>
      <c r="M157" s="209" t="s">
        <v>19</v>
      </c>
      <c r="N157" s="210" t="s">
        <v>44</v>
      </c>
      <c r="O157" s="77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15" t="s">
        <v>125</v>
      </c>
      <c r="AT157" s="15" t="s">
        <v>120</v>
      </c>
      <c r="AU157" s="15" t="s">
        <v>83</v>
      </c>
      <c r="AY157" s="15" t="s">
        <v>116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5" t="s">
        <v>81</v>
      </c>
      <c r="BK157" s="213">
        <f>ROUND(I157*H157,2)</f>
        <v>0</v>
      </c>
      <c r="BL157" s="15" t="s">
        <v>125</v>
      </c>
      <c r="BM157" s="15" t="s">
        <v>511</v>
      </c>
    </row>
    <row r="158" spans="2:51" s="11" customFormat="1" ht="12">
      <c r="B158" s="230"/>
      <c r="C158" s="231"/>
      <c r="D158" s="232" t="s">
        <v>414</v>
      </c>
      <c r="E158" s="233" t="s">
        <v>19</v>
      </c>
      <c r="F158" s="234" t="s">
        <v>512</v>
      </c>
      <c r="G158" s="231"/>
      <c r="H158" s="235">
        <v>32.13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414</v>
      </c>
      <c r="AU158" s="241" t="s">
        <v>83</v>
      </c>
      <c r="AV158" s="11" t="s">
        <v>83</v>
      </c>
      <c r="AW158" s="11" t="s">
        <v>35</v>
      </c>
      <c r="AX158" s="11" t="s">
        <v>81</v>
      </c>
      <c r="AY158" s="241" t="s">
        <v>116</v>
      </c>
    </row>
    <row r="159" spans="2:65" s="1" customFormat="1" ht="16.5" customHeight="1">
      <c r="B159" s="36"/>
      <c r="C159" s="214" t="s">
        <v>295</v>
      </c>
      <c r="D159" s="214" t="s">
        <v>128</v>
      </c>
      <c r="E159" s="215" t="s">
        <v>513</v>
      </c>
      <c r="F159" s="216" t="s">
        <v>514</v>
      </c>
      <c r="G159" s="217" t="s">
        <v>123</v>
      </c>
      <c r="H159" s="218">
        <v>30.524</v>
      </c>
      <c r="I159" s="219"/>
      <c r="J159" s="220">
        <f>ROUND(I159*H159,2)</f>
        <v>0</v>
      </c>
      <c r="K159" s="216" t="s">
        <v>124</v>
      </c>
      <c r="L159" s="221"/>
      <c r="M159" s="222" t="s">
        <v>19</v>
      </c>
      <c r="N159" s="223" t="s">
        <v>44</v>
      </c>
      <c r="O159" s="77"/>
      <c r="P159" s="211">
        <f>O159*H159</f>
        <v>0</v>
      </c>
      <c r="Q159" s="211">
        <v>0.0022</v>
      </c>
      <c r="R159" s="211">
        <f>Q159*H159</f>
        <v>0.06715280000000001</v>
      </c>
      <c r="S159" s="211">
        <v>0</v>
      </c>
      <c r="T159" s="212">
        <f>S159*H159</f>
        <v>0</v>
      </c>
      <c r="AR159" s="15" t="s">
        <v>127</v>
      </c>
      <c r="AT159" s="15" t="s">
        <v>128</v>
      </c>
      <c r="AU159" s="15" t="s">
        <v>83</v>
      </c>
      <c r="AY159" s="15" t="s">
        <v>116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5" t="s">
        <v>81</v>
      </c>
      <c r="BK159" s="213">
        <f>ROUND(I159*H159,2)</f>
        <v>0</v>
      </c>
      <c r="BL159" s="15" t="s">
        <v>125</v>
      </c>
      <c r="BM159" s="15" t="s">
        <v>515</v>
      </c>
    </row>
    <row r="160" spans="2:51" s="11" customFormat="1" ht="12">
      <c r="B160" s="230"/>
      <c r="C160" s="231"/>
      <c r="D160" s="232" t="s">
        <v>414</v>
      </c>
      <c r="E160" s="233" t="s">
        <v>19</v>
      </c>
      <c r="F160" s="234" t="s">
        <v>516</v>
      </c>
      <c r="G160" s="231"/>
      <c r="H160" s="235">
        <v>29.07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414</v>
      </c>
      <c r="AU160" s="241" t="s">
        <v>83</v>
      </c>
      <c r="AV160" s="11" t="s">
        <v>83</v>
      </c>
      <c r="AW160" s="11" t="s">
        <v>35</v>
      </c>
      <c r="AX160" s="11" t="s">
        <v>81</v>
      </c>
      <c r="AY160" s="241" t="s">
        <v>116</v>
      </c>
    </row>
    <row r="161" spans="2:51" s="11" customFormat="1" ht="12">
      <c r="B161" s="230"/>
      <c r="C161" s="231"/>
      <c r="D161" s="232" t="s">
        <v>414</v>
      </c>
      <c r="E161" s="231"/>
      <c r="F161" s="234" t="s">
        <v>517</v>
      </c>
      <c r="G161" s="231"/>
      <c r="H161" s="235">
        <v>30.524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414</v>
      </c>
      <c r="AU161" s="241" t="s">
        <v>83</v>
      </c>
      <c r="AV161" s="11" t="s">
        <v>83</v>
      </c>
      <c r="AW161" s="11" t="s">
        <v>4</v>
      </c>
      <c r="AX161" s="11" t="s">
        <v>81</v>
      </c>
      <c r="AY161" s="241" t="s">
        <v>116</v>
      </c>
    </row>
    <row r="162" spans="2:65" s="1" customFormat="1" ht="16.5" customHeight="1">
      <c r="B162" s="36"/>
      <c r="C162" s="214" t="s">
        <v>225</v>
      </c>
      <c r="D162" s="214" t="s">
        <v>128</v>
      </c>
      <c r="E162" s="215" t="s">
        <v>518</v>
      </c>
      <c r="F162" s="216" t="s">
        <v>519</v>
      </c>
      <c r="G162" s="217" t="s">
        <v>123</v>
      </c>
      <c r="H162" s="218">
        <v>3.213</v>
      </c>
      <c r="I162" s="219"/>
      <c r="J162" s="220">
        <f>ROUND(I162*H162,2)</f>
        <v>0</v>
      </c>
      <c r="K162" s="216" t="s">
        <v>124</v>
      </c>
      <c r="L162" s="221"/>
      <c r="M162" s="222" t="s">
        <v>19</v>
      </c>
      <c r="N162" s="223" t="s">
        <v>44</v>
      </c>
      <c r="O162" s="77"/>
      <c r="P162" s="211">
        <f>O162*H162</f>
        <v>0</v>
      </c>
      <c r="Q162" s="211">
        <v>0.004</v>
      </c>
      <c r="R162" s="211">
        <f>Q162*H162</f>
        <v>0.012852</v>
      </c>
      <c r="S162" s="211">
        <v>0</v>
      </c>
      <c r="T162" s="212">
        <f>S162*H162</f>
        <v>0</v>
      </c>
      <c r="AR162" s="15" t="s">
        <v>127</v>
      </c>
      <c r="AT162" s="15" t="s">
        <v>128</v>
      </c>
      <c r="AU162" s="15" t="s">
        <v>83</v>
      </c>
      <c r="AY162" s="15" t="s">
        <v>116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5" t="s">
        <v>81</v>
      </c>
      <c r="BK162" s="213">
        <f>ROUND(I162*H162,2)</f>
        <v>0</v>
      </c>
      <c r="BL162" s="15" t="s">
        <v>125</v>
      </c>
      <c r="BM162" s="15" t="s">
        <v>520</v>
      </c>
    </row>
    <row r="163" spans="2:51" s="11" customFormat="1" ht="12">
      <c r="B163" s="230"/>
      <c r="C163" s="231"/>
      <c r="D163" s="232" t="s">
        <v>414</v>
      </c>
      <c r="E163" s="233" t="s">
        <v>19</v>
      </c>
      <c r="F163" s="234" t="s">
        <v>521</v>
      </c>
      <c r="G163" s="231"/>
      <c r="H163" s="235">
        <v>3.06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414</v>
      </c>
      <c r="AU163" s="241" t="s">
        <v>83</v>
      </c>
      <c r="AV163" s="11" t="s">
        <v>83</v>
      </c>
      <c r="AW163" s="11" t="s">
        <v>35</v>
      </c>
      <c r="AX163" s="11" t="s">
        <v>81</v>
      </c>
      <c r="AY163" s="241" t="s">
        <v>116</v>
      </c>
    </row>
    <row r="164" spans="2:51" s="11" customFormat="1" ht="12">
      <c r="B164" s="230"/>
      <c r="C164" s="231"/>
      <c r="D164" s="232" t="s">
        <v>414</v>
      </c>
      <c r="E164" s="231"/>
      <c r="F164" s="234" t="s">
        <v>522</v>
      </c>
      <c r="G164" s="231"/>
      <c r="H164" s="235">
        <v>3.213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414</v>
      </c>
      <c r="AU164" s="241" t="s">
        <v>83</v>
      </c>
      <c r="AV164" s="11" t="s">
        <v>83</v>
      </c>
      <c r="AW164" s="11" t="s">
        <v>4</v>
      </c>
      <c r="AX164" s="11" t="s">
        <v>81</v>
      </c>
      <c r="AY164" s="241" t="s">
        <v>116</v>
      </c>
    </row>
    <row r="165" spans="2:65" s="1" customFormat="1" ht="16.5" customHeight="1">
      <c r="B165" s="36"/>
      <c r="C165" s="202" t="s">
        <v>232</v>
      </c>
      <c r="D165" s="202" t="s">
        <v>120</v>
      </c>
      <c r="E165" s="203" t="s">
        <v>523</v>
      </c>
      <c r="F165" s="204" t="s">
        <v>524</v>
      </c>
      <c r="G165" s="205" t="s">
        <v>123</v>
      </c>
      <c r="H165" s="206">
        <v>73.899</v>
      </c>
      <c r="I165" s="207"/>
      <c r="J165" s="208">
        <f>ROUND(I165*H165,2)</f>
        <v>0</v>
      </c>
      <c r="K165" s="204" t="s">
        <v>124</v>
      </c>
      <c r="L165" s="41"/>
      <c r="M165" s="209" t="s">
        <v>19</v>
      </c>
      <c r="N165" s="210" t="s">
        <v>44</v>
      </c>
      <c r="O165" s="77"/>
      <c r="P165" s="211">
        <f>O165*H165</f>
        <v>0</v>
      </c>
      <c r="Q165" s="211">
        <v>1E-05</v>
      </c>
      <c r="R165" s="211">
        <f>Q165*H165</f>
        <v>0.00073899</v>
      </c>
      <c r="S165" s="211">
        <v>0</v>
      </c>
      <c r="T165" s="212">
        <f>S165*H165</f>
        <v>0</v>
      </c>
      <c r="AR165" s="15" t="s">
        <v>125</v>
      </c>
      <c r="AT165" s="15" t="s">
        <v>120</v>
      </c>
      <c r="AU165" s="15" t="s">
        <v>83</v>
      </c>
      <c r="AY165" s="15" t="s">
        <v>116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5" t="s">
        <v>81</v>
      </c>
      <c r="BK165" s="213">
        <f>ROUND(I165*H165,2)</f>
        <v>0</v>
      </c>
      <c r="BL165" s="15" t="s">
        <v>125</v>
      </c>
      <c r="BM165" s="15" t="s">
        <v>525</v>
      </c>
    </row>
    <row r="166" spans="2:51" s="11" customFormat="1" ht="12">
      <c r="B166" s="230"/>
      <c r="C166" s="231"/>
      <c r="D166" s="232" t="s">
        <v>414</v>
      </c>
      <c r="E166" s="233" t="s">
        <v>19</v>
      </c>
      <c r="F166" s="234" t="s">
        <v>526</v>
      </c>
      <c r="G166" s="231"/>
      <c r="H166" s="235">
        <v>73.899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414</v>
      </c>
      <c r="AU166" s="241" t="s">
        <v>83</v>
      </c>
      <c r="AV166" s="11" t="s">
        <v>83</v>
      </c>
      <c r="AW166" s="11" t="s">
        <v>35</v>
      </c>
      <c r="AX166" s="11" t="s">
        <v>81</v>
      </c>
      <c r="AY166" s="241" t="s">
        <v>116</v>
      </c>
    </row>
    <row r="167" spans="2:65" s="1" customFormat="1" ht="16.5" customHeight="1">
      <c r="B167" s="36"/>
      <c r="C167" s="214" t="s">
        <v>238</v>
      </c>
      <c r="D167" s="214" t="s">
        <v>128</v>
      </c>
      <c r="E167" s="215" t="s">
        <v>527</v>
      </c>
      <c r="F167" s="216" t="s">
        <v>528</v>
      </c>
      <c r="G167" s="217" t="s">
        <v>123</v>
      </c>
      <c r="H167" s="218">
        <v>81.289</v>
      </c>
      <c r="I167" s="219"/>
      <c r="J167" s="220">
        <f>ROUND(I167*H167,2)</f>
        <v>0</v>
      </c>
      <c r="K167" s="216" t="s">
        <v>124</v>
      </c>
      <c r="L167" s="221"/>
      <c r="M167" s="222" t="s">
        <v>19</v>
      </c>
      <c r="N167" s="223" t="s">
        <v>44</v>
      </c>
      <c r="O167" s="77"/>
      <c r="P167" s="211">
        <f>O167*H167</f>
        <v>0</v>
      </c>
      <c r="Q167" s="211">
        <v>8E-05</v>
      </c>
      <c r="R167" s="211">
        <f>Q167*H167</f>
        <v>0.00650312</v>
      </c>
      <c r="S167" s="211">
        <v>0</v>
      </c>
      <c r="T167" s="212">
        <f>S167*H167</f>
        <v>0</v>
      </c>
      <c r="AR167" s="15" t="s">
        <v>127</v>
      </c>
      <c r="AT167" s="15" t="s">
        <v>128</v>
      </c>
      <c r="AU167" s="15" t="s">
        <v>83</v>
      </c>
      <c r="AY167" s="15" t="s">
        <v>116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5" t="s">
        <v>81</v>
      </c>
      <c r="BK167" s="213">
        <f>ROUND(I167*H167,2)</f>
        <v>0</v>
      </c>
      <c r="BL167" s="15" t="s">
        <v>125</v>
      </c>
      <c r="BM167" s="15" t="s">
        <v>529</v>
      </c>
    </row>
    <row r="168" spans="2:51" s="11" customFormat="1" ht="12">
      <c r="B168" s="230"/>
      <c r="C168" s="231"/>
      <c r="D168" s="232" t="s">
        <v>414</v>
      </c>
      <c r="E168" s="231"/>
      <c r="F168" s="234" t="s">
        <v>530</v>
      </c>
      <c r="G168" s="231"/>
      <c r="H168" s="235">
        <v>81.289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414</v>
      </c>
      <c r="AU168" s="241" t="s">
        <v>83</v>
      </c>
      <c r="AV168" s="11" t="s">
        <v>83</v>
      </c>
      <c r="AW168" s="11" t="s">
        <v>4</v>
      </c>
      <c r="AX168" s="11" t="s">
        <v>81</v>
      </c>
      <c r="AY168" s="241" t="s">
        <v>116</v>
      </c>
    </row>
    <row r="169" spans="2:65" s="1" customFormat="1" ht="22.5" customHeight="1">
      <c r="B169" s="36"/>
      <c r="C169" s="202" t="s">
        <v>242</v>
      </c>
      <c r="D169" s="202" t="s">
        <v>120</v>
      </c>
      <c r="E169" s="203" t="s">
        <v>531</v>
      </c>
      <c r="F169" s="204" t="s">
        <v>532</v>
      </c>
      <c r="G169" s="205" t="s">
        <v>136</v>
      </c>
      <c r="H169" s="224"/>
      <c r="I169" s="207"/>
      <c r="J169" s="208">
        <f>ROUND(I169*H169,2)</f>
        <v>0</v>
      </c>
      <c r="K169" s="204" t="s">
        <v>124</v>
      </c>
      <c r="L169" s="41"/>
      <c r="M169" s="209" t="s">
        <v>19</v>
      </c>
      <c r="N169" s="210" t="s">
        <v>44</v>
      </c>
      <c r="O169" s="77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15" t="s">
        <v>125</v>
      </c>
      <c r="AT169" s="15" t="s">
        <v>120</v>
      </c>
      <c r="AU169" s="15" t="s">
        <v>83</v>
      </c>
      <c r="AY169" s="15" t="s">
        <v>116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5" t="s">
        <v>81</v>
      </c>
      <c r="BK169" s="213">
        <f>ROUND(I169*H169,2)</f>
        <v>0</v>
      </c>
      <c r="BL169" s="15" t="s">
        <v>125</v>
      </c>
      <c r="BM169" s="15" t="s">
        <v>533</v>
      </c>
    </row>
    <row r="170" spans="2:63" s="10" customFormat="1" ht="22.8" customHeight="1">
      <c r="B170" s="186"/>
      <c r="C170" s="187"/>
      <c r="D170" s="188" t="s">
        <v>72</v>
      </c>
      <c r="E170" s="200" t="s">
        <v>534</v>
      </c>
      <c r="F170" s="200" t="s">
        <v>535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P171</f>
        <v>0</v>
      </c>
      <c r="Q170" s="194"/>
      <c r="R170" s="195">
        <f>R171</f>
        <v>0.01</v>
      </c>
      <c r="S170" s="194"/>
      <c r="T170" s="196">
        <f>T171</f>
        <v>0</v>
      </c>
      <c r="AR170" s="197" t="s">
        <v>83</v>
      </c>
      <c r="AT170" s="198" t="s">
        <v>72</v>
      </c>
      <c r="AU170" s="198" t="s">
        <v>81</v>
      </c>
      <c r="AY170" s="197" t="s">
        <v>116</v>
      </c>
      <c r="BK170" s="199">
        <f>BK171</f>
        <v>0</v>
      </c>
    </row>
    <row r="171" spans="2:65" s="1" customFormat="1" ht="16.5" customHeight="1">
      <c r="B171" s="36"/>
      <c r="C171" s="214" t="s">
        <v>246</v>
      </c>
      <c r="D171" s="214" t="s">
        <v>128</v>
      </c>
      <c r="E171" s="215" t="s">
        <v>536</v>
      </c>
      <c r="F171" s="216" t="s">
        <v>537</v>
      </c>
      <c r="G171" s="217" t="s">
        <v>142</v>
      </c>
      <c r="H171" s="218">
        <v>1</v>
      </c>
      <c r="I171" s="219"/>
      <c r="J171" s="220">
        <f>ROUND(I171*H171,2)</f>
        <v>0</v>
      </c>
      <c r="K171" s="216" t="s">
        <v>19</v>
      </c>
      <c r="L171" s="221"/>
      <c r="M171" s="222" t="s">
        <v>19</v>
      </c>
      <c r="N171" s="223" t="s">
        <v>44</v>
      </c>
      <c r="O171" s="77"/>
      <c r="P171" s="211">
        <f>O171*H171</f>
        <v>0</v>
      </c>
      <c r="Q171" s="211">
        <v>0.01</v>
      </c>
      <c r="R171" s="211">
        <f>Q171*H171</f>
        <v>0.01</v>
      </c>
      <c r="S171" s="211">
        <v>0</v>
      </c>
      <c r="T171" s="212">
        <f>S171*H171</f>
        <v>0</v>
      </c>
      <c r="AR171" s="15" t="s">
        <v>346</v>
      </c>
      <c r="AT171" s="15" t="s">
        <v>128</v>
      </c>
      <c r="AU171" s="15" t="s">
        <v>83</v>
      </c>
      <c r="AY171" s="15" t="s">
        <v>116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5" t="s">
        <v>81</v>
      </c>
      <c r="BK171" s="213">
        <f>ROUND(I171*H171,2)</f>
        <v>0</v>
      </c>
      <c r="BL171" s="15" t="s">
        <v>231</v>
      </c>
      <c r="BM171" s="15" t="s">
        <v>538</v>
      </c>
    </row>
    <row r="172" spans="2:63" s="10" customFormat="1" ht="22.8" customHeight="1">
      <c r="B172" s="186"/>
      <c r="C172" s="187"/>
      <c r="D172" s="188" t="s">
        <v>72</v>
      </c>
      <c r="E172" s="200" t="s">
        <v>539</v>
      </c>
      <c r="F172" s="200" t="s">
        <v>540</v>
      </c>
      <c r="G172" s="187"/>
      <c r="H172" s="187"/>
      <c r="I172" s="190"/>
      <c r="J172" s="201">
        <f>BK172</f>
        <v>0</v>
      </c>
      <c r="K172" s="187"/>
      <c r="L172" s="192"/>
      <c r="M172" s="193"/>
      <c r="N172" s="194"/>
      <c r="O172" s="194"/>
      <c r="P172" s="195">
        <f>SUM(P173:P185)</f>
        <v>0</v>
      </c>
      <c r="Q172" s="194"/>
      <c r="R172" s="195">
        <f>SUM(R173:R185)</f>
        <v>1.01329164</v>
      </c>
      <c r="S172" s="194"/>
      <c r="T172" s="196">
        <f>SUM(T173:T185)</f>
        <v>0</v>
      </c>
      <c r="AR172" s="197" t="s">
        <v>83</v>
      </c>
      <c r="AT172" s="198" t="s">
        <v>72</v>
      </c>
      <c r="AU172" s="198" t="s">
        <v>81</v>
      </c>
      <c r="AY172" s="197" t="s">
        <v>116</v>
      </c>
      <c r="BK172" s="199">
        <f>SUM(BK173:BK185)</f>
        <v>0</v>
      </c>
    </row>
    <row r="173" spans="2:65" s="1" customFormat="1" ht="22.5" customHeight="1">
      <c r="B173" s="36"/>
      <c r="C173" s="202" t="s">
        <v>119</v>
      </c>
      <c r="D173" s="202" t="s">
        <v>120</v>
      </c>
      <c r="E173" s="203" t="s">
        <v>541</v>
      </c>
      <c r="F173" s="204" t="s">
        <v>542</v>
      </c>
      <c r="G173" s="205" t="s">
        <v>123</v>
      </c>
      <c r="H173" s="206">
        <v>32.13</v>
      </c>
      <c r="I173" s="207"/>
      <c r="J173" s="208">
        <f>ROUND(I173*H173,2)</f>
        <v>0</v>
      </c>
      <c r="K173" s="204" t="s">
        <v>124</v>
      </c>
      <c r="L173" s="41"/>
      <c r="M173" s="209" t="s">
        <v>19</v>
      </c>
      <c r="N173" s="210" t="s">
        <v>44</v>
      </c>
      <c r="O173" s="77"/>
      <c r="P173" s="211">
        <f>O173*H173</f>
        <v>0</v>
      </c>
      <c r="Q173" s="211">
        <v>0.0002</v>
      </c>
      <c r="R173" s="211">
        <f>Q173*H173</f>
        <v>0.006426000000000001</v>
      </c>
      <c r="S173" s="211">
        <v>0</v>
      </c>
      <c r="T173" s="212">
        <f>S173*H173</f>
        <v>0</v>
      </c>
      <c r="AR173" s="15" t="s">
        <v>125</v>
      </c>
      <c r="AT173" s="15" t="s">
        <v>120</v>
      </c>
      <c r="AU173" s="15" t="s">
        <v>83</v>
      </c>
      <c r="AY173" s="15" t="s">
        <v>116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5" t="s">
        <v>81</v>
      </c>
      <c r="BK173" s="213">
        <f>ROUND(I173*H173,2)</f>
        <v>0</v>
      </c>
      <c r="BL173" s="15" t="s">
        <v>125</v>
      </c>
      <c r="BM173" s="15" t="s">
        <v>543</v>
      </c>
    </row>
    <row r="174" spans="2:65" s="1" customFormat="1" ht="22.5" customHeight="1">
      <c r="B174" s="36"/>
      <c r="C174" s="202" t="s">
        <v>127</v>
      </c>
      <c r="D174" s="202" t="s">
        <v>120</v>
      </c>
      <c r="E174" s="203" t="s">
        <v>544</v>
      </c>
      <c r="F174" s="204" t="s">
        <v>545</v>
      </c>
      <c r="G174" s="205" t="s">
        <v>123</v>
      </c>
      <c r="H174" s="206">
        <v>32.13</v>
      </c>
      <c r="I174" s="207"/>
      <c r="J174" s="208">
        <f>ROUND(I174*H174,2)</f>
        <v>0</v>
      </c>
      <c r="K174" s="204" t="s">
        <v>124</v>
      </c>
      <c r="L174" s="41"/>
      <c r="M174" s="209" t="s">
        <v>19</v>
      </c>
      <c r="N174" s="210" t="s">
        <v>44</v>
      </c>
      <c r="O174" s="77"/>
      <c r="P174" s="211">
        <f>O174*H174</f>
        <v>0</v>
      </c>
      <c r="Q174" s="211">
        <v>0.01574</v>
      </c>
      <c r="R174" s="211">
        <f>Q174*H174</f>
        <v>0.5057262</v>
      </c>
      <c r="S174" s="211">
        <v>0</v>
      </c>
      <c r="T174" s="212">
        <f>S174*H174</f>
        <v>0</v>
      </c>
      <c r="AR174" s="15" t="s">
        <v>125</v>
      </c>
      <c r="AT174" s="15" t="s">
        <v>120</v>
      </c>
      <c r="AU174" s="15" t="s">
        <v>83</v>
      </c>
      <c r="AY174" s="15" t="s">
        <v>116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5" t="s">
        <v>81</v>
      </c>
      <c r="BK174" s="213">
        <f>ROUND(I174*H174,2)</f>
        <v>0</v>
      </c>
      <c r="BL174" s="15" t="s">
        <v>125</v>
      </c>
      <c r="BM174" s="15" t="s">
        <v>546</v>
      </c>
    </row>
    <row r="175" spans="2:51" s="11" customFormat="1" ht="12">
      <c r="B175" s="230"/>
      <c r="C175" s="231"/>
      <c r="D175" s="232" t="s">
        <v>414</v>
      </c>
      <c r="E175" s="233" t="s">
        <v>19</v>
      </c>
      <c r="F175" s="234" t="s">
        <v>512</v>
      </c>
      <c r="G175" s="231"/>
      <c r="H175" s="235">
        <v>32.13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414</v>
      </c>
      <c r="AU175" s="241" t="s">
        <v>83</v>
      </c>
      <c r="AV175" s="11" t="s">
        <v>83</v>
      </c>
      <c r="AW175" s="11" t="s">
        <v>35</v>
      </c>
      <c r="AX175" s="11" t="s">
        <v>81</v>
      </c>
      <c r="AY175" s="241" t="s">
        <v>116</v>
      </c>
    </row>
    <row r="176" spans="2:65" s="1" customFormat="1" ht="22.5" customHeight="1">
      <c r="B176" s="36"/>
      <c r="C176" s="202" t="s">
        <v>314</v>
      </c>
      <c r="D176" s="202" t="s">
        <v>120</v>
      </c>
      <c r="E176" s="203" t="s">
        <v>547</v>
      </c>
      <c r="F176" s="204" t="s">
        <v>548</v>
      </c>
      <c r="G176" s="205" t="s">
        <v>123</v>
      </c>
      <c r="H176" s="206">
        <v>35.7</v>
      </c>
      <c r="I176" s="207"/>
      <c r="J176" s="208">
        <f>ROUND(I176*H176,2)</f>
        <v>0</v>
      </c>
      <c r="K176" s="204" t="s">
        <v>124</v>
      </c>
      <c r="L176" s="41"/>
      <c r="M176" s="209" t="s">
        <v>19</v>
      </c>
      <c r="N176" s="210" t="s">
        <v>44</v>
      </c>
      <c r="O176" s="77"/>
      <c r="P176" s="211">
        <f>O176*H176</f>
        <v>0</v>
      </c>
      <c r="Q176" s="211">
        <v>0.01292</v>
      </c>
      <c r="R176" s="211">
        <f>Q176*H176</f>
        <v>0.461244</v>
      </c>
      <c r="S176" s="211">
        <v>0</v>
      </c>
      <c r="T176" s="212">
        <f>S176*H176</f>
        <v>0</v>
      </c>
      <c r="AR176" s="15" t="s">
        <v>125</v>
      </c>
      <c r="AT176" s="15" t="s">
        <v>120</v>
      </c>
      <c r="AU176" s="15" t="s">
        <v>83</v>
      </c>
      <c r="AY176" s="15" t="s">
        <v>116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5" t="s">
        <v>81</v>
      </c>
      <c r="BK176" s="213">
        <f>ROUND(I176*H176,2)</f>
        <v>0</v>
      </c>
      <c r="BL176" s="15" t="s">
        <v>125</v>
      </c>
      <c r="BM176" s="15" t="s">
        <v>549</v>
      </c>
    </row>
    <row r="177" spans="2:51" s="11" customFormat="1" ht="12">
      <c r="B177" s="230"/>
      <c r="C177" s="231"/>
      <c r="D177" s="232" t="s">
        <v>414</v>
      </c>
      <c r="E177" s="233" t="s">
        <v>19</v>
      </c>
      <c r="F177" s="234" t="s">
        <v>550</v>
      </c>
      <c r="G177" s="231"/>
      <c r="H177" s="235">
        <v>35.7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414</v>
      </c>
      <c r="AU177" s="241" t="s">
        <v>83</v>
      </c>
      <c r="AV177" s="11" t="s">
        <v>83</v>
      </c>
      <c r="AW177" s="11" t="s">
        <v>35</v>
      </c>
      <c r="AX177" s="11" t="s">
        <v>81</v>
      </c>
      <c r="AY177" s="241" t="s">
        <v>116</v>
      </c>
    </row>
    <row r="178" spans="2:65" s="1" customFormat="1" ht="22.5" customHeight="1">
      <c r="B178" s="36"/>
      <c r="C178" s="202" t="s">
        <v>139</v>
      </c>
      <c r="D178" s="202" t="s">
        <v>120</v>
      </c>
      <c r="E178" s="203" t="s">
        <v>551</v>
      </c>
      <c r="F178" s="204" t="s">
        <v>552</v>
      </c>
      <c r="G178" s="205" t="s">
        <v>123</v>
      </c>
      <c r="H178" s="206">
        <v>35.7</v>
      </c>
      <c r="I178" s="207"/>
      <c r="J178" s="208">
        <f>ROUND(I178*H178,2)</f>
        <v>0</v>
      </c>
      <c r="K178" s="204" t="s">
        <v>124</v>
      </c>
      <c r="L178" s="41"/>
      <c r="M178" s="209" t="s">
        <v>19</v>
      </c>
      <c r="N178" s="210" t="s">
        <v>44</v>
      </c>
      <c r="O178" s="77"/>
      <c r="P178" s="211">
        <f>O178*H178</f>
        <v>0</v>
      </c>
      <c r="Q178" s="211">
        <v>0.0001</v>
      </c>
      <c r="R178" s="211">
        <f>Q178*H178</f>
        <v>0.0035700000000000003</v>
      </c>
      <c r="S178" s="211">
        <v>0</v>
      </c>
      <c r="T178" s="212">
        <f>S178*H178</f>
        <v>0</v>
      </c>
      <c r="AR178" s="15" t="s">
        <v>125</v>
      </c>
      <c r="AT178" s="15" t="s">
        <v>120</v>
      </c>
      <c r="AU178" s="15" t="s">
        <v>83</v>
      </c>
      <c r="AY178" s="15" t="s">
        <v>116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5" t="s">
        <v>81</v>
      </c>
      <c r="BK178" s="213">
        <f>ROUND(I178*H178,2)</f>
        <v>0</v>
      </c>
      <c r="BL178" s="15" t="s">
        <v>125</v>
      </c>
      <c r="BM178" s="15" t="s">
        <v>553</v>
      </c>
    </row>
    <row r="179" spans="2:65" s="1" customFormat="1" ht="22.5" customHeight="1">
      <c r="B179" s="36"/>
      <c r="C179" s="202" t="s">
        <v>149</v>
      </c>
      <c r="D179" s="202" t="s">
        <v>120</v>
      </c>
      <c r="E179" s="203" t="s">
        <v>554</v>
      </c>
      <c r="F179" s="204" t="s">
        <v>555</v>
      </c>
      <c r="G179" s="205" t="s">
        <v>123</v>
      </c>
      <c r="H179" s="206">
        <v>67.83</v>
      </c>
      <c r="I179" s="207"/>
      <c r="J179" s="208">
        <f>ROUND(I179*H179,2)</f>
        <v>0</v>
      </c>
      <c r="K179" s="204" t="s">
        <v>124</v>
      </c>
      <c r="L179" s="41"/>
      <c r="M179" s="209" t="s">
        <v>19</v>
      </c>
      <c r="N179" s="210" t="s">
        <v>44</v>
      </c>
      <c r="O179" s="77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15" t="s">
        <v>125</v>
      </c>
      <c r="AT179" s="15" t="s">
        <v>120</v>
      </c>
      <c r="AU179" s="15" t="s">
        <v>83</v>
      </c>
      <c r="AY179" s="15" t="s">
        <v>116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5" t="s">
        <v>81</v>
      </c>
      <c r="BK179" s="213">
        <f>ROUND(I179*H179,2)</f>
        <v>0</v>
      </c>
      <c r="BL179" s="15" t="s">
        <v>125</v>
      </c>
      <c r="BM179" s="15" t="s">
        <v>556</v>
      </c>
    </row>
    <row r="180" spans="2:51" s="11" customFormat="1" ht="12">
      <c r="B180" s="230"/>
      <c r="C180" s="231"/>
      <c r="D180" s="232" t="s">
        <v>414</v>
      </c>
      <c r="E180" s="233" t="s">
        <v>19</v>
      </c>
      <c r="F180" s="234" t="s">
        <v>557</v>
      </c>
      <c r="G180" s="231"/>
      <c r="H180" s="235">
        <v>67.83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414</v>
      </c>
      <c r="AU180" s="241" t="s">
        <v>83</v>
      </c>
      <c r="AV180" s="11" t="s">
        <v>83</v>
      </c>
      <c r="AW180" s="11" t="s">
        <v>35</v>
      </c>
      <c r="AX180" s="11" t="s">
        <v>81</v>
      </c>
      <c r="AY180" s="241" t="s">
        <v>116</v>
      </c>
    </row>
    <row r="181" spans="2:65" s="1" customFormat="1" ht="16.5" customHeight="1">
      <c r="B181" s="36"/>
      <c r="C181" s="214" t="s">
        <v>153</v>
      </c>
      <c r="D181" s="214" t="s">
        <v>128</v>
      </c>
      <c r="E181" s="215" t="s">
        <v>558</v>
      </c>
      <c r="F181" s="216" t="s">
        <v>559</v>
      </c>
      <c r="G181" s="217" t="s">
        <v>123</v>
      </c>
      <c r="H181" s="218">
        <v>81.396</v>
      </c>
      <c r="I181" s="219"/>
      <c r="J181" s="220">
        <f>ROUND(I181*H181,2)</f>
        <v>0</v>
      </c>
      <c r="K181" s="216" t="s">
        <v>124</v>
      </c>
      <c r="L181" s="221"/>
      <c r="M181" s="222" t="s">
        <v>19</v>
      </c>
      <c r="N181" s="223" t="s">
        <v>44</v>
      </c>
      <c r="O181" s="77"/>
      <c r="P181" s="211">
        <f>O181*H181</f>
        <v>0</v>
      </c>
      <c r="Q181" s="211">
        <v>0.00014</v>
      </c>
      <c r="R181" s="211">
        <f>Q181*H181</f>
        <v>0.01139544</v>
      </c>
      <c r="S181" s="211">
        <v>0</v>
      </c>
      <c r="T181" s="212">
        <f>S181*H181</f>
        <v>0</v>
      </c>
      <c r="AR181" s="15" t="s">
        <v>127</v>
      </c>
      <c r="AT181" s="15" t="s">
        <v>128</v>
      </c>
      <c r="AU181" s="15" t="s">
        <v>83</v>
      </c>
      <c r="AY181" s="15" t="s">
        <v>116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5" t="s">
        <v>81</v>
      </c>
      <c r="BK181" s="213">
        <f>ROUND(I181*H181,2)</f>
        <v>0</v>
      </c>
      <c r="BL181" s="15" t="s">
        <v>125</v>
      </c>
      <c r="BM181" s="15" t="s">
        <v>560</v>
      </c>
    </row>
    <row r="182" spans="2:51" s="11" customFormat="1" ht="12">
      <c r="B182" s="230"/>
      <c r="C182" s="231"/>
      <c r="D182" s="232" t="s">
        <v>414</v>
      </c>
      <c r="E182" s="231"/>
      <c r="F182" s="234" t="s">
        <v>561</v>
      </c>
      <c r="G182" s="231"/>
      <c r="H182" s="235">
        <v>81.396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414</v>
      </c>
      <c r="AU182" s="241" t="s">
        <v>83</v>
      </c>
      <c r="AV182" s="11" t="s">
        <v>83</v>
      </c>
      <c r="AW182" s="11" t="s">
        <v>4</v>
      </c>
      <c r="AX182" s="11" t="s">
        <v>81</v>
      </c>
      <c r="AY182" s="241" t="s">
        <v>116</v>
      </c>
    </row>
    <row r="183" spans="2:65" s="1" customFormat="1" ht="22.5" customHeight="1">
      <c r="B183" s="36"/>
      <c r="C183" s="202" t="s">
        <v>161</v>
      </c>
      <c r="D183" s="202" t="s">
        <v>120</v>
      </c>
      <c r="E183" s="203" t="s">
        <v>562</v>
      </c>
      <c r="F183" s="204" t="s">
        <v>563</v>
      </c>
      <c r="G183" s="205" t="s">
        <v>142</v>
      </c>
      <c r="H183" s="206">
        <v>1</v>
      </c>
      <c r="I183" s="207"/>
      <c r="J183" s="208">
        <f>ROUND(I183*H183,2)</f>
        <v>0</v>
      </c>
      <c r="K183" s="204" t="s">
        <v>124</v>
      </c>
      <c r="L183" s="41"/>
      <c r="M183" s="209" t="s">
        <v>19</v>
      </c>
      <c r="N183" s="210" t="s">
        <v>44</v>
      </c>
      <c r="O183" s="77"/>
      <c r="P183" s="211">
        <f>O183*H183</f>
        <v>0</v>
      </c>
      <c r="Q183" s="211">
        <v>0.00022</v>
      </c>
      <c r="R183" s="211">
        <f>Q183*H183</f>
        <v>0.00022</v>
      </c>
      <c r="S183" s="211">
        <v>0</v>
      </c>
      <c r="T183" s="212">
        <f>S183*H183</f>
        <v>0</v>
      </c>
      <c r="AR183" s="15" t="s">
        <v>125</v>
      </c>
      <c r="AT183" s="15" t="s">
        <v>120</v>
      </c>
      <c r="AU183" s="15" t="s">
        <v>83</v>
      </c>
      <c r="AY183" s="15" t="s">
        <v>116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5" t="s">
        <v>81</v>
      </c>
      <c r="BK183" s="213">
        <f>ROUND(I183*H183,2)</f>
        <v>0</v>
      </c>
      <c r="BL183" s="15" t="s">
        <v>125</v>
      </c>
      <c r="BM183" s="15" t="s">
        <v>564</v>
      </c>
    </row>
    <row r="184" spans="2:65" s="1" customFormat="1" ht="16.5" customHeight="1">
      <c r="B184" s="36"/>
      <c r="C184" s="214" t="s">
        <v>165</v>
      </c>
      <c r="D184" s="214" t="s">
        <v>128</v>
      </c>
      <c r="E184" s="215" t="s">
        <v>565</v>
      </c>
      <c r="F184" s="216" t="s">
        <v>566</v>
      </c>
      <c r="G184" s="217" t="s">
        <v>142</v>
      </c>
      <c r="H184" s="218">
        <v>1</v>
      </c>
      <c r="I184" s="219"/>
      <c r="J184" s="220">
        <f>ROUND(I184*H184,2)</f>
        <v>0</v>
      </c>
      <c r="K184" s="216" t="s">
        <v>124</v>
      </c>
      <c r="L184" s="221"/>
      <c r="M184" s="222" t="s">
        <v>19</v>
      </c>
      <c r="N184" s="223" t="s">
        <v>44</v>
      </c>
      <c r="O184" s="77"/>
      <c r="P184" s="211">
        <f>O184*H184</f>
        <v>0</v>
      </c>
      <c r="Q184" s="211">
        <v>0.02471</v>
      </c>
      <c r="R184" s="211">
        <f>Q184*H184</f>
        <v>0.02471</v>
      </c>
      <c r="S184" s="211">
        <v>0</v>
      </c>
      <c r="T184" s="212">
        <f>S184*H184</f>
        <v>0</v>
      </c>
      <c r="AR184" s="15" t="s">
        <v>127</v>
      </c>
      <c r="AT184" s="15" t="s">
        <v>128</v>
      </c>
      <c r="AU184" s="15" t="s">
        <v>83</v>
      </c>
      <c r="AY184" s="15" t="s">
        <v>116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5" t="s">
        <v>81</v>
      </c>
      <c r="BK184" s="213">
        <f>ROUND(I184*H184,2)</f>
        <v>0</v>
      </c>
      <c r="BL184" s="15" t="s">
        <v>125</v>
      </c>
      <c r="BM184" s="15" t="s">
        <v>567</v>
      </c>
    </row>
    <row r="185" spans="2:65" s="1" customFormat="1" ht="22.5" customHeight="1">
      <c r="B185" s="36"/>
      <c r="C185" s="202" t="s">
        <v>173</v>
      </c>
      <c r="D185" s="202" t="s">
        <v>120</v>
      </c>
      <c r="E185" s="203" t="s">
        <v>568</v>
      </c>
      <c r="F185" s="204" t="s">
        <v>569</v>
      </c>
      <c r="G185" s="205" t="s">
        <v>136</v>
      </c>
      <c r="H185" s="224"/>
      <c r="I185" s="207"/>
      <c r="J185" s="208">
        <f>ROUND(I185*H185,2)</f>
        <v>0</v>
      </c>
      <c r="K185" s="204" t="s">
        <v>124</v>
      </c>
      <c r="L185" s="41"/>
      <c r="M185" s="209" t="s">
        <v>19</v>
      </c>
      <c r="N185" s="210" t="s">
        <v>44</v>
      </c>
      <c r="O185" s="77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AR185" s="15" t="s">
        <v>125</v>
      </c>
      <c r="AT185" s="15" t="s">
        <v>120</v>
      </c>
      <c r="AU185" s="15" t="s">
        <v>83</v>
      </c>
      <c r="AY185" s="15" t="s">
        <v>116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5" t="s">
        <v>81</v>
      </c>
      <c r="BK185" s="213">
        <f>ROUND(I185*H185,2)</f>
        <v>0</v>
      </c>
      <c r="BL185" s="15" t="s">
        <v>125</v>
      </c>
      <c r="BM185" s="15" t="s">
        <v>570</v>
      </c>
    </row>
    <row r="186" spans="2:63" s="10" customFormat="1" ht="22.8" customHeight="1">
      <c r="B186" s="186"/>
      <c r="C186" s="187"/>
      <c r="D186" s="188" t="s">
        <v>72</v>
      </c>
      <c r="E186" s="200" t="s">
        <v>571</v>
      </c>
      <c r="F186" s="200" t="s">
        <v>572</v>
      </c>
      <c r="G186" s="187"/>
      <c r="H186" s="187"/>
      <c r="I186" s="190"/>
      <c r="J186" s="201">
        <f>BK186</f>
        <v>0</v>
      </c>
      <c r="K186" s="187"/>
      <c r="L186" s="192"/>
      <c r="M186" s="193"/>
      <c r="N186" s="194"/>
      <c r="O186" s="194"/>
      <c r="P186" s="195">
        <f>SUM(P187:P205)</f>
        <v>0</v>
      </c>
      <c r="Q186" s="194"/>
      <c r="R186" s="195">
        <f>SUM(R187:R205)</f>
        <v>0.40838079999999993</v>
      </c>
      <c r="S186" s="194"/>
      <c r="T186" s="196">
        <f>SUM(T187:T205)</f>
        <v>0</v>
      </c>
      <c r="AR186" s="197" t="s">
        <v>83</v>
      </c>
      <c r="AT186" s="198" t="s">
        <v>72</v>
      </c>
      <c r="AU186" s="198" t="s">
        <v>81</v>
      </c>
      <c r="AY186" s="197" t="s">
        <v>116</v>
      </c>
      <c r="BK186" s="199">
        <f>SUM(BK187:BK205)</f>
        <v>0</v>
      </c>
    </row>
    <row r="187" spans="2:65" s="1" customFormat="1" ht="16.5" customHeight="1">
      <c r="B187" s="36"/>
      <c r="C187" s="202" t="s">
        <v>181</v>
      </c>
      <c r="D187" s="202" t="s">
        <v>120</v>
      </c>
      <c r="E187" s="203" t="s">
        <v>573</v>
      </c>
      <c r="F187" s="204" t="s">
        <v>574</v>
      </c>
      <c r="G187" s="205" t="s">
        <v>131</v>
      </c>
      <c r="H187" s="206">
        <v>38.84</v>
      </c>
      <c r="I187" s="207"/>
      <c r="J187" s="208">
        <f>ROUND(I187*H187,2)</f>
        <v>0</v>
      </c>
      <c r="K187" s="204" t="s">
        <v>575</v>
      </c>
      <c r="L187" s="41"/>
      <c r="M187" s="209" t="s">
        <v>19</v>
      </c>
      <c r="N187" s="210" t="s">
        <v>44</v>
      </c>
      <c r="O187" s="77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AR187" s="15" t="s">
        <v>125</v>
      </c>
      <c r="AT187" s="15" t="s">
        <v>120</v>
      </c>
      <c r="AU187" s="15" t="s">
        <v>83</v>
      </c>
      <c r="AY187" s="15" t="s">
        <v>116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5" t="s">
        <v>81</v>
      </c>
      <c r="BK187" s="213">
        <f>ROUND(I187*H187,2)</f>
        <v>0</v>
      </c>
      <c r="BL187" s="15" t="s">
        <v>125</v>
      </c>
      <c r="BM187" s="15" t="s">
        <v>576</v>
      </c>
    </row>
    <row r="188" spans="2:65" s="1" customFormat="1" ht="22.5" customHeight="1">
      <c r="B188" s="36"/>
      <c r="C188" s="202" t="s">
        <v>188</v>
      </c>
      <c r="D188" s="202" t="s">
        <v>120</v>
      </c>
      <c r="E188" s="203" t="s">
        <v>577</v>
      </c>
      <c r="F188" s="204" t="s">
        <v>578</v>
      </c>
      <c r="G188" s="205" t="s">
        <v>123</v>
      </c>
      <c r="H188" s="206">
        <v>41.04</v>
      </c>
      <c r="I188" s="207"/>
      <c r="J188" s="208">
        <f>ROUND(I188*H188,2)</f>
        <v>0</v>
      </c>
      <c r="K188" s="204" t="s">
        <v>124</v>
      </c>
      <c r="L188" s="41"/>
      <c r="M188" s="209" t="s">
        <v>19</v>
      </c>
      <c r="N188" s="210" t="s">
        <v>44</v>
      </c>
      <c r="O188" s="77"/>
      <c r="P188" s="211">
        <f>O188*H188</f>
        <v>0</v>
      </c>
      <c r="Q188" s="211">
        <v>0.00027</v>
      </c>
      <c r="R188" s="211">
        <f>Q188*H188</f>
        <v>0.0110808</v>
      </c>
      <c r="S188" s="211">
        <v>0</v>
      </c>
      <c r="T188" s="212">
        <f>S188*H188</f>
        <v>0</v>
      </c>
      <c r="AR188" s="15" t="s">
        <v>125</v>
      </c>
      <c r="AT188" s="15" t="s">
        <v>120</v>
      </c>
      <c r="AU188" s="15" t="s">
        <v>83</v>
      </c>
      <c r="AY188" s="15" t="s">
        <v>116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5" t="s">
        <v>81</v>
      </c>
      <c r="BK188" s="213">
        <f>ROUND(I188*H188,2)</f>
        <v>0</v>
      </c>
      <c r="BL188" s="15" t="s">
        <v>125</v>
      </c>
      <c r="BM188" s="15" t="s">
        <v>579</v>
      </c>
    </row>
    <row r="189" spans="2:51" s="11" customFormat="1" ht="12">
      <c r="B189" s="230"/>
      <c r="C189" s="231"/>
      <c r="D189" s="232" t="s">
        <v>414</v>
      </c>
      <c r="E189" s="233" t="s">
        <v>19</v>
      </c>
      <c r="F189" s="234" t="s">
        <v>580</v>
      </c>
      <c r="G189" s="231"/>
      <c r="H189" s="235">
        <v>30.72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414</v>
      </c>
      <c r="AU189" s="241" t="s">
        <v>83</v>
      </c>
      <c r="AV189" s="11" t="s">
        <v>83</v>
      </c>
      <c r="AW189" s="11" t="s">
        <v>35</v>
      </c>
      <c r="AX189" s="11" t="s">
        <v>73</v>
      </c>
      <c r="AY189" s="241" t="s">
        <v>116</v>
      </c>
    </row>
    <row r="190" spans="2:51" s="11" customFormat="1" ht="12">
      <c r="B190" s="230"/>
      <c r="C190" s="231"/>
      <c r="D190" s="232" t="s">
        <v>414</v>
      </c>
      <c r="E190" s="233" t="s">
        <v>19</v>
      </c>
      <c r="F190" s="234" t="s">
        <v>581</v>
      </c>
      <c r="G190" s="231"/>
      <c r="H190" s="235">
        <v>5.44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414</v>
      </c>
      <c r="AU190" s="241" t="s">
        <v>83</v>
      </c>
      <c r="AV190" s="11" t="s">
        <v>83</v>
      </c>
      <c r="AW190" s="11" t="s">
        <v>35</v>
      </c>
      <c r="AX190" s="11" t="s">
        <v>73</v>
      </c>
      <c r="AY190" s="241" t="s">
        <v>116</v>
      </c>
    </row>
    <row r="191" spans="2:51" s="11" customFormat="1" ht="12">
      <c r="B191" s="230"/>
      <c r="C191" s="231"/>
      <c r="D191" s="232" t="s">
        <v>414</v>
      </c>
      <c r="E191" s="233" t="s">
        <v>19</v>
      </c>
      <c r="F191" s="234" t="s">
        <v>582</v>
      </c>
      <c r="G191" s="231"/>
      <c r="H191" s="235">
        <v>3.68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414</v>
      </c>
      <c r="AU191" s="241" t="s">
        <v>83</v>
      </c>
      <c r="AV191" s="11" t="s">
        <v>83</v>
      </c>
      <c r="AW191" s="11" t="s">
        <v>35</v>
      </c>
      <c r="AX191" s="11" t="s">
        <v>73</v>
      </c>
      <c r="AY191" s="241" t="s">
        <v>116</v>
      </c>
    </row>
    <row r="192" spans="2:51" s="11" customFormat="1" ht="12">
      <c r="B192" s="230"/>
      <c r="C192" s="231"/>
      <c r="D192" s="232" t="s">
        <v>414</v>
      </c>
      <c r="E192" s="233" t="s">
        <v>19</v>
      </c>
      <c r="F192" s="234" t="s">
        <v>583</v>
      </c>
      <c r="G192" s="231"/>
      <c r="H192" s="235">
        <v>1.2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414</v>
      </c>
      <c r="AU192" s="241" t="s">
        <v>83</v>
      </c>
      <c r="AV192" s="11" t="s">
        <v>83</v>
      </c>
      <c r="AW192" s="11" t="s">
        <v>35</v>
      </c>
      <c r="AX192" s="11" t="s">
        <v>73</v>
      </c>
      <c r="AY192" s="241" t="s">
        <v>116</v>
      </c>
    </row>
    <row r="193" spans="2:51" s="12" customFormat="1" ht="12">
      <c r="B193" s="242"/>
      <c r="C193" s="243"/>
      <c r="D193" s="232" t="s">
        <v>414</v>
      </c>
      <c r="E193" s="244" t="s">
        <v>19</v>
      </c>
      <c r="F193" s="245" t="s">
        <v>435</v>
      </c>
      <c r="G193" s="243"/>
      <c r="H193" s="246">
        <v>41.04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414</v>
      </c>
      <c r="AU193" s="252" t="s">
        <v>83</v>
      </c>
      <c r="AV193" s="12" t="s">
        <v>231</v>
      </c>
      <c r="AW193" s="12" t="s">
        <v>35</v>
      </c>
      <c r="AX193" s="12" t="s">
        <v>81</v>
      </c>
      <c r="AY193" s="252" t="s">
        <v>116</v>
      </c>
    </row>
    <row r="194" spans="2:65" s="1" customFormat="1" ht="22.5" customHeight="1">
      <c r="B194" s="36"/>
      <c r="C194" s="214" t="s">
        <v>192</v>
      </c>
      <c r="D194" s="214" t="s">
        <v>128</v>
      </c>
      <c r="E194" s="215" t="s">
        <v>584</v>
      </c>
      <c r="F194" s="216" t="s">
        <v>585</v>
      </c>
      <c r="G194" s="217" t="s">
        <v>142</v>
      </c>
      <c r="H194" s="218">
        <v>4</v>
      </c>
      <c r="I194" s="219"/>
      <c r="J194" s="220">
        <f>ROUND(I194*H194,2)</f>
        <v>0</v>
      </c>
      <c r="K194" s="216" t="s">
        <v>575</v>
      </c>
      <c r="L194" s="221"/>
      <c r="M194" s="222" t="s">
        <v>19</v>
      </c>
      <c r="N194" s="223" t="s">
        <v>44</v>
      </c>
      <c r="O194" s="77"/>
      <c r="P194" s="211">
        <f>O194*H194</f>
        <v>0</v>
      </c>
      <c r="Q194" s="211">
        <v>0.0622</v>
      </c>
      <c r="R194" s="211">
        <f>Q194*H194</f>
        <v>0.2488</v>
      </c>
      <c r="S194" s="211">
        <v>0</v>
      </c>
      <c r="T194" s="212">
        <f>S194*H194</f>
        <v>0</v>
      </c>
      <c r="AR194" s="15" t="s">
        <v>127</v>
      </c>
      <c r="AT194" s="15" t="s">
        <v>128</v>
      </c>
      <c r="AU194" s="15" t="s">
        <v>83</v>
      </c>
      <c r="AY194" s="15" t="s">
        <v>116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5" t="s">
        <v>81</v>
      </c>
      <c r="BK194" s="213">
        <f>ROUND(I194*H194,2)</f>
        <v>0</v>
      </c>
      <c r="BL194" s="15" t="s">
        <v>125</v>
      </c>
      <c r="BM194" s="15" t="s">
        <v>586</v>
      </c>
    </row>
    <row r="195" spans="2:65" s="1" customFormat="1" ht="22.5" customHeight="1">
      <c r="B195" s="36"/>
      <c r="C195" s="214" t="s">
        <v>196</v>
      </c>
      <c r="D195" s="214" t="s">
        <v>128</v>
      </c>
      <c r="E195" s="215" t="s">
        <v>587</v>
      </c>
      <c r="F195" s="216" t="s">
        <v>588</v>
      </c>
      <c r="G195" s="217" t="s">
        <v>142</v>
      </c>
      <c r="H195" s="218">
        <v>1</v>
      </c>
      <c r="I195" s="219"/>
      <c r="J195" s="220">
        <f>ROUND(I195*H195,2)</f>
        <v>0</v>
      </c>
      <c r="K195" s="216" t="s">
        <v>19</v>
      </c>
      <c r="L195" s="221"/>
      <c r="M195" s="222" t="s">
        <v>19</v>
      </c>
      <c r="N195" s="223" t="s">
        <v>44</v>
      </c>
      <c r="O195" s="77"/>
      <c r="P195" s="211">
        <f>O195*H195</f>
        <v>0</v>
      </c>
      <c r="Q195" s="211">
        <v>0.0622</v>
      </c>
      <c r="R195" s="211">
        <f>Q195*H195</f>
        <v>0.0622</v>
      </c>
      <c r="S195" s="211">
        <v>0</v>
      </c>
      <c r="T195" s="212">
        <f>S195*H195</f>
        <v>0</v>
      </c>
      <c r="AR195" s="15" t="s">
        <v>127</v>
      </c>
      <c r="AT195" s="15" t="s">
        <v>128</v>
      </c>
      <c r="AU195" s="15" t="s">
        <v>83</v>
      </c>
      <c r="AY195" s="15" t="s">
        <v>116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5" t="s">
        <v>81</v>
      </c>
      <c r="BK195" s="213">
        <f>ROUND(I195*H195,2)</f>
        <v>0</v>
      </c>
      <c r="BL195" s="15" t="s">
        <v>125</v>
      </c>
      <c r="BM195" s="15" t="s">
        <v>589</v>
      </c>
    </row>
    <row r="196" spans="2:65" s="1" customFormat="1" ht="16.5" customHeight="1">
      <c r="B196" s="36"/>
      <c r="C196" s="214" t="s">
        <v>204</v>
      </c>
      <c r="D196" s="214" t="s">
        <v>128</v>
      </c>
      <c r="E196" s="215" t="s">
        <v>590</v>
      </c>
      <c r="F196" s="216" t="s">
        <v>591</v>
      </c>
      <c r="G196" s="217" t="s">
        <v>142</v>
      </c>
      <c r="H196" s="218">
        <v>1</v>
      </c>
      <c r="I196" s="219"/>
      <c r="J196" s="220">
        <f>ROUND(I196*H196,2)</f>
        <v>0</v>
      </c>
      <c r="K196" s="216" t="s">
        <v>19</v>
      </c>
      <c r="L196" s="221"/>
      <c r="M196" s="222" t="s">
        <v>19</v>
      </c>
      <c r="N196" s="223" t="s">
        <v>44</v>
      </c>
      <c r="O196" s="77"/>
      <c r="P196" s="211">
        <f>O196*H196</f>
        <v>0</v>
      </c>
      <c r="Q196" s="211">
        <v>0.0093</v>
      </c>
      <c r="R196" s="211">
        <f>Q196*H196</f>
        <v>0.0093</v>
      </c>
      <c r="S196" s="211">
        <v>0</v>
      </c>
      <c r="T196" s="212">
        <f>S196*H196</f>
        <v>0</v>
      </c>
      <c r="AR196" s="15" t="s">
        <v>127</v>
      </c>
      <c r="AT196" s="15" t="s">
        <v>128</v>
      </c>
      <c r="AU196" s="15" t="s">
        <v>83</v>
      </c>
      <c r="AY196" s="15" t="s">
        <v>116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5" t="s">
        <v>81</v>
      </c>
      <c r="BK196" s="213">
        <f>ROUND(I196*H196,2)</f>
        <v>0</v>
      </c>
      <c r="BL196" s="15" t="s">
        <v>125</v>
      </c>
      <c r="BM196" s="15" t="s">
        <v>592</v>
      </c>
    </row>
    <row r="197" spans="2:65" s="1" customFormat="1" ht="22.5" customHeight="1">
      <c r="B197" s="36"/>
      <c r="C197" s="214" t="s">
        <v>208</v>
      </c>
      <c r="D197" s="214" t="s">
        <v>128</v>
      </c>
      <c r="E197" s="215" t="s">
        <v>593</v>
      </c>
      <c r="F197" s="216" t="s">
        <v>594</v>
      </c>
      <c r="G197" s="217" t="s">
        <v>142</v>
      </c>
      <c r="H197" s="218">
        <v>1</v>
      </c>
      <c r="I197" s="219"/>
      <c r="J197" s="220">
        <f>ROUND(I197*H197,2)</f>
        <v>0</v>
      </c>
      <c r="K197" s="216" t="s">
        <v>19</v>
      </c>
      <c r="L197" s="221"/>
      <c r="M197" s="222" t="s">
        <v>19</v>
      </c>
      <c r="N197" s="223" t="s">
        <v>44</v>
      </c>
      <c r="O197" s="77"/>
      <c r="P197" s="211">
        <f>O197*H197</f>
        <v>0</v>
      </c>
      <c r="Q197" s="211">
        <v>0.05</v>
      </c>
      <c r="R197" s="211">
        <f>Q197*H197</f>
        <v>0.05</v>
      </c>
      <c r="S197" s="211">
        <v>0</v>
      </c>
      <c r="T197" s="212">
        <f>S197*H197</f>
        <v>0</v>
      </c>
      <c r="AR197" s="15" t="s">
        <v>127</v>
      </c>
      <c r="AT197" s="15" t="s">
        <v>128</v>
      </c>
      <c r="AU197" s="15" t="s">
        <v>83</v>
      </c>
      <c r="AY197" s="15" t="s">
        <v>116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5" t="s">
        <v>81</v>
      </c>
      <c r="BK197" s="213">
        <f>ROUND(I197*H197,2)</f>
        <v>0</v>
      </c>
      <c r="BL197" s="15" t="s">
        <v>125</v>
      </c>
      <c r="BM197" s="15" t="s">
        <v>595</v>
      </c>
    </row>
    <row r="198" spans="2:65" s="1" customFormat="1" ht="22.5" customHeight="1">
      <c r="B198" s="36"/>
      <c r="C198" s="202" t="s">
        <v>212</v>
      </c>
      <c r="D198" s="202" t="s">
        <v>120</v>
      </c>
      <c r="E198" s="203" t="s">
        <v>596</v>
      </c>
      <c r="F198" s="204" t="s">
        <v>597</v>
      </c>
      <c r="G198" s="205" t="s">
        <v>142</v>
      </c>
      <c r="H198" s="206">
        <v>1</v>
      </c>
      <c r="I198" s="207"/>
      <c r="J198" s="208">
        <f>ROUND(I198*H198,2)</f>
        <v>0</v>
      </c>
      <c r="K198" s="204" t="s">
        <v>124</v>
      </c>
      <c r="L198" s="41"/>
      <c r="M198" s="209" t="s">
        <v>19</v>
      </c>
      <c r="N198" s="210" t="s">
        <v>44</v>
      </c>
      <c r="O198" s="77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15" t="s">
        <v>125</v>
      </c>
      <c r="AT198" s="15" t="s">
        <v>120</v>
      </c>
      <c r="AU198" s="15" t="s">
        <v>83</v>
      </c>
      <c r="AY198" s="15" t="s">
        <v>116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5" t="s">
        <v>81</v>
      </c>
      <c r="BK198" s="213">
        <f>ROUND(I198*H198,2)</f>
        <v>0</v>
      </c>
      <c r="BL198" s="15" t="s">
        <v>125</v>
      </c>
      <c r="BM198" s="15" t="s">
        <v>598</v>
      </c>
    </row>
    <row r="199" spans="2:65" s="1" customFormat="1" ht="16.5" customHeight="1">
      <c r="B199" s="36"/>
      <c r="C199" s="214" t="s">
        <v>599</v>
      </c>
      <c r="D199" s="214" t="s">
        <v>128</v>
      </c>
      <c r="E199" s="215" t="s">
        <v>600</v>
      </c>
      <c r="F199" s="216" t="s">
        <v>601</v>
      </c>
      <c r="G199" s="217" t="s">
        <v>142</v>
      </c>
      <c r="H199" s="218">
        <v>1</v>
      </c>
      <c r="I199" s="219"/>
      <c r="J199" s="220">
        <f>ROUND(I199*H199,2)</f>
        <v>0</v>
      </c>
      <c r="K199" s="216" t="s">
        <v>19</v>
      </c>
      <c r="L199" s="221"/>
      <c r="M199" s="222" t="s">
        <v>19</v>
      </c>
      <c r="N199" s="223" t="s">
        <v>44</v>
      </c>
      <c r="O199" s="77"/>
      <c r="P199" s="211">
        <f>O199*H199</f>
        <v>0</v>
      </c>
      <c r="Q199" s="211">
        <v>0.023</v>
      </c>
      <c r="R199" s="211">
        <f>Q199*H199</f>
        <v>0.023</v>
      </c>
      <c r="S199" s="211">
        <v>0</v>
      </c>
      <c r="T199" s="212">
        <f>S199*H199</f>
        <v>0</v>
      </c>
      <c r="AR199" s="15" t="s">
        <v>127</v>
      </c>
      <c r="AT199" s="15" t="s">
        <v>128</v>
      </c>
      <c r="AU199" s="15" t="s">
        <v>83</v>
      </c>
      <c r="AY199" s="15" t="s">
        <v>116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5" t="s">
        <v>81</v>
      </c>
      <c r="BK199" s="213">
        <f>ROUND(I199*H199,2)</f>
        <v>0</v>
      </c>
      <c r="BL199" s="15" t="s">
        <v>125</v>
      </c>
      <c r="BM199" s="15" t="s">
        <v>602</v>
      </c>
    </row>
    <row r="200" spans="2:65" s="1" customFormat="1" ht="16.5" customHeight="1">
      <c r="B200" s="36"/>
      <c r="C200" s="202" t="s">
        <v>603</v>
      </c>
      <c r="D200" s="202" t="s">
        <v>120</v>
      </c>
      <c r="E200" s="203" t="s">
        <v>604</v>
      </c>
      <c r="F200" s="204" t="s">
        <v>605</v>
      </c>
      <c r="G200" s="205" t="s">
        <v>142</v>
      </c>
      <c r="H200" s="206">
        <v>1</v>
      </c>
      <c r="I200" s="207"/>
      <c r="J200" s="208">
        <f>ROUND(I200*H200,2)</f>
        <v>0</v>
      </c>
      <c r="K200" s="204" t="s">
        <v>19</v>
      </c>
      <c r="L200" s="41"/>
      <c r="M200" s="209" t="s">
        <v>19</v>
      </c>
      <c r="N200" s="210" t="s">
        <v>44</v>
      </c>
      <c r="O200" s="77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15" t="s">
        <v>125</v>
      </c>
      <c r="AT200" s="15" t="s">
        <v>120</v>
      </c>
      <c r="AU200" s="15" t="s">
        <v>83</v>
      </c>
      <c r="AY200" s="15" t="s">
        <v>116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5" t="s">
        <v>81</v>
      </c>
      <c r="BK200" s="213">
        <f>ROUND(I200*H200,2)</f>
        <v>0</v>
      </c>
      <c r="BL200" s="15" t="s">
        <v>125</v>
      </c>
      <c r="BM200" s="15" t="s">
        <v>606</v>
      </c>
    </row>
    <row r="201" spans="2:65" s="1" customFormat="1" ht="16.5" customHeight="1">
      <c r="B201" s="36"/>
      <c r="C201" s="214" t="s">
        <v>607</v>
      </c>
      <c r="D201" s="214" t="s">
        <v>128</v>
      </c>
      <c r="E201" s="215" t="s">
        <v>608</v>
      </c>
      <c r="F201" s="216" t="s">
        <v>609</v>
      </c>
      <c r="G201" s="217" t="s">
        <v>142</v>
      </c>
      <c r="H201" s="218">
        <v>1</v>
      </c>
      <c r="I201" s="219"/>
      <c r="J201" s="220">
        <f>ROUND(I201*H201,2)</f>
        <v>0</v>
      </c>
      <c r="K201" s="216" t="s">
        <v>19</v>
      </c>
      <c r="L201" s="221"/>
      <c r="M201" s="222" t="s">
        <v>19</v>
      </c>
      <c r="N201" s="223" t="s">
        <v>44</v>
      </c>
      <c r="O201" s="77"/>
      <c r="P201" s="211">
        <f>O201*H201</f>
        <v>0</v>
      </c>
      <c r="Q201" s="211">
        <v>0.0004</v>
      </c>
      <c r="R201" s="211">
        <f>Q201*H201</f>
        <v>0.0004</v>
      </c>
      <c r="S201" s="211">
        <v>0</v>
      </c>
      <c r="T201" s="212">
        <f>S201*H201</f>
        <v>0</v>
      </c>
      <c r="AR201" s="15" t="s">
        <v>127</v>
      </c>
      <c r="AT201" s="15" t="s">
        <v>128</v>
      </c>
      <c r="AU201" s="15" t="s">
        <v>83</v>
      </c>
      <c r="AY201" s="15" t="s">
        <v>116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5" t="s">
        <v>81</v>
      </c>
      <c r="BK201" s="213">
        <f>ROUND(I201*H201,2)</f>
        <v>0</v>
      </c>
      <c r="BL201" s="15" t="s">
        <v>125</v>
      </c>
      <c r="BM201" s="15" t="s">
        <v>610</v>
      </c>
    </row>
    <row r="202" spans="2:65" s="1" customFormat="1" ht="16.5" customHeight="1">
      <c r="B202" s="36"/>
      <c r="C202" s="202" t="s">
        <v>611</v>
      </c>
      <c r="D202" s="202" t="s">
        <v>120</v>
      </c>
      <c r="E202" s="203" t="s">
        <v>612</v>
      </c>
      <c r="F202" s="204" t="s">
        <v>613</v>
      </c>
      <c r="G202" s="205" t="s">
        <v>142</v>
      </c>
      <c r="H202" s="206">
        <v>1</v>
      </c>
      <c r="I202" s="207"/>
      <c r="J202" s="208">
        <f>ROUND(I202*H202,2)</f>
        <v>0</v>
      </c>
      <c r="K202" s="204" t="s">
        <v>124</v>
      </c>
      <c r="L202" s="41"/>
      <c r="M202" s="209" t="s">
        <v>19</v>
      </c>
      <c r="N202" s="210" t="s">
        <v>44</v>
      </c>
      <c r="O202" s="77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15" t="s">
        <v>125</v>
      </c>
      <c r="AT202" s="15" t="s">
        <v>120</v>
      </c>
      <c r="AU202" s="15" t="s">
        <v>83</v>
      </c>
      <c r="AY202" s="15" t="s">
        <v>116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5" t="s">
        <v>81</v>
      </c>
      <c r="BK202" s="213">
        <f>ROUND(I202*H202,2)</f>
        <v>0</v>
      </c>
      <c r="BL202" s="15" t="s">
        <v>125</v>
      </c>
      <c r="BM202" s="15" t="s">
        <v>614</v>
      </c>
    </row>
    <row r="203" spans="2:65" s="1" customFormat="1" ht="22.5" customHeight="1">
      <c r="B203" s="36"/>
      <c r="C203" s="202" t="s">
        <v>615</v>
      </c>
      <c r="D203" s="202" t="s">
        <v>120</v>
      </c>
      <c r="E203" s="203" t="s">
        <v>616</v>
      </c>
      <c r="F203" s="204" t="s">
        <v>617</v>
      </c>
      <c r="G203" s="205" t="s">
        <v>142</v>
      </c>
      <c r="H203" s="206">
        <v>1</v>
      </c>
      <c r="I203" s="207"/>
      <c r="J203" s="208">
        <f>ROUND(I203*H203,2)</f>
        <v>0</v>
      </c>
      <c r="K203" s="204" t="s">
        <v>575</v>
      </c>
      <c r="L203" s="41"/>
      <c r="M203" s="209" t="s">
        <v>19</v>
      </c>
      <c r="N203" s="210" t="s">
        <v>44</v>
      </c>
      <c r="O203" s="77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AR203" s="15" t="s">
        <v>125</v>
      </c>
      <c r="AT203" s="15" t="s">
        <v>120</v>
      </c>
      <c r="AU203" s="15" t="s">
        <v>83</v>
      </c>
      <c r="AY203" s="15" t="s">
        <v>116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5" t="s">
        <v>81</v>
      </c>
      <c r="BK203" s="213">
        <f>ROUND(I203*H203,2)</f>
        <v>0</v>
      </c>
      <c r="BL203" s="15" t="s">
        <v>125</v>
      </c>
      <c r="BM203" s="15" t="s">
        <v>618</v>
      </c>
    </row>
    <row r="204" spans="2:65" s="1" customFormat="1" ht="16.5" customHeight="1">
      <c r="B204" s="36"/>
      <c r="C204" s="214" t="s">
        <v>619</v>
      </c>
      <c r="D204" s="214" t="s">
        <v>128</v>
      </c>
      <c r="E204" s="215" t="s">
        <v>620</v>
      </c>
      <c r="F204" s="216" t="s">
        <v>621</v>
      </c>
      <c r="G204" s="217" t="s">
        <v>131</v>
      </c>
      <c r="H204" s="218">
        <v>1.2</v>
      </c>
      <c r="I204" s="219"/>
      <c r="J204" s="220">
        <f>ROUND(I204*H204,2)</f>
        <v>0</v>
      </c>
      <c r="K204" s="216" t="s">
        <v>575</v>
      </c>
      <c r="L204" s="221"/>
      <c r="M204" s="222" t="s">
        <v>19</v>
      </c>
      <c r="N204" s="223" t="s">
        <v>44</v>
      </c>
      <c r="O204" s="77"/>
      <c r="P204" s="211">
        <f>O204*H204</f>
        <v>0</v>
      </c>
      <c r="Q204" s="211">
        <v>0.003</v>
      </c>
      <c r="R204" s="211">
        <f>Q204*H204</f>
        <v>0.0036</v>
      </c>
      <c r="S204" s="211">
        <v>0</v>
      </c>
      <c r="T204" s="212">
        <f>S204*H204</f>
        <v>0</v>
      </c>
      <c r="AR204" s="15" t="s">
        <v>127</v>
      </c>
      <c r="AT204" s="15" t="s">
        <v>128</v>
      </c>
      <c r="AU204" s="15" t="s">
        <v>83</v>
      </c>
      <c r="AY204" s="15" t="s">
        <v>116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5" t="s">
        <v>81</v>
      </c>
      <c r="BK204" s="213">
        <f>ROUND(I204*H204,2)</f>
        <v>0</v>
      </c>
      <c r="BL204" s="15" t="s">
        <v>125</v>
      </c>
      <c r="BM204" s="15" t="s">
        <v>622</v>
      </c>
    </row>
    <row r="205" spans="2:65" s="1" customFormat="1" ht="22.5" customHeight="1">
      <c r="B205" s="36"/>
      <c r="C205" s="202" t="s">
        <v>623</v>
      </c>
      <c r="D205" s="202" t="s">
        <v>120</v>
      </c>
      <c r="E205" s="203" t="s">
        <v>624</v>
      </c>
      <c r="F205" s="204" t="s">
        <v>625</v>
      </c>
      <c r="G205" s="205" t="s">
        <v>136</v>
      </c>
      <c r="H205" s="224"/>
      <c r="I205" s="207"/>
      <c r="J205" s="208">
        <f>ROUND(I205*H205,2)</f>
        <v>0</v>
      </c>
      <c r="K205" s="204" t="s">
        <v>124</v>
      </c>
      <c r="L205" s="41"/>
      <c r="M205" s="209" t="s">
        <v>19</v>
      </c>
      <c r="N205" s="210" t="s">
        <v>44</v>
      </c>
      <c r="O205" s="77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AR205" s="15" t="s">
        <v>125</v>
      </c>
      <c r="AT205" s="15" t="s">
        <v>120</v>
      </c>
      <c r="AU205" s="15" t="s">
        <v>83</v>
      </c>
      <c r="AY205" s="15" t="s">
        <v>116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5" t="s">
        <v>81</v>
      </c>
      <c r="BK205" s="213">
        <f>ROUND(I205*H205,2)</f>
        <v>0</v>
      </c>
      <c r="BL205" s="15" t="s">
        <v>125</v>
      </c>
      <c r="BM205" s="15" t="s">
        <v>626</v>
      </c>
    </row>
    <row r="206" spans="2:63" s="10" customFormat="1" ht="22.8" customHeight="1">
      <c r="B206" s="186"/>
      <c r="C206" s="187"/>
      <c r="D206" s="188" t="s">
        <v>72</v>
      </c>
      <c r="E206" s="200" t="s">
        <v>627</v>
      </c>
      <c r="F206" s="200" t="s">
        <v>628</v>
      </c>
      <c r="G206" s="187"/>
      <c r="H206" s="187"/>
      <c r="I206" s="190"/>
      <c r="J206" s="201">
        <f>BK206</f>
        <v>0</v>
      </c>
      <c r="K206" s="187"/>
      <c r="L206" s="192"/>
      <c r="M206" s="193"/>
      <c r="N206" s="194"/>
      <c r="O206" s="194"/>
      <c r="P206" s="195">
        <f>SUM(P207:P221)</f>
        <v>0</v>
      </c>
      <c r="Q206" s="194"/>
      <c r="R206" s="195">
        <f>SUM(R207:R221)</f>
        <v>2.0910021999999997</v>
      </c>
      <c r="S206" s="194"/>
      <c r="T206" s="196">
        <f>SUM(T207:T221)</f>
        <v>0</v>
      </c>
      <c r="AR206" s="197" t="s">
        <v>83</v>
      </c>
      <c r="AT206" s="198" t="s">
        <v>72</v>
      </c>
      <c r="AU206" s="198" t="s">
        <v>81</v>
      </c>
      <c r="AY206" s="197" t="s">
        <v>116</v>
      </c>
      <c r="BK206" s="199">
        <f>SUM(BK207:BK221)</f>
        <v>0</v>
      </c>
    </row>
    <row r="207" spans="2:65" s="1" customFormat="1" ht="22.5" customHeight="1">
      <c r="B207" s="36"/>
      <c r="C207" s="202" t="s">
        <v>629</v>
      </c>
      <c r="D207" s="202" t="s">
        <v>120</v>
      </c>
      <c r="E207" s="203" t="s">
        <v>630</v>
      </c>
      <c r="F207" s="204" t="s">
        <v>631</v>
      </c>
      <c r="G207" s="205" t="s">
        <v>131</v>
      </c>
      <c r="H207" s="206">
        <v>2.6</v>
      </c>
      <c r="I207" s="207"/>
      <c r="J207" s="208">
        <f>ROUND(I207*H207,2)</f>
        <v>0</v>
      </c>
      <c r="K207" s="204" t="s">
        <v>124</v>
      </c>
      <c r="L207" s="41"/>
      <c r="M207" s="209" t="s">
        <v>19</v>
      </c>
      <c r="N207" s="210" t="s">
        <v>44</v>
      </c>
      <c r="O207" s="77"/>
      <c r="P207" s="211">
        <f>O207*H207</f>
        <v>0</v>
      </c>
      <c r="Q207" s="211">
        <v>6E-05</v>
      </c>
      <c r="R207" s="211">
        <f>Q207*H207</f>
        <v>0.000156</v>
      </c>
      <c r="S207" s="211">
        <v>0</v>
      </c>
      <c r="T207" s="212">
        <f>S207*H207</f>
        <v>0</v>
      </c>
      <c r="AR207" s="15" t="s">
        <v>125</v>
      </c>
      <c r="AT207" s="15" t="s">
        <v>120</v>
      </c>
      <c r="AU207" s="15" t="s">
        <v>83</v>
      </c>
      <c r="AY207" s="15" t="s">
        <v>116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5" t="s">
        <v>81</v>
      </c>
      <c r="BK207" s="213">
        <f>ROUND(I207*H207,2)</f>
        <v>0</v>
      </c>
      <c r="BL207" s="15" t="s">
        <v>125</v>
      </c>
      <c r="BM207" s="15" t="s">
        <v>632</v>
      </c>
    </row>
    <row r="208" spans="2:65" s="1" customFormat="1" ht="16.5" customHeight="1">
      <c r="B208" s="36"/>
      <c r="C208" s="202" t="s">
        <v>633</v>
      </c>
      <c r="D208" s="202" t="s">
        <v>120</v>
      </c>
      <c r="E208" s="203" t="s">
        <v>634</v>
      </c>
      <c r="F208" s="204" t="s">
        <v>635</v>
      </c>
      <c r="G208" s="205" t="s">
        <v>123</v>
      </c>
      <c r="H208" s="206">
        <v>39.78</v>
      </c>
      <c r="I208" s="207"/>
      <c r="J208" s="208">
        <f>ROUND(I208*H208,2)</f>
        <v>0</v>
      </c>
      <c r="K208" s="204" t="s">
        <v>124</v>
      </c>
      <c r="L208" s="41"/>
      <c r="M208" s="209" t="s">
        <v>19</v>
      </c>
      <c r="N208" s="210" t="s">
        <v>44</v>
      </c>
      <c r="O208" s="77"/>
      <c r="P208" s="211">
        <f>O208*H208</f>
        <v>0</v>
      </c>
      <c r="Q208" s="211">
        <v>0.00028</v>
      </c>
      <c r="R208" s="211">
        <f>Q208*H208</f>
        <v>0.0111384</v>
      </c>
      <c r="S208" s="211">
        <v>0</v>
      </c>
      <c r="T208" s="212">
        <f>S208*H208</f>
        <v>0</v>
      </c>
      <c r="AR208" s="15" t="s">
        <v>125</v>
      </c>
      <c r="AT208" s="15" t="s">
        <v>120</v>
      </c>
      <c r="AU208" s="15" t="s">
        <v>83</v>
      </c>
      <c r="AY208" s="15" t="s">
        <v>116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5" t="s">
        <v>81</v>
      </c>
      <c r="BK208" s="213">
        <f>ROUND(I208*H208,2)</f>
        <v>0</v>
      </c>
      <c r="BL208" s="15" t="s">
        <v>125</v>
      </c>
      <c r="BM208" s="15" t="s">
        <v>636</v>
      </c>
    </row>
    <row r="209" spans="2:65" s="1" customFormat="1" ht="16.5" customHeight="1">
      <c r="B209" s="36"/>
      <c r="C209" s="214" t="s">
        <v>637</v>
      </c>
      <c r="D209" s="214" t="s">
        <v>128</v>
      </c>
      <c r="E209" s="215" t="s">
        <v>638</v>
      </c>
      <c r="F209" s="216" t="s">
        <v>639</v>
      </c>
      <c r="G209" s="217" t="s">
        <v>123</v>
      </c>
      <c r="H209" s="218">
        <v>39.78</v>
      </c>
      <c r="I209" s="219"/>
      <c r="J209" s="220">
        <f>ROUND(I209*H209,2)</f>
        <v>0</v>
      </c>
      <c r="K209" s="216" t="s">
        <v>124</v>
      </c>
      <c r="L209" s="221"/>
      <c r="M209" s="222" t="s">
        <v>19</v>
      </c>
      <c r="N209" s="223" t="s">
        <v>44</v>
      </c>
      <c r="O209" s="77"/>
      <c r="P209" s="211">
        <f>O209*H209</f>
        <v>0</v>
      </c>
      <c r="Q209" s="211">
        <v>0.0078</v>
      </c>
      <c r="R209" s="211">
        <f>Q209*H209</f>
        <v>0.310284</v>
      </c>
      <c r="S209" s="211">
        <v>0</v>
      </c>
      <c r="T209" s="212">
        <f>S209*H209</f>
        <v>0</v>
      </c>
      <c r="AR209" s="15" t="s">
        <v>127</v>
      </c>
      <c r="AT209" s="15" t="s">
        <v>128</v>
      </c>
      <c r="AU209" s="15" t="s">
        <v>83</v>
      </c>
      <c r="AY209" s="15" t="s">
        <v>116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5" t="s">
        <v>81</v>
      </c>
      <c r="BK209" s="213">
        <f>ROUND(I209*H209,2)</f>
        <v>0</v>
      </c>
      <c r="BL209" s="15" t="s">
        <v>125</v>
      </c>
      <c r="BM209" s="15" t="s">
        <v>640</v>
      </c>
    </row>
    <row r="210" spans="2:65" s="1" customFormat="1" ht="16.5" customHeight="1">
      <c r="B210" s="36"/>
      <c r="C210" s="202" t="s">
        <v>641</v>
      </c>
      <c r="D210" s="202" t="s">
        <v>120</v>
      </c>
      <c r="E210" s="203" t="s">
        <v>642</v>
      </c>
      <c r="F210" s="204" t="s">
        <v>643</v>
      </c>
      <c r="G210" s="205" t="s">
        <v>644</v>
      </c>
      <c r="H210" s="206">
        <v>1608.476</v>
      </c>
      <c r="I210" s="207"/>
      <c r="J210" s="208">
        <f>ROUND(I210*H210,2)</f>
        <v>0</v>
      </c>
      <c r="K210" s="204" t="s">
        <v>124</v>
      </c>
      <c r="L210" s="41"/>
      <c r="M210" s="209" t="s">
        <v>19</v>
      </c>
      <c r="N210" s="210" t="s">
        <v>44</v>
      </c>
      <c r="O210" s="77"/>
      <c r="P210" s="211">
        <f>O210*H210</f>
        <v>0</v>
      </c>
      <c r="Q210" s="211">
        <v>5E-05</v>
      </c>
      <c r="R210" s="211">
        <f>Q210*H210</f>
        <v>0.0804238</v>
      </c>
      <c r="S210" s="211">
        <v>0</v>
      </c>
      <c r="T210" s="212">
        <f>S210*H210</f>
        <v>0</v>
      </c>
      <c r="AR210" s="15" t="s">
        <v>125</v>
      </c>
      <c r="AT210" s="15" t="s">
        <v>120</v>
      </c>
      <c r="AU210" s="15" t="s">
        <v>83</v>
      </c>
      <c r="AY210" s="15" t="s">
        <v>116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5" t="s">
        <v>81</v>
      </c>
      <c r="BK210" s="213">
        <f>ROUND(I210*H210,2)</f>
        <v>0</v>
      </c>
      <c r="BL210" s="15" t="s">
        <v>125</v>
      </c>
      <c r="BM210" s="15" t="s">
        <v>645</v>
      </c>
    </row>
    <row r="211" spans="2:51" s="11" customFormat="1" ht="12">
      <c r="B211" s="230"/>
      <c r="C211" s="231"/>
      <c r="D211" s="232" t="s">
        <v>414</v>
      </c>
      <c r="E211" s="233" t="s">
        <v>19</v>
      </c>
      <c r="F211" s="234" t="s">
        <v>646</v>
      </c>
      <c r="G211" s="231"/>
      <c r="H211" s="235">
        <v>700.656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414</v>
      </c>
      <c r="AU211" s="241" t="s">
        <v>83</v>
      </c>
      <c r="AV211" s="11" t="s">
        <v>83</v>
      </c>
      <c r="AW211" s="11" t="s">
        <v>35</v>
      </c>
      <c r="AX211" s="11" t="s">
        <v>73</v>
      </c>
      <c r="AY211" s="241" t="s">
        <v>116</v>
      </c>
    </row>
    <row r="212" spans="2:51" s="11" customFormat="1" ht="12">
      <c r="B212" s="230"/>
      <c r="C212" s="231"/>
      <c r="D212" s="232" t="s">
        <v>414</v>
      </c>
      <c r="E212" s="233" t="s">
        <v>19</v>
      </c>
      <c r="F212" s="234" t="s">
        <v>647</v>
      </c>
      <c r="G212" s="231"/>
      <c r="H212" s="235">
        <v>498.8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414</v>
      </c>
      <c r="AU212" s="241" t="s">
        <v>83</v>
      </c>
      <c r="AV212" s="11" t="s">
        <v>83</v>
      </c>
      <c r="AW212" s="11" t="s">
        <v>35</v>
      </c>
      <c r="AX212" s="11" t="s">
        <v>73</v>
      </c>
      <c r="AY212" s="241" t="s">
        <v>116</v>
      </c>
    </row>
    <row r="213" spans="2:51" s="11" customFormat="1" ht="12">
      <c r="B213" s="230"/>
      <c r="C213" s="231"/>
      <c r="D213" s="232" t="s">
        <v>414</v>
      </c>
      <c r="E213" s="233" t="s">
        <v>19</v>
      </c>
      <c r="F213" s="234" t="s">
        <v>648</v>
      </c>
      <c r="G213" s="231"/>
      <c r="H213" s="235">
        <v>409.02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414</v>
      </c>
      <c r="AU213" s="241" t="s">
        <v>83</v>
      </c>
      <c r="AV213" s="11" t="s">
        <v>83</v>
      </c>
      <c r="AW213" s="11" t="s">
        <v>35</v>
      </c>
      <c r="AX213" s="11" t="s">
        <v>73</v>
      </c>
      <c r="AY213" s="241" t="s">
        <v>116</v>
      </c>
    </row>
    <row r="214" spans="2:51" s="12" customFormat="1" ht="12">
      <c r="B214" s="242"/>
      <c r="C214" s="243"/>
      <c r="D214" s="232" t="s">
        <v>414</v>
      </c>
      <c r="E214" s="244" t="s">
        <v>19</v>
      </c>
      <c r="F214" s="245" t="s">
        <v>435</v>
      </c>
      <c r="G214" s="243"/>
      <c r="H214" s="246">
        <v>1608.4759999999999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414</v>
      </c>
      <c r="AU214" s="252" t="s">
        <v>83</v>
      </c>
      <c r="AV214" s="12" t="s">
        <v>231</v>
      </c>
      <c r="AW214" s="12" t="s">
        <v>35</v>
      </c>
      <c r="AX214" s="12" t="s">
        <v>81</v>
      </c>
      <c r="AY214" s="252" t="s">
        <v>116</v>
      </c>
    </row>
    <row r="215" spans="2:65" s="1" customFormat="1" ht="16.5" customHeight="1">
      <c r="B215" s="36"/>
      <c r="C215" s="214" t="s">
        <v>649</v>
      </c>
      <c r="D215" s="214" t="s">
        <v>128</v>
      </c>
      <c r="E215" s="215" t="s">
        <v>650</v>
      </c>
      <c r="F215" s="216" t="s">
        <v>651</v>
      </c>
      <c r="G215" s="217" t="s">
        <v>422</v>
      </c>
      <c r="H215" s="218">
        <v>0.736</v>
      </c>
      <c r="I215" s="219"/>
      <c r="J215" s="220">
        <f>ROUND(I215*H215,2)</f>
        <v>0</v>
      </c>
      <c r="K215" s="216" t="s">
        <v>124</v>
      </c>
      <c r="L215" s="221"/>
      <c r="M215" s="222" t="s">
        <v>19</v>
      </c>
      <c r="N215" s="223" t="s">
        <v>44</v>
      </c>
      <c r="O215" s="77"/>
      <c r="P215" s="211">
        <f>O215*H215</f>
        <v>0</v>
      </c>
      <c r="Q215" s="211">
        <v>1</v>
      </c>
      <c r="R215" s="211">
        <f>Q215*H215</f>
        <v>0.736</v>
      </c>
      <c r="S215" s="211">
        <v>0</v>
      </c>
      <c r="T215" s="212">
        <f>S215*H215</f>
        <v>0</v>
      </c>
      <c r="AR215" s="15" t="s">
        <v>127</v>
      </c>
      <c r="AT215" s="15" t="s">
        <v>128</v>
      </c>
      <c r="AU215" s="15" t="s">
        <v>83</v>
      </c>
      <c r="AY215" s="15" t="s">
        <v>116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5" t="s">
        <v>81</v>
      </c>
      <c r="BK215" s="213">
        <f>ROUND(I215*H215,2)</f>
        <v>0</v>
      </c>
      <c r="BL215" s="15" t="s">
        <v>125</v>
      </c>
      <c r="BM215" s="15" t="s">
        <v>652</v>
      </c>
    </row>
    <row r="216" spans="2:51" s="11" customFormat="1" ht="12">
      <c r="B216" s="230"/>
      <c r="C216" s="231"/>
      <c r="D216" s="232" t="s">
        <v>414</v>
      </c>
      <c r="E216" s="231"/>
      <c r="F216" s="234" t="s">
        <v>653</v>
      </c>
      <c r="G216" s="231"/>
      <c r="H216" s="235">
        <v>0.736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414</v>
      </c>
      <c r="AU216" s="241" t="s">
        <v>83</v>
      </c>
      <c r="AV216" s="11" t="s">
        <v>83</v>
      </c>
      <c r="AW216" s="11" t="s">
        <v>4</v>
      </c>
      <c r="AX216" s="11" t="s">
        <v>81</v>
      </c>
      <c r="AY216" s="241" t="s">
        <v>116</v>
      </c>
    </row>
    <row r="217" spans="2:65" s="1" customFormat="1" ht="16.5" customHeight="1">
      <c r="B217" s="36"/>
      <c r="C217" s="214" t="s">
        <v>654</v>
      </c>
      <c r="D217" s="214" t="s">
        <v>128</v>
      </c>
      <c r="E217" s="215" t="s">
        <v>655</v>
      </c>
      <c r="F217" s="216" t="s">
        <v>656</v>
      </c>
      <c r="G217" s="217" t="s">
        <v>422</v>
      </c>
      <c r="H217" s="218">
        <v>0.524</v>
      </c>
      <c r="I217" s="219"/>
      <c r="J217" s="220">
        <f>ROUND(I217*H217,2)</f>
        <v>0</v>
      </c>
      <c r="K217" s="216" t="s">
        <v>124</v>
      </c>
      <c r="L217" s="221"/>
      <c r="M217" s="222" t="s">
        <v>19</v>
      </c>
      <c r="N217" s="223" t="s">
        <v>44</v>
      </c>
      <c r="O217" s="77"/>
      <c r="P217" s="211">
        <f>O217*H217</f>
        <v>0</v>
      </c>
      <c r="Q217" s="211">
        <v>1</v>
      </c>
      <c r="R217" s="211">
        <f>Q217*H217</f>
        <v>0.524</v>
      </c>
      <c r="S217" s="211">
        <v>0</v>
      </c>
      <c r="T217" s="212">
        <f>S217*H217</f>
        <v>0</v>
      </c>
      <c r="AR217" s="15" t="s">
        <v>127</v>
      </c>
      <c r="AT217" s="15" t="s">
        <v>128</v>
      </c>
      <c r="AU217" s="15" t="s">
        <v>83</v>
      </c>
      <c r="AY217" s="15" t="s">
        <v>116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5" t="s">
        <v>81</v>
      </c>
      <c r="BK217" s="213">
        <f>ROUND(I217*H217,2)</f>
        <v>0</v>
      </c>
      <c r="BL217" s="15" t="s">
        <v>125</v>
      </c>
      <c r="BM217" s="15" t="s">
        <v>657</v>
      </c>
    </row>
    <row r="218" spans="2:51" s="11" customFormat="1" ht="12">
      <c r="B218" s="230"/>
      <c r="C218" s="231"/>
      <c r="D218" s="232" t="s">
        <v>414</v>
      </c>
      <c r="E218" s="231"/>
      <c r="F218" s="234" t="s">
        <v>658</v>
      </c>
      <c r="G218" s="231"/>
      <c r="H218" s="235">
        <v>0.524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414</v>
      </c>
      <c r="AU218" s="241" t="s">
        <v>83</v>
      </c>
      <c r="AV218" s="11" t="s">
        <v>83</v>
      </c>
      <c r="AW218" s="11" t="s">
        <v>4</v>
      </c>
      <c r="AX218" s="11" t="s">
        <v>81</v>
      </c>
      <c r="AY218" s="241" t="s">
        <v>116</v>
      </c>
    </row>
    <row r="219" spans="2:65" s="1" customFormat="1" ht="16.5" customHeight="1">
      <c r="B219" s="36"/>
      <c r="C219" s="214" t="s">
        <v>659</v>
      </c>
      <c r="D219" s="214" t="s">
        <v>128</v>
      </c>
      <c r="E219" s="215" t="s">
        <v>660</v>
      </c>
      <c r="F219" s="216" t="s">
        <v>661</v>
      </c>
      <c r="G219" s="217" t="s">
        <v>422</v>
      </c>
      <c r="H219" s="218">
        <v>0.429</v>
      </c>
      <c r="I219" s="219"/>
      <c r="J219" s="220">
        <f>ROUND(I219*H219,2)</f>
        <v>0</v>
      </c>
      <c r="K219" s="216" t="s">
        <v>124</v>
      </c>
      <c r="L219" s="221"/>
      <c r="M219" s="222" t="s">
        <v>19</v>
      </c>
      <c r="N219" s="223" t="s">
        <v>44</v>
      </c>
      <c r="O219" s="77"/>
      <c r="P219" s="211">
        <f>O219*H219</f>
        <v>0</v>
      </c>
      <c r="Q219" s="211">
        <v>1</v>
      </c>
      <c r="R219" s="211">
        <f>Q219*H219</f>
        <v>0.429</v>
      </c>
      <c r="S219" s="211">
        <v>0</v>
      </c>
      <c r="T219" s="212">
        <f>S219*H219</f>
        <v>0</v>
      </c>
      <c r="AR219" s="15" t="s">
        <v>127</v>
      </c>
      <c r="AT219" s="15" t="s">
        <v>128</v>
      </c>
      <c r="AU219" s="15" t="s">
        <v>83</v>
      </c>
      <c r="AY219" s="15" t="s">
        <v>116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5" t="s">
        <v>81</v>
      </c>
      <c r="BK219" s="213">
        <f>ROUND(I219*H219,2)</f>
        <v>0</v>
      </c>
      <c r="BL219" s="15" t="s">
        <v>125</v>
      </c>
      <c r="BM219" s="15" t="s">
        <v>662</v>
      </c>
    </row>
    <row r="220" spans="2:51" s="11" customFormat="1" ht="12">
      <c r="B220" s="230"/>
      <c r="C220" s="231"/>
      <c r="D220" s="232" t="s">
        <v>414</v>
      </c>
      <c r="E220" s="231"/>
      <c r="F220" s="234" t="s">
        <v>663</v>
      </c>
      <c r="G220" s="231"/>
      <c r="H220" s="235">
        <v>0.429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414</v>
      </c>
      <c r="AU220" s="241" t="s">
        <v>83</v>
      </c>
      <c r="AV220" s="11" t="s">
        <v>83</v>
      </c>
      <c r="AW220" s="11" t="s">
        <v>4</v>
      </c>
      <c r="AX220" s="11" t="s">
        <v>81</v>
      </c>
      <c r="AY220" s="241" t="s">
        <v>116</v>
      </c>
    </row>
    <row r="221" spans="2:65" s="1" customFormat="1" ht="22.5" customHeight="1">
      <c r="B221" s="36"/>
      <c r="C221" s="202" t="s">
        <v>664</v>
      </c>
      <c r="D221" s="202" t="s">
        <v>120</v>
      </c>
      <c r="E221" s="203" t="s">
        <v>665</v>
      </c>
      <c r="F221" s="204" t="s">
        <v>666</v>
      </c>
      <c r="G221" s="205" t="s">
        <v>136</v>
      </c>
      <c r="H221" s="224"/>
      <c r="I221" s="207"/>
      <c r="J221" s="208">
        <f>ROUND(I221*H221,2)</f>
        <v>0</v>
      </c>
      <c r="K221" s="204" t="s">
        <v>667</v>
      </c>
      <c r="L221" s="41"/>
      <c r="M221" s="209" t="s">
        <v>19</v>
      </c>
      <c r="N221" s="210" t="s">
        <v>44</v>
      </c>
      <c r="O221" s="77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AR221" s="15" t="s">
        <v>125</v>
      </c>
      <c r="AT221" s="15" t="s">
        <v>120</v>
      </c>
      <c r="AU221" s="15" t="s">
        <v>83</v>
      </c>
      <c r="AY221" s="15" t="s">
        <v>116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5" t="s">
        <v>81</v>
      </c>
      <c r="BK221" s="213">
        <f>ROUND(I221*H221,2)</f>
        <v>0</v>
      </c>
      <c r="BL221" s="15" t="s">
        <v>125</v>
      </c>
      <c r="BM221" s="15" t="s">
        <v>668</v>
      </c>
    </row>
    <row r="222" spans="2:63" s="10" customFormat="1" ht="22.8" customHeight="1">
      <c r="B222" s="186"/>
      <c r="C222" s="187"/>
      <c r="D222" s="188" t="s">
        <v>72</v>
      </c>
      <c r="E222" s="200" t="s">
        <v>669</v>
      </c>
      <c r="F222" s="200" t="s">
        <v>670</v>
      </c>
      <c r="G222" s="187"/>
      <c r="H222" s="187"/>
      <c r="I222" s="190"/>
      <c r="J222" s="201">
        <f>BK222</f>
        <v>0</v>
      </c>
      <c r="K222" s="187"/>
      <c r="L222" s="192"/>
      <c r="M222" s="193"/>
      <c r="N222" s="194"/>
      <c r="O222" s="194"/>
      <c r="P222" s="195">
        <f>SUM(P223:P237)</f>
        <v>0</v>
      </c>
      <c r="Q222" s="194"/>
      <c r="R222" s="195">
        <f>SUM(R223:R237)</f>
        <v>1.2004035</v>
      </c>
      <c r="S222" s="194"/>
      <c r="T222" s="196">
        <f>SUM(T223:T237)</f>
        <v>0</v>
      </c>
      <c r="AR222" s="197" t="s">
        <v>83</v>
      </c>
      <c r="AT222" s="198" t="s">
        <v>72</v>
      </c>
      <c r="AU222" s="198" t="s">
        <v>81</v>
      </c>
      <c r="AY222" s="197" t="s">
        <v>116</v>
      </c>
      <c r="BK222" s="199">
        <f>SUM(BK223:BK237)</f>
        <v>0</v>
      </c>
    </row>
    <row r="223" spans="2:65" s="1" customFormat="1" ht="16.5" customHeight="1">
      <c r="B223" s="36"/>
      <c r="C223" s="202" t="s">
        <v>671</v>
      </c>
      <c r="D223" s="202" t="s">
        <v>120</v>
      </c>
      <c r="E223" s="203" t="s">
        <v>672</v>
      </c>
      <c r="F223" s="204" t="s">
        <v>673</v>
      </c>
      <c r="G223" s="205" t="s">
        <v>123</v>
      </c>
      <c r="H223" s="206">
        <v>33.4</v>
      </c>
      <c r="I223" s="207"/>
      <c r="J223" s="208">
        <f>ROUND(I223*H223,2)</f>
        <v>0</v>
      </c>
      <c r="K223" s="204" t="s">
        <v>124</v>
      </c>
      <c r="L223" s="41"/>
      <c r="M223" s="209" t="s">
        <v>19</v>
      </c>
      <c r="N223" s="210" t="s">
        <v>44</v>
      </c>
      <c r="O223" s="77"/>
      <c r="P223" s="211">
        <f>O223*H223</f>
        <v>0</v>
      </c>
      <c r="Q223" s="211">
        <v>0.0003</v>
      </c>
      <c r="R223" s="211">
        <f>Q223*H223</f>
        <v>0.01002</v>
      </c>
      <c r="S223" s="211">
        <v>0</v>
      </c>
      <c r="T223" s="212">
        <f>S223*H223</f>
        <v>0</v>
      </c>
      <c r="AR223" s="15" t="s">
        <v>125</v>
      </c>
      <c r="AT223" s="15" t="s">
        <v>120</v>
      </c>
      <c r="AU223" s="15" t="s">
        <v>83</v>
      </c>
      <c r="AY223" s="15" t="s">
        <v>116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5" t="s">
        <v>81</v>
      </c>
      <c r="BK223" s="213">
        <f>ROUND(I223*H223,2)</f>
        <v>0</v>
      </c>
      <c r="BL223" s="15" t="s">
        <v>125</v>
      </c>
      <c r="BM223" s="15" t="s">
        <v>674</v>
      </c>
    </row>
    <row r="224" spans="2:65" s="1" customFormat="1" ht="22.5" customHeight="1">
      <c r="B224" s="36"/>
      <c r="C224" s="202" t="s">
        <v>675</v>
      </c>
      <c r="D224" s="202" t="s">
        <v>120</v>
      </c>
      <c r="E224" s="203" t="s">
        <v>676</v>
      </c>
      <c r="F224" s="204" t="s">
        <v>677</v>
      </c>
      <c r="G224" s="205" t="s">
        <v>131</v>
      </c>
      <c r="H224" s="206">
        <v>4.8</v>
      </c>
      <c r="I224" s="207"/>
      <c r="J224" s="208">
        <f>ROUND(I224*H224,2)</f>
        <v>0</v>
      </c>
      <c r="K224" s="204" t="s">
        <v>124</v>
      </c>
      <c r="L224" s="41"/>
      <c r="M224" s="209" t="s">
        <v>19</v>
      </c>
      <c r="N224" s="210" t="s">
        <v>44</v>
      </c>
      <c r="O224" s="77"/>
      <c r="P224" s="211">
        <f>O224*H224</f>
        <v>0</v>
      </c>
      <c r="Q224" s="211">
        <v>0.00153</v>
      </c>
      <c r="R224" s="211">
        <f>Q224*H224</f>
        <v>0.007343999999999999</v>
      </c>
      <c r="S224" s="211">
        <v>0</v>
      </c>
      <c r="T224" s="212">
        <f>S224*H224</f>
        <v>0</v>
      </c>
      <c r="AR224" s="15" t="s">
        <v>125</v>
      </c>
      <c r="AT224" s="15" t="s">
        <v>120</v>
      </c>
      <c r="AU224" s="15" t="s">
        <v>83</v>
      </c>
      <c r="AY224" s="15" t="s">
        <v>116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5" t="s">
        <v>81</v>
      </c>
      <c r="BK224" s="213">
        <f>ROUND(I224*H224,2)</f>
        <v>0</v>
      </c>
      <c r="BL224" s="15" t="s">
        <v>125</v>
      </c>
      <c r="BM224" s="15" t="s">
        <v>678</v>
      </c>
    </row>
    <row r="225" spans="2:51" s="11" customFormat="1" ht="12">
      <c r="B225" s="230"/>
      <c r="C225" s="231"/>
      <c r="D225" s="232" t="s">
        <v>414</v>
      </c>
      <c r="E225" s="233" t="s">
        <v>19</v>
      </c>
      <c r="F225" s="234" t="s">
        <v>679</v>
      </c>
      <c r="G225" s="231"/>
      <c r="H225" s="235">
        <v>4.8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414</v>
      </c>
      <c r="AU225" s="241" t="s">
        <v>83</v>
      </c>
      <c r="AV225" s="11" t="s">
        <v>83</v>
      </c>
      <c r="AW225" s="11" t="s">
        <v>35</v>
      </c>
      <c r="AX225" s="11" t="s">
        <v>81</v>
      </c>
      <c r="AY225" s="241" t="s">
        <v>116</v>
      </c>
    </row>
    <row r="226" spans="2:65" s="1" customFormat="1" ht="22.5" customHeight="1">
      <c r="B226" s="36"/>
      <c r="C226" s="202" t="s">
        <v>680</v>
      </c>
      <c r="D226" s="202" t="s">
        <v>120</v>
      </c>
      <c r="E226" s="203" t="s">
        <v>681</v>
      </c>
      <c r="F226" s="204" t="s">
        <v>682</v>
      </c>
      <c r="G226" s="205" t="s">
        <v>131</v>
      </c>
      <c r="H226" s="206">
        <v>7.6</v>
      </c>
      <c r="I226" s="207"/>
      <c r="J226" s="208">
        <f>ROUND(I226*H226,2)</f>
        <v>0</v>
      </c>
      <c r="K226" s="204" t="s">
        <v>124</v>
      </c>
      <c r="L226" s="41"/>
      <c r="M226" s="209" t="s">
        <v>19</v>
      </c>
      <c r="N226" s="210" t="s">
        <v>44</v>
      </c>
      <c r="O226" s="77"/>
      <c r="P226" s="211">
        <f>O226*H226</f>
        <v>0</v>
      </c>
      <c r="Q226" s="211">
        <v>0.00219</v>
      </c>
      <c r="R226" s="211">
        <f>Q226*H226</f>
        <v>0.016644</v>
      </c>
      <c r="S226" s="211">
        <v>0</v>
      </c>
      <c r="T226" s="212">
        <f>S226*H226</f>
        <v>0</v>
      </c>
      <c r="AR226" s="15" t="s">
        <v>125</v>
      </c>
      <c r="AT226" s="15" t="s">
        <v>120</v>
      </c>
      <c r="AU226" s="15" t="s">
        <v>83</v>
      </c>
      <c r="AY226" s="15" t="s">
        <v>116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5" t="s">
        <v>81</v>
      </c>
      <c r="BK226" s="213">
        <f>ROUND(I226*H226,2)</f>
        <v>0</v>
      </c>
      <c r="BL226" s="15" t="s">
        <v>125</v>
      </c>
      <c r="BM226" s="15" t="s">
        <v>683</v>
      </c>
    </row>
    <row r="227" spans="2:51" s="11" customFormat="1" ht="12">
      <c r="B227" s="230"/>
      <c r="C227" s="231"/>
      <c r="D227" s="232" t="s">
        <v>414</v>
      </c>
      <c r="E227" s="233" t="s">
        <v>19</v>
      </c>
      <c r="F227" s="234" t="s">
        <v>684</v>
      </c>
      <c r="G227" s="231"/>
      <c r="H227" s="235">
        <v>7.6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414</v>
      </c>
      <c r="AU227" s="241" t="s">
        <v>83</v>
      </c>
      <c r="AV227" s="11" t="s">
        <v>83</v>
      </c>
      <c r="AW227" s="11" t="s">
        <v>35</v>
      </c>
      <c r="AX227" s="11" t="s">
        <v>81</v>
      </c>
      <c r="AY227" s="241" t="s">
        <v>116</v>
      </c>
    </row>
    <row r="228" spans="2:65" s="1" customFormat="1" ht="22.5" customHeight="1">
      <c r="B228" s="36"/>
      <c r="C228" s="202" t="s">
        <v>685</v>
      </c>
      <c r="D228" s="202" t="s">
        <v>120</v>
      </c>
      <c r="E228" s="203" t="s">
        <v>686</v>
      </c>
      <c r="F228" s="204" t="s">
        <v>687</v>
      </c>
      <c r="G228" s="205" t="s">
        <v>131</v>
      </c>
      <c r="H228" s="206">
        <v>12.4</v>
      </c>
      <c r="I228" s="207"/>
      <c r="J228" s="208">
        <f>ROUND(I228*H228,2)</f>
        <v>0</v>
      </c>
      <c r="K228" s="204" t="s">
        <v>124</v>
      </c>
      <c r="L228" s="41"/>
      <c r="M228" s="209" t="s">
        <v>19</v>
      </c>
      <c r="N228" s="210" t="s">
        <v>44</v>
      </c>
      <c r="O228" s="77"/>
      <c r="P228" s="211">
        <f>O228*H228</f>
        <v>0</v>
      </c>
      <c r="Q228" s="211">
        <v>0.00102</v>
      </c>
      <c r="R228" s="211">
        <f>Q228*H228</f>
        <v>0.012648000000000001</v>
      </c>
      <c r="S228" s="211">
        <v>0</v>
      </c>
      <c r="T228" s="212">
        <f>S228*H228</f>
        <v>0</v>
      </c>
      <c r="AR228" s="15" t="s">
        <v>125</v>
      </c>
      <c r="AT228" s="15" t="s">
        <v>120</v>
      </c>
      <c r="AU228" s="15" t="s">
        <v>83</v>
      </c>
      <c r="AY228" s="15" t="s">
        <v>116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5" t="s">
        <v>81</v>
      </c>
      <c r="BK228" s="213">
        <f>ROUND(I228*H228,2)</f>
        <v>0</v>
      </c>
      <c r="BL228" s="15" t="s">
        <v>125</v>
      </c>
      <c r="BM228" s="15" t="s">
        <v>688</v>
      </c>
    </row>
    <row r="229" spans="2:51" s="11" customFormat="1" ht="12">
      <c r="B229" s="230"/>
      <c r="C229" s="231"/>
      <c r="D229" s="232" t="s">
        <v>414</v>
      </c>
      <c r="E229" s="233" t="s">
        <v>19</v>
      </c>
      <c r="F229" s="234" t="s">
        <v>689</v>
      </c>
      <c r="G229" s="231"/>
      <c r="H229" s="235">
        <v>12.4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414</v>
      </c>
      <c r="AU229" s="241" t="s">
        <v>83</v>
      </c>
      <c r="AV229" s="11" t="s">
        <v>83</v>
      </c>
      <c r="AW229" s="11" t="s">
        <v>35</v>
      </c>
      <c r="AX229" s="11" t="s">
        <v>81</v>
      </c>
      <c r="AY229" s="241" t="s">
        <v>116</v>
      </c>
    </row>
    <row r="230" spans="2:65" s="1" customFormat="1" ht="16.5" customHeight="1">
      <c r="B230" s="36"/>
      <c r="C230" s="202" t="s">
        <v>690</v>
      </c>
      <c r="D230" s="202" t="s">
        <v>120</v>
      </c>
      <c r="E230" s="203" t="s">
        <v>691</v>
      </c>
      <c r="F230" s="204" t="s">
        <v>692</v>
      </c>
      <c r="G230" s="205" t="s">
        <v>131</v>
      </c>
      <c r="H230" s="206">
        <v>12.7</v>
      </c>
      <c r="I230" s="207"/>
      <c r="J230" s="208">
        <f>ROUND(I230*H230,2)</f>
        <v>0</v>
      </c>
      <c r="K230" s="204" t="s">
        <v>124</v>
      </c>
      <c r="L230" s="41"/>
      <c r="M230" s="209" t="s">
        <v>19</v>
      </c>
      <c r="N230" s="210" t="s">
        <v>44</v>
      </c>
      <c r="O230" s="77"/>
      <c r="P230" s="211">
        <f>O230*H230</f>
        <v>0</v>
      </c>
      <c r="Q230" s="211">
        <v>0.00123</v>
      </c>
      <c r="R230" s="211">
        <f>Q230*H230</f>
        <v>0.015621</v>
      </c>
      <c r="S230" s="211">
        <v>0</v>
      </c>
      <c r="T230" s="212">
        <f>S230*H230</f>
        <v>0</v>
      </c>
      <c r="AR230" s="15" t="s">
        <v>125</v>
      </c>
      <c r="AT230" s="15" t="s">
        <v>120</v>
      </c>
      <c r="AU230" s="15" t="s">
        <v>83</v>
      </c>
      <c r="AY230" s="15" t="s">
        <v>116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5" t="s">
        <v>81</v>
      </c>
      <c r="BK230" s="213">
        <f>ROUND(I230*H230,2)</f>
        <v>0</v>
      </c>
      <c r="BL230" s="15" t="s">
        <v>125</v>
      </c>
      <c r="BM230" s="15" t="s">
        <v>693</v>
      </c>
    </row>
    <row r="231" spans="2:51" s="11" customFormat="1" ht="12">
      <c r="B231" s="230"/>
      <c r="C231" s="231"/>
      <c r="D231" s="232" t="s">
        <v>414</v>
      </c>
      <c r="E231" s="233" t="s">
        <v>19</v>
      </c>
      <c r="F231" s="234" t="s">
        <v>694</v>
      </c>
      <c r="G231" s="231"/>
      <c r="H231" s="235">
        <v>12.7</v>
      </c>
      <c r="I231" s="236"/>
      <c r="J231" s="231"/>
      <c r="K231" s="231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414</v>
      </c>
      <c r="AU231" s="241" t="s">
        <v>83</v>
      </c>
      <c r="AV231" s="11" t="s">
        <v>83</v>
      </c>
      <c r="AW231" s="11" t="s">
        <v>35</v>
      </c>
      <c r="AX231" s="11" t="s">
        <v>81</v>
      </c>
      <c r="AY231" s="241" t="s">
        <v>116</v>
      </c>
    </row>
    <row r="232" spans="2:65" s="1" customFormat="1" ht="16.5" customHeight="1">
      <c r="B232" s="36"/>
      <c r="C232" s="202" t="s">
        <v>695</v>
      </c>
      <c r="D232" s="202" t="s">
        <v>120</v>
      </c>
      <c r="E232" s="203" t="s">
        <v>696</v>
      </c>
      <c r="F232" s="204" t="s">
        <v>697</v>
      </c>
      <c r="G232" s="205" t="s">
        <v>123</v>
      </c>
      <c r="H232" s="206">
        <v>37.58</v>
      </c>
      <c r="I232" s="207"/>
      <c r="J232" s="208">
        <f>ROUND(I232*H232,2)</f>
        <v>0</v>
      </c>
      <c r="K232" s="204" t="s">
        <v>124</v>
      </c>
      <c r="L232" s="41"/>
      <c r="M232" s="209" t="s">
        <v>19</v>
      </c>
      <c r="N232" s="210" t="s">
        <v>44</v>
      </c>
      <c r="O232" s="77"/>
      <c r="P232" s="211">
        <f>O232*H232</f>
        <v>0</v>
      </c>
      <c r="Q232" s="211">
        <v>0.0063</v>
      </c>
      <c r="R232" s="211">
        <f>Q232*H232</f>
        <v>0.236754</v>
      </c>
      <c r="S232" s="211">
        <v>0</v>
      </c>
      <c r="T232" s="212">
        <f>S232*H232</f>
        <v>0</v>
      </c>
      <c r="AR232" s="15" t="s">
        <v>125</v>
      </c>
      <c r="AT232" s="15" t="s">
        <v>120</v>
      </c>
      <c r="AU232" s="15" t="s">
        <v>83</v>
      </c>
      <c r="AY232" s="15" t="s">
        <v>116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5" t="s">
        <v>81</v>
      </c>
      <c r="BK232" s="213">
        <f>ROUND(I232*H232,2)</f>
        <v>0</v>
      </c>
      <c r="BL232" s="15" t="s">
        <v>125</v>
      </c>
      <c r="BM232" s="15" t="s">
        <v>698</v>
      </c>
    </row>
    <row r="233" spans="2:51" s="11" customFormat="1" ht="12">
      <c r="B233" s="230"/>
      <c r="C233" s="231"/>
      <c r="D233" s="232" t="s">
        <v>414</v>
      </c>
      <c r="E233" s="233" t="s">
        <v>19</v>
      </c>
      <c r="F233" s="234" t="s">
        <v>699</v>
      </c>
      <c r="G233" s="231"/>
      <c r="H233" s="235">
        <v>37.58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414</v>
      </c>
      <c r="AU233" s="241" t="s">
        <v>83</v>
      </c>
      <c r="AV233" s="11" t="s">
        <v>83</v>
      </c>
      <c r="AW233" s="11" t="s">
        <v>35</v>
      </c>
      <c r="AX233" s="11" t="s">
        <v>81</v>
      </c>
      <c r="AY233" s="241" t="s">
        <v>116</v>
      </c>
    </row>
    <row r="234" spans="2:65" s="1" customFormat="1" ht="16.5" customHeight="1">
      <c r="B234" s="36"/>
      <c r="C234" s="214" t="s">
        <v>700</v>
      </c>
      <c r="D234" s="214" t="s">
        <v>128</v>
      </c>
      <c r="E234" s="215" t="s">
        <v>701</v>
      </c>
      <c r="F234" s="216" t="s">
        <v>702</v>
      </c>
      <c r="G234" s="217" t="s">
        <v>123</v>
      </c>
      <c r="H234" s="218">
        <v>50.925</v>
      </c>
      <c r="I234" s="219"/>
      <c r="J234" s="220">
        <f>ROUND(I234*H234,2)</f>
        <v>0</v>
      </c>
      <c r="K234" s="216" t="s">
        <v>124</v>
      </c>
      <c r="L234" s="221"/>
      <c r="M234" s="222" t="s">
        <v>19</v>
      </c>
      <c r="N234" s="223" t="s">
        <v>44</v>
      </c>
      <c r="O234" s="77"/>
      <c r="P234" s="211">
        <f>O234*H234</f>
        <v>0</v>
      </c>
      <c r="Q234" s="211">
        <v>0.0177</v>
      </c>
      <c r="R234" s="211">
        <f>Q234*H234</f>
        <v>0.9013725</v>
      </c>
      <c r="S234" s="211">
        <v>0</v>
      </c>
      <c r="T234" s="212">
        <f>S234*H234</f>
        <v>0</v>
      </c>
      <c r="AR234" s="15" t="s">
        <v>127</v>
      </c>
      <c r="AT234" s="15" t="s">
        <v>128</v>
      </c>
      <c r="AU234" s="15" t="s">
        <v>83</v>
      </c>
      <c r="AY234" s="15" t="s">
        <v>116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5" t="s">
        <v>81</v>
      </c>
      <c r="BK234" s="213">
        <f>ROUND(I234*H234,2)</f>
        <v>0</v>
      </c>
      <c r="BL234" s="15" t="s">
        <v>125</v>
      </c>
      <c r="BM234" s="15" t="s">
        <v>703</v>
      </c>
    </row>
    <row r="235" spans="2:51" s="11" customFormat="1" ht="12">
      <c r="B235" s="230"/>
      <c r="C235" s="231"/>
      <c r="D235" s="232" t="s">
        <v>414</v>
      </c>
      <c r="E235" s="233" t="s">
        <v>19</v>
      </c>
      <c r="F235" s="234" t="s">
        <v>704</v>
      </c>
      <c r="G235" s="231"/>
      <c r="H235" s="235">
        <v>48.5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414</v>
      </c>
      <c r="AU235" s="241" t="s">
        <v>83</v>
      </c>
      <c r="AV235" s="11" t="s">
        <v>83</v>
      </c>
      <c r="AW235" s="11" t="s">
        <v>35</v>
      </c>
      <c r="AX235" s="11" t="s">
        <v>81</v>
      </c>
      <c r="AY235" s="241" t="s">
        <v>116</v>
      </c>
    </row>
    <row r="236" spans="2:51" s="11" customFormat="1" ht="12">
      <c r="B236" s="230"/>
      <c r="C236" s="231"/>
      <c r="D236" s="232" t="s">
        <v>414</v>
      </c>
      <c r="E236" s="231"/>
      <c r="F236" s="234" t="s">
        <v>705</v>
      </c>
      <c r="G236" s="231"/>
      <c r="H236" s="235">
        <v>50.925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414</v>
      </c>
      <c r="AU236" s="241" t="s">
        <v>83</v>
      </c>
      <c r="AV236" s="11" t="s">
        <v>83</v>
      </c>
      <c r="AW236" s="11" t="s">
        <v>4</v>
      </c>
      <c r="AX236" s="11" t="s">
        <v>81</v>
      </c>
      <c r="AY236" s="241" t="s">
        <v>116</v>
      </c>
    </row>
    <row r="237" spans="2:65" s="1" customFormat="1" ht="22.5" customHeight="1">
      <c r="B237" s="36"/>
      <c r="C237" s="202" t="s">
        <v>706</v>
      </c>
      <c r="D237" s="202" t="s">
        <v>120</v>
      </c>
      <c r="E237" s="203" t="s">
        <v>707</v>
      </c>
      <c r="F237" s="204" t="s">
        <v>708</v>
      </c>
      <c r="G237" s="205" t="s">
        <v>136</v>
      </c>
      <c r="H237" s="224"/>
      <c r="I237" s="207"/>
      <c r="J237" s="208">
        <f>ROUND(I237*H237,2)</f>
        <v>0</v>
      </c>
      <c r="K237" s="204" t="s">
        <v>124</v>
      </c>
      <c r="L237" s="41"/>
      <c r="M237" s="209" t="s">
        <v>19</v>
      </c>
      <c r="N237" s="210" t="s">
        <v>44</v>
      </c>
      <c r="O237" s="77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AR237" s="15" t="s">
        <v>125</v>
      </c>
      <c r="AT237" s="15" t="s">
        <v>120</v>
      </c>
      <c r="AU237" s="15" t="s">
        <v>83</v>
      </c>
      <c r="AY237" s="15" t="s">
        <v>116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5" t="s">
        <v>81</v>
      </c>
      <c r="BK237" s="213">
        <f>ROUND(I237*H237,2)</f>
        <v>0</v>
      </c>
      <c r="BL237" s="15" t="s">
        <v>125</v>
      </c>
      <c r="BM237" s="15" t="s">
        <v>709</v>
      </c>
    </row>
    <row r="238" spans="2:63" s="10" customFormat="1" ht="22.8" customHeight="1">
      <c r="B238" s="186"/>
      <c r="C238" s="187"/>
      <c r="D238" s="188" t="s">
        <v>72</v>
      </c>
      <c r="E238" s="200" t="s">
        <v>710</v>
      </c>
      <c r="F238" s="200" t="s">
        <v>711</v>
      </c>
      <c r="G238" s="187"/>
      <c r="H238" s="187"/>
      <c r="I238" s="190"/>
      <c r="J238" s="201">
        <f>BK238</f>
        <v>0</v>
      </c>
      <c r="K238" s="187"/>
      <c r="L238" s="192"/>
      <c r="M238" s="193"/>
      <c r="N238" s="194"/>
      <c r="O238" s="194"/>
      <c r="P238" s="195">
        <f>SUM(P239:P242)</f>
        <v>0</v>
      </c>
      <c r="Q238" s="194"/>
      <c r="R238" s="195">
        <f>SUM(R239:R242)</f>
        <v>0.20231248000000002</v>
      </c>
      <c r="S238" s="194"/>
      <c r="T238" s="196">
        <f>SUM(T239:T242)</f>
        <v>0</v>
      </c>
      <c r="AR238" s="197" t="s">
        <v>83</v>
      </c>
      <c r="AT238" s="198" t="s">
        <v>72</v>
      </c>
      <c r="AU238" s="198" t="s">
        <v>81</v>
      </c>
      <c r="AY238" s="197" t="s">
        <v>116</v>
      </c>
      <c r="BK238" s="199">
        <f>SUM(BK239:BK242)</f>
        <v>0</v>
      </c>
    </row>
    <row r="239" spans="2:65" s="1" customFormat="1" ht="16.5" customHeight="1">
      <c r="B239" s="36"/>
      <c r="C239" s="202" t="s">
        <v>712</v>
      </c>
      <c r="D239" s="202" t="s">
        <v>120</v>
      </c>
      <c r="E239" s="203" t="s">
        <v>713</v>
      </c>
      <c r="F239" s="204" t="s">
        <v>714</v>
      </c>
      <c r="G239" s="205" t="s">
        <v>123</v>
      </c>
      <c r="H239" s="206">
        <v>37.04</v>
      </c>
      <c r="I239" s="207"/>
      <c r="J239" s="208">
        <f>ROUND(I239*H239,2)</f>
        <v>0</v>
      </c>
      <c r="K239" s="204" t="s">
        <v>124</v>
      </c>
      <c r="L239" s="41"/>
      <c r="M239" s="209" t="s">
        <v>19</v>
      </c>
      <c r="N239" s="210" t="s">
        <v>44</v>
      </c>
      <c r="O239" s="77"/>
      <c r="P239" s="211">
        <f>O239*H239</f>
        <v>0</v>
      </c>
      <c r="Q239" s="211">
        <v>0.0006</v>
      </c>
      <c r="R239" s="211">
        <f>Q239*H239</f>
        <v>0.022223999999999997</v>
      </c>
      <c r="S239" s="211">
        <v>0</v>
      </c>
      <c r="T239" s="212">
        <f>S239*H239</f>
        <v>0</v>
      </c>
      <c r="AR239" s="15" t="s">
        <v>125</v>
      </c>
      <c r="AT239" s="15" t="s">
        <v>120</v>
      </c>
      <c r="AU239" s="15" t="s">
        <v>83</v>
      </c>
      <c r="AY239" s="15" t="s">
        <v>116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5" t="s">
        <v>81</v>
      </c>
      <c r="BK239" s="213">
        <f>ROUND(I239*H239,2)</f>
        <v>0</v>
      </c>
      <c r="BL239" s="15" t="s">
        <v>125</v>
      </c>
      <c r="BM239" s="15" t="s">
        <v>715</v>
      </c>
    </row>
    <row r="240" spans="2:51" s="11" customFormat="1" ht="12">
      <c r="B240" s="230"/>
      <c r="C240" s="231"/>
      <c r="D240" s="232" t="s">
        <v>414</v>
      </c>
      <c r="E240" s="233" t="s">
        <v>19</v>
      </c>
      <c r="F240" s="234" t="s">
        <v>716</v>
      </c>
      <c r="G240" s="231"/>
      <c r="H240" s="235">
        <v>37.04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414</v>
      </c>
      <c r="AU240" s="241" t="s">
        <v>83</v>
      </c>
      <c r="AV240" s="11" t="s">
        <v>83</v>
      </c>
      <c r="AW240" s="11" t="s">
        <v>35</v>
      </c>
      <c r="AX240" s="11" t="s">
        <v>81</v>
      </c>
      <c r="AY240" s="241" t="s">
        <v>116</v>
      </c>
    </row>
    <row r="241" spans="2:65" s="1" customFormat="1" ht="16.5" customHeight="1">
      <c r="B241" s="36"/>
      <c r="C241" s="214" t="s">
        <v>717</v>
      </c>
      <c r="D241" s="214" t="s">
        <v>128</v>
      </c>
      <c r="E241" s="215" t="s">
        <v>718</v>
      </c>
      <c r="F241" s="216" t="s">
        <v>719</v>
      </c>
      <c r="G241" s="217" t="s">
        <v>123</v>
      </c>
      <c r="H241" s="218">
        <v>40.744</v>
      </c>
      <c r="I241" s="219"/>
      <c r="J241" s="220">
        <f>ROUND(I241*H241,2)</f>
        <v>0</v>
      </c>
      <c r="K241" s="216" t="s">
        <v>124</v>
      </c>
      <c r="L241" s="221"/>
      <c r="M241" s="222" t="s">
        <v>19</v>
      </c>
      <c r="N241" s="223" t="s">
        <v>44</v>
      </c>
      <c r="O241" s="77"/>
      <c r="P241" s="211">
        <f>O241*H241</f>
        <v>0</v>
      </c>
      <c r="Q241" s="211">
        <v>0.00442</v>
      </c>
      <c r="R241" s="211">
        <f>Q241*H241</f>
        <v>0.18008848000000002</v>
      </c>
      <c r="S241" s="211">
        <v>0</v>
      </c>
      <c r="T241" s="212">
        <f>S241*H241</f>
        <v>0</v>
      </c>
      <c r="AR241" s="15" t="s">
        <v>127</v>
      </c>
      <c r="AT241" s="15" t="s">
        <v>128</v>
      </c>
      <c r="AU241" s="15" t="s">
        <v>83</v>
      </c>
      <c r="AY241" s="15" t="s">
        <v>116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5" t="s">
        <v>81</v>
      </c>
      <c r="BK241" s="213">
        <f>ROUND(I241*H241,2)</f>
        <v>0</v>
      </c>
      <c r="BL241" s="15" t="s">
        <v>125</v>
      </c>
      <c r="BM241" s="15" t="s">
        <v>720</v>
      </c>
    </row>
    <row r="242" spans="2:51" s="11" customFormat="1" ht="12">
      <c r="B242" s="230"/>
      <c r="C242" s="231"/>
      <c r="D242" s="232" t="s">
        <v>414</v>
      </c>
      <c r="E242" s="231"/>
      <c r="F242" s="234" t="s">
        <v>721</v>
      </c>
      <c r="G242" s="231"/>
      <c r="H242" s="235">
        <v>40.744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414</v>
      </c>
      <c r="AU242" s="241" t="s">
        <v>83</v>
      </c>
      <c r="AV242" s="11" t="s">
        <v>83</v>
      </c>
      <c r="AW242" s="11" t="s">
        <v>4</v>
      </c>
      <c r="AX242" s="11" t="s">
        <v>81</v>
      </c>
      <c r="AY242" s="241" t="s">
        <v>116</v>
      </c>
    </row>
    <row r="243" spans="2:63" s="10" customFormat="1" ht="22.8" customHeight="1">
      <c r="B243" s="186"/>
      <c r="C243" s="187"/>
      <c r="D243" s="188" t="s">
        <v>72</v>
      </c>
      <c r="E243" s="200" t="s">
        <v>722</v>
      </c>
      <c r="F243" s="200" t="s">
        <v>723</v>
      </c>
      <c r="G243" s="187"/>
      <c r="H243" s="187"/>
      <c r="I243" s="190"/>
      <c r="J243" s="201">
        <f>BK243</f>
        <v>0</v>
      </c>
      <c r="K243" s="187"/>
      <c r="L243" s="192"/>
      <c r="M243" s="193"/>
      <c r="N243" s="194"/>
      <c r="O243" s="194"/>
      <c r="P243" s="195">
        <f>SUM(P244:P248)</f>
        <v>0</v>
      </c>
      <c r="Q243" s="194"/>
      <c r="R243" s="195">
        <f>SUM(R244:R248)</f>
        <v>0.2304</v>
      </c>
      <c r="S243" s="194"/>
      <c r="T243" s="196">
        <f>SUM(T244:T248)</f>
        <v>0</v>
      </c>
      <c r="AR243" s="197" t="s">
        <v>83</v>
      </c>
      <c r="AT243" s="198" t="s">
        <v>72</v>
      </c>
      <c r="AU243" s="198" t="s">
        <v>81</v>
      </c>
      <c r="AY243" s="197" t="s">
        <v>116</v>
      </c>
      <c r="BK243" s="199">
        <f>SUM(BK244:BK248)</f>
        <v>0</v>
      </c>
    </row>
    <row r="244" spans="2:65" s="1" customFormat="1" ht="22.5" customHeight="1">
      <c r="B244" s="36"/>
      <c r="C244" s="202" t="s">
        <v>724</v>
      </c>
      <c r="D244" s="202" t="s">
        <v>120</v>
      </c>
      <c r="E244" s="203" t="s">
        <v>725</v>
      </c>
      <c r="F244" s="204" t="s">
        <v>726</v>
      </c>
      <c r="G244" s="205" t="s">
        <v>123</v>
      </c>
      <c r="H244" s="206">
        <v>7.2</v>
      </c>
      <c r="I244" s="207"/>
      <c r="J244" s="208">
        <f>ROUND(I244*H244,2)</f>
        <v>0</v>
      </c>
      <c r="K244" s="204" t="s">
        <v>124</v>
      </c>
      <c r="L244" s="41"/>
      <c r="M244" s="209" t="s">
        <v>19</v>
      </c>
      <c r="N244" s="210" t="s">
        <v>44</v>
      </c>
      <c r="O244" s="77"/>
      <c r="P244" s="211">
        <f>O244*H244</f>
        <v>0</v>
      </c>
      <c r="Q244" s="211">
        <v>0.009</v>
      </c>
      <c r="R244" s="211">
        <f>Q244*H244</f>
        <v>0.0648</v>
      </c>
      <c r="S244" s="211">
        <v>0</v>
      </c>
      <c r="T244" s="212">
        <f>S244*H244</f>
        <v>0</v>
      </c>
      <c r="AR244" s="15" t="s">
        <v>125</v>
      </c>
      <c r="AT244" s="15" t="s">
        <v>120</v>
      </c>
      <c r="AU244" s="15" t="s">
        <v>83</v>
      </c>
      <c r="AY244" s="15" t="s">
        <v>116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5" t="s">
        <v>81</v>
      </c>
      <c r="BK244" s="213">
        <f>ROUND(I244*H244,2)</f>
        <v>0</v>
      </c>
      <c r="BL244" s="15" t="s">
        <v>125</v>
      </c>
      <c r="BM244" s="15" t="s">
        <v>727</v>
      </c>
    </row>
    <row r="245" spans="2:51" s="11" customFormat="1" ht="12">
      <c r="B245" s="230"/>
      <c r="C245" s="231"/>
      <c r="D245" s="232" t="s">
        <v>414</v>
      </c>
      <c r="E245" s="233" t="s">
        <v>19</v>
      </c>
      <c r="F245" s="234" t="s">
        <v>728</v>
      </c>
      <c r="G245" s="231"/>
      <c r="H245" s="235">
        <v>7.2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414</v>
      </c>
      <c r="AU245" s="241" t="s">
        <v>83</v>
      </c>
      <c r="AV245" s="11" t="s">
        <v>83</v>
      </c>
      <c r="AW245" s="11" t="s">
        <v>35</v>
      </c>
      <c r="AX245" s="11" t="s">
        <v>81</v>
      </c>
      <c r="AY245" s="241" t="s">
        <v>116</v>
      </c>
    </row>
    <row r="246" spans="2:65" s="1" customFormat="1" ht="16.5" customHeight="1">
      <c r="B246" s="36"/>
      <c r="C246" s="214" t="s">
        <v>729</v>
      </c>
      <c r="D246" s="214" t="s">
        <v>128</v>
      </c>
      <c r="E246" s="215" t="s">
        <v>730</v>
      </c>
      <c r="F246" s="216" t="s">
        <v>731</v>
      </c>
      <c r="G246" s="217" t="s">
        <v>123</v>
      </c>
      <c r="H246" s="218">
        <v>8.28</v>
      </c>
      <c r="I246" s="219"/>
      <c r="J246" s="220">
        <f>ROUND(I246*H246,2)</f>
        <v>0</v>
      </c>
      <c r="K246" s="216" t="s">
        <v>124</v>
      </c>
      <c r="L246" s="221"/>
      <c r="M246" s="222" t="s">
        <v>19</v>
      </c>
      <c r="N246" s="223" t="s">
        <v>44</v>
      </c>
      <c r="O246" s="77"/>
      <c r="P246" s="211">
        <f>O246*H246</f>
        <v>0</v>
      </c>
      <c r="Q246" s="211">
        <v>0.02</v>
      </c>
      <c r="R246" s="211">
        <f>Q246*H246</f>
        <v>0.1656</v>
      </c>
      <c r="S246" s="211">
        <v>0</v>
      </c>
      <c r="T246" s="212">
        <f>S246*H246</f>
        <v>0</v>
      </c>
      <c r="AR246" s="15" t="s">
        <v>127</v>
      </c>
      <c r="AT246" s="15" t="s">
        <v>128</v>
      </c>
      <c r="AU246" s="15" t="s">
        <v>83</v>
      </c>
      <c r="AY246" s="15" t="s">
        <v>116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5" t="s">
        <v>81</v>
      </c>
      <c r="BK246" s="213">
        <f>ROUND(I246*H246,2)</f>
        <v>0</v>
      </c>
      <c r="BL246" s="15" t="s">
        <v>125</v>
      </c>
      <c r="BM246" s="15" t="s">
        <v>732</v>
      </c>
    </row>
    <row r="247" spans="2:51" s="11" customFormat="1" ht="12">
      <c r="B247" s="230"/>
      <c r="C247" s="231"/>
      <c r="D247" s="232" t="s">
        <v>414</v>
      </c>
      <c r="E247" s="231"/>
      <c r="F247" s="234" t="s">
        <v>733</v>
      </c>
      <c r="G247" s="231"/>
      <c r="H247" s="235">
        <v>8.28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414</v>
      </c>
      <c r="AU247" s="241" t="s">
        <v>83</v>
      </c>
      <c r="AV247" s="11" t="s">
        <v>83</v>
      </c>
      <c r="AW247" s="11" t="s">
        <v>4</v>
      </c>
      <c r="AX247" s="11" t="s">
        <v>81</v>
      </c>
      <c r="AY247" s="241" t="s">
        <v>116</v>
      </c>
    </row>
    <row r="248" spans="2:65" s="1" customFormat="1" ht="22.5" customHeight="1">
      <c r="B248" s="36"/>
      <c r="C248" s="202" t="s">
        <v>734</v>
      </c>
      <c r="D248" s="202" t="s">
        <v>120</v>
      </c>
      <c r="E248" s="203" t="s">
        <v>735</v>
      </c>
      <c r="F248" s="204" t="s">
        <v>736</v>
      </c>
      <c r="G248" s="205" t="s">
        <v>136</v>
      </c>
      <c r="H248" s="224"/>
      <c r="I248" s="207"/>
      <c r="J248" s="208">
        <f>ROUND(I248*H248,2)</f>
        <v>0</v>
      </c>
      <c r="K248" s="204" t="s">
        <v>124</v>
      </c>
      <c r="L248" s="41"/>
      <c r="M248" s="209" t="s">
        <v>19</v>
      </c>
      <c r="N248" s="210" t="s">
        <v>44</v>
      </c>
      <c r="O248" s="77"/>
      <c r="P248" s="211">
        <f>O248*H248</f>
        <v>0</v>
      </c>
      <c r="Q248" s="211">
        <v>0</v>
      </c>
      <c r="R248" s="211">
        <f>Q248*H248</f>
        <v>0</v>
      </c>
      <c r="S248" s="211">
        <v>0</v>
      </c>
      <c r="T248" s="212">
        <f>S248*H248</f>
        <v>0</v>
      </c>
      <c r="AR248" s="15" t="s">
        <v>125</v>
      </c>
      <c r="AT248" s="15" t="s">
        <v>120</v>
      </c>
      <c r="AU248" s="15" t="s">
        <v>83</v>
      </c>
      <c r="AY248" s="15" t="s">
        <v>116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5" t="s">
        <v>81</v>
      </c>
      <c r="BK248" s="213">
        <f>ROUND(I248*H248,2)</f>
        <v>0</v>
      </c>
      <c r="BL248" s="15" t="s">
        <v>125</v>
      </c>
      <c r="BM248" s="15" t="s">
        <v>737</v>
      </c>
    </row>
    <row r="249" spans="2:63" s="10" customFormat="1" ht="22.8" customHeight="1">
      <c r="B249" s="186"/>
      <c r="C249" s="187"/>
      <c r="D249" s="188" t="s">
        <v>72</v>
      </c>
      <c r="E249" s="200" t="s">
        <v>738</v>
      </c>
      <c r="F249" s="200" t="s">
        <v>739</v>
      </c>
      <c r="G249" s="187"/>
      <c r="H249" s="187"/>
      <c r="I249" s="190"/>
      <c r="J249" s="201">
        <f>BK249</f>
        <v>0</v>
      </c>
      <c r="K249" s="187"/>
      <c r="L249" s="192"/>
      <c r="M249" s="193"/>
      <c r="N249" s="194"/>
      <c r="O249" s="194"/>
      <c r="P249" s="195">
        <f>P250</f>
        <v>0</v>
      </c>
      <c r="Q249" s="194"/>
      <c r="R249" s="195">
        <f>R250</f>
        <v>0.0196707</v>
      </c>
      <c r="S249" s="194"/>
      <c r="T249" s="196">
        <f>T250</f>
        <v>0</v>
      </c>
      <c r="AR249" s="197" t="s">
        <v>83</v>
      </c>
      <c r="AT249" s="198" t="s">
        <v>72</v>
      </c>
      <c r="AU249" s="198" t="s">
        <v>81</v>
      </c>
      <c r="AY249" s="197" t="s">
        <v>116</v>
      </c>
      <c r="BK249" s="199">
        <f>BK250</f>
        <v>0</v>
      </c>
    </row>
    <row r="250" spans="2:65" s="1" customFormat="1" ht="22.5" customHeight="1">
      <c r="B250" s="36"/>
      <c r="C250" s="202" t="s">
        <v>740</v>
      </c>
      <c r="D250" s="202" t="s">
        <v>120</v>
      </c>
      <c r="E250" s="203" t="s">
        <v>741</v>
      </c>
      <c r="F250" s="204" t="s">
        <v>742</v>
      </c>
      <c r="G250" s="205" t="s">
        <v>123</v>
      </c>
      <c r="H250" s="206">
        <v>67.83</v>
      </c>
      <c r="I250" s="207"/>
      <c r="J250" s="208">
        <f>ROUND(I250*H250,2)</f>
        <v>0</v>
      </c>
      <c r="K250" s="204" t="s">
        <v>124</v>
      </c>
      <c r="L250" s="41"/>
      <c r="M250" s="209" t="s">
        <v>19</v>
      </c>
      <c r="N250" s="210" t="s">
        <v>44</v>
      </c>
      <c r="O250" s="77"/>
      <c r="P250" s="211">
        <f>O250*H250</f>
        <v>0</v>
      </c>
      <c r="Q250" s="211">
        <v>0.00029</v>
      </c>
      <c r="R250" s="211">
        <f>Q250*H250</f>
        <v>0.0196707</v>
      </c>
      <c r="S250" s="211">
        <v>0</v>
      </c>
      <c r="T250" s="212">
        <f>S250*H250</f>
        <v>0</v>
      </c>
      <c r="AR250" s="15" t="s">
        <v>125</v>
      </c>
      <c r="AT250" s="15" t="s">
        <v>120</v>
      </c>
      <c r="AU250" s="15" t="s">
        <v>83</v>
      </c>
      <c r="AY250" s="15" t="s">
        <v>116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5" t="s">
        <v>81</v>
      </c>
      <c r="BK250" s="213">
        <f>ROUND(I250*H250,2)</f>
        <v>0</v>
      </c>
      <c r="BL250" s="15" t="s">
        <v>125</v>
      </c>
      <c r="BM250" s="15" t="s">
        <v>743</v>
      </c>
    </row>
    <row r="251" spans="2:63" s="10" customFormat="1" ht="25.9" customHeight="1">
      <c r="B251" s="186"/>
      <c r="C251" s="187"/>
      <c r="D251" s="188" t="s">
        <v>72</v>
      </c>
      <c r="E251" s="189" t="s">
        <v>744</v>
      </c>
      <c r="F251" s="189" t="s">
        <v>745</v>
      </c>
      <c r="G251" s="187"/>
      <c r="H251" s="187"/>
      <c r="I251" s="190"/>
      <c r="J251" s="191">
        <f>BK251</f>
        <v>0</v>
      </c>
      <c r="K251" s="187"/>
      <c r="L251" s="192"/>
      <c r="M251" s="193"/>
      <c r="N251" s="194"/>
      <c r="O251" s="194"/>
      <c r="P251" s="195">
        <f>P252+P254</f>
        <v>0</v>
      </c>
      <c r="Q251" s="194"/>
      <c r="R251" s="195">
        <f>R252+R254</f>
        <v>0</v>
      </c>
      <c r="S251" s="194"/>
      <c r="T251" s="196">
        <f>T252+T254</f>
        <v>0</v>
      </c>
      <c r="AR251" s="197" t="s">
        <v>144</v>
      </c>
      <c r="AT251" s="198" t="s">
        <v>72</v>
      </c>
      <c r="AU251" s="198" t="s">
        <v>73</v>
      </c>
      <c r="AY251" s="197" t="s">
        <v>116</v>
      </c>
      <c r="BK251" s="199">
        <f>BK252+BK254</f>
        <v>0</v>
      </c>
    </row>
    <row r="252" spans="2:63" s="10" customFormat="1" ht="22.8" customHeight="1">
      <c r="B252" s="186"/>
      <c r="C252" s="187"/>
      <c r="D252" s="188" t="s">
        <v>72</v>
      </c>
      <c r="E252" s="200" t="s">
        <v>746</v>
      </c>
      <c r="F252" s="200" t="s">
        <v>747</v>
      </c>
      <c r="G252" s="187"/>
      <c r="H252" s="187"/>
      <c r="I252" s="190"/>
      <c r="J252" s="201">
        <f>BK252</f>
        <v>0</v>
      </c>
      <c r="K252" s="187"/>
      <c r="L252" s="192"/>
      <c r="M252" s="193"/>
      <c r="N252" s="194"/>
      <c r="O252" s="194"/>
      <c r="P252" s="195">
        <f>P253</f>
        <v>0</v>
      </c>
      <c r="Q252" s="194"/>
      <c r="R252" s="195">
        <f>R253</f>
        <v>0</v>
      </c>
      <c r="S252" s="194"/>
      <c r="T252" s="196">
        <f>T253</f>
        <v>0</v>
      </c>
      <c r="AR252" s="197" t="s">
        <v>144</v>
      </c>
      <c r="AT252" s="198" t="s">
        <v>72</v>
      </c>
      <c r="AU252" s="198" t="s">
        <v>81</v>
      </c>
      <c r="AY252" s="197" t="s">
        <v>116</v>
      </c>
      <c r="BK252" s="199">
        <f>BK253</f>
        <v>0</v>
      </c>
    </row>
    <row r="253" spans="2:65" s="1" customFormat="1" ht="22.5" customHeight="1">
      <c r="B253" s="36"/>
      <c r="C253" s="202" t="s">
        <v>748</v>
      </c>
      <c r="D253" s="202" t="s">
        <v>120</v>
      </c>
      <c r="E253" s="203" t="s">
        <v>749</v>
      </c>
      <c r="F253" s="204" t="s">
        <v>750</v>
      </c>
      <c r="G253" s="205" t="s">
        <v>751</v>
      </c>
      <c r="H253" s="206">
        <v>1</v>
      </c>
      <c r="I253" s="207"/>
      <c r="J253" s="208">
        <f>ROUND(I253*H253,2)</f>
        <v>0</v>
      </c>
      <c r="K253" s="204" t="s">
        <v>19</v>
      </c>
      <c r="L253" s="41"/>
      <c r="M253" s="209" t="s">
        <v>19</v>
      </c>
      <c r="N253" s="210" t="s">
        <v>44</v>
      </c>
      <c r="O253" s="77"/>
      <c r="P253" s="211">
        <f>O253*H253</f>
        <v>0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AR253" s="15" t="s">
        <v>752</v>
      </c>
      <c r="AT253" s="15" t="s">
        <v>120</v>
      </c>
      <c r="AU253" s="15" t="s">
        <v>83</v>
      </c>
      <c r="AY253" s="15" t="s">
        <v>116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5" t="s">
        <v>81</v>
      </c>
      <c r="BK253" s="213">
        <f>ROUND(I253*H253,2)</f>
        <v>0</v>
      </c>
      <c r="BL253" s="15" t="s">
        <v>752</v>
      </c>
      <c r="BM253" s="15" t="s">
        <v>753</v>
      </c>
    </row>
    <row r="254" spans="2:63" s="10" customFormat="1" ht="22.8" customHeight="1">
      <c r="B254" s="186"/>
      <c r="C254" s="187"/>
      <c r="D254" s="188" t="s">
        <v>72</v>
      </c>
      <c r="E254" s="200" t="s">
        <v>754</v>
      </c>
      <c r="F254" s="200" t="s">
        <v>755</v>
      </c>
      <c r="G254" s="187"/>
      <c r="H254" s="187"/>
      <c r="I254" s="190"/>
      <c r="J254" s="201">
        <f>BK254</f>
        <v>0</v>
      </c>
      <c r="K254" s="187"/>
      <c r="L254" s="192"/>
      <c r="M254" s="193"/>
      <c r="N254" s="194"/>
      <c r="O254" s="194"/>
      <c r="P254" s="195">
        <f>SUM(P255:P257)</f>
        <v>0</v>
      </c>
      <c r="Q254" s="194"/>
      <c r="R254" s="195">
        <f>SUM(R255:R257)</f>
        <v>0</v>
      </c>
      <c r="S254" s="194"/>
      <c r="T254" s="196">
        <f>SUM(T255:T257)</f>
        <v>0</v>
      </c>
      <c r="AR254" s="197" t="s">
        <v>144</v>
      </c>
      <c r="AT254" s="198" t="s">
        <v>72</v>
      </c>
      <c r="AU254" s="198" t="s">
        <v>81</v>
      </c>
      <c r="AY254" s="197" t="s">
        <v>116</v>
      </c>
      <c r="BK254" s="199">
        <f>SUM(BK255:BK257)</f>
        <v>0</v>
      </c>
    </row>
    <row r="255" spans="2:65" s="1" customFormat="1" ht="16.5" customHeight="1">
      <c r="B255" s="36"/>
      <c r="C255" s="202" t="s">
        <v>756</v>
      </c>
      <c r="D255" s="202" t="s">
        <v>120</v>
      </c>
      <c r="E255" s="203" t="s">
        <v>757</v>
      </c>
      <c r="F255" s="204" t="s">
        <v>758</v>
      </c>
      <c r="G255" s="205" t="s">
        <v>751</v>
      </c>
      <c r="H255" s="206">
        <v>1</v>
      </c>
      <c r="I255" s="207"/>
      <c r="J255" s="208">
        <f>ROUND(I255*H255,2)</f>
        <v>0</v>
      </c>
      <c r="K255" s="204" t="s">
        <v>19</v>
      </c>
      <c r="L255" s="41"/>
      <c r="M255" s="209" t="s">
        <v>19</v>
      </c>
      <c r="N255" s="210" t="s">
        <v>44</v>
      </c>
      <c r="O255" s="77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AR255" s="15" t="s">
        <v>752</v>
      </c>
      <c r="AT255" s="15" t="s">
        <v>120</v>
      </c>
      <c r="AU255" s="15" t="s">
        <v>83</v>
      </c>
      <c r="AY255" s="15" t="s">
        <v>116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5" t="s">
        <v>81</v>
      </c>
      <c r="BK255" s="213">
        <f>ROUND(I255*H255,2)</f>
        <v>0</v>
      </c>
      <c r="BL255" s="15" t="s">
        <v>752</v>
      </c>
      <c r="BM255" s="15" t="s">
        <v>759</v>
      </c>
    </row>
    <row r="256" spans="2:65" s="1" customFormat="1" ht="16.5" customHeight="1">
      <c r="B256" s="36"/>
      <c r="C256" s="202" t="s">
        <v>760</v>
      </c>
      <c r="D256" s="202" t="s">
        <v>120</v>
      </c>
      <c r="E256" s="203" t="s">
        <v>761</v>
      </c>
      <c r="F256" s="204" t="s">
        <v>762</v>
      </c>
      <c r="G256" s="205" t="s">
        <v>751</v>
      </c>
      <c r="H256" s="206">
        <v>1</v>
      </c>
      <c r="I256" s="207"/>
      <c r="J256" s="208">
        <f>ROUND(I256*H256,2)</f>
        <v>0</v>
      </c>
      <c r="K256" s="204" t="s">
        <v>19</v>
      </c>
      <c r="L256" s="41"/>
      <c r="M256" s="209" t="s">
        <v>19</v>
      </c>
      <c r="N256" s="210" t="s">
        <v>44</v>
      </c>
      <c r="O256" s="77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AR256" s="15" t="s">
        <v>752</v>
      </c>
      <c r="AT256" s="15" t="s">
        <v>120</v>
      </c>
      <c r="AU256" s="15" t="s">
        <v>83</v>
      </c>
      <c r="AY256" s="15" t="s">
        <v>116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5" t="s">
        <v>81</v>
      </c>
      <c r="BK256" s="213">
        <f>ROUND(I256*H256,2)</f>
        <v>0</v>
      </c>
      <c r="BL256" s="15" t="s">
        <v>752</v>
      </c>
      <c r="BM256" s="15" t="s">
        <v>763</v>
      </c>
    </row>
    <row r="257" spans="2:65" s="1" customFormat="1" ht="16.5" customHeight="1">
      <c r="B257" s="36"/>
      <c r="C257" s="202" t="s">
        <v>764</v>
      </c>
      <c r="D257" s="202" t="s">
        <v>120</v>
      </c>
      <c r="E257" s="203" t="s">
        <v>765</v>
      </c>
      <c r="F257" s="204" t="s">
        <v>766</v>
      </c>
      <c r="G257" s="205" t="s">
        <v>751</v>
      </c>
      <c r="H257" s="206">
        <v>1</v>
      </c>
      <c r="I257" s="207"/>
      <c r="J257" s="208">
        <f>ROUND(I257*H257,2)</f>
        <v>0</v>
      </c>
      <c r="K257" s="204" t="s">
        <v>19</v>
      </c>
      <c r="L257" s="41"/>
      <c r="M257" s="225" t="s">
        <v>19</v>
      </c>
      <c r="N257" s="226" t="s">
        <v>44</v>
      </c>
      <c r="O257" s="227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AR257" s="15" t="s">
        <v>752</v>
      </c>
      <c r="AT257" s="15" t="s">
        <v>120</v>
      </c>
      <c r="AU257" s="15" t="s">
        <v>83</v>
      </c>
      <c r="AY257" s="15" t="s">
        <v>116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5" t="s">
        <v>81</v>
      </c>
      <c r="BK257" s="213">
        <f>ROUND(I257*H257,2)</f>
        <v>0</v>
      </c>
      <c r="BL257" s="15" t="s">
        <v>752</v>
      </c>
      <c r="BM257" s="15" t="s">
        <v>767</v>
      </c>
    </row>
    <row r="258" spans="2:12" s="1" customFormat="1" ht="6.95" customHeight="1">
      <c r="B258" s="55"/>
      <c r="C258" s="56"/>
      <c r="D258" s="56"/>
      <c r="E258" s="56"/>
      <c r="F258" s="56"/>
      <c r="G258" s="56"/>
      <c r="H258" s="56"/>
      <c r="I258" s="152"/>
      <c r="J258" s="56"/>
      <c r="K258" s="56"/>
      <c r="L258" s="41"/>
    </row>
  </sheetData>
  <sheetProtection password="CC35" sheet="1" objects="1" scenarios="1" formatColumns="0" formatRows="0" autoFilter="0"/>
  <autoFilter ref="C99:K257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3" customFormat="1" ht="45" customHeight="1">
      <c r="B3" s="257"/>
      <c r="C3" s="258" t="s">
        <v>768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769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770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771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772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773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774</v>
      </c>
      <c r="E11" s="264"/>
      <c r="F11" s="264"/>
      <c r="G11" s="264"/>
      <c r="H11" s="264"/>
      <c r="I11" s="264"/>
      <c r="J11" s="264"/>
      <c r="K11" s="262"/>
    </row>
    <row r="12" spans="2:1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ht="15" customHeight="1">
      <c r="B13" s="265"/>
      <c r="C13" s="266"/>
      <c r="D13" s="267" t="s">
        <v>775</v>
      </c>
      <c r="E13" s="264"/>
      <c r="F13" s="264"/>
      <c r="G13" s="264"/>
      <c r="H13" s="264"/>
      <c r="I13" s="264"/>
      <c r="J13" s="264"/>
      <c r="K13" s="262"/>
    </row>
    <row r="14" spans="2:1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ht="15" customHeight="1">
      <c r="B15" s="265"/>
      <c r="C15" s="266"/>
      <c r="D15" s="264" t="s">
        <v>776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4" t="s">
        <v>777</v>
      </c>
      <c r="E16" s="264"/>
      <c r="F16" s="264"/>
      <c r="G16" s="264"/>
      <c r="H16" s="264"/>
      <c r="I16" s="264"/>
      <c r="J16" s="264"/>
      <c r="K16" s="262"/>
    </row>
    <row r="17" spans="2:11" ht="15" customHeight="1">
      <c r="B17" s="265"/>
      <c r="C17" s="266"/>
      <c r="D17" s="264" t="s">
        <v>778</v>
      </c>
      <c r="E17" s="264"/>
      <c r="F17" s="264"/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8" t="s">
        <v>80</v>
      </c>
      <c r="F18" s="264" t="s">
        <v>779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8" t="s">
        <v>780</v>
      </c>
      <c r="F19" s="264" t="s">
        <v>781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8" t="s">
        <v>782</v>
      </c>
      <c r="F20" s="264" t="s">
        <v>783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8" t="s">
        <v>784</v>
      </c>
      <c r="F21" s="264" t="s">
        <v>785</v>
      </c>
      <c r="G21" s="264"/>
      <c r="H21" s="264"/>
      <c r="I21" s="264"/>
      <c r="J21" s="264"/>
      <c r="K21" s="262"/>
    </row>
    <row r="22" spans="2:11" ht="15" customHeight="1">
      <c r="B22" s="265"/>
      <c r="C22" s="266"/>
      <c r="D22" s="266"/>
      <c r="E22" s="268" t="s">
        <v>786</v>
      </c>
      <c r="F22" s="264" t="s">
        <v>787</v>
      </c>
      <c r="G22" s="264"/>
      <c r="H22" s="264"/>
      <c r="I22" s="264"/>
      <c r="J22" s="264"/>
      <c r="K22" s="262"/>
    </row>
    <row r="23" spans="2:11" ht="15" customHeight="1">
      <c r="B23" s="265"/>
      <c r="C23" s="266"/>
      <c r="D23" s="266"/>
      <c r="E23" s="268" t="s">
        <v>788</v>
      </c>
      <c r="F23" s="264" t="s">
        <v>789</v>
      </c>
      <c r="G23" s="264"/>
      <c r="H23" s="264"/>
      <c r="I23" s="264"/>
      <c r="J23" s="264"/>
      <c r="K23" s="262"/>
    </row>
    <row r="24" spans="2:1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ht="15" customHeight="1">
      <c r="B25" s="265"/>
      <c r="C25" s="264" t="s">
        <v>790</v>
      </c>
      <c r="D25" s="264"/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4" t="s">
        <v>791</v>
      </c>
      <c r="D26" s="264"/>
      <c r="E26" s="264"/>
      <c r="F26" s="264"/>
      <c r="G26" s="264"/>
      <c r="H26" s="264"/>
      <c r="I26" s="264"/>
      <c r="J26" s="264"/>
      <c r="K26" s="262"/>
    </row>
    <row r="27" spans="2:11" ht="15" customHeight="1">
      <c r="B27" s="265"/>
      <c r="C27" s="264"/>
      <c r="D27" s="264" t="s">
        <v>792</v>
      </c>
      <c r="E27" s="264"/>
      <c r="F27" s="264"/>
      <c r="G27" s="264"/>
      <c r="H27" s="264"/>
      <c r="I27" s="264"/>
      <c r="J27" s="264"/>
      <c r="K27" s="262"/>
    </row>
    <row r="28" spans="2:11" ht="15" customHeight="1">
      <c r="B28" s="265"/>
      <c r="C28" s="266"/>
      <c r="D28" s="264" t="s">
        <v>793</v>
      </c>
      <c r="E28" s="264"/>
      <c r="F28" s="264"/>
      <c r="G28" s="264"/>
      <c r="H28" s="264"/>
      <c r="I28" s="264"/>
      <c r="J28" s="264"/>
      <c r="K28" s="262"/>
    </row>
    <row r="29" spans="2:1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ht="15" customHeight="1">
      <c r="B30" s="265"/>
      <c r="C30" s="266"/>
      <c r="D30" s="264" t="s">
        <v>794</v>
      </c>
      <c r="E30" s="264"/>
      <c r="F30" s="264"/>
      <c r="G30" s="264"/>
      <c r="H30" s="264"/>
      <c r="I30" s="264"/>
      <c r="J30" s="264"/>
      <c r="K30" s="262"/>
    </row>
    <row r="31" spans="2:11" ht="15" customHeight="1">
      <c r="B31" s="265"/>
      <c r="C31" s="266"/>
      <c r="D31" s="264" t="s">
        <v>795</v>
      </c>
      <c r="E31" s="264"/>
      <c r="F31" s="264"/>
      <c r="G31" s="264"/>
      <c r="H31" s="264"/>
      <c r="I31" s="264"/>
      <c r="J31" s="264"/>
      <c r="K31" s="262"/>
    </row>
    <row r="32" spans="2:1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ht="15" customHeight="1">
      <c r="B33" s="265"/>
      <c r="C33" s="266"/>
      <c r="D33" s="264" t="s">
        <v>796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 t="s">
        <v>797</v>
      </c>
      <c r="E34" s="264"/>
      <c r="F34" s="264"/>
      <c r="G34" s="264"/>
      <c r="H34" s="264"/>
      <c r="I34" s="264"/>
      <c r="J34" s="264"/>
      <c r="K34" s="262"/>
    </row>
    <row r="35" spans="2:11" ht="15" customHeight="1">
      <c r="B35" s="265"/>
      <c r="C35" s="266"/>
      <c r="D35" s="264" t="s">
        <v>798</v>
      </c>
      <c r="E35" s="264"/>
      <c r="F35" s="264"/>
      <c r="G35" s="264"/>
      <c r="H35" s="264"/>
      <c r="I35" s="264"/>
      <c r="J35" s="264"/>
      <c r="K35" s="262"/>
    </row>
    <row r="36" spans="2:11" ht="15" customHeight="1">
      <c r="B36" s="265"/>
      <c r="C36" s="266"/>
      <c r="D36" s="264"/>
      <c r="E36" s="267" t="s">
        <v>102</v>
      </c>
      <c r="F36" s="264"/>
      <c r="G36" s="264" t="s">
        <v>799</v>
      </c>
      <c r="H36" s="264"/>
      <c r="I36" s="264"/>
      <c r="J36" s="264"/>
      <c r="K36" s="262"/>
    </row>
    <row r="37" spans="2:11" ht="30.75" customHeight="1">
      <c r="B37" s="265"/>
      <c r="C37" s="266"/>
      <c r="D37" s="264"/>
      <c r="E37" s="267" t="s">
        <v>800</v>
      </c>
      <c r="F37" s="264"/>
      <c r="G37" s="264" t="s">
        <v>801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7" t="s">
        <v>54</v>
      </c>
      <c r="F38" s="264"/>
      <c r="G38" s="264" t="s">
        <v>802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7" t="s">
        <v>55</v>
      </c>
      <c r="F39" s="264"/>
      <c r="G39" s="264" t="s">
        <v>803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7" t="s">
        <v>103</v>
      </c>
      <c r="F40" s="264"/>
      <c r="G40" s="264" t="s">
        <v>804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7" t="s">
        <v>104</v>
      </c>
      <c r="F41" s="264"/>
      <c r="G41" s="264" t="s">
        <v>805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7" t="s">
        <v>806</v>
      </c>
      <c r="F42" s="264"/>
      <c r="G42" s="264" t="s">
        <v>807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7"/>
      <c r="F43" s="264"/>
      <c r="G43" s="264" t="s">
        <v>808</v>
      </c>
      <c r="H43" s="264"/>
      <c r="I43" s="264"/>
      <c r="J43" s="264"/>
      <c r="K43" s="262"/>
    </row>
    <row r="44" spans="2:11" ht="15" customHeight="1">
      <c r="B44" s="265"/>
      <c r="C44" s="266"/>
      <c r="D44" s="264"/>
      <c r="E44" s="267" t="s">
        <v>809</v>
      </c>
      <c r="F44" s="264"/>
      <c r="G44" s="264" t="s">
        <v>810</v>
      </c>
      <c r="H44" s="264"/>
      <c r="I44" s="264"/>
      <c r="J44" s="264"/>
      <c r="K44" s="262"/>
    </row>
    <row r="45" spans="2:11" ht="15" customHeight="1">
      <c r="B45" s="265"/>
      <c r="C45" s="266"/>
      <c r="D45" s="264"/>
      <c r="E45" s="267" t="s">
        <v>106</v>
      </c>
      <c r="F45" s="264"/>
      <c r="G45" s="264" t="s">
        <v>811</v>
      </c>
      <c r="H45" s="264"/>
      <c r="I45" s="264"/>
      <c r="J45" s="264"/>
      <c r="K45" s="262"/>
    </row>
    <row r="46" spans="2:1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4" t="s">
        <v>812</v>
      </c>
      <c r="E47" s="264"/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813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6"/>
      <c r="E49" s="264" t="s">
        <v>814</v>
      </c>
      <c r="F49" s="264"/>
      <c r="G49" s="264"/>
      <c r="H49" s="264"/>
      <c r="I49" s="264"/>
      <c r="J49" s="264"/>
      <c r="K49" s="262"/>
    </row>
    <row r="50" spans="2:11" ht="15" customHeight="1">
      <c r="B50" s="265"/>
      <c r="C50" s="266"/>
      <c r="D50" s="266"/>
      <c r="E50" s="264" t="s">
        <v>815</v>
      </c>
      <c r="F50" s="264"/>
      <c r="G50" s="264"/>
      <c r="H50" s="264"/>
      <c r="I50" s="264"/>
      <c r="J50" s="264"/>
      <c r="K50" s="262"/>
    </row>
    <row r="51" spans="2:11" ht="15" customHeight="1">
      <c r="B51" s="265"/>
      <c r="C51" s="266"/>
      <c r="D51" s="264" t="s">
        <v>816</v>
      </c>
      <c r="E51" s="264"/>
      <c r="F51" s="264"/>
      <c r="G51" s="264"/>
      <c r="H51" s="264"/>
      <c r="I51" s="264"/>
      <c r="J51" s="264"/>
      <c r="K51" s="262"/>
    </row>
    <row r="52" spans="2:11" ht="25.5" customHeight="1">
      <c r="B52" s="260"/>
      <c r="C52" s="261" t="s">
        <v>817</v>
      </c>
      <c r="D52" s="261"/>
      <c r="E52" s="261"/>
      <c r="F52" s="261"/>
      <c r="G52" s="261"/>
      <c r="H52" s="261"/>
      <c r="I52" s="261"/>
      <c r="J52" s="261"/>
      <c r="K52" s="262"/>
    </row>
    <row r="53" spans="2:1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ht="15" customHeight="1">
      <c r="B54" s="260"/>
      <c r="C54" s="264" t="s">
        <v>818</v>
      </c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819</v>
      </c>
      <c r="D55" s="264"/>
      <c r="E55" s="264"/>
      <c r="F55" s="264"/>
      <c r="G55" s="264"/>
      <c r="H55" s="264"/>
      <c r="I55" s="264"/>
      <c r="J55" s="264"/>
      <c r="K55" s="262"/>
    </row>
    <row r="56" spans="2:1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4" t="s">
        <v>820</v>
      </c>
      <c r="D57" s="264"/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821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822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4" t="s">
        <v>823</v>
      </c>
      <c r="E60" s="264"/>
      <c r="F60" s="264"/>
      <c r="G60" s="264"/>
      <c r="H60" s="264"/>
      <c r="I60" s="264"/>
      <c r="J60" s="264"/>
      <c r="K60" s="262"/>
    </row>
    <row r="61" spans="2:11" ht="15" customHeight="1">
      <c r="B61" s="260"/>
      <c r="C61" s="266"/>
      <c r="D61" s="264" t="s">
        <v>824</v>
      </c>
      <c r="E61" s="264"/>
      <c r="F61" s="264"/>
      <c r="G61" s="264"/>
      <c r="H61" s="264"/>
      <c r="I61" s="264"/>
      <c r="J61" s="264"/>
      <c r="K61" s="262"/>
    </row>
    <row r="62" spans="2:11" ht="15" customHeight="1">
      <c r="B62" s="260"/>
      <c r="C62" s="266"/>
      <c r="D62" s="269" t="s">
        <v>825</v>
      </c>
      <c r="E62" s="269"/>
      <c r="F62" s="269"/>
      <c r="G62" s="269"/>
      <c r="H62" s="269"/>
      <c r="I62" s="269"/>
      <c r="J62" s="269"/>
      <c r="K62" s="262"/>
    </row>
    <row r="63" spans="2:11" ht="15" customHeight="1">
      <c r="B63" s="260"/>
      <c r="C63" s="266"/>
      <c r="D63" s="264" t="s">
        <v>826</v>
      </c>
      <c r="E63" s="264"/>
      <c r="F63" s="264"/>
      <c r="G63" s="264"/>
      <c r="H63" s="264"/>
      <c r="I63" s="264"/>
      <c r="J63" s="264"/>
      <c r="K63" s="262"/>
    </row>
    <row r="64" spans="2:1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ht="15" customHeight="1">
      <c r="B65" s="260"/>
      <c r="C65" s="266"/>
      <c r="D65" s="264" t="s">
        <v>827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9" t="s">
        <v>828</v>
      </c>
      <c r="E66" s="269"/>
      <c r="F66" s="269"/>
      <c r="G66" s="269"/>
      <c r="H66" s="269"/>
      <c r="I66" s="269"/>
      <c r="J66" s="269"/>
      <c r="K66" s="262"/>
    </row>
    <row r="67" spans="2:11" ht="15" customHeight="1">
      <c r="B67" s="260"/>
      <c r="C67" s="266"/>
      <c r="D67" s="264" t="s">
        <v>829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830</v>
      </c>
      <c r="E68" s="264"/>
      <c r="F68" s="264"/>
      <c r="G68" s="264"/>
      <c r="H68" s="264"/>
      <c r="I68" s="264"/>
      <c r="J68" s="264"/>
      <c r="K68" s="262"/>
    </row>
    <row r="69" spans="2:11" ht="15" customHeight="1">
      <c r="B69" s="260"/>
      <c r="C69" s="266"/>
      <c r="D69" s="264" t="s">
        <v>831</v>
      </c>
      <c r="E69" s="264"/>
      <c r="F69" s="264"/>
      <c r="G69" s="264"/>
      <c r="H69" s="264"/>
      <c r="I69" s="264"/>
      <c r="J69" s="264"/>
      <c r="K69" s="262"/>
    </row>
    <row r="70" spans="2:11" ht="15" customHeight="1">
      <c r="B70" s="260"/>
      <c r="C70" s="266"/>
      <c r="D70" s="264" t="s">
        <v>832</v>
      </c>
      <c r="E70" s="264"/>
      <c r="F70" s="264"/>
      <c r="G70" s="264"/>
      <c r="H70" s="264"/>
      <c r="I70" s="264"/>
      <c r="J70" s="264"/>
      <c r="K70" s="262"/>
    </row>
    <row r="71" spans="2:1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ht="45" customHeight="1">
      <c r="B75" s="279"/>
      <c r="C75" s="280" t="s">
        <v>833</v>
      </c>
      <c r="D75" s="280"/>
      <c r="E75" s="280"/>
      <c r="F75" s="280"/>
      <c r="G75" s="280"/>
      <c r="H75" s="280"/>
      <c r="I75" s="280"/>
      <c r="J75" s="280"/>
      <c r="K75" s="281"/>
    </row>
    <row r="76" spans="2:11" ht="17.25" customHeight="1">
      <c r="B76" s="279"/>
      <c r="C76" s="282" t="s">
        <v>834</v>
      </c>
      <c r="D76" s="282"/>
      <c r="E76" s="282"/>
      <c r="F76" s="282" t="s">
        <v>835</v>
      </c>
      <c r="G76" s="283"/>
      <c r="H76" s="282" t="s">
        <v>55</v>
      </c>
      <c r="I76" s="282" t="s">
        <v>58</v>
      </c>
      <c r="J76" s="282" t="s">
        <v>836</v>
      </c>
      <c r="K76" s="281"/>
    </row>
    <row r="77" spans="2:11" ht="17.25" customHeight="1">
      <c r="B77" s="279"/>
      <c r="C77" s="284" t="s">
        <v>837</v>
      </c>
      <c r="D77" s="284"/>
      <c r="E77" s="284"/>
      <c r="F77" s="285" t="s">
        <v>838</v>
      </c>
      <c r="G77" s="286"/>
      <c r="H77" s="284"/>
      <c r="I77" s="284"/>
      <c r="J77" s="284" t="s">
        <v>839</v>
      </c>
      <c r="K77" s="281"/>
    </row>
    <row r="78" spans="2:1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ht="15" customHeight="1">
      <c r="B79" s="279"/>
      <c r="C79" s="267" t="s">
        <v>54</v>
      </c>
      <c r="D79" s="287"/>
      <c r="E79" s="287"/>
      <c r="F79" s="289" t="s">
        <v>840</v>
      </c>
      <c r="G79" s="288"/>
      <c r="H79" s="267" t="s">
        <v>841</v>
      </c>
      <c r="I79" s="267" t="s">
        <v>842</v>
      </c>
      <c r="J79" s="267">
        <v>20</v>
      </c>
      <c r="K79" s="281"/>
    </row>
    <row r="80" spans="2:11" ht="15" customHeight="1">
      <c r="B80" s="279"/>
      <c r="C80" s="267" t="s">
        <v>843</v>
      </c>
      <c r="D80" s="267"/>
      <c r="E80" s="267"/>
      <c r="F80" s="289" t="s">
        <v>840</v>
      </c>
      <c r="G80" s="288"/>
      <c r="H80" s="267" t="s">
        <v>844</v>
      </c>
      <c r="I80" s="267" t="s">
        <v>842</v>
      </c>
      <c r="J80" s="267">
        <v>120</v>
      </c>
      <c r="K80" s="281"/>
    </row>
    <row r="81" spans="2:11" ht="15" customHeight="1">
      <c r="B81" s="290"/>
      <c r="C81" s="267" t="s">
        <v>845</v>
      </c>
      <c r="D81" s="267"/>
      <c r="E81" s="267"/>
      <c r="F81" s="289" t="s">
        <v>846</v>
      </c>
      <c r="G81" s="288"/>
      <c r="H81" s="267" t="s">
        <v>847</v>
      </c>
      <c r="I81" s="267" t="s">
        <v>842</v>
      </c>
      <c r="J81" s="267">
        <v>50</v>
      </c>
      <c r="K81" s="281"/>
    </row>
    <row r="82" spans="2:11" ht="15" customHeight="1">
      <c r="B82" s="290"/>
      <c r="C82" s="267" t="s">
        <v>848</v>
      </c>
      <c r="D82" s="267"/>
      <c r="E82" s="267"/>
      <c r="F82" s="289" t="s">
        <v>840</v>
      </c>
      <c r="G82" s="288"/>
      <c r="H82" s="267" t="s">
        <v>849</v>
      </c>
      <c r="I82" s="267" t="s">
        <v>850</v>
      </c>
      <c r="J82" s="267"/>
      <c r="K82" s="281"/>
    </row>
    <row r="83" spans="2:11" ht="15" customHeight="1">
      <c r="B83" s="290"/>
      <c r="C83" s="291" t="s">
        <v>851</v>
      </c>
      <c r="D83" s="291"/>
      <c r="E83" s="291"/>
      <c r="F83" s="292" t="s">
        <v>846</v>
      </c>
      <c r="G83" s="291"/>
      <c r="H83" s="291" t="s">
        <v>852</v>
      </c>
      <c r="I83" s="291" t="s">
        <v>842</v>
      </c>
      <c r="J83" s="291">
        <v>15</v>
      </c>
      <c r="K83" s="281"/>
    </row>
    <row r="84" spans="2:11" ht="15" customHeight="1">
      <c r="B84" s="290"/>
      <c r="C84" s="291" t="s">
        <v>853</v>
      </c>
      <c r="D84" s="291"/>
      <c r="E84" s="291"/>
      <c r="F84" s="292" t="s">
        <v>846</v>
      </c>
      <c r="G84" s="291"/>
      <c r="H84" s="291" t="s">
        <v>854</v>
      </c>
      <c r="I84" s="291" t="s">
        <v>842</v>
      </c>
      <c r="J84" s="291">
        <v>15</v>
      </c>
      <c r="K84" s="281"/>
    </row>
    <row r="85" spans="2:11" ht="15" customHeight="1">
      <c r="B85" s="290"/>
      <c r="C85" s="291" t="s">
        <v>855</v>
      </c>
      <c r="D85" s="291"/>
      <c r="E85" s="291"/>
      <c r="F85" s="292" t="s">
        <v>846</v>
      </c>
      <c r="G85" s="291"/>
      <c r="H85" s="291" t="s">
        <v>856</v>
      </c>
      <c r="I85" s="291" t="s">
        <v>842</v>
      </c>
      <c r="J85" s="291">
        <v>20</v>
      </c>
      <c r="K85" s="281"/>
    </row>
    <row r="86" spans="2:11" ht="15" customHeight="1">
      <c r="B86" s="290"/>
      <c r="C86" s="291" t="s">
        <v>857</v>
      </c>
      <c r="D86" s="291"/>
      <c r="E86" s="291"/>
      <c r="F86" s="292" t="s">
        <v>846</v>
      </c>
      <c r="G86" s="291"/>
      <c r="H86" s="291" t="s">
        <v>858</v>
      </c>
      <c r="I86" s="291" t="s">
        <v>842</v>
      </c>
      <c r="J86" s="291">
        <v>20</v>
      </c>
      <c r="K86" s="281"/>
    </row>
    <row r="87" spans="2:11" ht="15" customHeight="1">
      <c r="B87" s="290"/>
      <c r="C87" s="267" t="s">
        <v>859</v>
      </c>
      <c r="D87" s="267"/>
      <c r="E87" s="267"/>
      <c r="F87" s="289" t="s">
        <v>846</v>
      </c>
      <c r="G87" s="288"/>
      <c r="H87" s="267" t="s">
        <v>860</v>
      </c>
      <c r="I87" s="267" t="s">
        <v>842</v>
      </c>
      <c r="J87" s="267">
        <v>50</v>
      </c>
      <c r="K87" s="281"/>
    </row>
    <row r="88" spans="2:11" ht="15" customHeight="1">
      <c r="B88" s="290"/>
      <c r="C88" s="267" t="s">
        <v>861</v>
      </c>
      <c r="D88" s="267"/>
      <c r="E88" s="267"/>
      <c r="F88" s="289" t="s">
        <v>846</v>
      </c>
      <c r="G88" s="288"/>
      <c r="H88" s="267" t="s">
        <v>862</v>
      </c>
      <c r="I88" s="267" t="s">
        <v>842</v>
      </c>
      <c r="J88" s="267">
        <v>20</v>
      </c>
      <c r="K88" s="281"/>
    </row>
    <row r="89" spans="2:11" ht="15" customHeight="1">
      <c r="B89" s="290"/>
      <c r="C89" s="267" t="s">
        <v>863</v>
      </c>
      <c r="D89" s="267"/>
      <c r="E89" s="267"/>
      <c r="F89" s="289" t="s">
        <v>846</v>
      </c>
      <c r="G89" s="288"/>
      <c r="H89" s="267" t="s">
        <v>864</v>
      </c>
      <c r="I89" s="267" t="s">
        <v>842</v>
      </c>
      <c r="J89" s="267">
        <v>20</v>
      </c>
      <c r="K89" s="281"/>
    </row>
    <row r="90" spans="2:11" ht="15" customHeight="1">
      <c r="B90" s="290"/>
      <c r="C90" s="267" t="s">
        <v>865</v>
      </c>
      <c r="D90" s="267"/>
      <c r="E90" s="267"/>
      <c r="F90" s="289" t="s">
        <v>846</v>
      </c>
      <c r="G90" s="288"/>
      <c r="H90" s="267" t="s">
        <v>866</v>
      </c>
      <c r="I90" s="267" t="s">
        <v>842</v>
      </c>
      <c r="J90" s="267">
        <v>50</v>
      </c>
      <c r="K90" s="281"/>
    </row>
    <row r="91" spans="2:11" ht="15" customHeight="1">
      <c r="B91" s="290"/>
      <c r="C91" s="267" t="s">
        <v>867</v>
      </c>
      <c r="D91" s="267"/>
      <c r="E91" s="267"/>
      <c r="F91" s="289" t="s">
        <v>846</v>
      </c>
      <c r="G91" s="288"/>
      <c r="H91" s="267" t="s">
        <v>867</v>
      </c>
      <c r="I91" s="267" t="s">
        <v>842</v>
      </c>
      <c r="J91" s="267">
        <v>50</v>
      </c>
      <c r="K91" s="281"/>
    </row>
    <row r="92" spans="2:11" ht="15" customHeight="1">
      <c r="B92" s="290"/>
      <c r="C92" s="267" t="s">
        <v>868</v>
      </c>
      <c r="D92" s="267"/>
      <c r="E92" s="267"/>
      <c r="F92" s="289" t="s">
        <v>846</v>
      </c>
      <c r="G92" s="288"/>
      <c r="H92" s="267" t="s">
        <v>869</v>
      </c>
      <c r="I92" s="267" t="s">
        <v>842</v>
      </c>
      <c r="J92" s="267">
        <v>255</v>
      </c>
      <c r="K92" s="281"/>
    </row>
    <row r="93" spans="2:11" ht="15" customHeight="1">
      <c r="B93" s="290"/>
      <c r="C93" s="267" t="s">
        <v>870</v>
      </c>
      <c r="D93" s="267"/>
      <c r="E93" s="267"/>
      <c r="F93" s="289" t="s">
        <v>840</v>
      </c>
      <c r="G93" s="288"/>
      <c r="H93" s="267" t="s">
        <v>871</v>
      </c>
      <c r="I93" s="267" t="s">
        <v>872</v>
      </c>
      <c r="J93" s="267"/>
      <c r="K93" s="281"/>
    </row>
    <row r="94" spans="2:11" ht="15" customHeight="1">
      <c r="B94" s="290"/>
      <c r="C94" s="267" t="s">
        <v>873</v>
      </c>
      <c r="D94" s="267"/>
      <c r="E94" s="267"/>
      <c r="F94" s="289" t="s">
        <v>840</v>
      </c>
      <c r="G94" s="288"/>
      <c r="H94" s="267" t="s">
        <v>874</v>
      </c>
      <c r="I94" s="267" t="s">
        <v>875</v>
      </c>
      <c r="J94" s="267"/>
      <c r="K94" s="281"/>
    </row>
    <row r="95" spans="2:11" ht="15" customHeight="1">
      <c r="B95" s="290"/>
      <c r="C95" s="267" t="s">
        <v>876</v>
      </c>
      <c r="D95" s="267"/>
      <c r="E95" s="267"/>
      <c r="F95" s="289" t="s">
        <v>840</v>
      </c>
      <c r="G95" s="288"/>
      <c r="H95" s="267" t="s">
        <v>876</v>
      </c>
      <c r="I95" s="267" t="s">
        <v>875</v>
      </c>
      <c r="J95" s="267"/>
      <c r="K95" s="281"/>
    </row>
    <row r="96" spans="2:11" ht="15" customHeight="1">
      <c r="B96" s="290"/>
      <c r="C96" s="267" t="s">
        <v>39</v>
      </c>
      <c r="D96" s="267"/>
      <c r="E96" s="267"/>
      <c r="F96" s="289" t="s">
        <v>840</v>
      </c>
      <c r="G96" s="288"/>
      <c r="H96" s="267" t="s">
        <v>877</v>
      </c>
      <c r="I96" s="267" t="s">
        <v>875</v>
      </c>
      <c r="J96" s="267"/>
      <c r="K96" s="281"/>
    </row>
    <row r="97" spans="2:11" ht="15" customHeight="1">
      <c r="B97" s="290"/>
      <c r="C97" s="267" t="s">
        <v>49</v>
      </c>
      <c r="D97" s="267"/>
      <c r="E97" s="267"/>
      <c r="F97" s="289" t="s">
        <v>840</v>
      </c>
      <c r="G97" s="288"/>
      <c r="H97" s="267" t="s">
        <v>878</v>
      </c>
      <c r="I97" s="267" t="s">
        <v>875</v>
      </c>
      <c r="J97" s="267"/>
      <c r="K97" s="281"/>
    </row>
    <row r="98" spans="2:1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ht="45" customHeight="1">
      <c r="B102" s="279"/>
      <c r="C102" s="280" t="s">
        <v>879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ht="17.25" customHeight="1">
      <c r="B103" s="279"/>
      <c r="C103" s="282" t="s">
        <v>834</v>
      </c>
      <c r="D103" s="282"/>
      <c r="E103" s="282"/>
      <c r="F103" s="282" t="s">
        <v>835</v>
      </c>
      <c r="G103" s="283"/>
      <c r="H103" s="282" t="s">
        <v>55</v>
      </c>
      <c r="I103" s="282" t="s">
        <v>58</v>
      </c>
      <c r="J103" s="282" t="s">
        <v>836</v>
      </c>
      <c r="K103" s="281"/>
    </row>
    <row r="104" spans="2:11" ht="17.25" customHeight="1">
      <c r="B104" s="279"/>
      <c r="C104" s="284" t="s">
        <v>837</v>
      </c>
      <c r="D104" s="284"/>
      <c r="E104" s="284"/>
      <c r="F104" s="285" t="s">
        <v>838</v>
      </c>
      <c r="G104" s="286"/>
      <c r="H104" s="284"/>
      <c r="I104" s="284"/>
      <c r="J104" s="284" t="s">
        <v>839</v>
      </c>
      <c r="K104" s="281"/>
    </row>
    <row r="105" spans="2:11" ht="5.25" customHeight="1">
      <c r="B105" s="279"/>
      <c r="C105" s="282"/>
      <c r="D105" s="282"/>
      <c r="E105" s="282"/>
      <c r="F105" s="282"/>
      <c r="G105" s="298"/>
      <c r="H105" s="282"/>
      <c r="I105" s="282"/>
      <c r="J105" s="282"/>
      <c r="K105" s="281"/>
    </row>
    <row r="106" spans="2:11" ht="15" customHeight="1">
      <c r="B106" s="279"/>
      <c r="C106" s="267" t="s">
        <v>54</v>
      </c>
      <c r="D106" s="287"/>
      <c r="E106" s="287"/>
      <c r="F106" s="289" t="s">
        <v>840</v>
      </c>
      <c r="G106" s="298"/>
      <c r="H106" s="267" t="s">
        <v>880</v>
      </c>
      <c r="I106" s="267" t="s">
        <v>842</v>
      </c>
      <c r="J106" s="267">
        <v>20</v>
      </c>
      <c r="K106" s="281"/>
    </row>
    <row r="107" spans="2:11" ht="15" customHeight="1">
      <c r="B107" s="279"/>
      <c r="C107" s="267" t="s">
        <v>843</v>
      </c>
      <c r="D107" s="267"/>
      <c r="E107" s="267"/>
      <c r="F107" s="289" t="s">
        <v>840</v>
      </c>
      <c r="G107" s="267"/>
      <c r="H107" s="267" t="s">
        <v>880</v>
      </c>
      <c r="I107" s="267" t="s">
        <v>842</v>
      </c>
      <c r="J107" s="267">
        <v>120</v>
      </c>
      <c r="K107" s="281"/>
    </row>
    <row r="108" spans="2:11" ht="15" customHeight="1">
      <c r="B108" s="290"/>
      <c r="C108" s="267" t="s">
        <v>845</v>
      </c>
      <c r="D108" s="267"/>
      <c r="E108" s="267"/>
      <c r="F108" s="289" t="s">
        <v>846</v>
      </c>
      <c r="G108" s="267"/>
      <c r="H108" s="267" t="s">
        <v>880</v>
      </c>
      <c r="I108" s="267" t="s">
        <v>842</v>
      </c>
      <c r="J108" s="267">
        <v>50</v>
      </c>
      <c r="K108" s="281"/>
    </row>
    <row r="109" spans="2:11" ht="15" customHeight="1">
      <c r="B109" s="290"/>
      <c r="C109" s="267" t="s">
        <v>848</v>
      </c>
      <c r="D109" s="267"/>
      <c r="E109" s="267"/>
      <c r="F109" s="289" t="s">
        <v>840</v>
      </c>
      <c r="G109" s="267"/>
      <c r="H109" s="267" t="s">
        <v>880</v>
      </c>
      <c r="I109" s="267" t="s">
        <v>850</v>
      </c>
      <c r="J109" s="267"/>
      <c r="K109" s="281"/>
    </row>
    <row r="110" spans="2:11" ht="15" customHeight="1">
      <c r="B110" s="290"/>
      <c r="C110" s="267" t="s">
        <v>859</v>
      </c>
      <c r="D110" s="267"/>
      <c r="E110" s="267"/>
      <c r="F110" s="289" t="s">
        <v>846</v>
      </c>
      <c r="G110" s="267"/>
      <c r="H110" s="267" t="s">
        <v>880</v>
      </c>
      <c r="I110" s="267" t="s">
        <v>842</v>
      </c>
      <c r="J110" s="267">
        <v>50</v>
      </c>
      <c r="K110" s="281"/>
    </row>
    <row r="111" spans="2:11" ht="15" customHeight="1">
      <c r="B111" s="290"/>
      <c r="C111" s="267" t="s">
        <v>867</v>
      </c>
      <c r="D111" s="267"/>
      <c r="E111" s="267"/>
      <c r="F111" s="289" t="s">
        <v>846</v>
      </c>
      <c r="G111" s="267"/>
      <c r="H111" s="267" t="s">
        <v>880</v>
      </c>
      <c r="I111" s="267" t="s">
        <v>842</v>
      </c>
      <c r="J111" s="267">
        <v>50</v>
      </c>
      <c r="K111" s="281"/>
    </row>
    <row r="112" spans="2:11" ht="15" customHeight="1">
      <c r="B112" s="290"/>
      <c r="C112" s="267" t="s">
        <v>865</v>
      </c>
      <c r="D112" s="267"/>
      <c r="E112" s="267"/>
      <c r="F112" s="289" t="s">
        <v>846</v>
      </c>
      <c r="G112" s="267"/>
      <c r="H112" s="267" t="s">
        <v>880</v>
      </c>
      <c r="I112" s="267" t="s">
        <v>842</v>
      </c>
      <c r="J112" s="267">
        <v>50</v>
      </c>
      <c r="K112" s="281"/>
    </row>
    <row r="113" spans="2:11" ht="15" customHeight="1">
      <c r="B113" s="290"/>
      <c r="C113" s="267" t="s">
        <v>54</v>
      </c>
      <c r="D113" s="267"/>
      <c r="E113" s="267"/>
      <c r="F113" s="289" t="s">
        <v>840</v>
      </c>
      <c r="G113" s="267"/>
      <c r="H113" s="267" t="s">
        <v>881</v>
      </c>
      <c r="I113" s="267" t="s">
        <v>842</v>
      </c>
      <c r="J113" s="267">
        <v>20</v>
      </c>
      <c r="K113" s="281"/>
    </row>
    <row r="114" spans="2:11" ht="15" customHeight="1">
      <c r="B114" s="290"/>
      <c r="C114" s="267" t="s">
        <v>882</v>
      </c>
      <c r="D114" s="267"/>
      <c r="E114" s="267"/>
      <c r="F114" s="289" t="s">
        <v>840</v>
      </c>
      <c r="G114" s="267"/>
      <c r="H114" s="267" t="s">
        <v>883</v>
      </c>
      <c r="I114" s="267" t="s">
        <v>842</v>
      </c>
      <c r="J114" s="267">
        <v>120</v>
      </c>
      <c r="K114" s="281"/>
    </row>
    <row r="115" spans="2:11" ht="15" customHeight="1">
      <c r="B115" s="290"/>
      <c r="C115" s="267" t="s">
        <v>39</v>
      </c>
      <c r="D115" s="267"/>
      <c r="E115" s="267"/>
      <c r="F115" s="289" t="s">
        <v>840</v>
      </c>
      <c r="G115" s="267"/>
      <c r="H115" s="267" t="s">
        <v>884</v>
      </c>
      <c r="I115" s="267" t="s">
        <v>875</v>
      </c>
      <c r="J115" s="267"/>
      <c r="K115" s="281"/>
    </row>
    <row r="116" spans="2:11" ht="15" customHeight="1">
      <c r="B116" s="290"/>
      <c r="C116" s="267" t="s">
        <v>49</v>
      </c>
      <c r="D116" s="267"/>
      <c r="E116" s="267"/>
      <c r="F116" s="289" t="s">
        <v>840</v>
      </c>
      <c r="G116" s="267"/>
      <c r="H116" s="267" t="s">
        <v>885</v>
      </c>
      <c r="I116" s="267" t="s">
        <v>875</v>
      </c>
      <c r="J116" s="267"/>
      <c r="K116" s="281"/>
    </row>
    <row r="117" spans="2:11" ht="15" customHeight="1">
      <c r="B117" s="290"/>
      <c r="C117" s="267" t="s">
        <v>58</v>
      </c>
      <c r="D117" s="267"/>
      <c r="E117" s="267"/>
      <c r="F117" s="289" t="s">
        <v>840</v>
      </c>
      <c r="G117" s="267"/>
      <c r="H117" s="267" t="s">
        <v>886</v>
      </c>
      <c r="I117" s="267" t="s">
        <v>887</v>
      </c>
      <c r="J117" s="267"/>
      <c r="K117" s="281"/>
    </row>
    <row r="118" spans="2:1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ht="18.75" customHeight="1">
      <c r="B119" s="300"/>
      <c r="C119" s="264"/>
      <c r="D119" s="264"/>
      <c r="E119" s="264"/>
      <c r="F119" s="301"/>
      <c r="G119" s="264"/>
      <c r="H119" s="264"/>
      <c r="I119" s="264"/>
      <c r="J119" s="264"/>
      <c r="K119" s="300"/>
    </row>
    <row r="120" spans="2:1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ht="45" customHeight="1">
      <c r="B122" s="305"/>
      <c r="C122" s="258" t="s">
        <v>888</v>
      </c>
      <c r="D122" s="258"/>
      <c r="E122" s="258"/>
      <c r="F122" s="258"/>
      <c r="G122" s="258"/>
      <c r="H122" s="258"/>
      <c r="I122" s="258"/>
      <c r="J122" s="258"/>
      <c r="K122" s="306"/>
    </row>
    <row r="123" spans="2:11" ht="17.25" customHeight="1">
      <c r="B123" s="307"/>
      <c r="C123" s="282" t="s">
        <v>834</v>
      </c>
      <c r="D123" s="282"/>
      <c r="E123" s="282"/>
      <c r="F123" s="282" t="s">
        <v>835</v>
      </c>
      <c r="G123" s="283"/>
      <c r="H123" s="282" t="s">
        <v>55</v>
      </c>
      <c r="I123" s="282" t="s">
        <v>58</v>
      </c>
      <c r="J123" s="282" t="s">
        <v>836</v>
      </c>
      <c r="K123" s="308"/>
    </row>
    <row r="124" spans="2:11" ht="17.25" customHeight="1">
      <c r="B124" s="307"/>
      <c r="C124" s="284" t="s">
        <v>837</v>
      </c>
      <c r="D124" s="284"/>
      <c r="E124" s="284"/>
      <c r="F124" s="285" t="s">
        <v>838</v>
      </c>
      <c r="G124" s="286"/>
      <c r="H124" s="284"/>
      <c r="I124" s="284"/>
      <c r="J124" s="284" t="s">
        <v>839</v>
      </c>
      <c r="K124" s="308"/>
    </row>
    <row r="125" spans="2:11" ht="5.25" customHeight="1">
      <c r="B125" s="309"/>
      <c r="C125" s="287"/>
      <c r="D125" s="287"/>
      <c r="E125" s="287"/>
      <c r="F125" s="287"/>
      <c r="G125" s="267"/>
      <c r="H125" s="287"/>
      <c r="I125" s="287"/>
      <c r="J125" s="287"/>
      <c r="K125" s="310"/>
    </row>
    <row r="126" spans="2:11" ht="15" customHeight="1">
      <c r="B126" s="309"/>
      <c r="C126" s="267" t="s">
        <v>843</v>
      </c>
      <c r="D126" s="287"/>
      <c r="E126" s="287"/>
      <c r="F126" s="289" t="s">
        <v>840</v>
      </c>
      <c r="G126" s="267"/>
      <c r="H126" s="267" t="s">
        <v>880</v>
      </c>
      <c r="I126" s="267" t="s">
        <v>842</v>
      </c>
      <c r="J126" s="267">
        <v>120</v>
      </c>
      <c r="K126" s="311"/>
    </row>
    <row r="127" spans="2:11" ht="15" customHeight="1">
      <c r="B127" s="309"/>
      <c r="C127" s="267" t="s">
        <v>889</v>
      </c>
      <c r="D127" s="267"/>
      <c r="E127" s="267"/>
      <c r="F127" s="289" t="s">
        <v>840</v>
      </c>
      <c r="G127" s="267"/>
      <c r="H127" s="267" t="s">
        <v>890</v>
      </c>
      <c r="I127" s="267" t="s">
        <v>842</v>
      </c>
      <c r="J127" s="267" t="s">
        <v>891</v>
      </c>
      <c r="K127" s="311"/>
    </row>
    <row r="128" spans="2:11" ht="15" customHeight="1">
      <c r="B128" s="309"/>
      <c r="C128" s="267" t="s">
        <v>788</v>
      </c>
      <c r="D128" s="267"/>
      <c r="E128" s="267"/>
      <c r="F128" s="289" t="s">
        <v>840</v>
      </c>
      <c r="G128" s="267"/>
      <c r="H128" s="267" t="s">
        <v>892</v>
      </c>
      <c r="I128" s="267" t="s">
        <v>842</v>
      </c>
      <c r="J128" s="267" t="s">
        <v>891</v>
      </c>
      <c r="K128" s="311"/>
    </row>
    <row r="129" spans="2:11" ht="15" customHeight="1">
      <c r="B129" s="309"/>
      <c r="C129" s="267" t="s">
        <v>851</v>
      </c>
      <c r="D129" s="267"/>
      <c r="E129" s="267"/>
      <c r="F129" s="289" t="s">
        <v>846</v>
      </c>
      <c r="G129" s="267"/>
      <c r="H129" s="267" t="s">
        <v>852</v>
      </c>
      <c r="I129" s="267" t="s">
        <v>842</v>
      </c>
      <c r="J129" s="267">
        <v>15</v>
      </c>
      <c r="K129" s="311"/>
    </row>
    <row r="130" spans="2:11" ht="15" customHeight="1">
      <c r="B130" s="309"/>
      <c r="C130" s="291" t="s">
        <v>853</v>
      </c>
      <c r="D130" s="291"/>
      <c r="E130" s="291"/>
      <c r="F130" s="292" t="s">
        <v>846</v>
      </c>
      <c r="G130" s="291"/>
      <c r="H130" s="291" t="s">
        <v>854</v>
      </c>
      <c r="I130" s="291" t="s">
        <v>842</v>
      </c>
      <c r="J130" s="291">
        <v>15</v>
      </c>
      <c r="K130" s="311"/>
    </row>
    <row r="131" spans="2:11" ht="15" customHeight="1">
      <c r="B131" s="309"/>
      <c r="C131" s="291" t="s">
        <v>855</v>
      </c>
      <c r="D131" s="291"/>
      <c r="E131" s="291"/>
      <c r="F131" s="292" t="s">
        <v>846</v>
      </c>
      <c r="G131" s="291"/>
      <c r="H131" s="291" t="s">
        <v>856</v>
      </c>
      <c r="I131" s="291" t="s">
        <v>842</v>
      </c>
      <c r="J131" s="291">
        <v>20</v>
      </c>
      <c r="K131" s="311"/>
    </row>
    <row r="132" spans="2:11" ht="15" customHeight="1">
      <c r="B132" s="309"/>
      <c r="C132" s="291" t="s">
        <v>857</v>
      </c>
      <c r="D132" s="291"/>
      <c r="E132" s="291"/>
      <c r="F132" s="292" t="s">
        <v>846</v>
      </c>
      <c r="G132" s="291"/>
      <c r="H132" s="291" t="s">
        <v>858</v>
      </c>
      <c r="I132" s="291" t="s">
        <v>842</v>
      </c>
      <c r="J132" s="291">
        <v>20</v>
      </c>
      <c r="K132" s="311"/>
    </row>
    <row r="133" spans="2:11" ht="15" customHeight="1">
      <c r="B133" s="309"/>
      <c r="C133" s="267" t="s">
        <v>845</v>
      </c>
      <c r="D133" s="267"/>
      <c r="E133" s="267"/>
      <c r="F133" s="289" t="s">
        <v>846</v>
      </c>
      <c r="G133" s="267"/>
      <c r="H133" s="267" t="s">
        <v>880</v>
      </c>
      <c r="I133" s="267" t="s">
        <v>842</v>
      </c>
      <c r="J133" s="267">
        <v>50</v>
      </c>
      <c r="K133" s="311"/>
    </row>
    <row r="134" spans="2:11" ht="15" customHeight="1">
      <c r="B134" s="309"/>
      <c r="C134" s="267" t="s">
        <v>859</v>
      </c>
      <c r="D134" s="267"/>
      <c r="E134" s="267"/>
      <c r="F134" s="289" t="s">
        <v>846</v>
      </c>
      <c r="G134" s="267"/>
      <c r="H134" s="267" t="s">
        <v>880</v>
      </c>
      <c r="I134" s="267" t="s">
        <v>842</v>
      </c>
      <c r="J134" s="267">
        <v>50</v>
      </c>
      <c r="K134" s="311"/>
    </row>
    <row r="135" spans="2:11" ht="15" customHeight="1">
      <c r="B135" s="309"/>
      <c r="C135" s="267" t="s">
        <v>865</v>
      </c>
      <c r="D135" s="267"/>
      <c r="E135" s="267"/>
      <c r="F135" s="289" t="s">
        <v>846</v>
      </c>
      <c r="G135" s="267"/>
      <c r="H135" s="267" t="s">
        <v>880</v>
      </c>
      <c r="I135" s="267" t="s">
        <v>842</v>
      </c>
      <c r="J135" s="267">
        <v>50</v>
      </c>
      <c r="K135" s="311"/>
    </row>
    <row r="136" spans="2:11" ht="15" customHeight="1">
      <c r="B136" s="309"/>
      <c r="C136" s="267" t="s">
        <v>867</v>
      </c>
      <c r="D136" s="267"/>
      <c r="E136" s="267"/>
      <c r="F136" s="289" t="s">
        <v>846</v>
      </c>
      <c r="G136" s="267"/>
      <c r="H136" s="267" t="s">
        <v>880</v>
      </c>
      <c r="I136" s="267" t="s">
        <v>842</v>
      </c>
      <c r="J136" s="267">
        <v>50</v>
      </c>
      <c r="K136" s="311"/>
    </row>
    <row r="137" spans="2:11" ht="15" customHeight="1">
      <c r="B137" s="309"/>
      <c r="C137" s="267" t="s">
        <v>868</v>
      </c>
      <c r="D137" s="267"/>
      <c r="E137" s="267"/>
      <c r="F137" s="289" t="s">
        <v>846</v>
      </c>
      <c r="G137" s="267"/>
      <c r="H137" s="267" t="s">
        <v>893</v>
      </c>
      <c r="I137" s="267" t="s">
        <v>842</v>
      </c>
      <c r="J137" s="267">
        <v>255</v>
      </c>
      <c r="K137" s="311"/>
    </row>
    <row r="138" spans="2:11" ht="15" customHeight="1">
      <c r="B138" s="309"/>
      <c r="C138" s="267" t="s">
        <v>870</v>
      </c>
      <c r="D138" s="267"/>
      <c r="E138" s="267"/>
      <c r="F138" s="289" t="s">
        <v>840</v>
      </c>
      <c r="G138" s="267"/>
      <c r="H138" s="267" t="s">
        <v>894</v>
      </c>
      <c r="I138" s="267" t="s">
        <v>872</v>
      </c>
      <c r="J138" s="267"/>
      <c r="K138" s="311"/>
    </row>
    <row r="139" spans="2:11" ht="15" customHeight="1">
      <c r="B139" s="309"/>
      <c r="C139" s="267" t="s">
        <v>873</v>
      </c>
      <c r="D139" s="267"/>
      <c r="E139" s="267"/>
      <c r="F139" s="289" t="s">
        <v>840</v>
      </c>
      <c r="G139" s="267"/>
      <c r="H139" s="267" t="s">
        <v>895</v>
      </c>
      <c r="I139" s="267" t="s">
        <v>875</v>
      </c>
      <c r="J139" s="267"/>
      <c r="K139" s="311"/>
    </row>
    <row r="140" spans="2:11" ht="15" customHeight="1">
      <c r="B140" s="309"/>
      <c r="C140" s="267" t="s">
        <v>876</v>
      </c>
      <c r="D140" s="267"/>
      <c r="E140" s="267"/>
      <c r="F140" s="289" t="s">
        <v>840</v>
      </c>
      <c r="G140" s="267"/>
      <c r="H140" s="267" t="s">
        <v>876</v>
      </c>
      <c r="I140" s="267" t="s">
        <v>875</v>
      </c>
      <c r="J140" s="267"/>
      <c r="K140" s="311"/>
    </row>
    <row r="141" spans="2:11" ht="15" customHeight="1">
      <c r="B141" s="309"/>
      <c r="C141" s="267" t="s">
        <v>39</v>
      </c>
      <c r="D141" s="267"/>
      <c r="E141" s="267"/>
      <c r="F141" s="289" t="s">
        <v>840</v>
      </c>
      <c r="G141" s="267"/>
      <c r="H141" s="267" t="s">
        <v>896</v>
      </c>
      <c r="I141" s="267" t="s">
        <v>875</v>
      </c>
      <c r="J141" s="267"/>
      <c r="K141" s="311"/>
    </row>
    <row r="142" spans="2:11" ht="15" customHeight="1">
      <c r="B142" s="309"/>
      <c r="C142" s="267" t="s">
        <v>897</v>
      </c>
      <c r="D142" s="267"/>
      <c r="E142" s="267"/>
      <c r="F142" s="289" t="s">
        <v>840</v>
      </c>
      <c r="G142" s="267"/>
      <c r="H142" s="267" t="s">
        <v>898</v>
      </c>
      <c r="I142" s="267" t="s">
        <v>875</v>
      </c>
      <c r="J142" s="267"/>
      <c r="K142" s="311"/>
    </row>
    <row r="143" spans="2:1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ht="18.75" customHeight="1">
      <c r="B144" s="264"/>
      <c r="C144" s="264"/>
      <c r="D144" s="264"/>
      <c r="E144" s="264"/>
      <c r="F144" s="301"/>
      <c r="G144" s="264"/>
      <c r="H144" s="264"/>
      <c r="I144" s="264"/>
      <c r="J144" s="264"/>
      <c r="K144" s="264"/>
    </row>
    <row r="145" spans="2:1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ht="45" customHeight="1">
      <c r="B147" s="279"/>
      <c r="C147" s="280" t="s">
        <v>899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ht="17.25" customHeight="1">
      <c r="B148" s="279"/>
      <c r="C148" s="282" t="s">
        <v>834</v>
      </c>
      <c r="D148" s="282"/>
      <c r="E148" s="282"/>
      <c r="F148" s="282" t="s">
        <v>835</v>
      </c>
      <c r="G148" s="283"/>
      <c r="H148" s="282" t="s">
        <v>55</v>
      </c>
      <c r="I148" s="282" t="s">
        <v>58</v>
      </c>
      <c r="J148" s="282" t="s">
        <v>836</v>
      </c>
      <c r="K148" s="281"/>
    </row>
    <row r="149" spans="2:11" ht="17.25" customHeight="1">
      <c r="B149" s="279"/>
      <c r="C149" s="284" t="s">
        <v>837</v>
      </c>
      <c r="D149" s="284"/>
      <c r="E149" s="284"/>
      <c r="F149" s="285" t="s">
        <v>838</v>
      </c>
      <c r="G149" s="286"/>
      <c r="H149" s="284"/>
      <c r="I149" s="284"/>
      <c r="J149" s="284" t="s">
        <v>839</v>
      </c>
      <c r="K149" s="281"/>
    </row>
    <row r="150" spans="2:11" ht="5.25" customHeight="1">
      <c r="B150" s="290"/>
      <c r="C150" s="287"/>
      <c r="D150" s="287"/>
      <c r="E150" s="287"/>
      <c r="F150" s="287"/>
      <c r="G150" s="288"/>
      <c r="H150" s="287"/>
      <c r="I150" s="287"/>
      <c r="J150" s="287"/>
      <c r="K150" s="311"/>
    </row>
    <row r="151" spans="2:11" ht="15" customHeight="1">
      <c r="B151" s="290"/>
      <c r="C151" s="315" t="s">
        <v>843</v>
      </c>
      <c r="D151" s="267"/>
      <c r="E151" s="267"/>
      <c r="F151" s="316" t="s">
        <v>840</v>
      </c>
      <c r="G151" s="267"/>
      <c r="H151" s="315" t="s">
        <v>880</v>
      </c>
      <c r="I151" s="315" t="s">
        <v>842</v>
      </c>
      <c r="J151" s="315">
        <v>120</v>
      </c>
      <c r="K151" s="311"/>
    </row>
    <row r="152" spans="2:11" ht="15" customHeight="1">
      <c r="B152" s="290"/>
      <c r="C152" s="315" t="s">
        <v>889</v>
      </c>
      <c r="D152" s="267"/>
      <c r="E152" s="267"/>
      <c r="F152" s="316" t="s">
        <v>840</v>
      </c>
      <c r="G152" s="267"/>
      <c r="H152" s="315" t="s">
        <v>900</v>
      </c>
      <c r="I152" s="315" t="s">
        <v>842</v>
      </c>
      <c r="J152" s="315" t="s">
        <v>891</v>
      </c>
      <c r="K152" s="311"/>
    </row>
    <row r="153" spans="2:11" ht="15" customHeight="1">
      <c r="B153" s="290"/>
      <c r="C153" s="315" t="s">
        <v>788</v>
      </c>
      <c r="D153" s="267"/>
      <c r="E153" s="267"/>
      <c r="F153" s="316" t="s">
        <v>840</v>
      </c>
      <c r="G153" s="267"/>
      <c r="H153" s="315" t="s">
        <v>901</v>
      </c>
      <c r="I153" s="315" t="s">
        <v>842</v>
      </c>
      <c r="J153" s="315" t="s">
        <v>891</v>
      </c>
      <c r="K153" s="311"/>
    </row>
    <row r="154" spans="2:11" ht="15" customHeight="1">
      <c r="B154" s="290"/>
      <c r="C154" s="315" t="s">
        <v>845</v>
      </c>
      <c r="D154" s="267"/>
      <c r="E154" s="267"/>
      <c r="F154" s="316" t="s">
        <v>846</v>
      </c>
      <c r="G154" s="267"/>
      <c r="H154" s="315" t="s">
        <v>880</v>
      </c>
      <c r="I154" s="315" t="s">
        <v>842</v>
      </c>
      <c r="J154" s="315">
        <v>50</v>
      </c>
      <c r="K154" s="311"/>
    </row>
    <row r="155" spans="2:11" ht="15" customHeight="1">
      <c r="B155" s="290"/>
      <c r="C155" s="315" t="s">
        <v>848</v>
      </c>
      <c r="D155" s="267"/>
      <c r="E155" s="267"/>
      <c r="F155" s="316" t="s">
        <v>840</v>
      </c>
      <c r="G155" s="267"/>
      <c r="H155" s="315" t="s">
        <v>880</v>
      </c>
      <c r="I155" s="315" t="s">
        <v>850</v>
      </c>
      <c r="J155" s="315"/>
      <c r="K155" s="311"/>
    </row>
    <row r="156" spans="2:11" ht="15" customHeight="1">
      <c r="B156" s="290"/>
      <c r="C156" s="315" t="s">
        <v>859</v>
      </c>
      <c r="D156" s="267"/>
      <c r="E156" s="267"/>
      <c r="F156" s="316" t="s">
        <v>846</v>
      </c>
      <c r="G156" s="267"/>
      <c r="H156" s="315" t="s">
        <v>880</v>
      </c>
      <c r="I156" s="315" t="s">
        <v>842</v>
      </c>
      <c r="J156" s="315">
        <v>50</v>
      </c>
      <c r="K156" s="311"/>
    </row>
    <row r="157" spans="2:11" ht="15" customHeight="1">
      <c r="B157" s="290"/>
      <c r="C157" s="315" t="s">
        <v>867</v>
      </c>
      <c r="D157" s="267"/>
      <c r="E157" s="267"/>
      <c r="F157" s="316" t="s">
        <v>846</v>
      </c>
      <c r="G157" s="267"/>
      <c r="H157" s="315" t="s">
        <v>880</v>
      </c>
      <c r="I157" s="315" t="s">
        <v>842</v>
      </c>
      <c r="J157" s="315">
        <v>50</v>
      </c>
      <c r="K157" s="311"/>
    </row>
    <row r="158" spans="2:11" ht="15" customHeight="1">
      <c r="B158" s="290"/>
      <c r="C158" s="315" t="s">
        <v>865</v>
      </c>
      <c r="D158" s="267"/>
      <c r="E158" s="267"/>
      <c r="F158" s="316" t="s">
        <v>846</v>
      </c>
      <c r="G158" s="267"/>
      <c r="H158" s="315" t="s">
        <v>880</v>
      </c>
      <c r="I158" s="315" t="s">
        <v>842</v>
      </c>
      <c r="J158" s="315">
        <v>50</v>
      </c>
      <c r="K158" s="311"/>
    </row>
    <row r="159" spans="2:11" ht="15" customHeight="1">
      <c r="B159" s="290"/>
      <c r="C159" s="315" t="s">
        <v>94</v>
      </c>
      <c r="D159" s="267"/>
      <c r="E159" s="267"/>
      <c r="F159" s="316" t="s">
        <v>840</v>
      </c>
      <c r="G159" s="267"/>
      <c r="H159" s="315" t="s">
        <v>902</v>
      </c>
      <c r="I159" s="315" t="s">
        <v>842</v>
      </c>
      <c r="J159" s="315" t="s">
        <v>903</v>
      </c>
      <c r="K159" s="311"/>
    </row>
    <row r="160" spans="2:11" ht="15" customHeight="1">
      <c r="B160" s="290"/>
      <c r="C160" s="315" t="s">
        <v>904</v>
      </c>
      <c r="D160" s="267"/>
      <c r="E160" s="267"/>
      <c r="F160" s="316" t="s">
        <v>840</v>
      </c>
      <c r="G160" s="267"/>
      <c r="H160" s="315" t="s">
        <v>905</v>
      </c>
      <c r="I160" s="315" t="s">
        <v>875</v>
      </c>
      <c r="J160" s="315"/>
      <c r="K160" s="311"/>
    </row>
    <row r="161" spans="2:11" ht="15" customHeight="1">
      <c r="B161" s="317"/>
      <c r="C161" s="299"/>
      <c r="D161" s="299"/>
      <c r="E161" s="299"/>
      <c r="F161" s="299"/>
      <c r="G161" s="299"/>
      <c r="H161" s="299"/>
      <c r="I161" s="299"/>
      <c r="J161" s="299"/>
      <c r="K161" s="318"/>
    </row>
    <row r="162" spans="2:11" ht="18.75" customHeight="1">
      <c r="B162" s="264"/>
      <c r="C162" s="267"/>
      <c r="D162" s="267"/>
      <c r="E162" s="267"/>
      <c r="F162" s="289"/>
      <c r="G162" s="267"/>
      <c r="H162" s="267"/>
      <c r="I162" s="267"/>
      <c r="J162" s="267"/>
      <c r="K162" s="264"/>
    </row>
    <row r="163" spans="2:1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ht="45" customHeight="1">
      <c r="B165" s="257"/>
      <c r="C165" s="258" t="s">
        <v>906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ht="17.25" customHeight="1">
      <c r="B166" s="257"/>
      <c r="C166" s="282" t="s">
        <v>834</v>
      </c>
      <c r="D166" s="282"/>
      <c r="E166" s="282"/>
      <c r="F166" s="282" t="s">
        <v>835</v>
      </c>
      <c r="G166" s="319"/>
      <c r="H166" s="320" t="s">
        <v>55</v>
      </c>
      <c r="I166" s="320" t="s">
        <v>58</v>
      </c>
      <c r="J166" s="282" t="s">
        <v>836</v>
      </c>
      <c r="K166" s="259"/>
    </row>
    <row r="167" spans="2:11" ht="17.25" customHeight="1">
      <c r="B167" s="260"/>
      <c r="C167" s="284" t="s">
        <v>837</v>
      </c>
      <c r="D167" s="284"/>
      <c r="E167" s="284"/>
      <c r="F167" s="285" t="s">
        <v>838</v>
      </c>
      <c r="G167" s="321"/>
      <c r="H167" s="322"/>
      <c r="I167" s="322"/>
      <c r="J167" s="284" t="s">
        <v>839</v>
      </c>
      <c r="K167" s="262"/>
    </row>
    <row r="168" spans="2:11" ht="5.25" customHeight="1">
      <c r="B168" s="290"/>
      <c r="C168" s="287"/>
      <c r="D168" s="287"/>
      <c r="E168" s="287"/>
      <c r="F168" s="287"/>
      <c r="G168" s="288"/>
      <c r="H168" s="287"/>
      <c r="I168" s="287"/>
      <c r="J168" s="287"/>
      <c r="K168" s="311"/>
    </row>
    <row r="169" spans="2:11" ht="15" customHeight="1">
      <c r="B169" s="290"/>
      <c r="C169" s="267" t="s">
        <v>843</v>
      </c>
      <c r="D169" s="267"/>
      <c r="E169" s="267"/>
      <c r="F169" s="289" t="s">
        <v>840</v>
      </c>
      <c r="G169" s="267"/>
      <c r="H169" s="267" t="s">
        <v>880</v>
      </c>
      <c r="I169" s="267" t="s">
        <v>842</v>
      </c>
      <c r="J169" s="267">
        <v>120</v>
      </c>
      <c r="K169" s="311"/>
    </row>
    <row r="170" spans="2:11" ht="15" customHeight="1">
      <c r="B170" s="290"/>
      <c r="C170" s="267" t="s">
        <v>889</v>
      </c>
      <c r="D170" s="267"/>
      <c r="E170" s="267"/>
      <c r="F170" s="289" t="s">
        <v>840</v>
      </c>
      <c r="G170" s="267"/>
      <c r="H170" s="267" t="s">
        <v>890</v>
      </c>
      <c r="I170" s="267" t="s">
        <v>842</v>
      </c>
      <c r="J170" s="267" t="s">
        <v>891</v>
      </c>
      <c r="K170" s="311"/>
    </row>
    <row r="171" spans="2:11" ht="15" customHeight="1">
      <c r="B171" s="290"/>
      <c r="C171" s="267" t="s">
        <v>788</v>
      </c>
      <c r="D171" s="267"/>
      <c r="E171" s="267"/>
      <c r="F171" s="289" t="s">
        <v>840</v>
      </c>
      <c r="G171" s="267"/>
      <c r="H171" s="267" t="s">
        <v>907</v>
      </c>
      <c r="I171" s="267" t="s">
        <v>842</v>
      </c>
      <c r="J171" s="267" t="s">
        <v>891</v>
      </c>
      <c r="K171" s="311"/>
    </row>
    <row r="172" spans="2:11" ht="15" customHeight="1">
      <c r="B172" s="290"/>
      <c r="C172" s="267" t="s">
        <v>845</v>
      </c>
      <c r="D172" s="267"/>
      <c r="E172" s="267"/>
      <c r="F172" s="289" t="s">
        <v>846</v>
      </c>
      <c r="G172" s="267"/>
      <c r="H172" s="267" t="s">
        <v>907</v>
      </c>
      <c r="I172" s="267" t="s">
        <v>842</v>
      </c>
      <c r="J172" s="267">
        <v>50</v>
      </c>
      <c r="K172" s="311"/>
    </row>
    <row r="173" spans="2:11" ht="15" customHeight="1">
      <c r="B173" s="290"/>
      <c r="C173" s="267" t="s">
        <v>848</v>
      </c>
      <c r="D173" s="267"/>
      <c r="E173" s="267"/>
      <c r="F173" s="289" t="s">
        <v>840</v>
      </c>
      <c r="G173" s="267"/>
      <c r="H173" s="267" t="s">
        <v>907</v>
      </c>
      <c r="I173" s="267" t="s">
        <v>850</v>
      </c>
      <c r="J173" s="267"/>
      <c r="K173" s="311"/>
    </row>
    <row r="174" spans="2:11" ht="15" customHeight="1">
      <c r="B174" s="290"/>
      <c r="C174" s="267" t="s">
        <v>859</v>
      </c>
      <c r="D174" s="267"/>
      <c r="E174" s="267"/>
      <c r="F174" s="289" t="s">
        <v>846</v>
      </c>
      <c r="G174" s="267"/>
      <c r="H174" s="267" t="s">
        <v>907</v>
      </c>
      <c r="I174" s="267" t="s">
        <v>842</v>
      </c>
      <c r="J174" s="267">
        <v>50</v>
      </c>
      <c r="K174" s="311"/>
    </row>
    <row r="175" spans="2:11" ht="15" customHeight="1">
      <c r="B175" s="290"/>
      <c r="C175" s="267" t="s">
        <v>867</v>
      </c>
      <c r="D175" s="267"/>
      <c r="E175" s="267"/>
      <c r="F175" s="289" t="s">
        <v>846</v>
      </c>
      <c r="G175" s="267"/>
      <c r="H175" s="267" t="s">
        <v>907</v>
      </c>
      <c r="I175" s="267" t="s">
        <v>842</v>
      </c>
      <c r="J175" s="267">
        <v>50</v>
      </c>
      <c r="K175" s="311"/>
    </row>
    <row r="176" spans="2:11" ht="15" customHeight="1">
      <c r="B176" s="290"/>
      <c r="C176" s="267" t="s">
        <v>865</v>
      </c>
      <c r="D176" s="267"/>
      <c r="E176" s="267"/>
      <c r="F176" s="289" t="s">
        <v>846</v>
      </c>
      <c r="G176" s="267"/>
      <c r="H176" s="267" t="s">
        <v>907</v>
      </c>
      <c r="I176" s="267" t="s">
        <v>842</v>
      </c>
      <c r="J176" s="267">
        <v>50</v>
      </c>
      <c r="K176" s="311"/>
    </row>
    <row r="177" spans="2:11" ht="15" customHeight="1">
      <c r="B177" s="290"/>
      <c r="C177" s="267" t="s">
        <v>102</v>
      </c>
      <c r="D177" s="267"/>
      <c r="E177" s="267"/>
      <c r="F177" s="289" t="s">
        <v>840</v>
      </c>
      <c r="G177" s="267"/>
      <c r="H177" s="267" t="s">
        <v>908</v>
      </c>
      <c r="I177" s="267" t="s">
        <v>909</v>
      </c>
      <c r="J177" s="267"/>
      <c r="K177" s="311"/>
    </row>
    <row r="178" spans="2:11" ht="15" customHeight="1">
      <c r="B178" s="290"/>
      <c r="C178" s="267" t="s">
        <v>58</v>
      </c>
      <c r="D178" s="267"/>
      <c r="E178" s="267"/>
      <c r="F178" s="289" t="s">
        <v>840</v>
      </c>
      <c r="G178" s="267"/>
      <c r="H178" s="267" t="s">
        <v>910</v>
      </c>
      <c r="I178" s="267" t="s">
        <v>911</v>
      </c>
      <c r="J178" s="267">
        <v>1</v>
      </c>
      <c r="K178" s="311"/>
    </row>
    <row r="179" spans="2:11" ht="15" customHeight="1">
      <c r="B179" s="290"/>
      <c r="C179" s="267" t="s">
        <v>54</v>
      </c>
      <c r="D179" s="267"/>
      <c r="E179" s="267"/>
      <c r="F179" s="289" t="s">
        <v>840</v>
      </c>
      <c r="G179" s="267"/>
      <c r="H179" s="267" t="s">
        <v>912</v>
      </c>
      <c r="I179" s="267" t="s">
        <v>842</v>
      </c>
      <c r="J179" s="267">
        <v>20</v>
      </c>
      <c r="K179" s="311"/>
    </row>
    <row r="180" spans="2:11" ht="15" customHeight="1">
      <c r="B180" s="290"/>
      <c r="C180" s="267" t="s">
        <v>55</v>
      </c>
      <c r="D180" s="267"/>
      <c r="E180" s="267"/>
      <c r="F180" s="289" t="s">
        <v>840</v>
      </c>
      <c r="G180" s="267"/>
      <c r="H180" s="267" t="s">
        <v>913</v>
      </c>
      <c r="I180" s="267" t="s">
        <v>842</v>
      </c>
      <c r="J180" s="267">
        <v>255</v>
      </c>
      <c r="K180" s="311"/>
    </row>
    <row r="181" spans="2:11" ht="15" customHeight="1">
      <c r="B181" s="290"/>
      <c r="C181" s="267" t="s">
        <v>103</v>
      </c>
      <c r="D181" s="267"/>
      <c r="E181" s="267"/>
      <c r="F181" s="289" t="s">
        <v>840</v>
      </c>
      <c r="G181" s="267"/>
      <c r="H181" s="267" t="s">
        <v>804</v>
      </c>
      <c r="I181" s="267" t="s">
        <v>842</v>
      </c>
      <c r="J181" s="267">
        <v>10</v>
      </c>
      <c r="K181" s="311"/>
    </row>
    <row r="182" spans="2:11" ht="15" customHeight="1">
      <c r="B182" s="290"/>
      <c r="C182" s="267" t="s">
        <v>104</v>
      </c>
      <c r="D182" s="267"/>
      <c r="E182" s="267"/>
      <c r="F182" s="289" t="s">
        <v>840</v>
      </c>
      <c r="G182" s="267"/>
      <c r="H182" s="267" t="s">
        <v>914</v>
      </c>
      <c r="I182" s="267" t="s">
        <v>875</v>
      </c>
      <c r="J182" s="267"/>
      <c r="K182" s="311"/>
    </row>
    <row r="183" spans="2:11" ht="15" customHeight="1">
      <c r="B183" s="290"/>
      <c r="C183" s="267" t="s">
        <v>915</v>
      </c>
      <c r="D183" s="267"/>
      <c r="E183" s="267"/>
      <c r="F183" s="289" t="s">
        <v>840</v>
      </c>
      <c r="G183" s="267"/>
      <c r="H183" s="267" t="s">
        <v>916</v>
      </c>
      <c r="I183" s="267" t="s">
        <v>875</v>
      </c>
      <c r="J183" s="267"/>
      <c r="K183" s="311"/>
    </row>
    <row r="184" spans="2:11" ht="15" customHeight="1">
      <c r="B184" s="290"/>
      <c r="C184" s="267" t="s">
        <v>904</v>
      </c>
      <c r="D184" s="267"/>
      <c r="E184" s="267"/>
      <c r="F184" s="289" t="s">
        <v>840</v>
      </c>
      <c r="G184" s="267"/>
      <c r="H184" s="267" t="s">
        <v>917</v>
      </c>
      <c r="I184" s="267" t="s">
        <v>875</v>
      </c>
      <c r="J184" s="267"/>
      <c r="K184" s="311"/>
    </row>
    <row r="185" spans="2:11" ht="15" customHeight="1">
      <c r="B185" s="290"/>
      <c r="C185" s="267" t="s">
        <v>106</v>
      </c>
      <c r="D185" s="267"/>
      <c r="E185" s="267"/>
      <c r="F185" s="289" t="s">
        <v>846</v>
      </c>
      <c r="G185" s="267"/>
      <c r="H185" s="267" t="s">
        <v>918</v>
      </c>
      <c r="I185" s="267" t="s">
        <v>842</v>
      </c>
      <c r="J185" s="267">
        <v>50</v>
      </c>
      <c r="K185" s="311"/>
    </row>
    <row r="186" spans="2:11" ht="15" customHeight="1">
      <c r="B186" s="290"/>
      <c r="C186" s="267" t="s">
        <v>919</v>
      </c>
      <c r="D186" s="267"/>
      <c r="E186" s="267"/>
      <c r="F186" s="289" t="s">
        <v>846</v>
      </c>
      <c r="G186" s="267"/>
      <c r="H186" s="267" t="s">
        <v>920</v>
      </c>
      <c r="I186" s="267" t="s">
        <v>921</v>
      </c>
      <c r="J186" s="267"/>
      <c r="K186" s="311"/>
    </row>
    <row r="187" spans="2:11" ht="15" customHeight="1">
      <c r="B187" s="290"/>
      <c r="C187" s="267" t="s">
        <v>922</v>
      </c>
      <c r="D187" s="267"/>
      <c r="E187" s="267"/>
      <c r="F187" s="289" t="s">
        <v>846</v>
      </c>
      <c r="G187" s="267"/>
      <c r="H187" s="267" t="s">
        <v>923</v>
      </c>
      <c r="I187" s="267" t="s">
        <v>921</v>
      </c>
      <c r="J187" s="267"/>
      <c r="K187" s="311"/>
    </row>
    <row r="188" spans="2:11" ht="15" customHeight="1">
      <c r="B188" s="290"/>
      <c r="C188" s="267" t="s">
        <v>924</v>
      </c>
      <c r="D188" s="267"/>
      <c r="E188" s="267"/>
      <c r="F188" s="289" t="s">
        <v>846</v>
      </c>
      <c r="G188" s="267"/>
      <c r="H188" s="267" t="s">
        <v>925</v>
      </c>
      <c r="I188" s="267" t="s">
        <v>921</v>
      </c>
      <c r="J188" s="267"/>
      <c r="K188" s="311"/>
    </row>
    <row r="189" spans="2:11" ht="15" customHeight="1">
      <c r="B189" s="290"/>
      <c r="C189" s="323" t="s">
        <v>926</v>
      </c>
      <c r="D189" s="267"/>
      <c r="E189" s="267"/>
      <c r="F189" s="289" t="s">
        <v>846</v>
      </c>
      <c r="G189" s="267"/>
      <c r="H189" s="267" t="s">
        <v>927</v>
      </c>
      <c r="I189" s="267" t="s">
        <v>928</v>
      </c>
      <c r="J189" s="324" t="s">
        <v>929</v>
      </c>
      <c r="K189" s="311"/>
    </row>
    <row r="190" spans="2:11" ht="15" customHeight="1">
      <c r="B190" s="290"/>
      <c r="C190" s="274" t="s">
        <v>43</v>
      </c>
      <c r="D190" s="267"/>
      <c r="E190" s="267"/>
      <c r="F190" s="289" t="s">
        <v>840</v>
      </c>
      <c r="G190" s="267"/>
      <c r="H190" s="264" t="s">
        <v>930</v>
      </c>
      <c r="I190" s="267" t="s">
        <v>931</v>
      </c>
      <c r="J190" s="267"/>
      <c r="K190" s="311"/>
    </row>
    <row r="191" spans="2:11" ht="15" customHeight="1">
      <c r="B191" s="290"/>
      <c r="C191" s="274" t="s">
        <v>932</v>
      </c>
      <c r="D191" s="267"/>
      <c r="E191" s="267"/>
      <c r="F191" s="289" t="s">
        <v>840</v>
      </c>
      <c r="G191" s="267"/>
      <c r="H191" s="267" t="s">
        <v>933</v>
      </c>
      <c r="I191" s="267" t="s">
        <v>875</v>
      </c>
      <c r="J191" s="267"/>
      <c r="K191" s="311"/>
    </row>
    <row r="192" spans="2:11" ht="15" customHeight="1">
      <c r="B192" s="290"/>
      <c r="C192" s="274" t="s">
        <v>934</v>
      </c>
      <c r="D192" s="267"/>
      <c r="E192" s="267"/>
      <c r="F192" s="289" t="s">
        <v>840</v>
      </c>
      <c r="G192" s="267"/>
      <c r="H192" s="267" t="s">
        <v>935</v>
      </c>
      <c r="I192" s="267" t="s">
        <v>875</v>
      </c>
      <c r="J192" s="267"/>
      <c r="K192" s="311"/>
    </row>
    <row r="193" spans="2:11" ht="15" customHeight="1">
      <c r="B193" s="290"/>
      <c r="C193" s="274" t="s">
        <v>936</v>
      </c>
      <c r="D193" s="267"/>
      <c r="E193" s="267"/>
      <c r="F193" s="289" t="s">
        <v>846</v>
      </c>
      <c r="G193" s="267"/>
      <c r="H193" s="267" t="s">
        <v>937</v>
      </c>
      <c r="I193" s="267" t="s">
        <v>875</v>
      </c>
      <c r="J193" s="267"/>
      <c r="K193" s="311"/>
    </row>
    <row r="194" spans="2:11" ht="15" customHeight="1">
      <c r="B194" s="317"/>
      <c r="C194" s="325"/>
      <c r="D194" s="299"/>
      <c r="E194" s="299"/>
      <c r="F194" s="299"/>
      <c r="G194" s="299"/>
      <c r="H194" s="299"/>
      <c r="I194" s="299"/>
      <c r="J194" s="299"/>
      <c r="K194" s="318"/>
    </row>
    <row r="195" spans="2:11" ht="18.75" customHeight="1">
      <c r="B195" s="264"/>
      <c r="C195" s="267"/>
      <c r="D195" s="267"/>
      <c r="E195" s="267"/>
      <c r="F195" s="289"/>
      <c r="G195" s="267"/>
      <c r="H195" s="267"/>
      <c r="I195" s="267"/>
      <c r="J195" s="267"/>
      <c r="K195" s="264"/>
    </row>
    <row r="196" spans="2:11" ht="18.75" customHeight="1">
      <c r="B196" s="264"/>
      <c r="C196" s="267"/>
      <c r="D196" s="267"/>
      <c r="E196" s="267"/>
      <c r="F196" s="289"/>
      <c r="G196" s="267"/>
      <c r="H196" s="267"/>
      <c r="I196" s="267"/>
      <c r="J196" s="267"/>
      <c r="K196" s="264"/>
    </row>
    <row r="197" spans="2:1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ht="21">
      <c r="B199" s="257"/>
      <c r="C199" s="258" t="s">
        <v>938</v>
      </c>
      <c r="D199" s="258"/>
      <c r="E199" s="258"/>
      <c r="F199" s="258"/>
      <c r="G199" s="258"/>
      <c r="H199" s="258"/>
      <c r="I199" s="258"/>
      <c r="J199" s="258"/>
      <c r="K199" s="259"/>
    </row>
    <row r="200" spans="2:11" ht="25.5" customHeight="1">
      <c r="B200" s="257"/>
      <c r="C200" s="326" t="s">
        <v>939</v>
      </c>
      <c r="D200" s="326"/>
      <c r="E200" s="326"/>
      <c r="F200" s="326" t="s">
        <v>940</v>
      </c>
      <c r="G200" s="327"/>
      <c r="H200" s="326" t="s">
        <v>941</v>
      </c>
      <c r="I200" s="326"/>
      <c r="J200" s="326"/>
      <c r="K200" s="259"/>
    </row>
    <row r="201" spans="2:11" ht="5.25" customHeight="1">
      <c r="B201" s="290"/>
      <c r="C201" s="287"/>
      <c r="D201" s="287"/>
      <c r="E201" s="287"/>
      <c r="F201" s="287"/>
      <c r="G201" s="267"/>
      <c r="H201" s="287"/>
      <c r="I201" s="287"/>
      <c r="J201" s="287"/>
      <c r="K201" s="311"/>
    </row>
    <row r="202" spans="2:11" ht="15" customHeight="1">
      <c r="B202" s="290"/>
      <c r="C202" s="267" t="s">
        <v>931</v>
      </c>
      <c r="D202" s="267"/>
      <c r="E202" s="267"/>
      <c r="F202" s="289" t="s">
        <v>44</v>
      </c>
      <c r="G202" s="267"/>
      <c r="H202" s="267" t="s">
        <v>942</v>
      </c>
      <c r="I202" s="267"/>
      <c r="J202" s="267"/>
      <c r="K202" s="311"/>
    </row>
    <row r="203" spans="2:11" ht="15" customHeight="1">
      <c r="B203" s="290"/>
      <c r="C203" s="296"/>
      <c r="D203" s="267"/>
      <c r="E203" s="267"/>
      <c r="F203" s="289" t="s">
        <v>45</v>
      </c>
      <c r="G203" s="267"/>
      <c r="H203" s="267" t="s">
        <v>943</v>
      </c>
      <c r="I203" s="267"/>
      <c r="J203" s="267"/>
      <c r="K203" s="311"/>
    </row>
    <row r="204" spans="2:11" ht="15" customHeight="1">
      <c r="B204" s="290"/>
      <c r="C204" s="296"/>
      <c r="D204" s="267"/>
      <c r="E204" s="267"/>
      <c r="F204" s="289" t="s">
        <v>48</v>
      </c>
      <c r="G204" s="267"/>
      <c r="H204" s="267" t="s">
        <v>944</v>
      </c>
      <c r="I204" s="267"/>
      <c r="J204" s="267"/>
      <c r="K204" s="311"/>
    </row>
    <row r="205" spans="2:11" ht="15" customHeight="1">
      <c r="B205" s="290"/>
      <c r="C205" s="267"/>
      <c r="D205" s="267"/>
      <c r="E205" s="267"/>
      <c r="F205" s="289" t="s">
        <v>46</v>
      </c>
      <c r="G205" s="267"/>
      <c r="H205" s="267" t="s">
        <v>945</v>
      </c>
      <c r="I205" s="267"/>
      <c r="J205" s="267"/>
      <c r="K205" s="311"/>
    </row>
    <row r="206" spans="2:11" ht="15" customHeight="1">
      <c r="B206" s="290"/>
      <c r="C206" s="267"/>
      <c r="D206" s="267"/>
      <c r="E206" s="267"/>
      <c r="F206" s="289" t="s">
        <v>47</v>
      </c>
      <c r="G206" s="267"/>
      <c r="H206" s="267" t="s">
        <v>946</v>
      </c>
      <c r="I206" s="267"/>
      <c r="J206" s="267"/>
      <c r="K206" s="311"/>
    </row>
    <row r="207" spans="2:11" ht="15" customHeight="1">
      <c r="B207" s="290"/>
      <c r="C207" s="267"/>
      <c r="D207" s="267"/>
      <c r="E207" s="267"/>
      <c r="F207" s="289"/>
      <c r="G207" s="267"/>
      <c r="H207" s="267"/>
      <c r="I207" s="267"/>
      <c r="J207" s="267"/>
      <c r="K207" s="311"/>
    </row>
    <row r="208" spans="2:11" ht="15" customHeight="1">
      <c r="B208" s="290"/>
      <c r="C208" s="267" t="s">
        <v>887</v>
      </c>
      <c r="D208" s="267"/>
      <c r="E208" s="267"/>
      <c r="F208" s="289" t="s">
        <v>80</v>
      </c>
      <c r="G208" s="267"/>
      <c r="H208" s="267" t="s">
        <v>947</v>
      </c>
      <c r="I208" s="267"/>
      <c r="J208" s="267"/>
      <c r="K208" s="311"/>
    </row>
    <row r="209" spans="2:11" ht="15" customHeight="1">
      <c r="B209" s="290"/>
      <c r="C209" s="296"/>
      <c r="D209" s="267"/>
      <c r="E209" s="267"/>
      <c r="F209" s="289" t="s">
        <v>782</v>
      </c>
      <c r="G209" s="267"/>
      <c r="H209" s="267" t="s">
        <v>783</v>
      </c>
      <c r="I209" s="267"/>
      <c r="J209" s="267"/>
      <c r="K209" s="311"/>
    </row>
    <row r="210" spans="2:11" ht="15" customHeight="1">
      <c r="B210" s="290"/>
      <c r="C210" s="267"/>
      <c r="D210" s="267"/>
      <c r="E210" s="267"/>
      <c r="F210" s="289" t="s">
        <v>780</v>
      </c>
      <c r="G210" s="267"/>
      <c r="H210" s="267" t="s">
        <v>948</v>
      </c>
      <c r="I210" s="267"/>
      <c r="J210" s="267"/>
      <c r="K210" s="311"/>
    </row>
    <row r="211" spans="2:11" ht="15" customHeight="1">
      <c r="B211" s="328"/>
      <c r="C211" s="296"/>
      <c r="D211" s="296"/>
      <c r="E211" s="296"/>
      <c r="F211" s="289" t="s">
        <v>784</v>
      </c>
      <c r="G211" s="274"/>
      <c r="H211" s="315" t="s">
        <v>785</v>
      </c>
      <c r="I211" s="315"/>
      <c r="J211" s="315"/>
      <c r="K211" s="329"/>
    </row>
    <row r="212" spans="2:11" ht="15" customHeight="1">
      <c r="B212" s="328"/>
      <c r="C212" s="296"/>
      <c r="D212" s="296"/>
      <c r="E212" s="296"/>
      <c r="F212" s="289" t="s">
        <v>786</v>
      </c>
      <c r="G212" s="274"/>
      <c r="H212" s="315" t="s">
        <v>949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330"/>
      <c r="G213" s="274"/>
      <c r="H213" s="331"/>
      <c r="I213" s="331"/>
      <c r="J213" s="331"/>
      <c r="K213" s="329"/>
    </row>
    <row r="214" spans="2:11" ht="15" customHeight="1">
      <c r="B214" s="328"/>
      <c r="C214" s="267" t="s">
        <v>911</v>
      </c>
      <c r="D214" s="296"/>
      <c r="E214" s="296"/>
      <c r="F214" s="289">
        <v>1</v>
      </c>
      <c r="G214" s="274"/>
      <c r="H214" s="315" t="s">
        <v>950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2</v>
      </c>
      <c r="G215" s="274"/>
      <c r="H215" s="315" t="s">
        <v>951</v>
      </c>
      <c r="I215" s="315"/>
      <c r="J215" s="315"/>
      <c r="K215" s="329"/>
    </row>
    <row r="216" spans="2:11" ht="15" customHeight="1">
      <c r="B216" s="328"/>
      <c r="C216" s="296"/>
      <c r="D216" s="296"/>
      <c r="E216" s="296"/>
      <c r="F216" s="289">
        <v>3</v>
      </c>
      <c r="G216" s="274"/>
      <c r="H216" s="315" t="s">
        <v>952</v>
      </c>
      <c r="I216" s="315"/>
      <c r="J216" s="315"/>
      <c r="K216" s="329"/>
    </row>
    <row r="217" spans="2:11" ht="15" customHeight="1">
      <c r="B217" s="328"/>
      <c r="C217" s="296"/>
      <c r="D217" s="296"/>
      <c r="E217" s="296"/>
      <c r="F217" s="289">
        <v>4</v>
      </c>
      <c r="G217" s="274"/>
      <c r="H217" s="315" t="s">
        <v>953</v>
      </c>
      <c r="I217" s="315"/>
      <c r="J217" s="315"/>
      <c r="K217" s="329"/>
    </row>
    <row r="218" spans="2:1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Vyskocilova</dc:creator>
  <cp:keywords/>
  <dc:description/>
  <cp:lastModifiedBy>Vyskocilova</cp:lastModifiedBy>
  <dcterms:created xsi:type="dcterms:W3CDTF">2019-08-15T07:55:44Z</dcterms:created>
  <dcterms:modified xsi:type="dcterms:W3CDTF">2019-08-15T07:55:47Z</dcterms:modified>
  <cp:category/>
  <cp:version/>
  <cp:contentType/>
  <cp:contentStatus/>
</cp:coreProperties>
</file>