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/>
  <bookViews>
    <workbookView xWindow="65416" yWindow="65416" windowWidth="24240" windowHeight="13140" activeTab="0"/>
  </bookViews>
  <sheets>
    <sheet name="Rekapitulace" sheetId="1" r:id="rId1"/>
    <sheet name="07 - Film, zvuk, jiná náplň" sheetId="2" r:id="rId2"/>
  </sheets>
  <definedNames>
    <definedName name="_xlnm._FilterDatabase" localSheetId="1" hidden="1">'07 - Film, zvuk, jiná náplň'!$C$80:$K$98</definedName>
    <definedName name="_xlnm.Print_Area" localSheetId="1">'07 - Film, zvuk, jiná náplň'!$C$4:$J$39,'07 - Film, zvuk, jiná náplň'!$C$45:$J$62,'07 - Film, zvuk, jiná náplň'!$C$68:$K$98</definedName>
    <definedName name="_xlnm.Print_Area" localSheetId="0">'Rekapitulace'!$D$4:$AO$36,'Rekapitulace'!$C$42:$AQ$56</definedName>
    <definedName name="_xlnm.Print_Titles" localSheetId="0">'Rekapitulace'!$52:$52</definedName>
  </definedNames>
  <calcPr calcId="191029"/>
  <extLst/>
</workbook>
</file>

<file path=xl/sharedStrings.xml><?xml version="1.0" encoding="utf-8"?>
<sst xmlns="http://schemas.openxmlformats.org/spreadsheetml/2006/main" count="458" uniqueCount="170">
  <si>
    <t>Export Komplet</t>
  </si>
  <si>
    <t/>
  </si>
  <si>
    <t>2.0</t>
  </si>
  <si>
    <t>ZAMOK</t>
  </si>
  <si>
    <t>False</t>
  </si>
  <si>
    <t>{0b5c5146-52ac-4c8f-8da6-9eb9fc01c753}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</si>
  <si>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</si>
  <si>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</si>
  <si>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</si>
  <si>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</si>
  <si>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</si>
  <si>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</si>
  <si>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264d</t>
  </si>
  <si>
    <t>0,1</t>
  </si>
  <si>
    <t>KSO:</t>
  </si>
  <si>
    <t>CC-CZ:</t>
  </si>
  <si>
    <t>1</t>
  </si>
  <si>
    <t>Místo:</t>
  </si>
  <si>
    <t>Kutná Hora</t>
  </si>
  <si>
    <t>Datum:</t>
  </si>
  <si>
    <t>15. 4. 2019</t>
  </si>
  <si>
    <t>10</t>
  </si>
  <si>
    <t>100</t>
  </si>
  <si>
    <t>IČ:</t>
  </si>
  <si>
    <t>ZIP o.p.s.</t>
  </si>
  <si>
    <t>DIČ:</t>
  </si>
  <si>
    <t xml:space="preserve"> </t>
  </si>
  <si>
    <t>Projektant:</t>
  </si>
  <si>
    <t>Zpracovatel:</t>
  </si>
  <si>
    <t>Tomáš Chlumecký</t>
  </si>
  <si>
    <t>True</t>
  </si>
  <si>
    <t>Poznámka:</t>
  </si>
  <si>
    <t>Přesný postup provádění a přesná specifikace konstrukcí a prací je uvedena v projektové dokumentaci. 
Materiály a zařízení uvedené v PD jsou pouze směrné dle nutných standardů. Materiály a výrobky je možné zaměnit při zachování shodných parametrů a funkce doložených technickými listy.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</si>
  <si>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</si>
  <si>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</si>
  <si>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</si>
  <si>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</si>
  <si>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</si>
  <si>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</si>
  <si>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</si>
  <si>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</si>
  <si>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</si>
  <si>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</si>
  <si>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</si>
  <si>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</si>
  <si>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</si>
  <si>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</si>
  <si>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</si>
  <si>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</si>
  <si>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</si>
  <si>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</si>
  <si>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</si>
  <si>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</si>
  <si>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</si>
  <si>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</si>
  <si>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</si>
  <si>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</si>
  <si>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</si>
  <si>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</si>
  <si>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</si>
  <si>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</si>
  <si>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</si>
  <si>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</si>
  <si>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</si>
  <si>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</si>
  <si>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</si>
  <si>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</si>
  <si>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</si>
  <si>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</si>
  <si>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</si>
  <si>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</si>
  <si>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07</t>
  </si>
  <si>
    <t>Film, zvuk, jiná náplň</t>
  </si>
  <si>
    <t>STA</t>
  </si>
  <si>
    <t>{2fb0ff65-86eb-4be2-a6e4-49441e84cff7}</t>
  </si>
  <si>
    <t>2</t>
  </si>
  <si>
    <t>KRYCÍ LIST SOUPISU PRACÍ</t>
  </si>
  <si>
    <t>Objekt:</t>
  </si>
  <si>
    <t>07 - Film, zvuk, jiná náplň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</si>
  <si>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</si>
  <si>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</si>
  <si>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</si>
  <si>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</si>
  <si>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</si>
  <si>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</si>
  <si>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799 - Film, zvuk, jiná náplň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</si>
  <si>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</si>
  <si>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</si>
  <si>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</si>
  <si>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</si>
  <si>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</si>
  <si>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</si>
  <si>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</si>
  <si>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</si>
  <si>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</si>
  <si>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</si>
  <si>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</si>
  <si>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</si>
  <si>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</si>
  <si>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</si>
  <si>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</si>
  <si>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799</t>
  </si>
  <si>
    <t>K</t>
  </si>
  <si>
    <t>01 F</t>
  </si>
  <si>
    <t>SMĚROVÝ REPRODUKTOR</t>
  </si>
  <si>
    <t>kus</t>
  </si>
  <si>
    <t>16</t>
  </si>
  <si>
    <t>1060049912</t>
  </si>
  <si>
    <t>07 F</t>
  </si>
  <si>
    <t>FUNKČNÍ CELEK MUTIMEDIÁLNÍHO INTERAKTIVNÍHO PANELU (volant)</t>
  </si>
  <si>
    <t>1978272847</t>
  </si>
  <si>
    <t>3</t>
  </si>
  <si>
    <t>10 F</t>
  </si>
  <si>
    <t>FUNKČNÍ CELEK - PROJEKČNÍ ZAŘÍZENÍ</t>
  </si>
  <si>
    <t>333761902</t>
  </si>
  <si>
    <t>4</t>
  </si>
  <si>
    <t>18 F</t>
  </si>
  <si>
    <t>FUNKČNÍ CELEK PRESENTAČNÍ OBRAZOVKY</t>
  </si>
  <si>
    <t>-2042670984</t>
  </si>
  <si>
    <t>5</t>
  </si>
  <si>
    <t>20 F</t>
  </si>
  <si>
    <t>1463092729</t>
  </si>
  <si>
    <t>6</t>
  </si>
  <si>
    <t>24 F</t>
  </si>
  <si>
    <t>FUNKČNÍ CELEK MONITORU</t>
  </si>
  <si>
    <t>985186332</t>
  </si>
  <si>
    <t>7</t>
  </si>
  <si>
    <t>26 F</t>
  </si>
  <si>
    <t>-595508667</t>
  </si>
  <si>
    <t>8</t>
  </si>
  <si>
    <t>28 F</t>
  </si>
  <si>
    <t>-493327248</t>
  </si>
  <si>
    <t>9</t>
  </si>
  <si>
    <t>29 F</t>
  </si>
  <si>
    <t>-1057779634</t>
  </si>
  <si>
    <t>50 F</t>
  </si>
  <si>
    <t>FUNKČNÍ CELEK EXPOZIČNÍHO MULTIMEDIÁLNÍHO PANELU</t>
  </si>
  <si>
    <t>900677532</t>
  </si>
  <si>
    <t>11</t>
  </si>
  <si>
    <t>59 F</t>
  </si>
  <si>
    <t>SOUBOR OZVUČENÍ INSTALACE – ŠTOLA</t>
  </si>
  <si>
    <t>-27530076</t>
  </si>
  <si>
    <t>12</t>
  </si>
  <si>
    <t>60 F</t>
  </si>
  <si>
    <t>-1630927839</t>
  </si>
  <si>
    <t>13</t>
  </si>
  <si>
    <t>66 F</t>
  </si>
  <si>
    <t>ZÁKLADNÍ OZVUČENÍ</t>
  </si>
  <si>
    <t>-1613290426</t>
  </si>
  <si>
    <t>14</t>
  </si>
  <si>
    <t>70 F</t>
  </si>
  <si>
    <t>219772398</t>
  </si>
  <si>
    <t xml:space="preserve">ZÁKLADNÍ OZVUČENÍ </t>
  </si>
  <si>
    <t>Město Kutná Hora</t>
  </si>
  <si>
    <t>11 F</t>
  </si>
  <si>
    <t>FUNKČNÍ CELEK - PROJEKCE STATICKÉHO OBRAZU</t>
  </si>
  <si>
    <t xml:space="preserve">REKAPITULACE </t>
  </si>
  <si>
    <t>Expozice</t>
  </si>
  <si>
    <t>REKAPITULACE OBJEKTŮ EXPOZICE A SOUPISŮ PRACÍ</t>
  </si>
  <si>
    <t>vyplňte údaj</t>
  </si>
  <si>
    <t>Pro správné nacenění jednotlivých položek je nezbytná znalost dokumentu Specifikace prvků, který je součástí přílohy 3.3.</t>
  </si>
  <si>
    <t>Návod na vyplnění:</t>
  </si>
  <si>
    <t>Měnit lze pouze obsah buněk se žlutým podbarvením!</t>
  </si>
  <si>
    <t>Na prvním listu Rekapitulace vyplňte údaje o Dodavateli (název, IČ, DIČ),</t>
  </si>
  <si>
    <t>údaje se přenesou do ostatních sestav v daném listu i do ostatních listů.</t>
  </si>
  <si>
    <t>Na ostatních listech vyplňte jednotkovou cenu v CZK.</t>
  </si>
  <si>
    <t>Veřejný zadavatel:</t>
  </si>
  <si>
    <t>Dodavatel:</t>
  </si>
  <si>
    <t>Expozice:</t>
  </si>
  <si>
    <t>VZ Realizace expozic ve Vlašském dvoře - ČÁST 3 Obsahové náplně audiovize a multimédií v expozicích ve Vlašském dvoře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</si>
</sst>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indexed="55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0"/>
      <name val="Arial CE"/>
      <family val="2"/>
    </font>
    <font>
      <b/>
      <sz val="8"/>
      <color indexed="55"/>
      <name val="Arial CE"/>
      <family val="2"/>
    </font>
    <font>
      <b/>
      <sz val="8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2"/>
      <name val="Arial CE"/>
      <family val="2"/>
    </font>
    <font>
      <sz val="18"/>
      <color indexed="12"/>
      <name val="Wingdings 2"/>
      <family val="1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color indexed="16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6" fillId="2" borderId="0" xfId="0" applyFont="1" applyFill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5" fillId="0" borderId="13" xfId="0" applyNumberFormat="1" applyFont="1" applyBorder="1" applyAlignment="1" applyProtection="1">
      <alignment vertical="center"/>
      <protection/>
    </xf>
    <xf numFmtId="4" fontId="15" fillId="0" borderId="0" xfId="0" applyNumberFormat="1" applyFont="1" applyBorder="1" applyAlignment="1" applyProtection="1">
      <alignment vertical="center"/>
      <protection/>
    </xf>
    <xf numFmtId="166" fontId="15" fillId="0" borderId="0" xfId="0" applyNumberFormat="1" applyFont="1" applyBorder="1" applyAlignment="1" applyProtection="1">
      <alignment vertical="center"/>
      <protection/>
    </xf>
    <xf numFmtId="4" fontId="15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3" fillId="0" borderId="18" xfId="0" applyNumberFormat="1" applyFont="1" applyBorder="1" applyAlignment="1" applyProtection="1">
      <alignment vertical="center"/>
      <protection/>
    </xf>
    <xf numFmtId="4" fontId="23" fillId="0" borderId="19" xfId="0" applyNumberFormat="1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4" fontId="23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6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6" fillId="2" borderId="14" xfId="0" applyFont="1" applyFill="1" applyBorder="1" applyAlignment="1" applyProtection="1">
      <alignment horizontal="center" vertical="center" wrapText="1"/>
      <protection/>
    </xf>
    <xf numFmtId="0" fontId="16" fillId="2" borderId="15" xfId="0" applyFont="1" applyFill="1" applyBorder="1" applyAlignment="1" applyProtection="1">
      <alignment horizontal="center" vertical="center" wrapText="1"/>
      <protection/>
    </xf>
    <xf numFmtId="0" fontId="16" fillId="2" borderId="16" xfId="0" applyFont="1" applyFill="1" applyBorder="1" applyAlignment="1" applyProtection="1">
      <alignment horizontal="center" vertical="center" wrapText="1"/>
      <protection/>
    </xf>
    <xf numFmtId="0" fontId="16" fillId="2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4" fillId="0" borderId="10" xfId="0" applyNumberFormat="1" applyFont="1" applyBorder="1" applyAlignment="1" applyProtection="1">
      <alignment/>
      <protection/>
    </xf>
    <xf numFmtId="166" fontId="24" fillId="0" borderId="11" xfId="0" applyNumberFormat="1" applyFont="1" applyBorder="1" applyAlignment="1" applyProtection="1">
      <alignment/>
      <protection/>
    </xf>
    <xf numFmtId="4" fontId="1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left" vertical="center" wrapText="1"/>
      <protection/>
    </xf>
    <xf numFmtId="167" fontId="0" fillId="0" borderId="22" xfId="0" applyNumberFormat="1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22" xfId="0" applyNumberFormat="1" applyBorder="1" applyAlignment="1" applyProtection="1">
      <alignment horizontal="left" vertical="center" wrapText="1"/>
      <protection/>
    </xf>
    <xf numFmtId="4" fontId="0" fillId="3" borderId="22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Protection="1">
      <protection/>
    </xf>
    <xf numFmtId="0" fontId="26" fillId="0" borderId="0" xfId="0" applyFont="1" applyAlignment="1">
      <alignment vertical="center"/>
    </xf>
    <xf numFmtId="0" fontId="27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0" fillId="0" borderId="0" xfId="0" applyFont="1" applyFill="1" applyAlignment="1" applyProtection="1">
      <alignment horizontal="left" vertical="center"/>
      <protection/>
    </xf>
    <xf numFmtId="0" fontId="0" fillId="0" borderId="0" xfId="0" applyFill="1" applyProtection="1">
      <protection/>
    </xf>
    <xf numFmtId="0" fontId="2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 wrapText="1"/>
      <protection/>
    </xf>
    <xf numFmtId="4" fontId="13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Protection="1">
      <protection/>
    </xf>
    <xf numFmtId="0" fontId="3" fillId="0" borderId="0" xfId="0" applyFont="1" applyFill="1" applyAlignment="1" applyProtection="1">
      <alignment horizontal="left" vertical="top" wrapText="1"/>
      <protection/>
    </xf>
    <xf numFmtId="4" fontId="12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16" fillId="2" borderId="6" xfId="0" applyFont="1" applyFill="1" applyBorder="1" applyAlignment="1" applyProtection="1">
      <alignment horizontal="center" vertical="center"/>
      <protection/>
    </xf>
    <xf numFmtId="0" fontId="16" fillId="2" borderId="7" xfId="0" applyFont="1" applyFill="1" applyBorder="1" applyAlignment="1" applyProtection="1">
      <alignment horizontal="left" vertical="center"/>
      <protection/>
    </xf>
    <xf numFmtId="0" fontId="16" fillId="2" borderId="7" xfId="0" applyFont="1" applyFill="1" applyBorder="1" applyAlignment="1" applyProtection="1">
      <alignment horizontal="center" vertical="center"/>
      <protection/>
    </xf>
    <xf numFmtId="0" fontId="16" fillId="2" borderId="7" xfId="0" applyFont="1" applyFill="1" applyBorder="1" applyAlignment="1" applyProtection="1">
      <alignment horizontal="right" vertical="center"/>
      <protection/>
    </xf>
    <xf numFmtId="0" fontId="16" fillId="2" borderId="21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15" fillId="0" borderId="17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114300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57175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114300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57175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AN14" sqref="AN14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421875" style="0" hidden="1" customWidth="1"/>
    <col min="50" max="51" width="21.421875" style="0" hidden="1" customWidth="1"/>
    <col min="52" max="52" width="18.421875" style="0" hidden="1" customWidth="1"/>
    <col min="53" max="53" width="16.421875" style="0" hidden="1" customWidth="1"/>
    <col min="54" max="54" width="21.421875" style="0" hidden="1" customWidth="1"/>
    <col min="55" max="55" width="18.421875" style="0" hidden="1" customWidth="1"/>
    <col min="56" max="56" width="16.421875" style="0" hidden="1" customWidth="1"/>
    <col min="57" max="57" width="57.00390625" style="0" customWidth="1"/>
    <col min="71" max="91" width="9.140625" style="0" hidden="1" customWidth="1"/>
  </cols>
  <sheetData>
    <row r="1" spans="1:74" ht="12">
      <c r="A1" s="11" t="s">
        <v>0</v>
      </c>
      <c r="AZ1" s="11" t="s">
        <v>1</v>
      </c>
      <c r="BA1" s="11" t="s">
        <v>2</v>
      </c>
      <c r="BB1" s="11" t="s">
        <v>3</v>
      </c>
      <c r="BT1" s="11" t="s">
        <v>4</v>
      </c>
      <c r="BU1" s="11" t="s">
        <v>4</v>
      </c>
      <c r="BV1" s="11" t="s">
        <v>5</v>
      </c>
    </row>
    <row r="2" spans="44:72" ht="36.95" customHeight="1"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2" t="s">
        <v>6</v>
      </c>
      <c r="BT2" s="12" t="s">
        <v>7</v>
      </c>
    </row>
    <row r="3" spans="2:72" ht="6.9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8</v>
      </c>
    </row>
    <row r="4" spans="2:71" ht="24.95" customHeight="1">
      <c r="B4" s="16"/>
      <c r="C4" s="17"/>
      <c r="D4" s="170" t="s">
        <v>156</v>
      </c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"/>
      <c r="AQ4" s="17"/>
      <c r="AR4" s="15"/>
      <c r="AS4" s="19" t="s">
        <v>9</v>
      </c>
      <c r="BE4" s="167" t="s">
        <v>161</v>
      </c>
      <c r="BS4" s="12" t="s">
        <v>10</v>
      </c>
    </row>
    <row r="5" spans="2:71" ht="12" customHeight="1">
      <c r="B5" s="16"/>
      <c r="C5" s="17"/>
      <c r="D5" s="172" t="s">
        <v>11</v>
      </c>
      <c r="E5" s="171"/>
      <c r="F5" s="171"/>
      <c r="G5" s="171"/>
      <c r="H5" s="171"/>
      <c r="I5" s="171"/>
      <c r="J5" s="171"/>
      <c r="K5" s="185" t="s">
        <v>12</v>
      </c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7"/>
      <c r="AQ5" s="17"/>
      <c r="AR5" s="15"/>
      <c r="BE5" s="168" t="s">
        <v>162</v>
      </c>
      <c r="BS5" s="12" t="s">
        <v>6</v>
      </c>
    </row>
    <row r="6" spans="2:71" ht="36.95" customHeight="1">
      <c r="B6" s="16"/>
      <c r="C6" s="17"/>
      <c r="D6" s="173" t="s">
        <v>157</v>
      </c>
      <c r="E6" s="171"/>
      <c r="F6" s="171"/>
      <c r="G6" s="171"/>
      <c r="H6" s="171"/>
      <c r="I6" s="171"/>
      <c r="J6" s="171"/>
      <c r="K6" s="187" t="s">
        <v>169</v>
      </c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7"/>
      <c r="AQ6" s="17"/>
      <c r="AR6" s="15"/>
      <c r="BE6" s="169" t="s">
        <v>160</v>
      </c>
      <c r="BS6" s="12" t="s">
        <v>13</v>
      </c>
    </row>
    <row r="7" spans="2:71" ht="12" customHeight="1">
      <c r="B7" s="16"/>
      <c r="C7" s="17"/>
      <c r="D7" s="174" t="s">
        <v>14</v>
      </c>
      <c r="E7" s="171"/>
      <c r="F7" s="171"/>
      <c r="G7" s="171"/>
      <c r="H7" s="171"/>
      <c r="I7" s="171"/>
      <c r="J7" s="171"/>
      <c r="K7" s="175" t="s">
        <v>1</v>
      </c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4" t="s">
        <v>15</v>
      </c>
      <c r="AL7" s="171"/>
      <c r="AM7" s="171"/>
      <c r="AN7" s="175" t="s">
        <v>1</v>
      </c>
      <c r="AO7" s="171"/>
      <c r="AP7" s="17"/>
      <c r="AQ7" s="17"/>
      <c r="AR7" s="15"/>
      <c r="BE7" s="169" t="s">
        <v>163</v>
      </c>
      <c r="BS7" s="12" t="s">
        <v>16</v>
      </c>
    </row>
    <row r="8" spans="2:71" ht="12" customHeight="1">
      <c r="B8" s="16"/>
      <c r="C8" s="17"/>
      <c r="D8" s="174" t="s">
        <v>17</v>
      </c>
      <c r="E8" s="171"/>
      <c r="F8" s="171"/>
      <c r="G8" s="171"/>
      <c r="H8" s="171"/>
      <c r="I8" s="171"/>
      <c r="J8" s="171"/>
      <c r="K8" s="175" t="s">
        <v>18</v>
      </c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4" t="s">
        <v>19</v>
      </c>
      <c r="AL8" s="171"/>
      <c r="AM8" s="171"/>
      <c r="AN8" s="175" t="s">
        <v>20</v>
      </c>
      <c r="AO8" s="171"/>
      <c r="AP8" s="17"/>
      <c r="AQ8" s="17"/>
      <c r="AR8" s="15"/>
      <c r="BE8" s="169" t="s">
        <v>164</v>
      </c>
      <c r="BS8" s="12" t="s">
        <v>21</v>
      </c>
    </row>
    <row r="9" spans="2:71" ht="14.45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5"/>
      <c r="BE9" s="169"/>
      <c r="BS9" s="12" t="s">
        <v>22</v>
      </c>
    </row>
    <row r="10" spans="2:71" ht="12" customHeight="1">
      <c r="B10" s="16"/>
      <c r="C10" s="17"/>
      <c r="D10" s="21" t="s">
        <v>166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21" t="s">
        <v>23</v>
      </c>
      <c r="AL10" s="17"/>
      <c r="AM10" s="17"/>
      <c r="AN10" s="20" t="s">
        <v>1</v>
      </c>
      <c r="AO10" s="17"/>
      <c r="AP10" s="17"/>
      <c r="AQ10" s="17"/>
      <c r="AR10" s="15"/>
      <c r="BE10" s="169" t="s">
        <v>165</v>
      </c>
      <c r="BS10" s="12" t="s">
        <v>13</v>
      </c>
    </row>
    <row r="11" spans="2:71" ht="18.4" customHeight="1">
      <c r="B11" s="16"/>
      <c r="C11" s="17"/>
      <c r="D11" s="17"/>
      <c r="E11" s="20" t="s">
        <v>153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21" t="s">
        <v>25</v>
      </c>
      <c r="AL11" s="17"/>
      <c r="AM11" s="17"/>
      <c r="AN11" s="20" t="s">
        <v>1</v>
      </c>
      <c r="AO11" s="17"/>
      <c r="AP11" s="17"/>
      <c r="AQ11" s="17"/>
      <c r="AR11" s="15"/>
      <c r="BE11" s="169"/>
      <c r="BS11" s="12" t="s">
        <v>13</v>
      </c>
    </row>
    <row r="12" spans="2:71" ht="6.95" customHeight="1"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5"/>
      <c r="BE12" s="169"/>
      <c r="BS12" s="12" t="s">
        <v>13</v>
      </c>
    </row>
    <row r="13" spans="2:71" ht="12" customHeight="1">
      <c r="B13" s="16"/>
      <c r="C13" s="17"/>
      <c r="D13" s="21" t="s">
        <v>167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21" t="s">
        <v>23</v>
      </c>
      <c r="AL13" s="17"/>
      <c r="AM13" s="17"/>
      <c r="AN13" s="165" t="s">
        <v>159</v>
      </c>
      <c r="AO13" s="17"/>
      <c r="AP13" s="17"/>
      <c r="AQ13" s="17"/>
      <c r="AR13" s="15"/>
      <c r="BE13" s="169"/>
      <c r="BS13" s="12" t="s">
        <v>13</v>
      </c>
    </row>
    <row r="14" spans="2:71" ht="12.75">
      <c r="B14" s="16"/>
      <c r="C14" s="17"/>
      <c r="D14" s="17"/>
      <c r="E14" s="165" t="s">
        <v>159</v>
      </c>
      <c r="F14" s="166"/>
      <c r="G14" s="166"/>
      <c r="H14" s="166"/>
      <c r="I14" s="16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21" t="s">
        <v>25</v>
      </c>
      <c r="AL14" s="17"/>
      <c r="AM14" s="17"/>
      <c r="AN14" s="165" t="s">
        <v>159</v>
      </c>
      <c r="AO14" s="17"/>
      <c r="AP14" s="17"/>
      <c r="AQ14" s="17"/>
      <c r="AR14" s="15"/>
      <c r="BE14" s="169"/>
      <c r="BS14" s="12" t="s">
        <v>13</v>
      </c>
    </row>
    <row r="15" spans="2:71" ht="6.95" customHeight="1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BE15" s="169"/>
      <c r="BS15" s="12" t="s">
        <v>4</v>
      </c>
    </row>
    <row r="16" spans="2:71" ht="12" customHeight="1">
      <c r="B16" s="16"/>
      <c r="C16" s="17"/>
      <c r="D16" s="21" t="s">
        <v>27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21" t="s">
        <v>23</v>
      </c>
      <c r="AL16" s="17"/>
      <c r="AM16" s="17"/>
      <c r="AN16" s="20" t="s">
        <v>1</v>
      </c>
      <c r="AO16" s="17"/>
      <c r="AP16" s="17"/>
      <c r="AQ16" s="17"/>
      <c r="AR16" s="15"/>
      <c r="BE16" s="169"/>
      <c r="BS16" s="12" t="s">
        <v>4</v>
      </c>
    </row>
    <row r="17" spans="2:71" ht="18.4" customHeight="1">
      <c r="B17" s="16"/>
      <c r="C17" s="17"/>
      <c r="D17" s="17"/>
      <c r="E17" s="20" t="s">
        <v>24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21" t="s">
        <v>25</v>
      </c>
      <c r="AL17" s="17"/>
      <c r="AM17" s="17"/>
      <c r="AN17" s="20" t="s">
        <v>1</v>
      </c>
      <c r="AO17" s="17"/>
      <c r="AP17" s="17"/>
      <c r="AQ17" s="17"/>
      <c r="AR17" s="15"/>
      <c r="BE17" s="169"/>
      <c r="BS17" s="12" t="s">
        <v>4</v>
      </c>
    </row>
    <row r="18" spans="2:71" ht="12.7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5"/>
      <c r="BE18" s="169"/>
      <c r="BS18" s="12" t="s">
        <v>6</v>
      </c>
    </row>
    <row r="19" spans="2:71" ht="12" customHeight="1">
      <c r="B19" s="16"/>
      <c r="C19" s="17"/>
      <c r="D19" s="21" t="s">
        <v>28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21" t="s">
        <v>23</v>
      </c>
      <c r="AL19" s="17"/>
      <c r="AM19" s="17"/>
      <c r="AN19" s="20" t="s">
        <v>1</v>
      </c>
      <c r="AO19" s="17"/>
      <c r="AP19" s="17"/>
      <c r="AQ19" s="17"/>
      <c r="AR19" s="15"/>
      <c r="BE19" s="169"/>
      <c r="BS19" s="12" t="s">
        <v>6</v>
      </c>
    </row>
    <row r="20" spans="2:71" ht="18.4" customHeight="1">
      <c r="B20" s="16"/>
      <c r="C20" s="17"/>
      <c r="D20" s="17"/>
      <c r="E20" s="20" t="s">
        <v>29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21" t="s">
        <v>25</v>
      </c>
      <c r="AL20" s="17"/>
      <c r="AM20" s="17"/>
      <c r="AN20" s="20" t="s">
        <v>1</v>
      </c>
      <c r="AO20" s="17"/>
      <c r="AP20" s="17"/>
      <c r="AQ20" s="17"/>
      <c r="AR20" s="15"/>
      <c r="BE20" s="169"/>
      <c r="BS20" s="12" t="s">
        <v>30</v>
      </c>
    </row>
    <row r="21" spans="2:57" ht="6.95" customHeigh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5"/>
      <c r="BE21" s="169"/>
    </row>
    <row r="22" spans="2:57" ht="12" customHeight="1">
      <c r="B22" s="16"/>
      <c r="C22" s="17"/>
      <c r="D22" s="21" t="s">
        <v>31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5"/>
      <c r="BE22" s="169"/>
    </row>
    <row r="23" spans="2:57" ht="30.6" customHeight="1">
      <c r="B23" s="16"/>
      <c r="C23" s="17"/>
      <c r="D23" s="17"/>
      <c r="E23" s="180" t="s">
        <v>32</v>
      </c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7"/>
      <c r="AP23" s="17"/>
      <c r="AQ23" s="17"/>
      <c r="AR23" s="15"/>
      <c r="BE23" s="169"/>
    </row>
    <row r="24" spans="2:57" ht="6.95" customHeight="1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5"/>
      <c r="BE24" s="169"/>
    </row>
    <row r="25" spans="2:57" ht="12.75">
      <c r="B25" s="16"/>
      <c r="C25" s="1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17"/>
      <c r="AQ25" s="17"/>
      <c r="AR25" s="15"/>
      <c r="BE25" s="169"/>
    </row>
    <row r="26" spans="2:57" s="1" customFormat="1" ht="25.9" customHeight="1">
      <c r="B26" s="24"/>
      <c r="C26" s="25"/>
      <c r="D26" s="26" t="s">
        <v>33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88">
        <f>ROUND(AG54,2)</f>
        <v>0</v>
      </c>
      <c r="AL26" s="189"/>
      <c r="AM26" s="189"/>
      <c r="AN26" s="189"/>
      <c r="AO26" s="189"/>
      <c r="AP26" s="25"/>
      <c r="AQ26" s="25"/>
      <c r="AR26" s="28"/>
      <c r="BE26" s="169"/>
    </row>
    <row r="27" spans="2:57" s="1" customFormat="1" ht="12.7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8"/>
      <c r="BE27" s="169"/>
    </row>
    <row r="28" spans="2:57" s="1" customFormat="1" ht="12.7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184" t="s">
        <v>34</v>
      </c>
      <c r="M28" s="184"/>
      <c r="N28" s="184"/>
      <c r="O28" s="184"/>
      <c r="P28" s="184"/>
      <c r="Q28" s="25"/>
      <c r="R28" s="25"/>
      <c r="S28" s="25"/>
      <c r="T28" s="25"/>
      <c r="U28" s="25"/>
      <c r="V28" s="25"/>
      <c r="W28" s="184" t="s">
        <v>35</v>
      </c>
      <c r="X28" s="184"/>
      <c r="Y28" s="184"/>
      <c r="Z28" s="184"/>
      <c r="AA28" s="184"/>
      <c r="AB28" s="184"/>
      <c r="AC28" s="184"/>
      <c r="AD28" s="184"/>
      <c r="AE28" s="184"/>
      <c r="AF28" s="25"/>
      <c r="AG28" s="25"/>
      <c r="AH28" s="25"/>
      <c r="AI28" s="25"/>
      <c r="AJ28" s="25"/>
      <c r="AK28" s="184" t="s">
        <v>36</v>
      </c>
      <c r="AL28" s="184"/>
      <c r="AM28" s="184"/>
      <c r="AN28" s="184"/>
      <c r="AO28" s="184"/>
      <c r="AP28" s="25"/>
      <c r="AQ28" s="25"/>
      <c r="AR28" s="28"/>
      <c r="BE28" s="169"/>
    </row>
    <row r="29" spans="2:44" s="2" customFormat="1" ht="14.45" customHeight="1">
      <c r="B29" s="29"/>
      <c r="C29" s="30"/>
      <c r="D29" s="21" t="s">
        <v>37</v>
      </c>
      <c r="E29" s="30"/>
      <c r="F29" s="21" t="s">
        <v>38</v>
      </c>
      <c r="G29" s="30"/>
      <c r="H29" s="30"/>
      <c r="I29" s="30"/>
      <c r="J29" s="30"/>
      <c r="K29" s="30"/>
      <c r="L29" s="183">
        <v>0.21</v>
      </c>
      <c r="M29" s="182"/>
      <c r="N29" s="182"/>
      <c r="O29" s="182"/>
      <c r="P29" s="182"/>
      <c r="Q29" s="30"/>
      <c r="R29" s="30"/>
      <c r="S29" s="30"/>
      <c r="T29" s="30"/>
      <c r="U29" s="30"/>
      <c r="V29" s="30"/>
      <c r="W29" s="181">
        <f>ROUND(AZ54,2)</f>
        <v>0</v>
      </c>
      <c r="X29" s="182"/>
      <c r="Y29" s="182"/>
      <c r="Z29" s="182"/>
      <c r="AA29" s="182"/>
      <c r="AB29" s="182"/>
      <c r="AC29" s="182"/>
      <c r="AD29" s="182"/>
      <c r="AE29" s="182"/>
      <c r="AF29" s="30"/>
      <c r="AG29" s="30"/>
      <c r="AH29" s="30"/>
      <c r="AI29" s="30"/>
      <c r="AJ29" s="30"/>
      <c r="AK29" s="181">
        <f>ROUND(AV54,2)</f>
        <v>0</v>
      </c>
      <c r="AL29" s="182"/>
      <c r="AM29" s="182"/>
      <c r="AN29" s="182"/>
      <c r="AO29" s="182"/>
      <c r="AP29" s="30"/>
      <c r="AQ29" s="30"/>
      <c r="AR29" s="31"/>
    </row>
    <row r="30" spans="2:44" s="2" customFormat="1" ht="14.45" customHeight="1">
      <c r="B30" s="29"/>
      <c r="C30" s="30"/>
      <c r="D30" s="30"/>
      <c r="E30" s="30"/>
      <c r="F30" s="21" t="s">
        <v>39</v>
      </c>
      <c r="G30" s="30"/>
      <c r="H30" s="30"/>
      <c r="I30" s="30"/>
      <c r="J30" s="30"/>
      <c r="K30" s="30"/>
      <c r="L30" s="183">
        <v>0.15</v>
      </c>
      <c r="M30" s="182"/>
      <c r="N30" s="182"/>
      <c r="O30" s="182"/>
      <c r="P30" s="182"/>
      <c r="Q30" s="30"/>
      <c r="R30" s="30"/>
      <c r="S30" s="30"/>
      <c r="T30" s="30"/>
      <c r="U30" s="30"/>
      <c r="V30" s="30"/>
      <c r="W30" s="181">
        <f>ROUND(BA54,2)</f>
        <v>0</v>
      </c>
      <c r="X30" s="182"/>
      <c r="Y30" s="182"/>
      <c r="Z30" s="182"/>
      <c r="AA30" s="182"/>
      <c r="AB30" s="182"/>
      <c r="AC30" s="182"/>
      <c r="AD30" s="182"/>
      <c r="AE30" s="182"/>
      <c r="AF30" s="30"/>
      <c r="AG30" s="30"/>
      <c r="AH30" s="30"/>
      <c r="AI30" s="30"/>
      <c r="AJ30" s="30"/>
      <c r="AK30" s="181">
        <f>ROUND(AW54,2)</f>
        <v>0</v>
      </c>
      <c r="AL30" s="182"/>
      <c r="AM30" s="182"/>
      <c r="AN30" s="182"/>
      <c r="AO30" s="182"/>
      <c r="AP30" s="30"/>
      <c r="AQ30" s="30"/>
      <c r="AR30" s="31"/>
    </row>
    <row r="31" spans="2:44" s="2" customFormat="1" ht="14.45" customHeight="1" hidden="1">
      <c r="B31" s="29"/>
      <c r="C31" s="30"/>
      <c r="D31" s="30"/>
      <c r="E31" s="30"/>
      <c r="F31" s="21" t="s">
        <v>40</v>
      </c>
      <c r="G31" s="30"/>
      <c r="H31" s="30"/>
      <c r="I31" s="30"/>
      <c r="J31" s="30"/>
      <c r="K31" s="30"/>
      <c r="L31" s="183">
        <v>0.21</v>
      </c>
      <c r="M31" s="182"/>
      <c r="N31" s="182"/>
      <c r="O31" s="182"/>
      <c r="P31" s="182"/>
      <c r="Q31" s="30"/>
      <c r="R31" s="30"/>
      <c r="S31" s="30"/>
      <c r="T31" s="30"/>
      <c r="U31" s="30"/>
      <c r="V31" s="30"/>
      <c r="W31" s="181">
        <f>ROUND(BB54,2)</f>
        <v>0</v>
      </c>
      <c r="X31" s="182"/>
      <c r="Y31" s="182"/>
      <c r="Z31" s="182"/>
      <c r="AA31" s="182"/>
      <c r="AB31" s="182"/>
      <c r="AC31" s="182"/>
      <c r="AD31" s="182"/>
      <c r="AE31" s="182"/>
      <c r="AF31" s="30"/>
      <c r="AG31" s="30"/>
      <c r="AH31" s="30"/>
      <c r="AI31" s="30"/>
      <c r="AJ31" s="30"/>
      <c r="AK31" s="181">
        <v>0</v>
      </c>
      <c r="AL31" s="182"/>
      <c r="AM31" s="182"/>
      <c r="AN31" s="182"/>
      <c r="AO31" s="182"/>
      <c r="AP31" s="30"/>
      <c r="AQ31" s="30"/>
      <c r="AR31" s="31"/>
    </row>
    <row r="32" spans="2:44" s="2" customFormat="1" ht="14.45" customHeight="1" hidden="1">
      <c r="B32" s="29"/>
      <c r="C32" s="30"/>
      <c r="D32" s="30"/>
      <c r="E32" s="30"/>
      <c r="F32" s="21" t="s">
        <v>41</v>
      </c>
      <c r="G32" s="30"/>
      <c r="H32" s="30"/>
      <c r="I32" s="30"/>
      <c r="J32" s="30"/>
      <c r="K32" s="30"/>
      <c r="L32" s="183">
        <v>0.15</v>
      </c>
      <c r="M32" s="182"/>
      <c r="N32" s="182"/>
      <c r="O32" s="182"/>
      <c r="P32" s="182"/>
      <c r="Q32" s="30"/>
      <c r="R32" s="30"/>
      <c r="S32" s="30"/>
      <c r="T32" s="30"/>
      <c r="U32" s="30"/>
      <c r="V32" s="30"/>
      <c r="W32" s="181">
        <f>ROUND(BC54,2)</f>
        <v>0</v>
      </c>
      <c r="X32" s="182"/>
      <c r="Y32" s="182"/>
      <c r="Z32" s="182"/>
      <c r="AA32" s="182"/>
      <c r="AB32" s="182"/>
      <c r="AC32" s="182"/>
      <c r="AD32" s="182"/>
      <c r="AE32" s="182"/>
      <c r="AF32" s="30"/>
      <c r="AG32" s="30"/>
      <c r="AH32" s="30"/>
      <c r="AI32" s="30"/>
      <c r="AJ32" s="30"/>
      <c r="AK32" s="181">
        <v>0</v>
      </c>
      <c r="AL32" s="182"/>
      <c r="AM32" s="182"/>
      <c r="AN32" s="182"/>
      <c r="AO32" s="182"/>
      <c r="AP32" s="30"/>
      <c r="AQ32" s="30"/>
      <c r="AR32" s="31"/>
    </row>
    <row r="33" spans="2:44" s="2" customFormat="1" ht="14.45" customHeight="1" hidden="1">
      <c r="B33" s="29"/>
      <c r="C33" s="30"/>
      <c r="D33" s="30"/>
      <c r="E33" s="30"/>
      <c r="F33" s="21" t="s">
        <v>42</v>
      </c>
      <c r="G33" s="30"/>
      <c r="H33" s="30"/>
      <c r="I33" s="30"/>
      <c r="J33" s="30"/>
      <c r="K33" s="30"/>
      <c r="L33" s="183">
        <v>0</v>
      </c>
      <c r="M33" s="182"/>
      <c r="N33" s="182"/>
      <c r="O33" s="182"/>
      <c r="P33" s="182"/>
      <c r="Q33" s="30"/>
      <c r="R33" s="30"/>
      <c r="S33" s="30"/>
      <c r="T33" s="30"/>
      <c r="U33" s="30"/>
      <c r="V33" s="30"/>
      <c r="W33" s="181">
        <f>ROUND(BD54,2)</f>
        <v>0</v>
      </c>
      <c r="X33" s="182"/>
      <c r="Y33" s="182"/>
      <c r="Z33" s="182"/>
      <c r="AA33" s="182"/>
      <c r="AB33" s="182"/>
      <c r="AC33" s="182"/>
      <c r="AD33" s="182"/>
      <c r="AE33" s="182"/>
      <c r="AF33" s="30"/>
      <c r="AG33" s="30"/>
      <c r="AH33" s="30"/>
      <c r="AI33" s="30"/>
      <c r="AJ33" s="30"/>
      <c r="AK33" s="181">
        <v>0</v>
      </c>
      <c r="AL33" s="182"/>
      <c r="AM33" s="182"/>
      <c r="AN33" s="182"/>
      <c r="AO33" s="182"/>
      <c r="AP33" s="30"/>
      <c r="AQ33" s="30"/>
      <c r="AR33" s="31"/>
    </row>
    <row r="34" spans="2:44" s="1" customFormat="1" ht="6.95" customHeight="1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8"/>
    </row>
    <row r="35" spans="2:44" s="1" customFormat="1" ht="25.9" customHeight="1">
      <c r="B35" s="24"/>
      <c r="C35" s="32"/>
      <c r="D35" s="33" t="s">
        <v>43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44</v>
      </c>
      <c r="U35" s="34"/>
      <c r="V35" s="34"/>
      <c r="W35" s="34"/>
      <c r="X35" s="198" t="s">
        <v>45</v>
      </c>
      <c r="Y35" s="199"/>
      <c r="Z35" s="199"/>
      <c r="AA35" s="199"/>
      <c r="AB35" s="199"/>
      <c r="AC35" s="34"/>
      <c r="AD35" s="34"/>
      <c r="AE35" s="34"/>
      <c r="AF35" s="34"/>
      <c r="AG35" s="34"/>
      <c r="AH35" s="34"/>
      <c r="AI35" s="34"/>
      <c r="AJ35" s="34"/>
      <c r="AK35" s="200">
        <f>SUM(AK26:AK33)</f>
        <v>0</v>
      </c>
      <c r="AL35" s="199"/>
      <c r="AM35" s="199"/>
      <c r="AN35" s="199"/>
      <c r="AO35" s="201"/>
      <c r="AP35" s="32"/>
      <c r="AQ35" s="32"/>
      <c r="AR35" s="28"/>
    </row>
    <row r="36" spans="2:44" s="1" customFormat="1" ht="6.95" customHeigh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8"/>
    </row>
    <row r="37" spans="2:44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28"/>
    </row>
    <row r="41" spans="2:44" s="1" customFormat="1" ht="6.95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28"/>
    </row>
    <row r="42" spans="2:44" s="1" customFormat="1" ht="24.95" customHeight="1">
      <c r="B42" s="24"/>
      <c r="C42" s="170" t="s">
        <v>158</v>
      </c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25"/>
      <c r="AQ42" s="25"/>
      <c r="AR42" s="28"/>
    </row>
    <row r="43" spans="2:44" s="1" customFormat="1" ht="6.95" customHeight="1">
      <c r="B43" s="24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25"/>
      <c r="AQ43" s="25"/>
      <c r="AR43" s="28"/>
    </row>
    <row r="44" spans="2:44" s="1" customFormat="1" ht="12" customHeight="1">
      <c r="B44" s="24"/>
      <c r="C44" s="174" t="s">
        <v>11</v>
      </c>
      <c r="D44" s="176"/>
      <c r="E44" s="176"/>
      <c r="F44" s="176"/>
      <c r="G44" s="176"/>
      <c r="H44" s="176"/>
      <c r="I44" s="176"/>
      <c r="J44" s="176"/>
      <c r="K44" s="176"/>
      <c r="L44" s="176" t="str">
        <f>K5</f>
        <v>264d</v>
      </c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25"/>
      <c r="AQ44" s="25"/>
      <c r="AR44" s="28"/>
    </row>
    <row r="45" spans="2:44" s="3" customFormat="1" ht="36.95" customHeight="1">
      <c r="B45" s="40"/>
      <c r="C45" s="177" t="s">
        <v>157</v>
      </c>
      <c r="D45" s="178"/>
      <c r="E45" s="178"/>
      <c r="F45" s="178"/>
      <c r="G45" s="178"/>
      <c r="H45" s="178"/>
      <c r="I45" s="178"/>
      <c r="J45" s="178"/>
      <c r="K45" s="178"/>
      <c r="L45" s="212" t="str">
        <f>K6</f>
        <v>VZ Realizace expozic ve Vlašském dvoře - ČÁST 3 Obsahové náplně audiovize a multimédií v expozicích ve Vlašském dvoře</v>
      </c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41"/>
      <c r="AQ45" s="41"/>
      <c r="AR45" s="42"/>
    </row>
    <row r="46" spans="2:44" s="1" customFormat="1" ht="6.9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8"/>
    </row>
    <row r="47" spans="2:44" s="1" customFormat="1" ht="12" customHeight="1">
      <c r="B47" s="24"/>
      <c r="C47" s="21" t="s">
        <v>17</v>
      </c>
      <c r="D47" s="25"/>
      <c r="E47" s="25"/>
      <c r="F47" s="25"/>
      <c r="G47" s="25"/>
      <c r="H47" s="25"/>
      <c r="I47" s="25"/>
      <c r="J47" s="25"/>
      <c r="K47" s="25"/>
      <c r="L47" s="43" t="str">
        <f>IF(K8="","",K8)</f>
        <v>Kutná Hora</v>
      </c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1" t="s">
        <v>19</v>
      </c>
      <c r="AJ47" s="25"/>
      <c r="AK47" s="25"/>
      <c r="AL47" s="25"/>
      <c r="AM47" s="214" t="str">
        <f>IF(AN8="","",AN8)</f>
        <v>15. 4. 2019</v>
      </c>
      <c r="AN47" s="214"/>
      <c r="AO47" s="25"/>
      <c r="AP47" s="25"/>
      <c r="AQ47" s="25"/>
      <c r="AR47" s="28"/>
    </row>
    <row r="48" spans="2:44" s="1" customFormat="1" ht="6.95" customHeigh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8"/>
    </row>
    <row r="49" spans="2:56" s="1" customFormat="1" ht="12.6" customHeight="1">
      <c r="B49" s="24"/>
      <c r="C49" s="21" t="s">
        <v>166</v>
      </c>
      <c r="D49" s="25"/>
      <c r="E49" s="25"/>
      <c r="F49" s="25"/>
      <c r="G49" s="25"/>
      <c r="H49" s="25"/>
      <c r="I49" s="25"/>
      <c r="J49" s="25"/>
      <c r="K49" s="25"/>
      <c r="L49" s="25" t="str">
        <f>IF(E11="","",E11)</f>
        <v>Město Kutná Hora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1" t="s">
        <v>27</v>
      </c>
      <c r="AJ49" s="25"/>
      <c r="AK49" s="25"/>
      <c r="AL49" s="25"/>
      <c r="AM49" s="208" t="str">
        <f>IF(E17="","",E17)</f>
        <v>ZIP o.p.s.</v>
      </c>
      <c r="AN49" s="209"/>
      <c r="AO49" s="209"/>
      <c r="AP49" s="209"/>
      <c r="AQ49" s="25"/>
      <c r="AR49" s="28"/>
      <c r="AS49" s="202" t="s">
        <v>46</v>
      </c>
      <c r="AT49" s="203"/>
      <c r="AU49" s="45"/>
      <c r="AV49" s="45"/>
      <c r="AW49" s="45"/>
      <c r="AX49" s="45"/>
      <c r="AY49" s="45"/>
      <c r="AZ49" s="45"/>
      <c r="BA49" s="45"/>
      <c r="BB49" s="45"/>
      <c r="BC49" s="45"/>
      <c r="BD49" s="46"/>
    </row>
    <row r="50" spans="2:56" s="1" customFormat="1" ht="12.6" customHeight="1">
      <c r="B50" s="24"/>
      <c r="C50" s="21" t="s">
        <v>167</v>
      </c>
      <c r="D50" s="25"/>
      <c r="E50" s="25"/>
      <c r="F50" s="25"/>
      <c r="G50" s="25"/>
      <c r="H50" s="25"/>
      <c r="I50" s="25"/>
      <c r="J50" s="25"/>
      <c r="K50" s="25"/>
      <c r="L50" s="25" t="str">
        <f>IF(E14="","",E14)</f>
        <v>vyplňte údaj</v>
      </c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1" t="s">
        <v>28</v>
      </c>
      <c r="AJ50" s="25"/>
      <c r="AK50" s="25"/>
      <c r="AL50" s="25"/>
      <c r="AM50" s="208" t="str">
        <f>IF(E20="","",E20)</f>
        <v>Tomáš Chlumecký</v>
      </c>
      <c r="AN50" s="209"/>
      <c r="AO50" s="209"/>
      <c r="AP50" s="209"/>
      <c r="AQ50" s="25"/>
      <c r="AR50" s="28"/>
      <c r="AS50" s="204"/>
      <c r="AT50" s="205"/>
      <c r="AU50" s="47"/>
      <c r="AV50" s="47"/>
      <c r="AW50" s="47"/>
      <c r="AX50" s="47"/>
      <c r="AY50" s="47"/>
      <c r="AZ50" s="47"/>
      <c r="BA50" s="47"/>
      <c r="BB50" s="47"/>
      <c r="BC50" s="47"/>
      <c r="BD50" s="48"/>
    </row>
    <row r="51" spans="2:56" s="1" customFormat="1" ht="10.9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8"/>
      <c r="AS51" s="206"/>
      <c r="AT51" s="207"/>
      <c r="AU51" s="50"/>
      <c r="AV51" s="50"/>
      <c r="AW51" s="50"/>
      <c r="AX51" s="50"/>
      <c r="AY51" s="50"/>
      <c r="AZ51" s="50"/>
      <c r="BA51" s="50"/>
      <c r="BB51" s="50"/>
      <c r="BC51" s="50"/>
      <c r="BD51" s="51"/>
    </row>
    <row r="52" spans="2:56" s="1" customFormat="1" ht="29.25" customHeight="1">
      <c r="B52" s="24"/>
      <c r="C52" s="193" t="s">
        <v>47</v>
      </c>
      <c r="D52" s="194"/>
      <c r="E52" s="194"/>
      <c r="F52" s="194"/>
      <c r="G52" s="194"/>
      <c r="H52" s="34"/>
      <c r="I52" s="195" t="s">
        <v>48</v>
      </c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6" t="s">
        <v>49</v>
      </c>
      <c r="AH52" s="194"/>
      <c r="AI52" s="194"/>
      <c r="AJ52" s="194"/>
      <c r="AK52" s="194"/>
      <c r="AL52" s="194"/>
      <c r="AM52" s="194"/>
      <c r="AN52" s="195" t="s">
        <v>50</v>
      </c>
      <c r="AO52" s="194"/>
      <c r="AP52" s="197"/>
      <c r="AQ52" s="52" t="s">
        <v>51</v>
      </c>
      <c r="AR52" s="28"/>
      <c r="AS52" s="53" t="s">
        <v>52</v>
      </c>
      <c r="AT52" s="54" t="s">
        <v>53</v>
      </c>
      <c r="AU52" s="54" t="s">
        <v>54</v>
      </c>
      <c r="AV52" s="54" t="s">
        <v>55</v>
      </c>
      <c r="AW52" s="54" t="s">
        <v>56</v>
      </c>
      <c r="AX52" s="54" t="s">
        <v>57</v>
      </c>
      <c r="AY52" s="54" t="s">
        <v>58</v>
      </c>
      <c r="AZ52" s="54" t="s">
        <v>59</v>
      </c>
      <c r="BA52" s="54" t="s">
        <v>60</v>
      </c>
      <c r="BB52" s="54" t="s">
        <v>61</v>
      </c>
      <c r="BC52" s="54" t="s">
        <v>62</v>
      </c>
      <c r="BD52" s="55" t="s">
        <v>63</v>
      </c>
    </row>
    <row r="53" spans="2:56" s="1" customFormat="1" ht="10.9" customHeight="1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8"/>
      <c r="AS53" s="56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8"/>
    </row>
    <row r="54" spans="2:90" s="4" customFormat="1" ht="32.45" customHeight="1">
      <c r="B54" s="59"/>
      <c r="C54" s="60" t="s">
        <v>64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10">
        <f>ROUND(AG55,2)</f>
        <v>0</v>
      </c>
      <c r="AH54" s="210"/>
      <c r="AI54" s="210"/>
      <c r="AJ54" s="210"/>
      <c r="AK54" s="210"/>
      <c r="AL54" s="210"/>
      <c r="AM54" s="210"/>
      <c r="AN54" s="211">
        <f>SUM(AG54,AT54)</f>
        <v>0</v>
      </c>
      <c r="AO54" s="211"/>
      <c r="AP54" s="211"/>
      <c r="AQ54" s="63" t="s">
        <v>1</v>
      </c>
      <c r="AR54" s="64"/>
      <c r="AS54" s="65">
        <f>ROUND(AS55,2)</f>
        <v>0</v>
      </c>
      <c r="AT54" s="66">
        <f>ROUND(SUM(AV54:AW54),2)</f>
        <v>0</v>
      </c>
      <c r="AU54" s="67">
        <f>ROUND(AU55,5)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ROUND(AZ55,2)</f>
        <v>0</v>
      </c>
      <c r="BA54" s="66">
        <f>ROUND(BA55,2)</f>
        <v>0</v>
      </c>
      <c r="BB54" s="66">
        <f>ROUND(BB55,2)</f>
        <v>0</v>
      </c>
      <c r="BC54" s="66">
        <f>ROUND(BC55,2)</f>
        <v>0</v>
      </c>
      <c r="BD54" s="68">
        <f>ROUND(BD55,2)</f>
        <v>0</v>
      </c>
      <c r="BS54" s="69" t="s">
        <v>65</v>
      </c>
      <c r="BT54" s="69" t="s">
        <v>66</v>
      </c>
      <c r="BU54" s="70" t="s">
        <v>67</v>
      </c>
      <c r="BV54" s="69" t="s">
        <v>68</v>
      </c>
      <c r="BW54" s="69" t="s">
        <v>5</v>
      </c>
      <c r="BX54" s="69" t="s">
        <v>69</v>
      </c>
      <c r="CL54" s="69" t="s">
        <v>1</v>
      </c>
    </row>
    <row r="55" spans="1:91" s="5" customFormat="1" ht="14.45" customHeight="1">
      <c r="A55" s="71" t="s">
        <v>70</v>
      </c>
      <c r="B55" s="72"/>
      <c r="C55" s="73"/>
      <c r="D55" s="192" t="s">
        <v>71</v>
      </c>
      <c r="E55" s="192"/>
      <c r="F55" s="192"/>
      <c r="G55" s="192"/>
      <c r="H55" s="192"/>
      <c r="I55" s="74"/>
      <c r="J55" s="192" t="s">
        <v>72</v>
      </c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0">
        <f>'07 - Film, zvuk, jiná náplň'!J30</f>
        <v>0</v>
      </c>
      <c r="AH55" s="191"/>
      <c r="AI55" s="191"/>
      <c r="AJ55" s="191"/>
      <c r="AK55" s="191"/>
      <c r="AL55" s="191"/>
      <c r="AM55" s="191"/>
      <c r="AN55" s="190">
        <f>SUM(AG55,AT55)</f>
        <v>0</v>
      </c>
      <c r="AO55" s="191"/>
      <c r="AP55" s="191"/>
      <c r="AQ55" s="75" t="s">
        <v>73</v>
      </c>
      <c r="AR55" s="76"/>
      <c r="AS55" s="77">
        <v>0</v>
      </c>
      <c r="AT55" s="78">
        <f>ROUND(SUM(AV55:AW55),2)</f>
        <v>0</v>
      </c>
      <c r="AU55" s="79">
        <f>'07 - Film, zvuk, jiná náplň'!P81</f>
        <v>0</v>
      </c>
      <c r="AV55" s="78">
        <f>'07 - Film, zvuk, jiná náplň'!J33</f>
        <v>0</v>
      </c>
      <c r="AW55" s="78">
        <f>'07 - Film, zvuk, jiná náplň'!J34</f>
        <v>0</v>
      </c>
      <c r="AX55" s="78">
        <f>'07 - Film, zvuk, jiná náplň'!J35</f>
        <v>0</v>
      </c>
      <c r="AY55" s="78">
        <f>'07 - Film, zvuk, jiná náplň'!J36</f>
        <v>0</v>
      </c>
      <c r="AZ55" s="78">
        <f>'07 - Film, zvuk, jiná náplň'!F33</f>
        <v>0</v>
      </c>
      <c r="BA55" s="78">
        <f>'07 - Film, zvuk, jiná náplň'!F34</f>
        <v>0</v>
      </c>
      <c r="BB55" s="78">
        <f>'07 - Film, zvuk, jiná náplň'!F35</f>
        <v>0</v>
      </c>
      <c r="BC55" s="78">
        <f>'07 - Film, zvuk, jiná náplň'!F36</f>
        <v>0</v>
      </c>
      <c r="BD55" s="80">
        <f>'07 - Film, zvuk, jiná náplň'!F37</f>
        <v>0</v>
      </c>
      <c r="BT55" s="81" t="s">
        <v>16</v>
      </c>
      <c r="BV55" s="81" t="s">
        <v>68</v>
      </c>
      <c r="BW55" s="81" t="s">
        <v>74</v>
      </c>
      <c r="BX55" s="81" t="s">
        <v>5</v>
      </c>
      <c r="CL55" s="81" t="s">
        <v>1</v>
      </c>
      <c r="CM55" s="81" t="s">
        <v>75</v>
      </c>
    </row>
    <row r="56" spans="2:44" s="1" customFormat="1" ht="30" customHeight="1"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8"/>
    </row>
    <row r="57" spans="2:44" s="1" customFormat="1" ht="6.95" customHeight="1">
      <c r="B57" s="36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28"/>
    </row>
  </sheetData>
  <sheetProtection algorithmName="SHA-512" hashValue="SyK0QZOUml7Ep1WYqRrxvDJRnrMjwyQ1L+zDsfBTtL3AQVA3JlMhS7A+v/Qkae46gakNyJ+cr5z/kV1Xm6mxQQ==" saltValue="3zy0KzVn6OYempItjMh+wA==" spinCount="100000" sheet="1" objects="1" scenarios="1" formatColumns="0" formatRows="0" autoFilter="0"/>
  <protectedRanges>
    <protectedRange sqref="AN13:AN14" name="Oblast2"/>
    <protectedRange sqref="E14" name="Oblast1"/>
  </protectedRanges>
  <mergeCells count="40">
    <mergeCell ref="AS49:AT51"/>
    <mergeCell ref="AM50:AP50"/>
    <mergeCell ref="AG54:AM54"/>
    <mergeCell ref="AN54:AP54"/>
    <mergeCell ref="L45:AO45"/>
    <mergeCell ref="AM47:AN47"/>
    <mergeCell ref="AM49:AP49"/>
    <mergeCell ref="L29:P29"/>
    <mergeCell ref="L31:P31"/>
    <mergeCell ref="W29:AE29"/>
    <mergeCell ref="X35:AB35"/>
    <mergeCell ref="AK35:AO35"/>
    <mergeCell ref="AK33:AO33"/>
    <mergeCell ref="L33:P33"/>
    <mergeCell ref="AK31:AO31"/>
    <mergeCell ref="AN55:AP55"/>
    <mergeCell ref="AG55:AM55"/>
    <mergeCell ref="D55:H55"/>
    <mergeCell ref="J55:AF55"/>
    <mergeCell ref="W33:AE33"/>
    <mergeCell ref="C52:G52"/>
    <mergeCell ref="I52:AF52"/>
    <mergeCell ref="AG52:AM52"/>
    <mergeCell ref="AN52:AP52"/>
    <mergeCell ref="AR2:BE2"/>
    <mergeCell ref="E23:AN23"/>
    <mergeCell ref="AK32:AO32"/>
    <mergeCell ref="L32:P32"/>
    <mergeCell ref="L28:P28"/>
    <mergeCell ref="W28:AE28"/>
    <mergeCell ref="AK28:AO28"/>
    <mergeCell ref="AK29:AO29"/>
    <mergeCell ref="W32:AE32"/>
    <mergeCell ref="W30:AE30"/>
    <mergeCell ref="W31:AE31"/>
    <mergeCell ref="K5:AO5"/>
    <mergeCell ref="K6:AO6"/>
    <mergeCell ref="AK30:AO30"/>
    <mergeCell ref="L30:P30"/>
    <mergeCell ref="AK26:AO26"/>
  </mergeCells>
  <hyperlinks>
    <hyperlink ref="A55" location="'07 - Film, zvuk, jiná náplň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99"/>
  <sheetViews>
    <sheetView showGridLines="0" workbookViewId="0" topLeftCell="A69">
      <selection activeCell="I87" sqref="I87"/>
    </sheetView>
  </sheetViews>
  <sheetFormatPr defaultColWidth="9.140625" defaultRowHeight="12"/>
  <cols>
    <col min="1" max="1" width="7.140625" style="0" customWidth="1"/>
    <col min="2" max="2" width="1.421875" style="0" customWidth="1"/>
    <col min="3" max="3" width="3.421875" style="0" customWidth="1"/>
    <col min="4" max="4" width="3.7109375" style="0" customWidth="1"/>
    <col min="5" max="5" width="14.7109375" style="0" customWidth="1"/>
    <col min="6" max="6" width="86.421875" style="0" customWidth="1"/>
    <col min="7" max="7" width="7.421875" style="0" customWidth="1"/>
    <col min="8" max="8" width="9.421875" style="0" customWidth="1"/>
    <col min="9" max="9" width="12.140625" style="0" customWidth="1"/>
    <col min="10" max="10" width="20.140625" style="0" customWidth="1"/>
    <col min="11" max="11" width="13.28125" style="0" hidden="1" customWidth="1"/>
    <col min="12" max="12" width="8.00390625" style="0" customWidth="1"/>
    <col min="13" max="13" width="9.28125" style="0" hidden="1" customWidth="1"/>
    <col min="14" max="14" width="9.140625" style="0" hidden="1" customWidth="1"/>
    <col min="15" max="20" width="12.140625" style="0" hidden="1" customWidth="1"/>
    <col min="21" max="21" width="14.00390625" style="0" hidden="1" customWidth="1"/>
    <col min="22" max="22" width="10.421875" style="0" customWidth="1"/>
    <col min="23" max="23" width="14.00390625" style="0" customWidth="1"/>
    <col min="24" max="24" width="10.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4" max="65" width="9.140625" style="0" hidden="1" customWidth="1"/>
  </cols>
  <sheetData>
    <row r="1" ht="12">
      <c r="A1" s="17"/>
    </row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2" t="s">
        <v>74</v>
      </c>
    </row>
    <row r="3" spans="2:46" ht="6.95" customHeight="1">
      <c r="B3" s="82"/>
      <c r="C3" s="83"/>
      <c r="D3" s="83"/>
      <c r="E3" s="83"/>
      <c r="F3" s="83"/>
      <c r="G3" s="83"/>
      <c r="H3" s="83"/>
      <c r="I3" s="83"/>
      <c r="J3" s="83"/>
      <c r="K3" s="83"/>
      <c r="L3" s="15"/>
      <c r="AT3" s="12" t="s">
        <v>75</v>
      </c>
    </row>
    <row r="4" spans="2:46" ht="24.95" customHeight="1">
      <c r="B4" s="15"/>
      <c r="D4" s="84" t="s">
        <v>76</v>
      </c>
      <c r="L4" s="15"/>
      <c r="M4" s="19" t="s">
        <v>9</v>
      </c>
      <c r="AT4" s="12" t="s">
        <v>4</v>
      </c>
    </row>
    <row r="5" spans="2:12" ht="6.95" customHeight="1">
      <c r="B5" s="15"/>
      <c r="L5" s="15"/>
    </row>
    <row r="6" spans="2:12" ht="12" customHeight="1">
      <c r="B6" s="15"/>
      <c r="D6" s="85" t="s">
        <v>168</v>
      </c>
      <c r="L6" s="15"/>
    </row>
    <row r="7" spans="2:12" ht="14.45" customHeight="1">
      <c r="B7" s="15"/>
      <c r="E7" s="218" t="str">
        <f>Rekapitulace!K6</f>
        <v>VZ Realizace expozic ve Vlašském dvoře - ČÁST 3 Obsahové náplně audiovize a multimédií v expozicích ve Vlašském dvoře</v>
      </c>
      <c r="F7" s="219"/>
      <c r="G7" s="219"/>
      <c r="H7" s="219"/>
      <c r="L7" s="15"/>
    </row>
    <row r="8" spans="2:12" s="1" customFormat="1" ht="12" customHeight="1">
      <c r="B8" s="28"/>
      <c r="D8" s="85" t="s">
        <v>77</v>
      </c>
      <c r="L8" s="28"/>
    </row>
    <row r="9" spans="2:12" s="1" customFormat="1" ht="36.95" customHeight="1">
      <c r="B9" s="28"/>
      <c r="E9" s="220" t="s">
        <v>78</v>
      </c>
      <c r="F9" s="221"/>
      <c r="G9" s="221"/>
      <c r="H9" s="221"/>
      <c r="L9" s="28"/>
    </row>
    <row r="10" spans="2:12" s="1" customFormat="1" ht="12">
      <c r="B10" s="28"/>
      <c r="L10" s="28"/>
    </row>
    <row r="11" spans="2:12" s="1" customFormat="1" ht="12" customHeight="1">
      <c r="B11" s="28"/>
      <c r="D11" s="85" t="s">
        <v>14</v>
      </c>
      <c r="F11" s="12" t="s">
        <v>1</v>
      </c>
      <c r="I11" s="85" t="s">
        <v>15</v>
      </c>
      <c r="J11" s="12" t="s">
        <v>1</v>
      </c>
      <c r="L11" s="28"/>
    </row>
    <row r="12" spans="2:12" s="1" customFormat="1" ht="12" customHeight="1">
      <c r="B12" s="28"/>
      <c r="D12" s="85" t="s">
        <v>17</v>
      </c>
      <c r="F12" s="12" t="s">
        <v>26</v>
      </c>
      <c r="I12" s="85" t="s">
        <v>19</v>
      </c>
      <c r="J12" s="86" t="str">
        <f>Rekapitulace!AN8</f>
        <v>15. 4. 2019</v>
      </c>
      <c r="L12" s="28"/>
    </row>
    <row r="13" spans="2:12" s="1" customFormat="1" ht="10.9" customHeight="1">
      <c r="B13" s="28"/>
      <c r="L13" s="28"/>
    </row>
    <row r="14" spans="2:12" s="1" customFormat="1" ht="12" customHeight="1">
      <c r="B14" s="28"/>
      <c r="D14" s="85" t="s">
        <v>166</v>
      </c>
      <c r="I14" s="85" t="s">
        <v>23</v>
      </c>
      <c r="J14" s="12" t="str">
        <f>IF(Rekapitulace!AN10="","",Rekapitulace!AN10)</f>
        <v/>
      </c>
      <c r="L14" s="28"/>
    </row>
    <row r="15" spans="2:12" s="1" customFormat="1" ht="18" customHeight="1">
      <c r="B15" s="28"/>
      <c r="E15" s="12" t="str">
        <f>IF(Rekapitulace!E11="","",Rekapitulace!E11)</f>
        <v>Město Kutná Hora</v>
      </c>
      <c r="I15" s="85" t="s">
        <v>25</v>
      </c>
      <c r="J15" s="12" t="str">
        <f>IF(Rekapitulace!AN11="","",Rekapitulace!AN11)</f>
        <v/>
      </c>
      <c r="L15" s="28"/>
    </row>
    <row r="16" spans="2:12" s="1" customFormat="1" ht="6.95" customHeight="1">
      <c r="B16" s="28"/>
      <c r="L16" s="28"/>
    </row>
    <row r="17" spans="2:12" s="1" customFormat="1" ht="12" customHeight="1">
      <c r="B17" s="28"/>
      <c r="D17" s="85" t="s">
        <v>167</v>
      </c>
      <c r="I17" s="85" t="s">
        <v>23</v>
      </c>
      <c r="J17" s="12" t="str">
        <f>Rekapitulace!AN13</f>
        <v>vyplňte údaj</v>
      </c>
      <c r="L17" s="28"/>
    </row>
    <row r="18" spans="2:12" s="1" customFormat="1" ht="18" customHeight="1">
      <c r="B18" s="28"/>
      <c r="E18" s="222" t="str">
        <f>Rekapitulace!E14</f>
        <v>vyplňte údaj</v>
      </c>
      <c r="F18" s="222"/>
      <c r="G18" s="222"/>
      <c r="H18" s="222"/>
      <c r="I18" s="85" t="s">
        <v>25</v>
      </c>
      <c r="J18" s="12" t="str">
        <f>Rekapitulace!AN14</f>
        <v>vyplňte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85" t="s">
        <v>27</v>
      </c>
      <c r="I20" s="85" t="s">
        <v>23</v>
      </c>
      <c r="J20" s="12" t="str">
        <f>IF(Rekapitulace!AN16="","",Rekapitulace!AN16)</f>
        <v/>
      </c>
      <c r="L20" s="28"/>
    </row>
    <row r="21" spans="2:12" s="1" customFormat="1" ht="18" customHeight="1">
      <c r="B21" s="28"/>
      <c r="E21" s="12" t="str">
        <f>IF(Rekapitulace!E17="","",Rekapitulace!E17)</f>
        <v>ZIP o.p.s.</v>
      </c>
      <c r="I21" s="85" t="s">
        <v>25</v>
      </c>
      <c r="J21" s="12" t="str">
        <f>IF(Rekapitulace!AN17="","",Rekapitulace!AN17)</f>
        <v/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85" t="s">
        <v>28</v>
      </c>
      <c r="I23" s="85" t="s">
        <v>23</v>
      </c>
      <c r="J23" s="12" t="str">
        <f>IF(Rekapitulace!AN19="","",Rekapitulace!AN19)</f>
        <v/>
      </c>
      <c r="L23" s="28"/>
    </row>
    <row r="24" spans="2:12" s="1" customFormat="1" ht="18" customHeight="1">
      <c r="B24" s="28"/>
      <c r="E24" s="12" t="str">
        <f>IF(Rekapitulace!E20="","",Rekapitulace!E20)</f>
        <v>Tomáš Chlumecký</v>
      </c>
      <c r="I24" s="85" t="s">
        <v>25</v>
      </c>
      <c r="J24" s="12" t="str">
        <f>IF(Rekapitulace!AN20="","",Rekapitulace!AN20)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85" t="s">
        <v>31</v>
      </c>
      <c r="L26" s="28"/>
    </row>
    <row r="27" spans="2:12" s="6" customFormat="1" ht="14.45" customHeight="1">
      <c r="B27" s="87"/>
      <c r="E27" s="223" t="s">
        <v>1</v>
      </c>
      <c r="F27" s="223"/>
      <c r="G27" s="223"/>
      <c r="H27" s="223"/>
      <c r="L27" s="87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45"/>
      <c r="E29" s="45"/>
      <c r="F29" s="45"/>
      <c r="G29" s="45"/>
      <c r="H29" s="45"/>
      <c r="I29" s="45"/>
      <c r="J29" s="45"/>
      <c r="K29" s="45"/>
      <c r="L29" s="28"/>
    </row>
    <row r="30" spans="2:12" s="1" customFormat="1" ht="25.35" customHeight="1">
      <c r="B30" s="28"/>
      <c r="D30" s="88" t="s">
        <v>33</v>
      </c>
      <c r="J30" s="89">
        <f>ROUND(J81,2)</f>
        <v>0</v>
      </c>
      <c r="L30" s="28"/>
    </row>
    <row r="31" spans="2:12" s="1" customFormat="1" ht="6.95" customHeight="1">
      <c r="B31" s="28"/>
      <c r="D31" s="45"/>
      <c r="E31" s="45"/>
      <c r="F31" s="45"/>
      <c r="G31" s="45"/>
      <c r="H31" s="45"/>
      <c r="I31" s="45"/>
      <c r="J31" s="45"/>
      <c r="K31" s="45"/>
      <c r="L31" s="28"/>
    </row>
    <row r="32" spans="2:12" s="1" customFormat="1" ht="14.45" customHeight="1">
      <c r="B32" s="28"/>
      <c r="F32" s="90" t="s">
        <v>35</v>
      </c>
      <c r="I32" s="90" t="s">
        <v>34</v>
      </c>
      <c r="J32" s="90" t="s">
        <v>36</v>
      </c>
      <c r="L32" s="28"/>
    </row>
    <row r="33" spans="2:12" s="1" customFormat="1" ht="14.45" customHeight="1">
      <c r="B33" s="28"/>
      <c r="D33" s="85" t="s">
        <v>37</v>
      </c>
      <c r="E33" s="85" t="s">
        <v>38</v>
      </c>
      <c r="F33" s="91">
        <f>ROUND((SUM(BE81:BE98)),2)</f>
        <v>0</v>
      </c>
      <c r="I33" s="92">
        <v>0.21</v>
      </c>
      <c r="J33" s="91">
        <f>ROUND(((SUM(BE81:BE98))*I33),2)</f>
        <v>0</v>
      </c>
      <c r="L33" s="28"/>
    </row>
    <row r="34" spans="2:12" s="1" customFormat="1" ht="14.45" customHeight="1">
      <c r="B34" s="28"/>
      <c r="E34" s="85" t="s">
        <v>39</v>
      </c>
      <c r="F34" s="91">
        <f>ROUND((SUM(BF81:BF98)),2)</f>
        <v>0</v>
      </c>
      <c r="I34" s="92">
        <v>0.15</v>
      </c>
      <c r="J34" s="91">
        <f>ROUND(((SUM(BF81:BF98))*I34),2)</f>
        <v>0</v>
      </c>
      <c r="L34" s="28"/>
    </row>
    <row r="35" spans="2:12" s="1" customFormat="1" ht="14.45" customHeight="1" hidden="1">
      <c r="B35" s="28"/>
      <c r="E35" s="85" t="s">
        <v>40</v>
      </c>
      <c r="F35" s="91">
        <f>ROUND((SUM(BG81:BG98)),2)</f>
        <v>0</v>
      </c>
      <c r="I35" s="92">
        <v>0.21</v>
      </c>
      <c r="J35" s="91">
        <f>0</f>
        <v>0</v>
      </c>
      <c r="L35" s="28"/>
    </row>
    <row r="36" spans="2:12" s="1" customFormat="1" ht="14.45" customHeight="1" hidden="1">
      <c r="B36" s="28"/>
      <c r="E36" s="85" t="s">
        <v>41</v>
      </c>
      <c r="F36" s="91">
        <f>ROUND((SUM(BH81:BH98)),2)</f>
        <v>0</v>
      </c>
      <c r="I36" s="92">
        <v>0.15</v>
      </c>
      <c r="J36" s="91">
        <f>0</f>
        <v>0</v>
      </c>
      <c r="L36" s="28"/>
    </row>
    <row r="37" spans="2:12" s="1" customFormat="1" ht="14.45" customHeight="1" hidden="1">
      <c r="B37" s="28"/>
      <c r="E37" s="85" t="s">
        <v>42</v>
      </c>
      <c r="F37" s="91">
        <f>ROUND((SUM(BI81:BI98)),2)</f>
        <v>0</v>
      </c>
      <c r="I37" s="92">
        <v>0</v>
      </c>
      <c r="J37" s="91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3"/>
      <c r="D39" s="94" t="s">
        <v>43</v>
      </c>
      <c r="E39" s="95"/>
      <c r="F39" s="95"/>
      <c r="G39" s="96" t="s">
        <v>44</v>
      </c>
      <c r="H39" s="97" t="s">
        <v>45</v>
      </c>
      <c r="I39" s="95"/>
      <c r="J39" s="98">
        <f>SUM(J30:J37)</f>
        <v>0</v>
      </c>
      <c r="K39" s="99"/>
      <c r="L39" s="28"/>
    </row>
    <row r="40" spans="2:12" s="1" customFormat="1" ht="14.45" customHeight="1">
      <c r="B40" s="100"/>
      <c r="C40" s="101"/>
      <c r="D40" s="101"/>
      <c r="E40" s="101"/>
      <c r="F40" s="101"/>
      <c r="G40" s="101"/>
      <c r="H40" s="101"/>
      <c r="I40" s="101"/>
      <c r="J40" s="101"/>
      <c r="K40" s="101"/>
      <c r="L40" s="28"/>
    </row>
    <row r="44" spans="2:12" s="1" customFormat="1" ht="6.95" customHeight="1">
      <c r="B44" s="102"/>
      <c r="C44" s="103"/>
      <c r="D44" s="103"/>
      <c r="E44" s="103"/>
      <c r="F44" s="103"/>
      <c r="G44" s="103"/>
      <c r="H44" s="103"/>
      <c r="I44" s="103"/>
      <c r="J44" s="103"/>
      <c r="K44" s="103"/>
      <c r="L44" s="28"/>
    </row>
    <row r="45" spans="2:12" s="1" customFormat="1" ht="24.95" customHeight="1">
      <c r="B45" s="24"/>
      <c r="C45" s="18" t="s">
        <v>79</v>
      </c>
      <c r="D45" s="25"/>
      <c r="E45" s="25"/>
      <c r="F45" s="25"/>
      <c r="G45" s="25"/>
      <c r="H45" s="25"/>
      <c r="I45" s="25"/>
      <c r="J45" s="25"/>
      <c r="K45" s="25"/>
      <c r="L45" s="28"/>
    </row>
    <row r="46" spans="2:12" s="1" customFormat="1" ht="6.95" customHeight="1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8"/>
    </row>
    <row r="47" spans="2:12" s="1" customFormat="1" ht="12" customHeight="1">
      <c r="B47" s="24"/>
      <c r="C47" s="21" t="s">
        <v>168</v>
      </c>
      <c r="D47" s="25"/>
      <c r="E47" s="25"/>
      <c r="F47" s="25"/>
      <c r="G47" s="25"/>
      <c r="H47" s="25"/>
      <c r="I47" s="25"/>
      <c r="J47" s="25"/>
      <c r="K47" s="25"/>
      <c r="L47" s="28"/>
    </row>
    <row r="48" spans="2:12" s="1" customFormat="1" ht="14.45" customHeight="1">
      <c r="B48" s="24"/>
      <c r="C48" s="25"/>
      <c r="D48" s="25"/>
      <c r="E48" s="216" t="str">
        <f>E7</f>
        <v>VZ Realizace expozic ve Vlašském dvoře - ČÁST 3 Obsahové náplně audiovize a multimédií v expozicích ve Vlašském dvoře</v>
      </c>
      <c r="F48" s="217"/>
      <c r="G48" s="217"/>
      <c r="H48" s="217"/>
      <c r="I48" s="25"/>
      <c r="J48" s="25"/>
      <c r="K48" s="25"/>
      <c r="L48" s="28"/>
    </row>
    <row r="49" spans="2:12" s="1" customFormat="1" ht="12" customHeight="1">
      <c r="B49" s="24"/>
      <c r="C49" s="21" t="s">
        <v>77</v>
      </c>
      <c r="D49" s="25"/>
      <c r="E49" s="25"/>
      <c r="F49" s="25"/>
      <c r="G49" s="25"/>
      <c r="H49" s="25"/>
      <c r="I49" s="25"/>
      <c r="J49" s="25"/>
      <c r="K49" s="25"/>
      <c r="L49" s="28"/>
    </row>
    <row r="50" spans="2:12" s="1" customFormat="1" ht="14.45" customHeight="1">
      <c r="B50" s="24"/>
      <c r="C50" s="25"/>
      <c r="D50" s="25"/>
      <c r="E50" s="215" t="str">
        <f>E9</f>
        <v>07 - Film, zvuk, jiná náplň</v>
      </c>
      <c r="F50" s="209"/>
      <c r="G50" s="209"/>
      <c r="H50" s="209"/>
      <c r="I50" s="25"/>
      <c r="J50" s="25"/>
      <c r="K50" s="25"/>
      <c r="L50" s="28"/>
    </row>
    <row r="51" spans="2:12" s="1" customFormat="1" ht="6.95" customHeight="1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8"/>
    </row>
    <row r="52" spans="2:12" s="1" customFormat="1" ht="12" customHeight="1">
      <c r="B52" s="24"/>
      <c r="C52" s="21" t="s">
        <v>17</v>
      </c>
      <c r="D52" s="25"/>
      <c r="E52" s="25"/>
      <c r="F52" s="20" t="str">
        <f>F12</f>
        <v xml:space="preserve"> </v>
      </c>
      <c r="G52" s="25"/>
      <c r="H52" s="25"/>
      <c r="I52" s="21" t="s">
        <v>19</v>
      </c>
      <c r="J52" s="44" t="str">
        <f>IF(J12="","",J12)</f>
        <v>15. 4. 2019</v>
      </c>
      <c r="K52" s="25"/>
      <c r="L52" s="28"/>
    </row>
    <row r="53" spans="2:12" s="1" customFormat="1" ht="6.95" customHeight="1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8"/>
    </row>
    <row r="54" spans="2:12" s="1" customFormat="1" ht="12.6" customHeight="1">
      <c r="B54" s="24"/>
      <c r="C54" s="21" t="s">
        <v>166</v>
      </c>
      <c r="D54" s="25"/>
      <c r="E54" s="25"/>
      <c r="F54" s="20" t="str">
        <f>E15</f>
        <v>Město Kutná Hora</v>
      </c>
      <c r="G54" s="25"/>
      <c r="H54" s="25"/>
      <c r="I54" s="21" t="s">
        <v>27</v>
      </c>
      <c r="J54" s="22" t="str">
        <f>E21</f>
        <v>ZIP o.p.s.</v>
      </c>
      <c r="K54" s="25"/>
      <c r="L54" s="28"/>
    </row>
    <row r="55" spans="2:12" s="1" customFormat="1" ht="12.6" customHeight="1">
      <c r="B55" s="24"/>
      <c r="C55" s="21" t="s">
        <v>167</v>
      </c>
      <c r="D55" s="25"/>
      <c r="E55" s="25"/>
      <c r="F55" s="20" t="str">
        <f>IF(E18="","",E18)</f>
        <v>vyplňte údaj</v>
      </c>
      <c r="G55" s="25"/>
      <c r="H55" s="25"/>
      <c r="I55" s="21" t="s">
        <v>28</v>
      </c>
      <c r="J55" s="22" t="str">
        <f>E24</f>
        <v>Tomáš Chlumecký</v>
      </c>
      <c r="K55" s="25"/>
      <c r="L55" s="28"/>
    </row>
    <row r="56" spans="2:12" s="1" customFormat="1" ht="10.35" customHeight="1">
      <c r="B56" s="24"/>
      <c r="C56" s="25"/>
      <c r="D56" s="25"/>
      <c r="E56" s="25"/>
      <c r="F56" s="25"/>
      <c r="G56" s="25"/>
      <c r="H56" s="25"/>
      <c r="I56" s="25"/>
      <c r="J56" s="25"/>
      <c r="K56" s="25"/>
      <c r="L56" s="28"/>
    </row>
    <row r="57" spans="2:12" s="1" customFormat="1" ht="29.25" customHeight="1">
      <c r="B57" s="24"/>
      <c r="C57" s="104" t="s">
        <v>80</v>
      </c>
      <c r="D57" s="32"/>
      <c r="E57" s="32"/>
      <c r="F57" s="32"/>
      <c r="G57" s="32"/>
      <c r="H57" s="32"/>
      <c r="I57" s="32"/>
      <c r="J57" s="105" t="s">
        <v>81</v>
      </c>
      <c r="K57" s="32"/>
      <c r="L57" s="28"/>
    </row>
    <row r="58" spans="2:12" s="1" customFormat="1" ht="10.35" customHeight="1"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8"/>
    </row>
    <row r="59" spans="2:47" s="1" customFormat="1" ht="22.9" customHeight="1">
      <c r="B59" s="24"/>
      <c r="C59" s="106" t="s">
        <v>82</v>
      </c>
      <c r="D59" s="25"/>
      <c r="E59" s="25"/>
      <c r="F59" s="25"/>
      <c r="G59" s="25"/>
      <c r="H59" s="25"/>
      <c r="I59" s="25"/>
      <c r="J59" s="62">
        <f>J81</f>
        <v>0</v>
      </c>
      <c r="K59" s="25"/>
      <c r="L59" s="28"/>
      <c r="AU59" s="12" t="s">
        <v>83</v>
      </c>
    </row>
    <row r="60" spans="2:12" s="7" customFormat="1" ht="24.95" customHeight="1">
      <c r="B60" s="107"/>
      <c r="C60" s="108"/>
      <c r="D60" s="109" t="s">
        <v>84</v>
      </c>
      <c r="E60" s="110"/>
      <c r="F60" s="110"/>
      <c r="G60" s="110"/>
      <c r="H60" s="110"/>
      <c r="I60" s="110"/>
      <c r="J60" s="111">
        <f>J82</f>
        <v>0</v>
      </c>
      <c r="K60" s="108"/>
      <c r="L60" s="112"/>
    </row>
    <row r="61" spans="2:12" s="8" customFormat="1" ht="19.9" customHeight="1">
      <c r="B61" s="113"/>
      <c r="C61" s="114"/>
      <c r="D61" s="115" t="s">
        <v>85</v>
      </c>
      <c r="E61" s="116"/>
      <c r="F61" s="116"/>
      <c r="G61" s="116"/>
      <c r="H61" s="116"/>
      <c r="I61" s="116"/>
      <c r="J61" s="117">
        <f>J83</f>
        <v>0</v>
      </c>
      <c r="K61" s="114"/>
      <c r="L61" s="118"/>
    </row>
    <row r="62" spans="2:12" s="1" customFormat="1" ht="21.75" customHeight="1"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8"/>
    </row>
    <row r="63" spans="2:12" s="1" customFormat="1" ht="6.95" customHeight="1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28"/>
    </row>
    <row r="67" spans="2:12" s="1" customFormat="1" ht="6.95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28"/>
    </row>
    <row r="68" spans="2:12" s="1" customFormat="1" ht="24.95" customHeight="1">
      <c r="B68" s="24"/>
      <c r="C68" s="18" t="s">
        <v>86</v>
      </c>
      <c r="D68" s="25"/>
      <c r="E68" s="25"/>
      <c r="F68" s="25"/>
      <c r="G68" s="25"/>
      <c r="H68" s="25"/>
      <c r="I68" s="25"/>
      <c r="J68" s="25"/>
      <c r="K68" s="25"/>
      <c r="L68" s="28"/>
    </row>
    <row r="69" spans="2:12" s="1" customFormat="1" ht="6.95" customHeight="1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8"/>
    </row>
    <row r="70" spans="2:12" s="1" customFormat="1" ht="12" customHeight="1">
      <c r="B70" s="24"/>
      <c r="C70" s="21" t="s">
        <v>168</v>
      </c>
      <c r="D70" s="25"/>
      <c r="E70" s="25"/>
      <c r="F70" s="25"/>
      <c r="G70" s="25"/>
      <c r="H70" s="25"/>
      <c r="I70" s="25"/>
      <c r="J70" s="25"/>
      <c r="K70" s="25"/>
      <c r="L70" s="28"/>
    </row>
    <row r="71" spans="2:12" s="1" customFormat="1" ht="14.45" customHeight="1">
      <c r="B71" s="24"/>
      <c r="C71" s="25"/>
      <c r="D71" s="25"/>
      <c r="E71" s="216" t="str">
        <f>E7</f>
        <v>VZ Realizace expozic ve Vlašském dvoře - ČÁST 3 Obsahové náplně audiovize a multimédií v expozicích ve Vlašském dvoře</v>
      </c>
      <c r="F71" s="217"/>
      <c r="G71" s="217"/>
      <c r="H71" s="217"/>
      <c r="I71" s="25"/>
      <c r="J71" s="25"/>
      <c r="K71" s="25"/>
      <c r="L71" s="28"/>
    </row>
    <row r="72" spans="2:12" s="1" customFormat="1" ht="12" customHeight="1">
      <c r="B72" s="24"/>
      <c r="C72" s="21" t="s">
        <v>77</v>
      </c>
      <c r="D72" s="25"/>
      <c r="E72" s="25"/>
      <c r="F72" s="25"/>
      <c r="G72" s="25"/>
      <c r="H72" s="25"/>
      <c r="I72" s="25"/>
      <c r="J72" s="25"/>
      <c r="K72" s="25"/>
      <c r="L72" s="28"/>
    </row>
    <row r="73" spans="2:12" s="1" customFormat="1" ht="14.45" customHeight="1">
      <c r="B73" s="24"/>
      <c r="C73" s="25"/>
      <c r="D73" s="25"/>
      <c r="E73" s="215" t="str">
        <f>E9</f>
        <v>07 - Film, zvuk, jiná náplň</v>
      </c>
      <c r="F73" s="209"/>
      <c r="G73" s="209"/>
      <c r="H73" s="209"/>
      <c r="I73" s="25"/>
      <c r="J73" s="25"/>
      <c r="K73" s="25"/>
      <c r="L73" s="28"/>
    </row>
    <row r="74" spans="2:12" s="1" customFormat="1" ht="6.95" customHeight="1">
      <c r="B74" s="24"/>
      <c r="C74" s="25"/>
      <c r="D74" s="25"/>
      <c r="E74" s="25"/>
      <c r="F74" s="25"/>
      <c r="G74" s="25"/>
      <c r="H74" s="25"/>
      <c r="I74" s="25"/>
      <c r="J74" s="25"/>
      <c r="K74" s="25"/>
      <c r="L74" s="28"/>
    </row>
    <row r="75" spans="2:12" s="1" customFormat="1" ht="12" customHeight="1">
      <c r="B75" s="24"/>
      <c r="C75" s="21" t="s">
        <v>17</v>
      </c>
      <c r="D75" s="25"/>
      <c r="E75" s="25"/>
      <c r="F75" s="20" t="str">
        <f>F12</f>
        <v xml:space="preserve"> </v>
      </c>
      <c r="G75" s="25"/>
      <c r="H75" s="25"/>
      <c r="I75" s="21" t="s">
        <v>19</v>
      </c>
      <c r="J75" s="44" t="str">
        <f>IF(J12="","",J12)</f>
        <v>15. 4. 2019</v>
      </c>
      <c r="K75" s="25"/>
      <c r="L75" s="28"/>
    </row>
    <row r="76" spans="2:12" s="1" customFormat="1" ht="6.95" customHeight="1">
      <c r="B76" s="24"/>
      <c r="C76" s="25"/>
      <c r="D76" s="25"/>
      <c r="E76" s="25"/>
      <c r="F76" s="25"/>
      <c r="G76" s="25"/>
      <c r="H76" s="25"/>
      <c r="I76" s="25"/>
      <c r="J76" s="25"/>
      <c r="K76" s="25"/>
      <c r="L76" s="28"/>
    </row>
    <row r="77" spans="2:12" s="1" customFormat="1" ht="12.6" customHeight="1">
      <c r="B77" s="24"/>
      <c r="C77" s="21" t="s">
        <v>166</v>
      </c>
      <c r="D77" s="25"/>
      <c r="E77" s="25"/>
      <c r="F77" s="20" t="str">
        <f>E15</f>
        <v>Město Kutná Hora</v>
      </c>
      <c r="G77" s="25"/>
      <c r="H77" s="25"/>
      <c r="I77" s="21" t="s">
        <v>27</v>
      </c>
      <c r="J77" s="22" t="str">
        <f>E21</f>
        <v>ZIP o.p.s.</v>
      </c>
      <c r="K77" s="25"/>
      <c r="L77" s="28"/>
    </row>
    <row r="78" spans="2:12" s="1" customFormat="1" ht="12.6" customHeight="1">
      <c r="B78" s="24"/>
      <c r="C78" s="21" t="s">
        <v>167</v>
      </c>
      <c r="D78" s="25"/>
      <c r="E78" s="25"/>
      <c r="F78" s="20" t="str">
        <f>IF(E18="","",E18)</f>
        <v>vyplňte údaj</v>
      </c>
      <c r="G78" s="25"/>
      <c r="H78" s="25"/>
      <c r="I78" s="21" t="s">
        <v>28</v>
      </c>
      <c r="J78" s="22" t="str">
        <f>E24</f>
        <v>Tomáš Chlumecký</v>
      </c>
      <c r="K78" s="25"/>
      <c r="L78" s="28"/>
    </row>
    <row r="79" spans="2:12" s="1" customFormat="1" ht="10.35" customHeight="1">
      <c r="B79" s="24"/>
      <c r="C79" s="25"/>
      <c r="D79" s="25"/>
      <c r="E79" s="25"/>
      <c r="F79" s="25"/>
      <c r="G79" s="25"/>
      <c r="H79" s="25"/>
      <c r="I79" s="25"/>
      <c r="J79" s="25"/>
      <c r="K79" s="25"/>
      <c r="L79" s="28"/>
    </row>
    <row r="80" spans="2:20" s="9" customFormat="1" ht="29.25" customHeight="1">
      <c r="B80" s="119"/>
      <c r="C80" s="120" t="s">
        <v>87</v>
      </c>
      <c r="D80" s="121" t="s">
        <v>51</v>
      </c>
      <c r="E80" s="121" t="s">
        <v>47</v>
      </c>
      <c r="F80" s="121" t="s">
        <v>48</v>
      </c>
      <c r="G80" s="121" t="s">
        <v>88</v>
      </c>
      <c r="H80" s="121" t="s">
        <v>89</v>
      </c>
      <c r="I80" s="121" t="s">
        <v>90</v>
      </c>
      <c r="J80" s="122" t="s">
        <v>81</v>
      </c>
      <c r="K80" s="123" t="s">
        <v>91</v>
      </c>
      <c r="L80" s="124"/>
      <c r="M80" s="53" t="s">
        <v>1</v>
      </c>
      <c r="N80" s="54" t="s">
        <v>37</v>
      </c>
      <c r="O80" s="54" t="s">
        <v>92</v>
      </c>
      <c r="P80" s="54" t="s">
        <v>93</v>
      </c>
      <c r="Q80" s="54" t="s">
        <v>94</v>
      </c>
      <c r="R80" s="54" t="s">
        <v>95</v>
      </c>
      <c r="S80" s="54" t="s">
        <v>96</v>
      </c>
      <c r="T80" s="55" t="s">
        <v>97</v>
      </c>
    </row>
    <row r="81" spans="2:63" s="1" customFormat="1" ht="22.9" customHeight="1">
      <c r="B81" s="24"/>
      <c r="C81" s="60" t="s">
        <v>98</v>
      </c>
      <c r="D81" s="25"/>
      <c r="E81" s="25"/>
      <c r="F81" s="25"/>
      <c r="G81" s="25"/>
      <c r="H81" s="25"/>
      <c r="I81" s="25"/>
      <c r="J81" s="125">
        <f>BK81</f>
        <v>0</v>
      </c>
      <c r="K81" s="25"/>
      <c r="L81" s="28"/>
      <c r="M81" s="56"/>
      <c r="N81" s="57"/>
      <c r="O81" s="57"/>
      <c r="P81" s="126">
        <f>P82</f>
        <v>0</v>
      </c>
      <c r="Q81" s="57"/>
      <c r="R81" s="126">
        <f>R82</f>
        <v>0</v>
      </c>
      <c r="S81" s="57"/>
      <c r="T81" s="127">
        <f>T82</f>
        <v>0</v>
      </c>
      <c r="AT81" s="12" t="s">
        <v>65</v>
      </c>
      <c r="AU81" s="12" t="s">
        <v>83</v>
      </c>
      <c r="BK81" s="128">
        <f>BK82</f>
        <v>0</v>
      </c>
    </row>
    <row r="82" spans="2:63" s="10" customFormat="1" ht="25.9" customHeight="1">
      <c r="B82" s="129"/>
      <c r="C82" s="130"/>
      <c r="D82" s="131" t="s">
        <v>65</v>
      </c>
      <c r="E82" s="132" t="s">
        <v>99</v>
      </c>
      <c r="F82" s="132" t="s">
        <v>99</v>
      </c>
      <c r="G82" s="130"/>
      <c r="H82" s="130"/>
      <c r="I82" s="130"/>
      <c r="J82" s="133">
        <f>BK82</f>
        <v>0</v>
      </c>
      <c r="K82" s="130"/>
      <c r="L82" s="134"/>
      <c r="M82" s="135"/>
      <c r="N82" s="136"/>
      <c r="O82" s="136"/>
      <c r="P82" s="137">
        <f>P83</f>
        <v>0</v>
      </c>
      <c r="Q82" s="136"/>
      <c r="R82" s="137">
        <f>R83</f>
        <v>0</v>
      </c>
      <c r="S82" s="136"/>
      <c r="T82" s="138">
        <f>T83</f>
        <v>0</v>
      </c>
      <c r="AR82" s="139" t="s">
        <v>75</v>
      </c>
      <c r="AT82" s="140" t="s">
        <v>65</v>
      </c>
      <c r="AU82" s="140" t="s">
        <v>66</v>
      </c>
      <c r="AY82" s="139" t="s">
        <v>100</v>
      </c>
      <c r="BK82" s="141">
        <f>BK83</f>
        <v>0</v>
      </c>
    </row>
    <row r="83" spans="2:63" s="10" customFormat="1" ht="22.9" customHeight="1">
      <c r="B83" s="129"/>
      <c r="C83" s="130"/>
      <c r="D83" s="131" t="s">
        <v>65</v>
      </c>
      <c r="E83" s="142" t="s">
        <v>101</v>
      </c>
      <c r="F83" s="142" t="s">
        <v>72</v>
      </c>
      <c r="G83" s="130"/>
      <c r="H83" s="130"/>
      <c r="I83" s="130"/>
      <c r="J83" s="143">
        <f>BK83</f>
        <v>0</v>
      </c>
      <c r="K83" s="130"/>
      <c r="L83" s="134"/>
      <c r="M83" s="135"/>
      <c r="N83" s="136"/>
      <c r="O83" s="136"/>
      <c r="P83" s="137">
        <f>SUM(P84:P98)</f>
        <v>0</v>
      </c>
      <c r="Q83" s="136"/>
      <c r="R83" s="137">
        <f>SUM(R84:R98)</f>
        <v>0</v>
      </c>
      <c r="S83" s="136"/>
      <c r="T83" s="138">
        <f>SUM(T84:T98)</f>
        <v>0</v>
      </c>
      <c r="AR83" s="139" t="s">
        <v>75</v>
      </c>
      <c r="AT83" s="140" t="s">
        <v>65</v>
      </c>
      <c r="AU83" s="140" t="s">
        <v>16</v>
      </c>
      <c r="AY83" s="139" t="s">
        <v>100</v>
      </c>
      <c r="BK83" s="141">
        <f>SUM(BK84:BK98)</f>
        <v>0</v>
      </c>
    </row>
    <row r="84" spans="2:65" s="1" customFormat="1" ht="14.45" customHeight="1">
      <c r="B84" s="24"/>
      <c r="C84" s="144" t="s">
        <v>16</v>
      </c>
      <c r="D84" s="144" t="s">
        <v>102</v>
      </c>
      <c r="E84" s="145" t="s">
        <v>103</v>
      </c>
      <c r="F84" s="146" t="s">
        <v>104</v>
      </c>
      <c r="G84" s="147" t="s">
        <v>105</v>
      </c>
      <c r="H84" s="148">
        <v>1</v>
      </c>
      <c r="I84" s="164">
        <v>0</v>
      </c>
      <c r="J84" s="149">
        <f aca="true" t="shared" si="0" ref="J84:J98">ROUND(I84*H84,2)</f>
        <v>0</v>
      </c>
      <c r="K84" s="146" t="s">
        <v>1</v>
      </c>
      <c r="L84" s="28"/>
      <c r="M84" s="49" t="s">
        <v>1</v>
      </c>
      <c r="N84" s="150" t="s">
        <v>38</v>
      </c>
      <c r="O84" s="151">
        <v>0</v>
      </c>
      <c r="P84" s="151">
        <f aca="true" t="shared" si="1" ref="P84:P98">O84*H84</f>
        <v>0</v>
      </c>
      <c r="Q84" s="151">
        <v>0</v>
      </c>
      <c r="R84" s="151">
        <f aca="true" t="shared" si="2" ref="R84:R98">Q84*H84</f>
        <v>0</v>
      </c>
      <c r="S84" s="151">
        <v>0</v>
      </c>
      <c r="T84" s="152">
        <f aca="true" t="shared" si="3" ref="T84:T98">S84*H84</f>
        <v>0</v>
      </c>
      <c r="AR84" s="12" t="s">
        <v>106</v>
      </c>
      <c r="AT84" s="12" t="s">
        <v>102</v>
      </c>
      <c r="AU84" s="12" t="s">
        <v>75</v>
      </c>
      <c r="AY84" s="12" t="s">
        <v>100</v>
      </c>
      <c r="BE84" s="153">
        <f aca="true" t="shared" si="4" ref="BE84:BE98">IF(N84="základní",J84,0)</f>
        <v>0</v>
      </c>
      <c r="BF84" s="153">
        <f aca="true" t="shared" si="5" ref="BF84:BF98">IF(N84="snížená",J84,0)</f>
        <v>0</v>
      </c>
      <c r="BG84" s="153">
        <f aca="true" t="shared" si="6" ref="BG84:BG98">IF(N84="zákl. přenesená",J84,0)</f>
        <v>0</v>
      </c>
      <c r="BH84" s="153">
        <f aca="true" t="shared" si="7" ref="BH84:BH98">IF(N84="sníž. přenesená",J84,0)</f>
        <v>0</v>
      </c>
      <c r="BI84" s="153">
        <f aca="true" t="shared" si="8" ref="BI84:BI98">IF(N84="nulová",J84,0)</f>
        <v>0</v>
      </c>
      <c r="BJ84" s="12" t="s">
        <v>16</v>
      </c>
      <c r="BK84" s="153">
        <f aca="true" t="shared" si="9" ref="BK84:BK98">ROUND(I84*H84,2)</f>
        <v>0</v>
      </c>
      <c r="BL84" s="12" t="s">
        <v>106</v>
      </c>
      <c r="BM84" s="12" t="s">
        <v>107</v>
      </c>
    </row>
    <row r="85" spans="2:65" s="1" customFormat="1" ht="14.45" customHeight="1">
      <c r="B85" s="24"/>
      <c r="C85" s="144" t="s">
        <v>75</v>
      </c>
      <c r="D85" s="144" t="s">
        <v>102</v>
      </c>
      <c r="E85" s="145" t="s">
        <v>108</v>
      </c>
      <c r="F85" s="146" t="s">
        <v>109</v>
      </c>
      <c r="G85" s="147" t="s">
        <v>105</v>
      </c>
      <c r="H85" s="148">
        <v>1</v>
      </c>
      <c r="I85" s="164">
        <v>0</v>
      </c>
      <c r="J85" s="149">
        <f t="shared" si="0"/>
        <v>0</v>
      </c>
      <c r="K85" s="146" t="s">
        <v>1</v>
      </c>
      <c r="L85" s="28"/>
      <c r="M85" s="49" t="s">
        <v>1</v>
      </c>
      <c r="N85" s="150" t="s">
        <v>38</v>
      </c>
      <c r="O85" s="151">
        <v>0</v>
      </c>
      <c r="P85" s="151">
        <f t="shared" si="1"/>
        <v>0</v>
      </c>
      <c r="Q85" s="151">
        <v>0</v>
      </c>
      <c r="R85" s="151">
        <f t="shared" si="2"/>
        <v>0</v>
      </c>
      <c r="S85" s="151">
        <v>0</v>
      </c>
      <c r="T85" s="152">
        <f t="shared" si="3"/>
        <v>0</v>
      </c>
      <c r="AR85" s="12" t="s">
        <v>106</v>
      </c>
      <c r="AT85" s="12" t="s">
        <v>102</v>
      </c>
      <c r="AU85" s="12" t="s">
        <v>75</v>
      </c>
      <c r="AY85" s="12" t="s">
        <v>100</v>
      </c>
      <c r="BE85" s="153">
        <f t="shared" si="4"/>
        <v>0</v>
      </c>
      <c r="BF85" s="153">
        <f t="shared" si="5"/>
        <v>0</v>
      </c>
      <c r="BG85" s="153">
        <f t="shared" si="6"/>
        <v>0</v>
      </c>
      <c r="BH85" s="153">
        <f t="shared" si="7"/>
        <v>0</v>
      </c>
      <c r="BI85" s="153">
        <f t="shared" si="8"/>
        <v>0</v>
      </c>
      <c r="BJ85" s="12" t="s">
        <v>16</v>
      </c>
      <c r="BK85" s="153">
        <f t="shared" si="9"/>
        <v>0</v>
      </c>
      <c r="BL85" s="12" t="s">
        <v>106</v>
      </c>
      <c r="BM85" s="12" t="s">
        <v>110</v>
      </c>
    </row>
    <row r="86" spans="2:65" s="1" customFormat="1" ht="14.45" customHeight="1">
      <c r="B86" s="24"/>
      <c r="C86" s="144" t="s">
        <v>111</v>
      </c>
      <c r="D86" s="144" t="s">
        <v>102</v>
      </c>
      <c r="E86" s="145" t="s">
        <v>112</v>
      </c>
      <c r="F86" s="146" t="s">
        <v>113</v>
      </c>
      <c r="G86" s="147" t="s">
        <v>105</v>
      </c>
      <c r="H86" s="148">
        <v>1</v>
      </c>
      <c r="I86" s="164">
        <v>0</v>
      </c>
      <c r="J86" s="149">
        <f t="shared" si="0"/>
        <v>0</v>
      </c>
      <c r="K86" s="146" t="s">
        <v>1</v>
      </c>
      <c r="L86" s="28"/>
      <c r="M86" s="49" t="s">
        <v>1</v>
      </c>
      <c r="N86" s="150" t="s">
        <v>38</v>
      </c>
      <c r="O86" s="151">
        <v>0</v>
      </c>
      <c r="P86" s="151">
        <f t="shared" si="1"/>
        <v>0</v>
      </c>
      <c r="Q86" s="151">
        <v>0</v>
      </c>
      <c r="R86" s="151">
        <f t="shared" si="2"/>
        <v>0</v>
      </c>
      <c r="S86" s="151">
        <v>0</v>
      </c>
      <c r="T86" s="152">
        <f t="shared" si="3"/>
        <v>0</v>
      </c>
      <c r="AR86" s="12" t="s">
        <v>106</v>
      </c>
      <c r="AT86" s="12" t="s">
        <v>102</v>
      </c>
      <c r="AU86" s="12" t="s">
        <v>75</v>
      </c>
      <c r="AY86" s="12" t="s">
        <v>100</v>
      </c>
      <c r="BE86" s="153">
        <f t="shared" si="4"/>
        <v>0</v>
      </c>
      <c r="BF86" s="153">
        <f t="shared" si="5"/>
        <v>0</v>
      </c>
      <c r="BG86" s="153">
        <f t="shared" si="6"/>
        <v>0</v>
      </c>
      <c r="BH86" s="153">
        <f t="shared" si="7"/>
        <v>0</v>
      </c>
      <c r="BI86" s="153">
        <f t="shared" si="8"/>
        <v>0</v>
      </c>
      <c r="BJ86" s="12" t="s">
        <v>16</v>
      </c>
      <c r="BK86" s="153">
        <f t="shared" si="9"/>
        <v>0</v>
      </c>
      <c r="BL86" s="12" t="s">
        <v>106</v>
      </c>
      <c r="BM86" s="12" t="s">
        <v>114</v>
      </c>
    </row>
    <row r="87" spans="2:65" s="161" customFormat="1" ht="14.45" customHeight="1">
      <c r="B87" s="24"/>
      <c r="C87" s="144" t="s">
        <v>115</v>
      </c>
      <c r="D87" s="144" t="s">
        <v>102</v>
      </c>
      <c r="E87" s="163" t="s">
        <v>154</v>
      </c>
      <c r="F87" s="158" t="s">
        <v>155</v>
      </c>
      <c r="G87" s="147" t="s">
        <v>105</v>
      </c>
      <c r="H87" s="148">
        <v>1</v>
      </c>
      <c r="I87" s="164">
        <v>0</v>
      </c>
      <c r="J87" s="149">
        <f aca="true" t="shared" si="10" ref="J87">ROUND(I87*H87,2)</f>
        <v>0</v>
      </c>
      <c r="K87" s="146" t="s">
        <v>1</v>
      </c>
      <c r="L87" s="28"/>
      <c r="M87" s="160" t="s">
        <v>1</v>
      </c>
      <c r="N87" s="150" t="s">
        <v>38</v>
      </c>
      <c r="O87" s="151">
        <v>0</v>
      </c>
      <c r="P87" s="151">
        <f aca="true" t="shared" si="11" ref="P87">O87*H87</f>
        <v>0</v>
      </c>
      <c r="Q87" s="151">
        <v>0</v>
      </c>
      <c r="R87" s="151">
        <f aca="true" t="shared" si="12" ref="R87">Q87*H87</f>
        <v>0</v>
      </c>
      <c r="S87" s="151">
        <v>0</v>
      </c>
      <c r="T87" s="152">
        <f aca="true" t="shared" si="13" ref="T87">S87*H87</f>
        <v>0</v>
      </c>
      <c r="AR87" s="162" t="s">
        <v>106</v>
      </c>
      <c r="AT87" s="162" t="s">
        <v>102</v>
      </c>
      <c r="AU87" s="162" t="s">
        <v>75</v>
      </c>
      <c r="AY87" s="162" t="s">
        <v>100</v>
      </c>
      <c r="BE87" s="153">
        <f aca="true" t="shared" si="14" ref="BE87">IF(N87="základní",J87,0)</f>
        <v>0</v>
      </c>
      <c r="BF87" s="153">
        <f aca="true" t="shared" si="15" ref="BF87">IF(N87="snížená",J87,0)</f>
        <v>0</v>
      </c>
      <c r="BG87" s="153">
        <f aca="true" t="shared" si="16" ref="BG87">IF(N87="zákl. přenesená",J87,0)</f>
        <v>0</v>
      </c>
      <c r="BH87" s="153">
        <f aca="true" t="shared" si="17" ref="BH87">IF(N87="sníž. přenesená",J87,0)</f>
        <v>0</v>
      </c>
      <c r="BI87" s="153">
        <f aca="true" t="shared" si="18" ref="BI87">IF(N87="nulová",J87,0)</f>
        <v>0</v>
      </c>
      <c r="BJ87" s="162" t="s">
        <v>16</v>
      </c>
      <c r="BK87" s="153">
        <f aca="true" t="shared" si="19" ref="BK87">ROUND(I87*H87,2)</f>
        <v>0</v>
      </c>
      <c r="BL87" s="162" t="s">
        <v>106</v>
      </c>
      <c r="BM87" s="162" t="s">
        <v>118</v>
      </c>
    </row>
    <row r="88" spans="2:65" s="1" customFormat="1" ht="14.45" customHeight="1">
      <c r="B88" s="24"/>
      <c r="C88" s="144" t="s">
        <v>115</v>
      </c>
      <c r="D88" s="144" t="s">
        <v>102</v>
      </c>
      <c r="E88" s="145" t="s">
        <v>116</v>
      </c>
      <c r="F88" s="146" t="s">
        <v>117</v>
      </c>
      <c r="G88" s="147" t="s">
        <v>105</v>
      </c>
      <c r="H88" s="148">
        <v>1</v>
      </c>
      <c r="I88" s="164">
        <v>0</v>
      </c>
      <c r="J88" s="149">
        <f t="shared" si="0"/>
        <v>0</v>
      </c>
      <c r="K88" s="146" t="s">
        <v>1</v>
      </c>
      <c r="L88" s="28"/>
      <c r="M88" s="49" t="s">
        <v>1</v>
      </c>
      <c r="N88" s="150" t="s">
        <v>38</v>
      </c>
      <c r="O88" s="151">
        <v>0</v>
      </c>
      <c r="P88" s="151">
        <f t="shared" si="1"/>
        <v>0</v>
      </c>
      <c r="Q88" s="151">
        <v>0</v>
      </c>
      <c r="R88" s="151">
        <f t="shared" si="2"/>
        <v>0</v>
      </c>
      <c r="S88" s="151">
        <v>0</v>
      </c>
      <c r="T88" s="152">
        <f t="shared" si="3"/>
        <v>0</v>
      </c>
      <c r="AR88" s="12" t="s">
        <v>106</v>
      </c>
      <c r="AT88" s="12" t="s">
        <v>102</v>
      </c>
      <c r="AU88" s="12" t="s">
        <v>75</v>
      </c>
      <c r="AY88" s="12" t="s">
        <v>100</v>
      </c>
      <c r="BE88" s="153">
        <f t="shared" si="4"/>
        <v>0</v>
      </c>
      <c r="BF88" s="153">
        <f t="shared" si="5"/>
        <v>0</v>
      </c>
      <c r="BG88" s="153">
        <f t="shared" si="6"/>
        <v>0</v>
      </c>
      <c r="BH88" s="153">
        <f t="shared" si="7"/>
        <v>0</v>
      </c>
      <c r="BI88" s="153">
        <f t="shared" si="8"/>
        <v>0</v>
      </c>
      <c r="BJ88" s="12" t="s">
        <v>16</v>
      </c>
      <c r="BK88" s="153">
        <f t="shared" si="9"/>
        <v>0</v>
      </c>
      <c r="BL88" s="12" t="s">
        <v>106</v>
      </c>
      <c r="BM88" s="12" t="s">
        <v>118</v>
      </c>
    </row>
    <row r="89" spans="2:65" s="1" customFormat="1" ht="14.45" customHeight="1">
      <c r="B89" s="24"/>
      <c r="C89" s="144" t="s">
        <v>119</v>
      </c>
      <c r="D89" s="144" t="s">
        <v>102</v>
      </c>
      <c r="E89" s="145" t="s">
        <v>120</v>
      </c>
      <c r="F89" s="146" t="s">
        <v>117</v>
      </c>
      <c r="G89" s="147" t="s">
        <v>105</v>
      </c>
      <c r="H89" s="148">
        <v>1</v>
      </c>
      <c r="I89" s="164">
        <v>0</v>
      </c>
      <c r="J89" s="149">
        <f t="shared" si="0"/>
        <v>0</v>
      </c>
      <c r="K89" s="146" t="s">
        <v>1</v>
      </c>
      <c r="L89" s="28"/>
      <c r="M89" s="49" t="s">
        <v>1</v>
      </c>
      <c r="N89" s="150" t="s">
        <v>38</v>
      </c>
      <c r="O89" s="151">
        <v>0</v>
      </c>
      <c r="P89" s="151">
        <f t="shared" si="1"/>
        <v>0</v>
      </c>
      <c r="Q89" s="151">
        <v>0</v>
      </c>
      <c r="R89" s="151">
        <f t="shared" si="2"/>
        <v>0</v>
      </c>
      <c r="S89" s="151">
        <v>0</v>
      </c>
      <c r="T89" s="152">
        <f t="shared" si="3"/>
        <v>0</v>
      </c>
      <c r="AR89" s="12" t="s">
        <v>106</v>
      </c>
      <c r="AT89" s="12" t="s">
        <v>102</v>
      </c>
      <c r="AU89" s="12" t="s">
        <v>75</v>
      </c>
      <c r="AY89" s="12" t="s">
        <v>100</v>
      </c>
      <c r="BE89" s="153">
        <f t="shared" si="4"/>
        <v>0</v>
      </c>
      <c r="BF89" s="153">
        <f t="shared" si="5"/>
        <v>0</v>
      </c>
      <c r="BG89" s="153">
        <f t="shared" si="6"/>
        <v>0</v>
      </c>
      <c r="BH89" s="153">
        <f t="shared" si="7"/>
        <v>0</v>
      </c>
      <c r="BI89" s="153">
        <f t="shared" si="8"/>
        <v>0</v>
      </c>
      <c r="BJ89" s="12" t="s">
        <v>16</v>
      </c>
      <c r="BK89" s="153">
        <f t="shared" si="9"/>
        <v>0</v>
      </c>
      <c r="BL89" s="12" t="s">
        <v>106</v>
      </c>
      <c r="BM89" s="12" t="s">
        <v>121</v>
      </c>
    </row>
    <row r="90" spans="2:65" s="1" customFormat="1" ht="14.45" customHeight="1">
      <c r="B90" s="24"/>
      <c r="C90" s="144" t="s">
        <v>122</v>
      </c>
      <c r="D90" s="144" t="s">
        <v>102</v>
      </c>
      <c r="E90" s="145" t="s">
        <v>123</v>
      </c>
      <c r="F90" s="146" t="s">
        <v>124</v>
      </c>
      <c r="G90" s="147" t="s">
        <v>105</v>
      </c>
      <c r="H90" s="148">
        <v>1</v>
      </c>
      <c r="I90" s="164">
        <v>0</v>
      </c>
      <c r="J90" s="149">
        <f t="shared" si="0"/>
        <v>0</v>
      </c>
      <c r="K90" s="146" t="s">
        <v>1</v>
      </c>
      <c r="L90" s="28"/>
      <c r="M90" s="49" t="s">
        <v>1</v>
      </c>
      <c r="N90" s="150" t="s">
        <v>38</v>
      </c>
      <c r="O90" s="151">
        <v>0</v>
      </c>
      <c r="P90" s="151">
        <f t="shared" si="1"/>
        <v>0</v>
      </c>
      <c r="Q90" s="151">
        <v>0</v>
      </c>
      <c r="R90" s="151">
        <f t="shared" si="2"/>
        <v>0</v>
      </c>
      <c r="S90" s="151">
        <v>0</v>
      </c>
      <c r="T90" s="152">
        <f t="shared" si="3"/>
        <v>0</v>
      </c>
      <c r="AR90" s="12" t="s">
        <v>106</v>
      </c>
      <c r="AT90" s="12" t="s">
        <v>102</v>
      </c>
      <c r="AU90" s="12" t="s">
        <v>75</v>
      </c>
      <c r="AY90" s="12" t="s">
        <v>100</v>
      </c>
      <c r="BE90" s="153">
        <f t="shared" si="4"/>
        <v>0</v>
      </c>
      <c r="BF90" s="153">
        <f t="shared" si="5"/>
        <v>0</v>
      </c>
      <c r="BG90" s="153">
        <f t="shared" si="6"/>
        <v>0</v>
      </c>
      <c r="BH90" s="153">
        <f t="shared" si="7"/>
        <v>0</v>
      </c>
      <c r="BI90" s="153">
        <f t="shared" si="8"/>
        <v>0</v>
      </c>
      <c r="BJ90" s="12" t="s">
        <v>16</v>
      </c>
      <c r="BK90" s="153">
        <f t="shared" si="9"/>
        <v>0</v>
      </c>
      <c r="BL90" s="12" t="s">
        <v>106</v>
      </c>
      <c r="BM90" s="12" t="s">
        <v>125</v>
      </c>
    </row>
    <row r="91" spans="2:65" s="1" customFormat="1" ht="14.45" customHeight="1">
      <c r="B91" s="24"/>
      <c r="C91" s="144" t="s">
        <v>126</v>
      </c>
      <c r="D91" s="144" t="s">
        <v>102</v>
      </c>
      <c r="E91" s="145" t="s">
        <v>127</v>
      </c>
      <c r="F91" s="146" t="s">
        <v>124</v>
      </c>
      <c r="G91" s="147" t="s">
        <v>105</v>
      </c>
      <c r="H91" s="148">
        <v>1</v>
      </c>
      <c r="I91" s="164">
        <v>0</v>
      </c>
      <c r="J91" s="149">
        <f t="shared" si="0"/>
        <v>0</v>
      </c>
      <c r="K91" s="146" t="s">
        <v>1</v>
      </c>
      <c r="L91" s="28"/>
      <c r="M91" s="49" t="s">
        <v>1</v>
      </c>
      <c r="N91" s="150" t="s">
        <v>38</v>
      </c>
      <c r="O91" s="151">
        <v>0</v>
      </c>
      <c r="P91" s="151">
        <f t="shared" si="1"/>
        <v>0</v>
      </c>
      <c r="Q91" s="151">
        <v>0</v>
      </c>
      <c r="R91" s="151">
        <f t="shared" si="2"/>
        <v>0</v>
      </c>
      <c r="S91" s="151">
        <v>0</v>
      </c>
      <c r="T91" s="152">
        <f t="shared" si="3"/>
        <v>0</v>
      </c>
      <c r="AR91" s="12" t="s">
        <v>106</v>
      </c>
      <c r="AT91" s="12" t="s">
        <v>102</v>
      </c>
      <c r="AU91" s="12" t="s">
        <v>75</v>
      </c>
      <c r="AY91" s="12" t="s">
        <v>100</v>
      </c>
      <c r="BE91" s="153">
        <f t="shared" si="4"/>
        <v>0</v>
      </c>
      <c r="BF91" s="153">
        <f t="shared" si="5"/>
        <v>0</v>
      </c>
      <c r="BG91" s="153">
        <f t="shared" si="6"/>
        <v>0</v>
      </c>
      <c r="BH91" s="153">
        <f t="shared" si="7"/>
        <v>0</v>
      </c>
      <c r="BI91" s="153">
        <f t="shared" si="8"/>
        <v>0</v>
      </c>
      <c r="BJ91" s="12" t="s">
        <v>16</v>
      </c>
      <c r="BK91" s="153">
        <f t="shared" si="9"/>
        <v>0</v>
      </c>
      <c r="BL91" s="12" t="s">
        <v>106</v>
      </c>
      <c r="BM91" s="12" t="s">
        <v>128</v>
      </c>
    </row>
    <row r="92" spans="2:65" s="1" customFormat="1" ht="14.45" customHeight="1">
      <c r="B92" s="24"/>
      <c r="C92" s="144" t="s">
        <v>129</v>
      </c>
      <c r="D92" s="144" t="s">
        <v>102</v>
      </c>
      <c r="E92" s="145" t="s">
        <v>130</v>
      </c>
      <c r="F92" s="146" t="s">
        <v>124</v>
      </c>
      <c r="G92" s="147" t="s">
        <v>105</v>
      </c>
      <c r="H92" s="148">
        <v>1</v>
      </c>
      <c r="I92" s="164">
        <v>0</v>
      </c>
      <c r="J92" s="149">
        <f t="shared" si="0"/>
        <v>0</v>
      </c>
      <c r="K92" s="146" t="s">
        <v>1</v>
      </c>
      <c r="L92" s="28"/>
      <c r="M92" s="49" t="s">
        <v>1</v>
      </c>
      <c r="N92" s="150" t="s">
        <v>38</v>
      </c>
      <c r="O92" s="151">
        <v>0</v>
      </c>
      <c r="P92" s="151">
        <f t="shared" si="1"/>
        <v>0</v>
      </c>
      <c r="Q92" s="151">
        <v>0</v>
      </c>
      <c r="R92" s="151">
        <f t="shared" si="2"/>
        <v>0</v>
      </c>
      <c r="S92" s="151">
        <v>0</v>
      </c>
      <c r="T92" s="152">
        <f t="shared" si="3"/>
        <v>0</v>
      </c>
      <c r="AR92" s="12" t="s">
        <v>106</v>
      </c>
      <c r="AT92" s="12" t="s">
        <v>102</v>
      </c>
      <c r="AU92" s="12" t="s">
        <v>75</v>
      </c>
      <c r="AY92" s="12" t="s">
        <v>100</v>
      </c>
      <c r="BE92" s="153">
        <f t="shared" si="4"/>
        <v>0</v>
      </c>
      <c r="BF92" s="153">
        <f t="shared" si="5"/>
        <v>0</v>
      </c>
      <c r="BG92" s="153">
        <f t="shared" si="6"/>
        <v>0</v>
      </c>
      <c r="BH92" s="153">
        <f t="shared" si="7"/>
        <v>0</v>
      </c>
      <c r="BI92" s="153">
        <f t="shared" si="8"/>
        <v>0</v>
      </c>
      <c r="BJ92" s="12" t="s">
        <v>16</v>
      </c>
      <c r="BK92" s="153">
        <f t="shared" si="9"/>
        <v>0</v>
      </c>
      <c r="BL92" s="12" t="s">
        <v>106</v>
      </c>
      <c r="BM92" s="12" t="s">
        <v>131</v>
      </c>
    </row>
    <row r="93" spans="2:65" s="1" customFormat="1" ht="14.45" customHeight="1">
      <c r="B93" s="24"/>
      <c r="C93" s="144" t="s">
        <v>132</v>
      </c>
      <c r="D93" s="144" t="s">
        <v>102</v>
      </c>
      <c r="E93" s="145" t="s">
        <v>133</v>
      </c>
      <c r="F93" s="146" t="s">
        <v>124</v>
      </c>
      <c r="G93" s="147" t="s">
        <v>105</v>
      </c>
      <c r="H93" s="148">
        <v>1</v>
      </c>
      <c r="I93" s="164">
        <v>0</v>
      </c>
      <c r="J93" s="149">
        <f t="shared" si="0"/>
        <v>0</v>
      </c>
      <c r="K93" s="146" t="s">
        <v>1</v>
      </c>
      <c r="L93" s="28"/>
      <c r="M93" s="49" t="s">
        <v>1</v>
      </c>
      <c r="N93" s="150" t="s">
        <v>38</v>
      </c>
      <c r="O93" s="151">
        <v>0</v>
      </c>
      <c r="P93" s="151">
        <f t="shared" si="1"/>
        <v>0</v>
      </c>
      <c r="Q93" s="151">
        <v>0</v>
      </c>
      <c r="R93" s="151">
        <f t="shared" si="2"/>
        <v>0</v>
      </c>
      <c r="S93" s="151">
        <v>0</v>
      </c>
      <c r="T93" s="152">
        <f t="shared" si="3"/>
        <v>0</v>
      </c>
      <c r="AR93" s="12" t="s">
        <v>106</v>
      </c>
      <c r="AT93" s="12" t="s">
        <v>102</v>
      </c>
      <c r="AU93" s="12" t="s">
        <v>75</v>
      </c>
      <c r="AY93" s="12" t="s">
        <v>100</v>
      </c>
      <c r="BE93" s="153">
        <f t="shared" si="4"/>
        <v>0</v>
      </c>
      <c r="BF93" s="153">
        <f t="shared" si="5"/>
        <v>0</v>
      </c>
      <c r="BG93" s="153">
        <f t="shared" si="6"/>
        <v>0</v>
      </c>
      <c r="BH93" s="153">
        <f t="shared" si="7"/>
        <v>0</v>
      </c>
      <c r="BI93" s="153">
        <f t="shared" si="8"/>
        <v>0</v>
      </c>
      <c r="BJ93" s="12" t="s">
        <v>16</v>
      </c>
      <c r="BK93" s="153">
        <f t="shared" si="9"/>
        <v>0</v>
      </c>
      <c r="BL93" s="12" t="s">
        <v>106</v>
      </c>
      <c r="BM93" s="12" t="s">
        <v>134</v>
      </c>
    </row>
    <row r="94" spans="2:65" s="1" customFormat="1" ht="14.45" customHeight="1">
      <c r="B94" s="24"/>
      <c r="C94" s="144" t="s">
        <v>21</v>
      </c>
      <c r="D94" s="144" t="s">
        <v>102</v>
      </c>
      <c r="E94" s="145" t="s">
        <v>135</v>
      </c>
      <c r="F94" s="146" t="s">
        <v>136</v>
      </c>
      <c r="G94" s="147" t="s">
        <v>105</v>
      </c>
      <c r="H94" s="148">
        <v>5</v>
      </c>
      <c r="I94" s="164">
        <v>0</v>
      </c>
      <c r="J94" s="149">
        <f t="shared" si="0"/>
        <v>0</v>
      </c>
      <c r="K94" s="146" t="s">
        <v>1</v>
      </c>
      <c r="L94" s="28"/>
      <c r="M94" s="49" t="s">
        <v>1</v>
      </c>
      <c r="N94" s="150" t="s">
        <v>38</v>
      </c>
      <c r="O94" s="151">
        <v>0</v>
      </c>
      <c r="P94" s="151">
        <f t="shared" si="1"/>
        <v>0</v>
      </c>
      <c r="Q94" s="151">
        <v>0</v>
      </c>
      <c r="R94" s="151">
        <f t="shared" si="2"/>
        <v>0</v>
      </c>
      <c r="S94" s="151">
        <v>0</v>
      </c>
      <c r="T94" s="152">
        <f t="shared" si="3"/>
        <v>0</v>
      </c>
      <c r="AR94" s="12" t="s">
        <v>106</v>
      </c>
      <c r="AT94" s="12" t="s">
        <v>102</v>
      </c>
      <c r="AU94" s="12" t="s">
        <v>75</v>
      </c>
      <c r="AY94" s="12" t="s">
        <v>100</v>
      </c>
      <c r="BE94" s="153">
        <f t="shared" si="4"/>
        <v>0</v>
      </c>
      <c r="BF94" s="153">
        <f t="shared" si="5"/>
        <v>0</v>
      </c>
      <c r="BG94" s="153">
        <f t="shared" si="6"/>
        <v>0</v>
      </c>
      <c r="BH94" s="153">
        <f t="shared" si="7"/>
        <v>0</v>
      </c>
      <c r="BI94" s="153">
        <f t="shared" si="8"/>
        <v>0</v>
      </c>
      <c r="BJ94" s="12" t="s">
        <v>16</v>
      </c>
      <c r="BK94" s="153">
        <f t="shared" si="9"/>
        <v>0</v>
      </c>
      <c r="BL94" s="12" t="s">
        <v>106</v>
      </c>
      <c r="BM94" s="12" t="s">
        <v>137</v>
      </c>
    </row>
    <row r="95" spans="2:65" s="1" customFormat="1" ht="14.45" customHeight="1">
      <c r="B95" s="24"/>
      <c r="C95" s="144" t="s">
        <v>138</v>
      </c>
      <c r="D95" s="144" t="s">
        <v>102</v>
      </c>
      <c r="E95" s="145" t="s">
        <v>139</v>
      </c>
      <c r="F95" s="146" t="s">
        <v>140</v>
      </c>
      <c r="G95" s="147" t="s">
        <v>105</v>
      </c>
      <c r="H95" s="148">
        <v>1</v>
      </c>
      <c r="I95" s="164">
        <v>0</v>
      </c>
      <c r="J95" s="149">
        <f t="shared" si="0"/>
        <v>0</v>
      </c>
      <c r="K95" s="146" t="s">
        <v>1</v>
      </c>
      <c r="L95" s="28"/>
      <c r="M95" s="49" t="s">
        <v>1</v>
      </c>
      <c r="N95" s="150" t="s">
        <v>38</v>
      </c>
      <c r="O95" s="151">
        <v>0</v>
      </c>
      <c r="P95" s="151">
        <f t="shared" si="1"/>
        <v>0</v>
      </c>
      <c r="Q95" s="151">
        <v>0</v>
      </c>
      <c r="R95" s="151">
        <f t="shared" si="2"/>
        <v>0</v>
      </c>
      <c r="S95" s="151">
        <v>0</v>
      </c>
      <c r="T95" s="152">
        <f t="shared" si="3"/>
        <v>0</v>
      </c>
      <c r="AR95" s="12" t="s">
        <v>106</v>
      </c>
      <c r="AT95" s="12" t="s">
        <v>102</v>
      </c>
      <c r="AU95" s="12" t="s">
        <v>75</v>
      </c>
      <c r="AY95" s="12" t="s">
        <v>100</v>
      </c>
      <c r="BE95" s="153">
        <f t="shared" si="4"/>
        <v>0</v>
      </c>
      <c r="BF95" s="153">
        <f t="shared" si="5"/>
        <v>0</v>
      </c>
      <c r="BG95" s="153">
        <f t="shared" si="6"/>
        <v>0</v>
      </c>
      <c r="BH95" s="153">
        <f t="shared" si="7"/>
        <v>0</v>
      </c>
      <c r="BI95" s="153">
        <f t="shared" si="8"/>
        <v>0</v>
      </c>
      <c r="BJ95" s="12" t="s">
        <v>16</v>
      </c>
      <c r="BK95" s="153">
        <f t="shared" si="9"/>
        <v>0</v>
      </c>
      <c r="BL95" s="12" t="s">
        <v>106</v>
      </c>
      <c r="BM95" s="12" t="s">
        <v>141</v>
      </c>
    </row>
    <row r="96" spans="2:65" s="1" customFormat="1" ht="14.45" customHeight="1">
      <c r="B96" s="24"/>
      <c r="C96" s="144" t="s">
        <v>142</v>
      </c>
      <c r="D96" s="144" t="s">
        <v>102</v>
      </c>
      <c r="E96" s="145" t="s">
        <v>143</v>
      </c>
      <c r="F96" s="146" t="s">
        <v>124</v>
      </c>
      <c r="G96" s="147" t="s">
        <v>105</v>
      </c>
      <c r="H96" s="148">
        <v>1</v>
      </c>
      <c r="I96" s="164">
        <v>0</v>
      </c>
      <c r="J96" s="149">
        <f t="shared" si="0"/>
        <v>0</v>
      </c>
      <c r="K96" s="146" t="s">
        <v>1</v>
      </c>
      <c r="L96" s="28"/>
      <c r="M96" s="49" t="s">
        <v>1</v>
      </c>
      <c r="N96" s="150" t="s">
        <v>38</v>
      </c>
      <c r="O96" s="151">
        <v>0</v>
      </c>
      <c r="P96" s="151">
        <f t="shared" si="1"/>
        <v>0</v>
      </c>
      <c r="Q96" s="151">
        <v>0</v>
      </c>
      <c r="R96" s="151">
        <f t="shared" si="2"/>
        <v>0</v>
      </c>
      <c r="S96" s="151">
        <v>0</v>
      </c>
      <c r="T96" s="152">
        <f t="shared" si="3"/>
        <v>0</v>
      </c>
      <c r="AR96" s="12" t="s">
        <v>106</v>
      </c>
      <c r="AT96" s="12" t="s">
        <v>102</v>
      </c>
      <c r="AU96" s="12" t="s">
        <v>75</v>
      </c>
      <c r="AY96" s="12" t="s">
        <v>100</v>
      </c>
      <c r="BE96" s="153">
        <f t="shared" si="4"/>
        <v>0</v>
      </c>
      <c r="BF96" s="153">
        <f t="shared" si="5"/>
        <v>0</v>
      </c>
      <c r="BG96" s="153">
        <f t="shared" si="6"/>
        <v>0</v>
      </c>
      <c r="BH96" s="153">
        <f t="shared" si="7"/>
        <v>0</v>
      </c>
      <c r="BI96" s="153">
        <f t="shared" si="8"/>
        <v>0</v>
      </c>
      <c r="BJ96" s="12" t="s">
        <v>16</v>
      </c>
      <c r="BK96" s="153">
        <f t="shared" si="9"/>
        <v>0</v>
      </c>
      <c r="BL96" s="12" t="s">
        <v>106</v>
      </c>
      <c r="BM96" s="12" t="s">
        <v>144</v>
      </c>
    </row>
    <row r="97" spans="2:65" s="1" customFormat="1" ht="14.45" customHeight="1">
      <c r="B97" s="24"/>
      <c r="C97" s="144" t="s">
        <v>145</v>
      </c>
      <c r="D97" s="144" t="s">
        <v>102</v>
      </c>
      <c r="E97" s="145" t="s">
        <v>146</v>
      </c>
      <c r="F97" s="146" t="s">
        <v>147</v>
      </c>
      <c r="G97" s="147" t="s">
        <v>105</v>
      </c>
      <c r="H97" s="148">
        <v>6</v>
      </c>
      <c r="I97" s="164">
        <v>0</v>
      </c>
      <c r="J97" s="149">
        <f t="shared" si="0"/>
        <v>0</v>
      </c>
      <c r="K97" s="146" t="s">
        <v>1</v>
      </c>
      <c r="L97" s="28"/>
      <c r="M97" s="49" t="s">
        <v>1</v>
      </c>
      <c r="N97" s="150" t="s">
        <v>38</v>
      </c>
      <c r="O97" s="151">
        <v>0</v>
      </c>
      <c r="P97" s="151">
        <f t="shared" si="1"/>
        <v>0</v>
      </c>
      <c r="Q97" s="151">
        <v>0</v>
      </c>
      <c r="R97" s="151">
        <f t="shared" si="2"/>
        <v>0</v>
      </c>
      <c r="S97" s="151">
        <v>0</v>
      </c>
      <c r="T97" s="152">
        <f t="shared" si="3"/>
        <v>0</v>
      </c>
      <c r="AR97" s="12" t="s">
        <v>106</v>
      </c>
      <c r="AT97" s="12" t="s">
        <v>102</v>
      </c>
      <c r="AU97" s="12" t="s">
        <v>75</v>
      </c>
      <c r="AY97" s="12" t="s">
        <v>100</v>
      </c>
      <c r="BE97" s="153">
        <f t="shared" si="4"/>
        <v>0</v>
      </c>
      <c r="BF97" s="153">
        <f t="shared" si="5"/>
        <v>0</v>
      </c>
      <c r="BG97" s="153">
        <f t="shared" si="6"/>
        <v>0</v>
      </c>
      <c r="BH97" s="153">
        <f t="shared" si="7"/>
        <v>0</v>
      </c>
      <c r="BI97" s="153">
        <f t="shared" si="8"/>
        <v>0</v>
      </c>
      <c r="BJ97" s="12" t="s">
        <v>16</v>
      </c>
      <c r="BK97" s="153">
        <f t="shared" si="9"/>
        <v>0</v>
      </c>
      <c r="BL97" s="12" t="s">
        <v>106</v>
      </c>
      <c r="BM97" s="12" t="s">
        <v>148</v>
      </c>
    </row>
    <row r="98" spans="2:65" s="1" customFormat="1" ht="14.45" customHeight="1">
      <c r="B98" s="24"/>
      <c r="C98" s="144" t="s">
        <v>149</v>
      </c>
      <c r="D98" s="144" t="s">
        <v>102</v>
      </c>
      <c r="E98" s="145" t="s">
        <v>150</v>
      </c>
      <c r="F98" s="158" t="s">
        <v>152</v>
      </c>
      <c r="G98" s="147" t="s">
        <v>105</v>
      </c>
      <c r="H98" s="159">
        <v>1</v>
      </c>
      <c r="I98" s="164">
        <v>0</v>
      </c>
      <c r="J98" s="149">
        <f t="shared" si="0"/>
        <v>0</v>
      </c>
      <c r="K98" s="146" t="s">
        <v>1</v>
      </c>
      <c r="L98" s="28"/>
      <c r="M98" s="154" t="s">
        <v>1</v>
      </c>
      <c r="N98" s="155" t="s">
        <v>38</v>
      </c>
      <c r="O98" s="156">
        <v>0</v>
      </c>
      <c r="P98" s="156">
        <f t="shared" si="1"/>
        <v>0</v>
      </c>
      <c r="Q98" s="156">
        <v>0</v>
      </c>
      <c r="R98" s="156">
        <f t="shared" si="2"/>
        <v>0</v>
      </c>
      <c r="S98" s="156">
        <v>0</v>
      </c>
      <c r="T98" s="157">
        <f t="shared" si="3"/>
        <v>0</v>
      </c>
      <c r="AR98" s="12" t="s">
        <v>106</v>
      </c>
      <c r="AT98" s="12" t="s">
        <v>102</v>
      </c>
      <c r="AU98" s="12" t="s">
        <v>75</v>
      </c>
      <c r="AY98" s="12" t="s">
        <v>100</v>
      </c>
      <c r="BE98" s="153">
        <f t="shared" si="4"/>
        <v>0</v>
      </c>
      <c r="BF98" s="153">
        <f t="shared" si="5"/>
        <v>0</v>
      </c>
      <c r="BG98" s="153">
        <f t="shared" si="6"/>
        <v>0</v>
      </c>
      <c r="BH98" s="153">
        <f t="shared" si="7"/>
        <v>0</v>
      </c>
      <c r="BI98" s="153">
        <f t="shared" si="8"/>
        <v>0</v>
      </c>
      <c r="BJ98" s="12" t="s">
        <v>16</v>
      </c>
      <c r="BK98" s="153">
        <f t="shared" si="9"/>
        <v>0</v>
      </c>
      <c r="BL98" s="12" t="s">
        <v>106</v>
      </c>
      <c r="BM98" s="12" t="s">
        <v>151</v>
      </c>
    </row>
    <row r="99" spans="2:12" s="1" customFormat="1" ht="6.95" customHeight="1"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28"/>
    </row>
  </sheetData>
  <sheetProtection algorithmName="SHA-512" hashValue="UD2k5fqv7scEWXBPrS6Ep53kg6YxbWk1aWQJgxyKOTRn8LqMUYpgZldHQJ5mFcBoZVidlImWJc5LV6NI0TKSCg==" saltValue="g9VFn6ORuzWYNyz6TQWtfg==" spinCount="100000" sheet="1" objects="1" scenarios="1" formatColumns="0" formatRows="0" autoFilter="0"/>
  <protectedRanges>
    <protectedRange sqref="I84:I98" name="Oblast1"/>
  </protectedRanges>
  <autoFilter ref="C80:K9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Chlumecky</dc:creator>
  <cp:keywords/>
  <dc:description/>
  <cp:lastModifiedBy>Nedvedova, Aneta (RC-CZ EM ST)</cp:lastModifiedBy>
  <dcterms:created xsi:type="dcterms:W3CDTF">2019-04-15T09:48:51Z</dcterms:created>
  <dcterms:modified xsi:type="dcterms:W3CDTF">2019-10-21T18:03:13Z</dcterms:modified>
  <cp:category/>
  <cp:version/>
  <cp:contentType/>
  <cp:contentStatus/>
</cp:coreProperties>
</file>