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906 - Zimní stadion Kut..." sheetId="2" r:id="rId2"/>
  </sheets>
  <definedNames>
    <definedName name="_xlnm.Print_Area" localSheetId="0">'Rekapitulace stavby'!$D$4:$AO$36,'Rekapitulace stavby'!$C$42:$AQ$56</definedName>
    <definedName name="_xlnm._FilterDatabase" localSheetId="1" hidden="1">'19906 - Zimní stadion Kut...'!$C$85:$K$127</definedName>
    <definedName name="_xlnm.Print_Area" localSheetId="1">'19906 - Zimní stadion Kut...'!$C$4:$J$37,'19906 - Zimní stadion Kut...'!$C$75:$K$127</definedName>
    <definedName name="_xlnm.Print_Titles" localSheetId="0">'Rekapitulace stavby'!$52:$52</definedName>
    <definedName name="_xlnm.Print_Titles" localSheetId="1">'19906 - Zimní stadion Kut...'!$85:$85</definedName>
  </definedNames>
  <calcPr fullCalcOnLoad="1"/>
</workbook>
</file>

<file path=xl/sharedStrings.xml><?xml version="1.0" encoding="utf-8"?>
<sst xmlns="http://schemas.openxmlformats.org/spreadsheetml/2006/main" count="703" uniqueCount="245">
  <si>
    <t>Export Komplet</t>
  </si>
  <si>
    <t/>
  </si>
  <si>
    <t>2.0</t>
  </si>
  <si>
    <t>ZAMOK</t>
  </si>
  <si>
    <t>False</t>
  </si>
  <si>
    <t>{5a9bb4bf-b192-4adf-83bd-3713f44b5c66}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</si>
  <si>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</si>
  <si>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</si>
  <si>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</si>
  <si>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</si>
  <si>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</si>
  <si>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</si>
  <si>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</si>
  <si>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</si>
  <si>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19906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</si>
  <si>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</si>
  <si>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</si>
  <si>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Zimní stadion Kutná Hora -nosná konstrukce VZT jednotky</t>
  </si>
  <si>
    <t>KSO:</t>
  </si>
  <si>
    <t>CC-CZ:</t>
  </si>
  <si>
    <t>Místo:</t>
  </si>
  <si>
    <t>Kutná Hora,Pobřežní ul</t>
  </si>
  <si>
    <t>Datum:</t>
  </si>
  <si>
    <t>18. 12. 2019</t>
  </si>
  <si>
    <t>Zadavatel:</t>
  </si>
  <si>
    <t>IČ:</t>
  </si>
  <si>
    <t>Město K.Hora</t>
  </si>
  <si>
    <t>DIČ:</t>
  </si>
  <si>
    <t>Uchazeč:</t>
  </si>
  <si>
    <t>Vyplň údaj</t>
  </si>
  <si>
    <t>Projektant:</t>
  </si>
  <si>
    <t>ing Hádková, Kutnohorská stavební projekce</t>
  </si>
  <si>
    <t>True</t>
  </si>
  <si>
    <t>Zpracovatel:</t>
  </si>
  <si>
    <t>ing Hádková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</si>
  <si>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</si>
  <si>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</si>
  <si>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</si>
  <si>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</si>
  <si>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</si>
  <si>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</si>
  <si>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</si>
  <si>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</si>
  <si>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</si>
  <si>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</si>
  <si>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</si>
  <si>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</si>
  <si>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</si>
  <si>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</si>
  <si>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</si>
  <si>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</si>
  <si>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</si>
  <si>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</si>
  <si>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</si>
  <si>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</si>
  <si>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</si>
  <si>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</si>
  <si>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</si>
  <si>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</si>
  <si>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</si>
  <si>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</si>
  <si>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</si>
  <si>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</si>
  <si>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</si>
  <si>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</si>
  <si>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</si>
  <si>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</si>
  <si>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</si>
  <si>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</si>
  <si>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</si>
  <si>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</si>
  <si>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</si>
  <si>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</si>
  <si>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</si>
  <si>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</si>
  <si>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</si>
  <si>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</si>
  <si>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</si>
  <si>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</si>
  <si>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</si>
  <si>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</si>
  <si>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</si>
  <si>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</si>
  <si>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</si>
  <si>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</si>
  <si>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</si>
  <si>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</si>
  <si>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</si>
  <si>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</si>
  <si>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</si>
  <si>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</si>
  <si>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</si>
  <si>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</si>
  <si>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</si>
  <si>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43-M - Montáž ocelových konstrukcí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</si>
  <si>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</si>
  <si>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</si>
  <si>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</si>
  <si>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</si>
  <si>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</si>
  <si>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</si>
  <si>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</si>
  <si>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</si>
  <si>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</si>
  <si>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</si>
  <si>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</si>
  <si>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</si>
  <si>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</si>
  <si>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</si>
  <si>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</si>
  <si>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</si>
  <si>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</si>
  <si>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</si>
  <si>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</si>
  <si>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</si>
  <si>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24</t>
  </si>
  <si>
    <t>K</t>
  </si>
  <si>
    <t>631311121</t>
  </si>
  <si>
    <t>Doplnění dosavadních mazanin prostým betonem  s dodáním hmot, bez potěru, plochy jednotlivě do 1 m2 a tl. do 80 mm</t>
  </si>
  <si>
    <t>m3</t>
  </si>
  <si>
    <t>CS ÚRS 2019 01</t>
  </si>
  <si>
    <t>4</t>
  </si>
  <si>
    <t>-1367110575</t>
  </si>
  <si>
    <t>VV</t>
  </si>
  <si>
    <t>4*0,5*0,5*0,2</t>
  </si>
  <si>
    <t>9</t>
  </si>
  <si>
    <t>Ostatní konstrukce a práce-bourání</t>
  </si>
  <si>
    <t>10</t>
  </si>
  <si>
    <t>953961214</t>
  </si>
  <si>
    <t>Kotvy chemické s vyvrtáním otvoru  do betonu, železobetonu nebo tvrdého kamene chemická patrona, velikost M 16, hloubka 125 mm</t>
  </si>
  <si>
    <t>kus</t>
  </si>
  <si>
    <t>1589727927</t>
  </si>
  <si>
    <t>11</t>
  </si>
  <si>
    <t>953965132</t>
  </si>
  <si>
    <t>Kotvy chemické s vyvrtáním otvoru  kotevní šrouby pro chemické kotvy, velikost M 16, délka 260 mm</t>
  </si>
  <si>
    <t>-288669647</t>
  </si>
  <si>
    <t>7</t>
  </si>
  <si>
    <t>965042121</t>
  </si>
  <si>
    <t>Bourání mazanin betonových nebo z litého asfaltu tl. do 100 mm, plochy do 1 m2</t>
  </si>
  <si>
    <t>2130221685</t>
  </si>
  <si>
    <t>4*0,5*0,4*0,3</t>
  </si>
  <si>
    <t>8</t>
  </si>
  <si>
    <t>965049111</t>
  </si>
  <si>
    <t>Bourání mazanin Příplatek k cenám za bourání mazanin betonových se svařovanou sítí, tl. do 100 mm</t>
  </si>
  <si>
    <t>-708142390</t>
  </si>
  <si>
    <t>997</t>
  </si>
  <si>
    <t>Přesun sutě</t>
  </si>
  <si>
    <t>13</t>
  </si>
  <si>
    <t>997013153</t>
  </si>
  <si>
    <t>Vnitrostaveništní doprava suti a vybouraných hmot  vodorovně do 50 m svisle s omezením mechanizace pro budovy a haly výšky přes 9 do 12 m</t>
  </si>
  <si>
    <t>t</t>
  </si>
  <si>
    <t>382956872</t>
  </si>
  <si>
    <t>14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</si>
  <si>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</si>
  <si>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</si>
  <si>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1116040479</t>
  </si>
  <si>
    <t>0,562*10 'Přepočtené koeficientem množství</t>
  </si>
  <si>
    <t>997013501</t>
  </si>
  <si>
    <t>Odvoz suti a vybouraných hmot na skládku nebo meziskládku  se složením, na vzdálenost do 1 km</t>
  </si>
  <si>
    <t>1065218260</t>
  </si>
  <si>
    <t>16</t>
  </si>
  <si>
    <t>997013509</t>
  </si>
  <si>
    <t>Odvoz suti a vybouraných hmot na skládku nebo meziskládku  se složením, na vzdálenost Příplatek k ceně za každý další i započatý 1 km přes 1 km</t>
  </si>
  <si>
    <t>1927802658</t>
  </si>
  <si>
    <t>0,562*15 'Přepočtené koeficientem množství</t>
  </si>
  <si>
    <t>18</t>
  </si>
  <si>
    <t>997013831</t>
  </si>
  <si>
    <t>Poplatek za uložení stavebního odpadu na skládce (skládkovné) směsného stavebního a demoličního zatříděného do Katalogu odpadů pod kódem 170 904</t>
  </si>
  <si>
    <t>-94289441</t>
  </si>
  <si>
    <t>PSV</t>
  </si>
  <si>
    <t>Práce a dodávky PSV</t>
  </si>
  <si>
    <t>713</t>
  </si>
  <si>
    <t>Izolace tepelné</t>
  </si>
  <si>
    <t>19</t>
  </si>
  <si>
    <t>713121121</t>
  </si>
  <si>
    <t>Montáž tepelné izolace podlah rohožemi, pásy, deskami, dílci, bloky (izolační materiál ve specifikaci) kladenými volně dvouvrstvá</t>
  </si>
  <si>
    <t>m2</t>
  </si>
  <si>
    <t>-1700716757</t>
  </si>
  <si>
    <t>22</t>
  </si>
  <si>
    <t>M</t>
  </si>
  <si>
    <t>28376441</t>
  </si>
  <si>
    <t>deska z polystyrénu XPS, hrana rovná a strukturovaný povrch tl 60mm</t>
  </si>
  <si>
    <t>32</t>
  </si>
  <si>
    <t>-279016343</t>
  </si>
  <si>
    <t>8*1,02 'Přepočtené koeficientem množství</t>
  </si>
  <si>
    <t>764</t>
  </si>
  <si>
    <t>Konstrukce klempířské</t>
  </si>
  <si>
    <t>12</t>
  </si>
  <si>
    <t>764001821</t>
  </si>
  <si>
    <t>Demontáž klempířských konstrukcí krytiny ze svitků nebo tabulí do suti</t>
  </si>
  <si>
    <t>1651661603</t>
  </si>
  <si>
    <t>20</t>
  </si>
  <si>
    <t>764314612</t>
  </si>
  <si>
    <t>Lemování prostupů z pozinkovaného plechu s povrchovou úpravou bez lišty, střech s krytinou skládanou nebo z plechu</t>
  </si>
  <si>
    <t>2041396121</t>
  </si>
  <si>
    <t>767</t>
  </si>
  <si>
    <t>Konstrukce zámečnické</t>
  </si>
  <si>
    <t>33</t>
  </si>
  <si>
    <t>767220220</t>
  </si>
  <si>
    <t xml:space="preserve">Montáž schodišťového zábradlí  z trubek nebo tenkostěnných profilů na ocelovou konstrukci, hmotnosti 1 m zábradlí přes 15 do 25 kg pozinkováno , včetně dodání mateiálu </t>
  </si>
  <si>
    <t>m</t>
  </si>
  <si>
    <t>-576009391</t>
  </si>
  <si>
    <t>30</t>
  </si>
  <si>
    <t>767995113</t>
  </si>
  <si>
    <t>Montáž  ostatních atypických zámečnických konstrukcí  hmotnosti přes 10 do 20 kg
včetně výroby a dodání žebříčku v=1500</t>
  </si>
  <si>
    <t>kg</t>
  </si>
  <si>
    <t>-1266869497</t>
  </si>
  <si>
    <t>31</t>
  </si>
  <si>
    <t>767995120</t>
  </si>
  <si>
    <t>Oprava stávajícího žebříku na střechu v= 5000</t>
  </si>
  <si>
    <t>ks</t>
  </si>
  <si>
    <t>781010472</t>
  </si>
  <si>
    <t>783</t>
  </si>
  <si>
    <t>Dokončovací práce - nátěry</t>
  </si>
  <si>
    <t>25</t>
  </si>
  <si>
    <t>783401303</t>
  </si>
  <si>
    <t>Příprava podkladu klempířských konstrukcí před provedením nátěru odrezivěním odrezovačem bezoplachovým</t>
  </si>
  <si>
    <t>1654177469</t>
  </si>
  <si>
    <t>17,3*11,65</t>
  </si>
  <si>
    <t>26</t>
  </si>
  <si>
    <t>783414101</t>
  </si>
  <si>
    <t>Základní nátěr klempířských konstrukcí jednonásobný syntetický</t>
  </si>
  <si>
    <t>1435889665</t>
  </si>
  <si>
    <t>27</t>
  </si>
  <si>
    <t>783417101</t>
  </si>
  <si>
    <t>Krycí nátěr (email) klempířských konstrukcí jednonásobný syntetický standardní</t>
  </si>
  <si>
    <t>-1486134583</t>
  </si>
  <si>
    <t>Práce a dodávky M</t>
  </si>
  <si>
    <t>3</t>
  </si>
  <si>
    <t>43-M</t>
  </si>
  <si>
    <t>Montáž ocelových konstrukcí</t>
  </si>
  <si>
    <t>29</t>
  </si>
  <si>
    <t>430713010</t>
  </si>
  <si>
    <t>Dodávka materiálu, výroba a montáž plošiny pro jednotku VZT včetně pozinkování</t>
  </si>
  <si>
    <t>64</t>
  </si>
  <si>
    <t>789729601</t>
  </si>
  <si>
    <t>VRN</t>
  </si>
  <si>
    <t>Vedlejší rozpočtové náklady</t>
  </si>
  <si>
    <t>5</t>
  </si>
  <si>
    <t>VRN3</t>
  </si>
  <si>
    <t>Zařízení staveniště</t>
  </si>
  <si>
    <t>030001000</t>
  </si>
  <si>
    <t>kpl…</t>
  </si>
  <si>
    <t>1024</t>
  </si>
  <si>
    <t>-439651795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</si>
</sst>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18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6" fillId="0" borderId="12" xfId="0" applyNumberFormat="1" applyFont="1" applyBorder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8" fillId="0" borderId="22" xfId="0" applyFont="1" applyBorder="1" applyAlignment="1" applyProtection="1">
      <alignment horizontal="center" vertical="center"/>
      <protection/>
    </xf>
    <xf numFmtId="49" fontId="28" fillId="0" borderId="22" xfId="0" applyNumberFormat="1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167" fontId="28" fillId="0" borderId="22" xfId="0" applyNumberFormat="1" applyFont="1" applyBorder="1" applyAlignment="1" applyProtection="1">
      <alignment vertical="center"/>
      <protection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4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ROUND(AV54,2)</f>
        <v>0</v>
      </c>
      <c r="AL29" s="42"/>
      <c r="AM29" s="42"/>
      <c r="AN29" s="42"/>
      <c r="AO29" s="42"/>
      <c r="AP29" s="42"/>
      <c r="AQ29" s="42"/>
      <c r="AR29" s="45"/>
      <c r="BE29" s="27"/>
    </row>
    <row r="30" spans="2:57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ROUND(AW54,2)</f>
        <v>0</v>
      </c>
      <c r="AL30" s="42"/>
      <c r="AM30" s="42"/>
      <c r="AN30" s="42"/>
      <c r="AO30" s="42"/>
      <c r="AP30" s="42"/>
      <c r="AQ30" s="42"/>
      <c r="AR30" s="45"/>
      <c r="BE30" s="27"/>
    </row>
    <row r="31" spans="2:57" s="2" customFormat="1" ht="14.4" customHeight="1" hidden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spans="2:57" s="2" customFormat="1" ht="14.4" customHeight="1" hidden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spans="2:57" s="2" customFormat="1" ht="14.4" customHeight="1" hidden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27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6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pans="2:44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pans="2:44" s="1" customFormat="1" ht="24.95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2: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19906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2:44" s="3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Zimní stadion Kutná Hora -nosná konstrukce VZT jednotky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2:44" s="1" customFormat="1" ht="12" customHeight="1">
      <c r="B47" s="34"/>
      <c r="C47" s="28" t="s">
        <v>20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Kutná Hora,Pobřežní ul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22</v>
      </c>
      <c r="AJ47" s="35"/>
      <c r="AK47" s="35"/>
      <c r="AL47" s="35"/>
      <c r="AM47" s="63" t="str">
        <f>IF(AN8="","",AN8)</f>
        <v>18. 12. 2019</v>
      </c>
      <c r="AN47" s="63"/>
      <c r="AO47" s="35"/>
      <c r="AP47" s="35"/>
      <c r="AQ47" s="35"/>
      <c r="AR47" s="39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2:56" s="1" customFormat="1" ht="24.9" customHeight="1"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Město K.Hora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64" t="str">
        <f>IF(E17="","",E17)</f>
        <v>ing Hádková, Kutnohorská stavební projekce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pans="2:56" s="1" customFormat="1" ht="13.65" customHeight="1"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>ing Hádková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pans="2:56" s="1" customFormat="1" ht="29.25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6" t="s">
        <v>67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68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ROUND(AG55,2)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</v>
      </c>
      <c r="AR54" s="96"/>
      <c r="AS54" s="97">
        <f>ROUND(AS55,2)</f>
        <v>0</v>
      </c>
      <c r="AT54" s="98">
        <f>ROUND(SUM(AV54:AW54),2)</f>
        <v>0</v>
      </c>
      <c r="AU54" s="99">
        <f>ROUND(AU55,5)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ROUND(AZ55,2)</f>
        <v>0</v>
      </c>
      <c r="BA54" s="98">
        <f>ROUND(BA55,2)</f>
        <v>0</v>
      </c>
      <c r="BB54" s="98">
        <f>ROUND(BB55,2)</f>
        <v>0</v>
      </c>
      <c r="BC54" s="98">
        <f>ROUND(BC55,2)</f>
        <v>0</v>
      </c>
      <c r="BD54" s="100">
        <f>ROUND(BD55,2)</f>
        <v>0</v>
      </c>
      <c r="BS54" s="101" t="s">
        <v>69</v>
      </c>
      <c r="BT54" s="101" t="s">
        <v>70</v>
      </c>
      <c r="BV54" s="101" t="s">
        <v>71</v>
      </c>
      <c r="BW54" s="101" t="s">
        <v>5</v>
      </c>
      <c r="BX54" s="101" t="s">
        <v>72</v>
      </c>
      <c r="CL54" s="101" t="s">
        <v>1</v>
      </c>
    </row>
    <row r="55" spans="1:90" s="5" customFormat="1" ht="27" customHeight="1">
      <c r="A55" s="102" t="s">
        <v>73</v>
      </c>
      <c r="B55" s="103"/>
      <c r="C55" s="104"/>
      <c r="D55" s="105" t="s">
        <v>14</v>
      </c>
      <c r="E55" s="105"/>
      <c r="F55" s="105"/>
      <c r="G55" s="105"/>
      <c r="H55" s="105"/>
      <c r="I55" s="106"/>
      <c r="J55" s="105" t="s">
        <v>17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'19906 - Zimní stadion Kut...'!J28</f>
        <v>0</v>
      </c>
      <c r="AH55" s="106"/>
      <c r="AI55" s="106"/>
      <c r="AJ55" s="106"/>
      <c r="AK55" s="106"/>
      <c r="AL55" s="106"/>
      <c r="AM55" s="106"/>
      <c r="AN55" s="107">
        <f>SUM(AG55,AT55)</f>
        <v>0</v>
      </c>
      <c r="AO55" s="106"/>
      <c r="AP55" s="106"/>
      <c r="AQ55" s="108" t="s">
        <v>74</v>
      </c>
      <c r="AR55" s="109"/>
      <c r="AS55" s="110">
        <v>0</v>
      </c>
      <c r="AT55" s="111">
        <f>ROUND(SUM(AV55:AW55),2)</f>
        <v>0</v>
      </c>
      <c r="AU55" s="112">
        <f>'19906 - Zimní stadion Kut...'!P86</f>
        <v>0</v>
      </c>
      <c r="AV55" s="111">
        <f>'19906 - Zimní stadion Kut...'!J31</f>
        <v>0</v>
      </c>
      <c r="AW55" s="111">
        <f>'19906 - Zimní stadion Kut...'!J32</f>
        <v>0</v>
      </c>
      <c r="AX55" s="111">
        <f>'19906 - Zimní stadion Kut...'!J33</f>
        <v>0</v>
      </c>
      <c r="AY55" s="111">
        <f>'19906 - Zimní stadion Kut...'!J34</f>
        <v>0</v>
      </c>
      <c r="AZ55" s="111">
        <f>'19906 - Zimní stadion Kut...'!F31</f>
        <v>0</v>
      </c>
      <c r="BA55" s="111">
        <f>'19906 - Zimní stadion Kut...'!F32</f>
        <v>0</v>
      </c>
      <c r="BB55" s="111">
        <f>'19906 - Zimní stadion Kut...'!F33</f>
        <v>0</v>
      </c>
      <c r="BC55" s="111">
        <f>'19906 - Zimní stadion Kut...'!F34</f>
        <v>0</v>
      </c>
      <c r="BD55" s="113">
        <f>'19906 - Zimní stadion Kut...'!F35</f>
        <v>0</v>
      </c>
      <c r="BT55" s="114" t="s">
        <v>75</v>
      </c>
      <c r="BU55" s="114" t="s">
        <v>76</v>
      </c>
      <c r="BV55" s="114" t="s">
        <v>71</v>
      </c>
      <c r="BW55" s="114" t="s">
        <v>5</v>
      </c>
      <c r="BX55" s="114" t="s">
        <v>72</v>
      </c>
      <c r="CL55" s="114" t="s">
        <v>1</v>
      </c>
    </row>
    <row r="56" spans="2:44" s="1" customFormat="1" ht="30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9"/>
    </row>
    <row r="57" spans="2:44" s="1" customFormat="1" ht="6.9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39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9906 - Zimní stadion Ku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5</v>
      </c>
    </row>
    <row r="3" spans="2:46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16"/>
      <c r="AT3" s="13" t="s">
        <v>77</v>
      </c>
    </row>
    <row r="4" spans="2:46" ht="24.95" customHeight="1">
      <c r="B4" s="16"/>
      <c r="D4" s="119" t="s">
        <v>78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s="1" customFormat="1" ht="12" customHeight="1">
      <c r="B6" s="39"/>
      <c r="D6" s="120" t="s">
        <v>16</v>
      </c>
      <c r="I6" s="121"/>
      <c r="L6" s="39"/>
    </row>
    <row r="7" spans="2:12" s="1" customFormat="1" ht="36.95" customHeight="1">
      <c r="B7" s="39"/>
      <c r="E7" s="122" t="s">
        <v>17</v>
      </c>
      <c r="F7" s="1"/>
      <c r="G7" s="1"/>
      <c r="H7" s="1"/>
      <c r="I7" s="121"/>
      <c r="L7" s="39"/>
    </row>
    <row r="8" spans="2:12" s="1" customFormat="1" ht="12">
      <c r="B8" s="39"/>
      <c r="I8" s="121"/>
      <c r="L8" s="39"/>
    </row>
    <row r="9" spans="2:12" s="1" customFormat="1" ht="12" customHeight="1">
      <c r="B9" s="39"/>
      <c r="D9" s="120" t="s">
        <v>18</v>
      </c>
      <c r="F9" s="13" t="s">
        <v>1</v>
      </c>
      <c r="I9" s="123" t="s">
        <v>19</v>
      </c>
      <c r="J9" s="13" t="s">
        <v>1</v>
      </c>
      <c r="L9" s="39"/>
    </row>
    <row r="10" spans="2:12" s="1" customFormat="1" ht="12" customHeight="1">
      <c r="B10" s="39"/>
      <c r="D10" s="120" t="s">
        <v>20</v>
      </c>
      <c r="F10" s="13" t="s">
        <v>21</v>
      </c>
      <c r="I10" s="123" t="s">
        <v>22</v>
      </c>
      <c r="J10" s="124" t="str">
        <f>'Rekapitulace stavby'!AN8</f>
        <v>18. 12. 2019</v>
      </c>
      <c r="L10" s="39"/>
    </row>
    <row r="11" spans="2:12" s="1" customFormat="1" ht="10.8" customHeight="1">
      <c r="B11" s="39"/>
      <c r="I11" s="121"/>
      <c r="L11" s="39"/>
    </row>
    <row r="12" spans="2:12" s="1" customFormat="1" ht="12" customHeight="1">
      <c r="B12" s="39"/>
      <c r="D12" s="120" t="s">
        <v>24</v>
      </c>
      <c r="I12" s="123" t="s">
        <v>25</v>
      </c>
      <c r="J12" s="13" t="s">
        <v>1</v>
      </c>
      <c r="L12" s="39"/>
    </row>
    <row r="13" spans="2:12" s="1" customFormat="1" ht="18" customHeight="1">
      <c r="B13" s="39"/>
      <c r="E13" s="13" t="s">
        <v>26</v>
      </c>
      <c r="I13" s="123" t="s">
        <v>27</v>
      </c>
      <c r="J13" s="13" t="s">
        <v>1</v>
      </c>
      <c r="L13" s="39"/>
    </row>
    <row r="14" spans="2:12" s="1" customFormat="1" ht="6.95" customHeight="1">
      <c r="B14" s="39"/>
      <c r="I14" s="121"/>
      <c r="L14" s="39"/>
    </row>
    <row r="15" spans="2:12" s="1" customFormat="1" ht="12" customHeight="1">
      <c r="B15" s="39"/>
      <c r="D15" s="120" t="s">
        <v>28</v>
      </c>
      <c r="I15" s="123" t="s">
        <v>25</v>
      </c>
      <c r="J15" s="29" t="str">
        <f>'Rekapitulace stavby'!AN13</f>
        <v>Vyplň údaj</v>
      </c>
      <c r="L15" s="39"/>
    </row>
    <row r="16" spans="2:12" s="1" customFormat="1" ht="18" customHeight="1">
      <c r="B16" s="39"/>
      <c r="E16" s="29" t="str">
        <f>'Rekapitulace stavby'!E14</f>
        <v>Vyplň údaj</v>
      </c>
      <c r="F16" s="13"/>
      <c r="G16" s="13"/>
      <c r="H16" s="13"/>
      <c r="I16" s="123" t="s">
        <v>27</v>
      </c>
      <c r="J16" s="29" t="str">
        <f>'Rekapitulace stavby'!AN14</f>
        <v>Vyplň údaj</v>
      </c>
      <c r="L16" s="39"/>
    </row>
    <row r="17" spans="2:12" s="1" customFormat="1" ht="6.95" customHeight="1">
      <c r="B17" s="39"/>
      <c r="I17" s="121"/>
      <c r="L17" s="39"/>
    </row>
    <row r="18" spans="2:12" s="1" customFormat="1" ht="12" customHeight="1">
      <c r="B18" s="39"/>
      <c r="D18" s="120" t="s">
        <v>30</v>
      </c>
      <c r="I18" s="123" t="s">
        <v>25</v>
      </c>
      <c r="J18" s="13" t="s">
        <v>1</v>
      </c>
      <c r="L18" s="39"/>
    </row>
    <row r="19" spans="2:12" s="1" customFormat="1" ht="18" customHeight="1">
      <c r="B19" s="39"/>
      <c r="E19" s="13" t="s">
        <v>31</v>
      </c>
      <c r="I19" s="123" t="s">
        <v>27</v>
      </c>
      <c r="J19" s="13" t="s">
        <v>1</v>
      </c>
      <c r="L19" s="39"/>
    </row>
    <row r="20" spans="2:12" s="1" customFormat="1" ht="6.95" customHeight="1">
      <c r="B20" s="39"/>
      <c r="I20" s="121"/>
      <c r="L20" s="39"/>
    </row>
    <row r="21" spans="2:12" s="1" customFormat="1" ht="12" customHeight="1">
      <c r="B21" s="39"/>
      <c r="D21" s="120" t="s">
        <v>33</v>
      </c>
      <c r="I21" s="123" t="s">
        <v>25</v>
      </c>
      <c r="J21" s="13" t="s">
        <v>1</v>
      </c>
      <c r="L21" s="39"/>
    </row>
    <row r="22" spans="2:12" s="1" customFormat="1" ht="18" customHeight="1">
      <c r="B22" s="39"/>
      <c r="E22" s="13" t="s">
        <v>34</v>
      </c>
      <c r="I22" s="123" t="s">
        <v>27</v>
      </c>
      <c r="J22" s="13" t="s">
        <v>1</v>
      </c>
      <c r="L22" s="39"/>
    </row>
    <row r="23" spans="2:12" s="1" customFormat="1" ht="6.95" customHeight="1">
      <c r="B23" s="39"/>
      <c r="I23" s="121"/>
      <c r="L23" s="39"/>
    </row>
    <row r="24" spans="2:12" s="1" customFormat="1" ht="12" customHeight="1">
      <c r="B24" s="39"/>
      <c r="D24" s="120" t="s">
        <v>35</v>
      </c>
      <c r="I24" s="121"/>
      <c r="L24" s="39"/>
    </row>
    <row r="25" spans="2:12" s="6" customFormat="1" ht="16.5" customHeight="1">
      <c r="B25" s="125"/>
      <c r="E25" s="126" t="s">
        <v>1</v>
      </c>
      <c r="F25" s="126"/>
      <c r="G25" s="126"/>
      <c r="H25" s="126"/>
      <c r="I25" s="127"/>
      <c r="L25" s="125"/>
    </row>
    <row r="26" spans="2:12" s="1" customFormat="1" ht="6.95" customHeight="1">
      <c r="B26" s="39"/>
      <c r="I26" s="121"/>
      <c r="L26" s="39"/>
    </row>
    <row r="27" spans="2:12" s="1" customFormat="1" ht="6.95" customHeight="1">
      <c r="B27" s="39"/>
      <c r="D27" s="67"/>
      <c r="E27" s="67"/>
      <c r="F27" s="67"/>
      <c r="G27" s="67"/>
      <c r="H27" s="67"/>
      <c r="I27" s="128"/>
      <c r="J27" s="67"/>
      <c r="K27" s="67"/>
      <c r="L27" s="39"/>
    </row>
    <row r="28" spans="2:12" s="1" customFormat="1" ht="25.4" customHeight="1">
      <c r="B28" s="39"/>
      <c r="D28" s="129" t="s">
        <v>36</v>
      </c>
      <c r="I28" s="121"/>
      <c r="J28" s="130">
        <f>ROUND(J86,2)</f>
        <v>0</v>
      </c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28"/>
      <c r="J29" s="67"/>
      <c r="K29" s="67"/>
      <c r="L29" s="39"/>
    </row>
    <row r="30" spans="2:12" s="1" customFormat="1" ht="14.4" customHeight="1">
      <c r="B30" s="39"/>
      <c r="F30" s="131" t="s">
        <v>38</v>
      </c>
      <c r="I30" s="132" t="s">
        <v>37</v>
      </c>
      <c r="J30" s="131" t="s">
        <v>39</v>
      </c>
      <c r="L30" s="39"/>
    </row>
    <row r="31" spans="2:12" s="1" customFormat="1" ht="14.4" customHeight="1">
      <c r="B31" s="39"/>
      <c r="D31" s="120" t="s">
        <v>40</v>
      </c>
      <c r="E31" s="120" t="s">
        <v>41</v>
      </c>
      <c r="F31" s="133">
        <f>ROUND((SUM(BE86:BE127)),2)</f>
        <v>0</v>
      </c>
      <c r="I31" s="134">
        <v>0.21</v>
      </c>
      <c r="J31" s="133">
        <f>ROUND(((SUM(BE86:BE127))*I31),2)</f>
        <v>0</v>
      </c>
      <c r="L31" s="39"/>
    </row>
    <row r="32" spans="2:12" s="1" customFormat="1" ht="14.4" customHeight="1">
      <c r="B32" s="39"/>
      <c r="E32" s="120" t="s">
        <v>42</v>
      </c>
      <c r="F32" s="133">
        <f>ROUND((SUM(BF86:BF127)),2)</f>
        <v>0</v>
      </c>
      <c r="I32" s="134">
        <v>0.15</v>
      </c>
      <c r="J32" s="133">
        <f>ROUND(((SUM(BF86:BF127))*I32),2)</f>
        <v>0</v>
      </c>
      <c r="L32" s="39"/>
    </row>
    <row r="33" spans="2:12" s="1" customFormat="1" ht="14.4" customHeight="1" hidden="1">
      <c r="B33" s="39"/>
      <c r="E33" s="120" t="s">
        <v>43</v>
      </c>
      <c r="F33" s="133">
        <f>ROUND((SUM(BG86:BG127)),2)</f>
        <v>0</v>
      </c>
      <c r="I33" s="134">
        <v>0.21</v>
      </c>
      <c r="J33" s="133">
        <f>0</f>
        <v>0</v>
      </c>
      <c r="L33" s="39"/>
    </row>
    <row r="34" spans="2:12" s="1" customFormat="1" ht="14.4" customHeight="1" hidden="1">
      <c r="B34" s="39"/>
      <c r="E34" s="120" t="s">
        <v>44</v>
      </c>
      <c r="F34" s="133">
        <f>ROUND((SUM(BH86:BH127)),2)</f>
        <v>0</v>
      </c>
      <c r="I34" s="134">
        <v>0.15</v>
      </c>
      <c r="J34" s="133">
        <f>0</f>
        <v>0</v>
      </c>
      <c r="L34" s="39"/>
    </row>
    <row r="35" spans="2:12" s="1" customFormat="1" ht="14.4" customHeight="1" hidden="1">
      <c r="B35" s="39"/>
      <c r="E35" s="120" t="s">
        <v>45</v>
      </c>
      <c r="F35" s="133">
        <f>ROUND((SUM(BI86:BI127)),2)</f>
        <v>0</v>
      </c>
      <c r="I35" s="134">
        <v>0</v>
      </c>
      <c r="J35" s="133">
        <f>0</f>
        <v>0</v>
      </c>
      <c r="L35" s="39"/>
    </row>
    <row r="36" spans="2:12" s="1" customFormat="1" ht="6.95" customHeight="1">
      <c r="B36" s="39"/>
      <c r="I36" s="121"/>
      <c r="L36" s="39"/>
    </row>
    <row r="37" spans="2:12" s="1" customFormat="1" ht="25.4" customHeight="1">
      <c r="B37" s="39"/>
      <c r="C37" s="135"/>
      <c r="D37" s="136" t="s">
        <v>46</v>
      </c>
      <c r="E37" s="137"/>
      <c r="F37" s="137"/>
      <c r="G37" s="138" t="s">
        <v>47</v>
      </c>
      <c r="H37" s="139" t="s">
        <v>48</v>
      </c>
      <c r="I37" s="140"/>
      <c r="J37" s="141">
        <f>SUM(J28:J35)</f>
        <v>0</v>
      </c>
      <c r="K37" s="142"/>
      <c r="L37" s="39"/>
    </row>
    <row r="38" spans="2:12" s="1" customFormat="1" ht="14.4" customHeight="1">
      <c r="B38" s="143"/>
      <c r="C38" s="144"/>
      <c r="D38" s="144"/>
      <c r="E38" s="144"/>
      <c r="F38" s="144"/>
      <c r="G38" s="144"/>
      <c r="H38" s="144"/>
      <c r="I38" s="145"/>
      <c r="J38" s="144"/>
      <c r="K38" s="144"/>
      <c r="L38" s="39"/>
    </row>
    <row r="42" spans="2:12" s="1" customFormat="1" ht="6.95" customHeight="1" hidden="1">
      <c r="B42" s="146"/>
      <c r="C42" s="147"/>
      <c r="D42" s="147"/>
      <c r="E42" s="147"/>
      <c r="F42" s="147"/>
      <c r="G42" s="147"/>
      <c r="H42" s="147"/>
      <c r="I42" s="148"/>
      <c r="J42" s="147"/>
      <c r="K42" s="147"/>
      <c r="L42" s="39"/>
    </row>
    <row r="43" spans="2:12" s="1" customFormat="1" ht="24.95" customHeight="1" hidden="1">
      <c r="B43" s="34"/>
      <c r="C43" s="19" t="s">
        <v>79</v>
      </c>
      <c r="D43" s="35"/>
      <c r="E43" s="35"/>
      <c r="F43" s="35"/>
      <c r="G43" s="35"/>
      <c r="H43" s="35"/>
      <c r="I43" s="121"/>
      <c r="J43" s="35"/>
      <c r="K43" s="35"/>
      <c r="L43" s="39"/>
    </row>
    <row r="44" spans="2:12" s="1" customFormat="1" ht="6.95" customHeight="1" hidden="1">
      <c r="B44" s="34"/>
      <c r="C44" s="35"/>
      <c r="D44" s="35"/>
      <c r="E44" s="35"/>
      <c r="F44" s="35"/>
      <c r="G44" s="35"/>
      <c r="H44" s="35"/>
      <c r="I44" s="121"/>
      <c r="J44" s="35"/>
      <c r="K44" s="35"/>
      <c r="L44" s="39"/>
    </row>
    <row r="45" spans="2:12" s="1" customFormat="1" ht="12" customHeight="1" hidden="1">
      <c r="B45" s="34"/>
      <c r="C45" s="28" t="s">
        <v>16</v>
      </c>
      <c r="D45" s="35"/>
      <c r="E45" s="35"/>
      <c r="F45" s="35"/>
      <c r="G45" s="35"/>
      <c r="H45" s="35"/>
      <c r="I45" s="121"/>
      <c r="J45" s="35"/>
      <c r="K45" s="35"/>
      <c r="L45" s="39"/>
    </row>
    <row r="46" spans="2:12" s="1" customFormat="1" ht="16.5" customHeight="1" hidden="1">
      <c r="B46" s="34"/>
      <c r="C46" s="35"/>
      <c r="D46" s="35"/>
      <c r="E46" s="60" t="str">
        <f>E7</f>
        <v>Zimní stadion Kutná Hora -nosná konstrukce VZT jednotky</v>
      </c>
      <c r="F46" s="35"/>
      <c r="G46" s="35"/>
      <c r="H46" s="35"/>
      <c r="I46" s="121"/>
      <c r="J46" s="35"/>
      <c r="K46" s="35"/>
      <c r="L46" s="39"/>
    </row>
    <row r="47" spans="2:12" s="1" customFormat="1" ht="6.95" customHeight="1" hidden="1">
      <c r="B47" s="34"/>
      <c r="C47" s="35"/>
      <c r="D47" s="35"/>
      <c r="E47" s="35"/>
      <c r="F47" s="35"/>
      <c r="G47" s="35"/>
      <c r="H47" s="35"/>
      <c r="I47" s="121"/>
      <c r="J47" s="35"/>
      <c r="K47" s="35"/>
      <c r="L47" s="39"/>
    </row>
    <row r="48" spans="2:12" s="1" customFormat="1" ht="12" customHeight="1" hidden="1">
      <c r="B48" s="34"/>
      <c r="C48" s="28" t="s">
        <v>20</v>
      </c>
      <c r="D48" s="35"/>
      <c r="E48" s="35"/>
      <c r="F48" s="23" t="str">
        <f>F10</f>
        <v>Kutná Hora,Pobřežní ul</v>
      </c>
      <c r="G48" s="35"/>
      <c r="H48" s="35"/>
      <c r="I48" s="123" t="s">
        <v>22</v>
      </c>
      <c r="J48" s="63" t="str">
        <f>IF(J10="","",J10)</f>
        <v>18. 12. 2019</v>
      </c>
      <c r="K48" s="35"/>
      <c r="L48" s="39"/>
    </row>
    <row r="49" spans="2:12" s="1" customFormat="1" ht="6.95" customHeight="1" hidden="1">
      <c r="B49" s="34"/>
      <c r="C49" s="35"/>
      <c r="D49" s="35"/>
      <c r="E49" s="35"/>
      <c r="F49" s="35"/>
      <c r="G49" s="35"/>
      <c r="H49" s="35"/>
      <c r="I49" s="121"/>
      <c r="J49" s="35"/>
      <c r="K49" s="35"/>
      <c r="L49" s="39"/>
    </row>
    <row r="50" spans="2:12" s="1" customFormat="1" ht="24.9" customHeight="1" hidden="1">
      <c r="B50" s="34"/>
      <c r="C50" s="28" t="s">
        <v>24</v>
      </c>
      <c r="D50" s="35"/>
      <c r="E50" s="35"/>
      <c r="F50" s="23" t="str">
        <f>E13</f>
        <v>Město K.Hora</v>
      </c>
      <c r="G50" s="35"/>
      <c r="H50" s="35"/>
      <c r="I50" s="123" t="s">
        <v>30</v>
      </c>
      <c r="J50" s="32" t="str">
        <f>E19</f>
        <v>ing Hádková, Kutnohorská stavební projekce</v>
      </c>
      <c r="K50" s="35"/>
      <c r="L50" s="39"/>
    </row>
    <row r="51" spans="2:12" s="1" customFormat="1" ht="13.65" customHeight="1" hidden="1">
      <c r="B51" s="34"/>
      <c r="C51" s="28" t="s">
        <v>28</v>
      </c>
      <c r="D51" s="35"/>
      <c r="E51" s="35"/>
      <c r="F51" s="23" t="str">
        <f>IF(E16="","",E16)</f>
        <v>Vyplň údaj</v>
      </c>
      <c r="G51" s="35"/>
      <c r="H51" s="35"/>
      <c r="I51" s="123" t="s">
        <v>33</v>
      </c>
      <c r="J51" s="32" t="str">
        <f>E22</f>
        <v>ing Hádková</v>
      </c>
      <c r="K51" s="35"/>
      <c r="L51" s="39"/>
    </row>
    <row r="52" spans="2:12" s="1" customFormat="1" ht="10.3" customHeight="1" hidden="1">
      <c r="B52" s="34"/>
      <c r="C52" s="35"/>
      <c r="D52" s="35"/>
      <c r="E52" s="35"/>
      <c r="F52" s="35"/>
      <c r="G52" s="35"/>
      <c r="H52" s="35"/>
      <c r="I52" s="121"/>
      <c r="J52" s="35"/>
      <c r="K52" s="35"/>
      <c r="L52" s="39"/>
    </row>
    <row r="53" spans="2:12" s="1" customFormat="1" ht="29.25" customHeight="1" hidden="1">
      <c r="B53" s="34"/>
      <c r="C53" s="149" t="s">
        <v>80</v>
      </c>
      <c r="D53" s="150"/>
      <c r="E53" s="150"/>
      <c r="F53" s="150"/>
      <c r="G53" s="150"/>
      <c r="H53" s="150"/>
      <c r="I53" s="151"/>
      <c r="J53" s="152" t="s">
        <v>81</v>
      </c>
      <c r="K53" s="150"/>
      <c r="L53" s="39"/>
    </row>
    <row r="54" spans="2:12" s="1" customFormat="1" ht="10.3" customHeight="1" hidden="1">
      <c r="B54" s="34"/>
      <c r="C54" s="35"/>
      <c r="D54" s="35"/>
      <c r="E54" s="35"/>
      <c r="F54" s="35"/>
      <c r="G54" s="35"/>
      <c r="H54" s="35"/>
      <c r="I54" s="121"/>
      <c r="J54" s="35"/>
      <c r="K54" s="35"/>
      <c r="L54" s="39"/>
    </row>
    <row r="55" spans="2:47" s="1" customFormat="1" ht="22.8" customHeight="1" hidden="1">
      <c r="B55" s="34"/>
      <c r="C55" s="153" t="s">
        <v>82</v>
      </c>
      <c r="D55" s="35"/>
      <c r="E55" s="35"/>
      <c r="F55" s="35"/>
      <c r="G55" s="35"/>
      <c r="H55" s="35"/>
      <c r="I55" s="121"/>
      <c r="J55" s="94">
        <f>J86</f>
        <v>0</v>
      </c>
      <c r="K55" s="35"/>
      <c r="L55" s="39"/>
      <c r="AU55" s="13" t="s">
        <v>83</v>
      </c>
    </row>
    <row r="56" spans="2:12" s="7" customFormat="1" ht="24.95" customHeight="1" hidden="1">
      <c r="B56" s="154"/>
      <c r="C56" s="155"/>
      <c r="D56" s="156" t="s">
        <v>84</v>
      </c>
      <c r="E56" s="157"/>
      <c r="F56" s="157"/>
      <c r="G56" s="157"/>
      <c r="H56" s="157"/>
      <c r="I56" s="158"/>
      <c r="J56" s="159">
        <f>J87</f>
        <v>0</v>
      </c>
      <c r="K56" s="155"/>
      <c r="L56" s="160"/>
    </row>
    <row r="57" spans="2:12" s="8" customFormat="1" ht="19.9" customHeight="1" hidden="1">
      <c r="B57" s="161"/>
      <c r="C57" s="162"/>
      <c r="D57" s="163" t="s">
        <v>85</v>
      </c>
      <c r="E57" s="164"/>
      <c r="F57" s="164"/>
      <c r="G57" s="164"/>
      <c r="H57" s="164"/>
      <c r="I57" s="165"/>
      <c r="J57" s="166">
        <f>J88</f>
        <v>0</v>
      </c>
      <c r="K57" s="162"/>
      <c r="L57" s="167"/>
    </row>
    <row r="58" spans="2:12" s="8" customFormat="1" ht="19.9" customHeight="1" hidden="1">
      <c r="B58" s="161"/>
      <c r="C58" s="162"/>
      <c r="D58" s="163" t="s">
        <v>86</v>
      </c>
      <c r="E58" s="164"/>
      <c r="F58" s="164"/>
      <c r="G58" s="164"/>
      <c r="H58" s="164"/>
      <c r="I58" s="165"/>
      <c r="J58" s="166">
        <f>J91</f>
        <v>0</v>
      </c>
      <c r="K58" s="162"/>
      <c r="L58" s="167"/>
    </row>
    <row r="59" spans="2:12" s="8" customFormat="1" ht="19.9" customHeight="1" hidden="1">
      <c r="B59" s="161"/>
      <c r="C59" s="162"/>
      <c r="D59" s="163" t="s">
        <v>87</v>
      </c>
      <c r="E59" s="164"/>
      <c r="F59" s="164"/>
      <c r="G59" s="164"/>
      <c r="H59" s="164"/>
      <c r="I59" s="165"/>
      <c r="J59" s="166">
        <f>J97</f>
        <v>0</v>
      </c>
      <c r="K59" s="162"/>
      <c r="L59" s="167"/>
    </row>
    <row r="60" spans="2:12" s="7" customFormat="1" ht="24.95" customHeight="1" hidden="1">
      <c r="B60" s="154"/>
      <c r="C60" s="155"/>
      <c r="D60" s="156" t="s">
        <v>88</v>
      </c>
      <c r="E60" s="157"/>
      <c r="F60" s="157"/>
      <c r="G60" s="157"/>
      <c r="H60" s="157"/>
      <c r="I60" s="158"/>
      <c r="J60" s="159">
        <f>J105</f>
        <v>0</v>
      </c>
      <c r="K60" s="155"/>
      <c r="L60" s="160"/>
    </row>
    <row r="61" spans="2:12" s="8" customFormat="1" ht="19.9" customHeight="1" hidden="1">
      <c r="B61" s="161"/>
      <c r="C61" s="162"/>
      <c r="D61" s="163" t="s">
        <v>89</v>
      </c>
      <c r="E61" s="164"/>
      <c r="F61" s="164"/>
      <c r="G61" s="164"/>
      <c r="H61" s="164"/>
      <c r="I61" s="165"/>
      <c r="J61" s="166">
        <f>J106</f>
        <v>0</v>
      </c>
      <c r="K61" s="162"/>
      <c r="L61" s="167"/>
    </row>
    <row r="62" spans="2:12" s="8" customFormat="1" ht="19.9" customHeight="1" hidden="1">
      <c r="B62" s="161"/>
      <c r="C62" s="162"/>
      <c r="D62" s="163" t="s">
        <v>90</v>
      </c>
      <c r="E62" s="164"/>
      <c r="F62" s="164"/>
      <c r="G62" s="164"/>
      <c r="H62" s="164"/>
      <c r="I62" s="165"/>
      <c r="J62" s="166">
        <f>J110</f>
        <v>0</v>
      </c>
      <c r="K62" s="162"/>
      <c r="L62" s="167"/>
    </row>
    <row r="63" spans="2:12" s="8" customFormat="1" ht="19.9" customHeight="1" hidden="1">
      <c r="B63" s="161"/>
      <c r="C63" s="162"/>
      <c r="D63" s="163" t="s">
        <v>91</v>
      </c>
      <c r="E63" s="164"/>
      <c r="F63" s="164"/>
      <c r="G63" s="164"/>
      <c r="H63" s="164"/>
      <c r="I63" s="165"/>
      <c r="J63" s="166">
        <f>J113</f>
        <v>0</v>
      </c>
      <c r="K63" s="162"/>
      <c r="L63" s="167"/>
    </row>
    <row r="64" spans="2:12" s="8" customFormat="1" ht="19.9" customHeight="1" hidden="1">
      <c r="B64" s="161"/>
      <c r="C64" s="162"/>
      <c r="D64" s="163" t="s">
        <v>92</v>
      </c>
      <c r="E64" s="164"/>
      <c r="F64" s="164"/>
      <c r="G64" s="164"/>
      <c r="H64" s="164"/>
      <c r="I64" s="165"/>
      <c r="J64" s="166">
        <f>J117</f>
        <v>0</v>
      </c>
      <c r="K64" s="162"/>
      <c r="L64" s="167"/>
    </row>
    <row r="65" spans="2:12" s="7" customFormat="1" ht="24.95" customHeight="1" hidden="1">
      <c r="B65" s="154"/>
      <c r="C65" s="155"/>
      <c r="D65" s="156" t="s">
        <v>93</v>
      </c>
      <c r="E65" s="157"/>
      <c r="F65" s="157"/>
      <c r="G65" s="157"/>
      <c r="H65" s="157"/>
      <c r="I65" s="158"/>
      <c r="J65" s="159">
        <f>J122</f>
        <v>0</v>
      </c>
      <c r="K65" s="155"/>
      <c r="L65" s="160"/>
    </row>
    <row r="66" spans="2:12" s="8" customFormat="1" ht="19.9" customHeight="1" hidden="1">
      <c r="B66" s="161"/>
      <c r="C66" s="162"/>
      <c r="D66" s="163" t="s">
        <v>94</v>
      </c>
      <c r="E66" s="164"/>
      <c r="F66" s="164"/>
      <c r="G66" s="164"/>
      <c r="H66" s="164"/>
      <c r="I66" s="165"/>
      <c r="J66" s="166">
        <f>J123</f>
        <v>0</v>
      </c>
      <c r="K66" s="162"/>
      <c r="L66" s="167"/>
    </row>
    <row r="67" spans="2:12" s="7" customFormat="1" ht="24.95" customHeight="1" hidden="1">
      <c r="B67" s="154"/>
      <c r="C67" s="155"/>
      <c r="D67" s="156" t="s">
        <v>95</v>
      </c>
      <c r="E67" s="157"/>
      <c r="F67" s="157"/>
      <c r="G67" s="157"/>
      <c r="H67" s="157"/>
      <c r="I67" s="158"/>
      <c r="J67" s="159">
        <f>J125</f>
        <v>0</v>
      </c>
      <c r="K67" s="155"/>
      <c r="L67" s="160"/>
    </row>
    <row r="68" spans="2:12" s="8" customFormat="1" ht="19.9" customHeight="1" hidden="1">
      <c r="B68" s="161"/>
      <c r="C68" s="162"/>
      <c r="D68" s="163" t="s">
        <v>96</v>
      </c>
      <c r="E68" s="164"/>
      <c r="F68" s="164"/>
      <c r="G68" s="164"/>
      <c r="H68" s="164"/>
      <c r="I68" s="165"/>
      <c r="J68" s="166">
        <f>J126</f>
        <v>0</v>
      </c>
      <c r="K68" s="162"/>
      <c r="L68" s="167"/>
    </row>
    <row r="69" spans="2:12" s="1" customFormat="1" ht="21.8" customHeight="1" hidden="1">
      <c r="B69" s="34"/>
      <c r="C69" s="35"/>
      <c r="D69" s="35"/>
      <c r="E69" s="35"/>
      <c r="F69" s="35"/>
      <c r="G69" s="35"/>
      <c r="H69" s="35"/>
      <c r="I69" s="121"/>
      <c r="J69" s="35"/>
      <c r="K69" s="35"/>
      <c r="L69" s="39"/>
    </row>
    <row r="70" spans="2:12" s="1" customFormat="1" ht="6.95" customHeight="1" hidden="1">
      <c r="B70" s="53"/>
      <c r="C70" s="54"/>
      <c r="D70" s="54"/>
      <c r="E70" s="54"/>
      <c r="F70" s="54"/>
      <c r="G70" s="54"/>
      <c r="H70" s="54"/>
      <c r="I70" s="145"/>
      <c r="J70" s="54"/>
      <c r="K70" s="54"/>
      <c r="L70" s="39"/>
    </row>
    <row r="71" ht="12" hidden="1"/>
    <row r="72" ht="12" hidden="1"/>
    <row r="73" ht="12" hidden="1"/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48"/>
      <c r="J74" s="56"/>
      <c r="K74" s="56"/>
      <c r="L74" s="39"/>
    </row>
    <row r="75" spans="2:12" s="1" customFormat="1" ht="24.95" customHeight="1">
      <c r="B75" s="34"/>
      <c r="C75" s="19" t="s">
        <v>97</v>
      </c>
      <c r="D75" s="35"/>
      <c r="E75" s="35"/>
      <c r="F75" s="35"/>
      <c r="G75" s="35"/>
      <c r="H75" s="35"/>
      <c r="I75" s="121"/>
      <c r="J75" s="35"/>
      <c r="K75" s="35"/>
      <c r="L75" s="39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21"/>
      <c r="J76" s="35"/>
      <c r="K76" s="35"/>
      <c r="L76" s="39"/>
    </row>
    <row r="77" spans="2:12" s="1" customFormat="1" ht="12" customHeight="1">
      <c r="B77" s="34"/>
      <c r="C77" s="28" t="s">
        <v>16</v>
      </c>
      <c r="D77" s="35"/>
      <c r="E77" s="35"/>
      <c r="F77" s="35"/>
      <c r="G77" s="35"/>
      <c r="H77" s="35"/>
      <c r="I77" s="121"/>
      <c r="J77" s="35"/>
      <c r="K77" s="35"/>
      <c r="L77" s="39"/>
    </row>
    <row r="78" spans="2:12" s="1" customFormat="1" ht="16.5" customHeight="1">
      <c r="B78" s="34"/>
      <c r="C78" s="35"/>
      <c r="D78" s="35"/>
      <c r="E78" s="60" t="str">
        <f>E7</f>
        <v>Zimní stadion Kutná Hora -nosná konstrukce VZT jednotky</v>
      </c>
      <c r="F78" s="35"/>
      <c r="G78" s="35"/>
      <c r="H78" s="35"/>
      <c r="I78" s="121"/>
      <c r="J78" s="35"/>
      <c r="K78" s="35"/>
      <c r="L78" s="39"/>
    </row>
    <row r="79" spans="2:12" s="1" customFormat="1" ht="6.95" customHeight="1">
      <c r="B79" s="34"/>
      <c r="C79" s="35"/>
      <c r="D79" s="35"/>
      <c r="E79" s="35"/>
      <c r="F79" s="35"/>
      <c r="G79" s="35"/>
      <c r="H79" s="35"/>
      <c r="I79" s="121"/>
      <c r="J79" s="35"/>
      <c r="K79" s="35"/>
      <c r="L79" s="39"/>
    </row>
    <row r="80" spans="2:12" s="1" customFormat="1" ht="12" customHeight="1">
      <c r="B80" s="34"/>
      <c r="C80" s="28" t="s">
        <v>20</v>
      </c>
      <c r="D80" s="35"/>
      <c r="E80" s="35"/>
      <c r="F80" s="23" t="str">
        <f>F10</f>
        <v>Kutná Hora,Pobřežní ul</v>
      </c>
      <c r="G80" s="35"/>
      <c r="H80" s="35"/>
      <c r="I80" s="123" t="s">
        <v>22</v>
      </c>
      <c r="J80" s="63" t="str">
        <f>IF(J10="","",J10)</f>
        <v>18. 12. 2019</v>
      </c>
      <c r="K80" s="35"/>
      <c r="L80" s="39"/>
    </row>
    <row r="81" spans="2:12" s="1" customFormat="1" ht="6.95" customHeight="1">
      <c r="B81" s="34"/>
      <c r="C81" s="35"/>
      <c r="D81" s="35"/>
      <c r="E81" s="35"/>
      <c r="F81" s="35"/>
      <c r="G81" s="35"/>
      <c r="H81" s="35"/>
      <c r="I81" s="121"/>
      <c r="J81" s="35"/>
      <c r="K81" s="35"/>
      <c r="L81" s="39"/>
    </row>
    <row r="82" spans="2:12" s="1" customFormat="1" ht="24.9" customHeight="1">
      <c r="B82" s="34"/>
      <c r="C82" s="28" t="s">
        <v>24</v>
      </c>
      <c r="D82" s="35"/>
      <c r="E82" s="35"/>
      <c r="F82" s="23" t="str">
        <f>E13</f>
        <v>Město K.Hora</v>
      </c>
      <c r="G82" s="35"/>
      <c r="H82" s="35"/>
      <c r="I82" s="123" t="s">
        <v>30</v>
      </c>
      <c r="J82" s="32" t="str">
        <f>E19</f>
        <v>ing Hádková, Kutnohorská stavební projekce</v>
      </c>
      <c r="K82" s="35"/>
      <c r="L82" s="39"/>
    </row>
    <row r="83" spans="2:12" s="1" customFormat="1" ht="13.65" customHeight="1">
      <c r="B83" s="34"/>
      <c r="C83" s="28" t="s">
        <v>28</v>
      </c>
      <c r="D83" s="35"/>
      <c r="E83" s="35"/>
      <c r="F83" s="23" t="str">
        <f>IF(E16="","",E16)</f>
        <v>Vyplň údaj</v>
      </c>
      <c r="G83" s="35"/>
      <c r="H83" s="35"/>
      <c r="I83" s="123" t="s">
        <v>33</v>
      </c>
      <c r="J83" s="32" t="str">
        <f>E22</f>
        <v>ing Hádková</v>
      </c>
      <c r="K83" s="35"/>
      <c r="L83" s="39"/>
    </row>
    <row r="84" spans="2:12" s="1" customFormat="1" ht="10.3" customHeight="1">
      <c r="B84" s="34"/>
      <c r="C84" s="35"/>
      <c r="D84" s="35"/>
      <c r="E84" s="35"/>
      <c r="F84" s="35"/>
      <c r="G84" s="35"/>
      <c r="H84" s="35"/>
      <c r="I84" s="121"/>
      <c r="J84" s="35"/>
      <c r="K84" s="35"/>
      <c r="L84" s="39"/>
    </row>
    <row r="85" spans="2:20" s="9" customFormat="1" ht="29.25" customHeight="1">
      <c r="B85" s="168"/>
      <c r="C85" s="169" t="s">
        <v>98</v>
      </c>
      <c r="D85" s="170" t="s">
        <v>55</v>
      </c>
      <c r="E85" s="170" t="s">
        <v>51</v>
      </c>
      <c r="F85" s="170" t="s">
        <v>52</v>
      </c>
      <c r="G85" s="170" t="s">
        <v>99</v>
      </c>
      <c r="H85" s="170" t="s">
        <v>100</v>
      </c>
      <c r="I85" s="171" t="s">
        <v>101</v>
      </c>
      <c r="J85" s="172" t="s">
        <v>81</v>
      </c>
      <c r="K85" s="173" t="s">
        <v>102</v>
      </c>
      <c r="L85" s="174"/>
      <c r="M85" s="84" t="s">
        <v>1</v>
      </c>
      <c r="N85" s="85" t="s">
        <v>40</v>
      </c>
      <c r="O85" s="85" t="s">
        <v>103</v>
      </c>
      <c r="P85" s="85" t="s">
        <v>104</v>
      </c>
      <c r="Q85" s="85" t="s">
        <v>105</v>
      </c>
      <c r="R85" s="85" t="s">
        <v>106</v>
      </c>
      <c r="S85" s="85" t="s">
        <v>107</v>
      </c>
      <c r="T85" s="86" t="s">
        <v>108</v>
      </c>
    </row>
    <row r="86" spans="2:63" s="1" customFormat="1" ht="22.8" customHeight="1">
      <c r="B86" s="34"/>
      <c r="C86" s="91" t="s">
        <v>109</v>
      </c>
      <c r="D86" s="35"/>
      <c r="E86" s="35"/>
      <c r="F86" s="35"/>
      <c r="G86" s="35"/>
      <c r="H86" s="35"/>
      <c r="I86" s="121"/>
      <c r="J86" s="175">
        <f>BK86</f>
        <v>0</v>
      </c>
      <c r="K86" s="35"/>
      <c r="L86" s="39"/>
      <c r="M86" s="87"/>
      <c r="N86" s="88"/>
      <c r="O86" s="88"/>
      <c r="P86" s="176">
        <f>P87+P105+P122+P125</f>
        <v>0</v>
      </c>
      <c r="Q86" s="88"/>
      <c r="R86" s="176">
        <f>R87+R105+R122+R125</f>
        <v>4.38146765</v>
      </c>
      <c r="S86" s="88"/>
      <c r="T86" s="177">
        <f>T87+T105+T122+T125</f>
        <v>0.56232</v>
      </c>
      <c r="AT86" s="13" t="s">
        <v>69</v>
      </c>
      <c r="AU86" s="13" t="s">
        <v>83</v>
      </c>
      <c r="BK86" s="178">
        <f>BK87+BK105+BK122+BK125</f>
        <v>0</v>
      </c>
    </row>
    <row r="87" spans="2:63" s="10" customFormat="1" ht="25.9" customHeight="1">
      <c r="B87" s="179"/>
      <c r="C87" s="180"/>
      <c r="D87" s="181" t="s">
        <v>69</v>
      </c>
      <c r="E87" s="182" t="s">
        <v>110</v>
      </c>
      <c r="F87" s="182" t="s">
        <v>111</v>
      </c>
      <c r="G87" s="180"/>
      <c r="H87" s="180"/>
      <c r="I87" s="183"/>
      <c r="J87" s="184">
        <f>BK87</f>
        <v>0</v>
      </c>
      <c r="K87" s="180"/>
      <c r="L87" s="185"/>
      <c r="M87" s="186"/>
      <c r="N87" s="187"/>
      <c r="O87" s="187"/>
      <c r="P87" s="188">
        <f>P88+P91+P97</f>
        <v>0</v>
      </c>
      <c r="Q87" s="187"/>
      <c r="R87" s="188">
        <f>R88+R91+R97</f>
        <v>0.453908</v>
      </c>
      <c r="S87" s="187"/>
      <c r="T87" s="189">
        <f>T88+T91+T97</f>
        <v>0.53856</v>
      </c>
      <c r="AR87" s="190" t="s">
        <v>75</v>
      </c>
      <c r="AT87" s="191" t="s">
        <v>69</v>
      </c>
      <c r="AU87" s="191" t="s">
        <v>70</v>
      </c>
      <c r="AY87" s="190" t="s">
        <v>112</v>
      </c>
      <c r="BK87" s="192">
        <f>BK88+BK91+BK97</f>
        <v>0</v>
      </c>
    </row>
    <row r="88" spans="2:63" s="10" customFormat="1" ht="22.8" customHeight="1">
      <c r="B88" s="179"/>
      <c r="C88" s="180"/>
      <c r="D88" s="181" t="s">
        <v>69</v>
      </c>
      <c r="E88" s="193" t="s">
        <v>113</v>
      </c>
      <c r="F88" s="193" t="s">
        <v>114</v>
      </c>
      <c r="G88" s="180"/>
      <c r="H88" s="180"/>
      <c r="I88" s="183"/>
      <c r="J88" s="194">
        <f>BK88</f>
        <v>0</v>
      </c>
      <c r="K88" s="180"/>
      <c r="L88" s="185"/>
      <c r="M88" s="186"/>
      <c r="N88" s="187"/>
      <c r="O88" s="187"/>
      <c r="P88" s="188">
        <f>SUM(P89:P90)</f>
        <v>0</v>
      </c>
      <c r="Q88" s="187"/>
      <c r="R88" s="188">
        <f>SUM(R89:R90)</f>
        <v>0.451268</v>
      </c>
      <c r="S88" s="187"/>
      <c r="T88" s="189">
        <f>SUM(T89:T90)</f>
        <v>0</v>
      </c>
      <c r="AR88" s="190" t="s">
        <v>75</v>
      </c>
      <c r="AT88" s="191" t="s">
        <v>69</v>
      </c>
      <c r="AU88" s="191" t="s">
        <v>75</v>
      </c>
      <c r="AY88" s="190" t="s">
        <v>112</v>
      </c>
      <c r="BK88" s="192">
        <f>SUM(BK89:BK90)</f>
        <v>0</v>
      </c>
    </row>
    <row r="89" spans="2:65" s="1" customFormat="1" ht="16.5" customHeight="1">
      <c r="B89" s="34"/>
      <c r="C89" s="195" t="s">
        <v>115</v>
      </c>
      <c r="D89" s="195" t="s">
        <v>116</v>
      </c>
      <c r="E89" s="196" t="s">
        <v>117</v>
      </c>
      <c r="F89" s="197" t="s">
        <v>118</v>
      </c>
      <c r="G89" s="198" t="s">
        <v>119</v>
      </c>
      <c r="H89" s="199">
        <v>0.2</v>
      </c>
      <c r="I89" s="200"/>
      <c r="J89" s="201">
        <f>ROUND(I89*H89,2)</f>
        <v>0</v>
      </c>
      <c r="K89" s="197" t="s">
        <v>120</v>
      </c>
      <c r="L89" s="39"/>
      <c r="M89" s="202" t="s">
        <v>1</v>
      </c>
      <c r="N89" s="203" t="s">
        <v>41</v>
      </c>
      <c r="O89" s="75"/>
      <c r="P89" s="204">
        <f>O89*H89</f>
        <v>0</v>
      </c>
      <c r="Q89" s="204">
        <v>2.25634</v>
      </c>
      <c r="R89" s="204">
        <f>Q89*H89</f>
        <v>0.451268</v>
      </c>
      <c r="S89" s="204">
        <v>0</v>
      </c>
      <c r="T89" s="205">
        <f>S89*H89</f>
        <v>0</v>
      </c>
      <c r="AR89" s="13" t="s">
        <v>121</v>
      </c>
      <c r="AT89" s="13" t="s">
        <v>116</v>
      </c>
      <c r="AU89" s="13" t="s">
        <v>77</v>
      </c>
      <c r="AY89" s="13" t="s">
        <v>112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3" t="s">
        <v>75</v>
      </c>
      <c r="BK89" s="206">
        <f>ROUND(I89*H89,2)</f>
        <v>0</v>
      </c>
      <c r="BL89" s="13" t="s">
        <v>121</v>
      </c>
      <c r="BM89" s="13" t="s">
        <v>122</v>
      </c>
    </row>
    <row r="90" spans="2:51" s="11" customFormat="1" ht="12">
      <c r="B90" s="207"/>
      <c r="C90" s="208"/>
      <c r="D90" s="209" t="s">
        <v>123</v>
      </c>
      <c r="E90" s="210" t="s">
        <v>1</v>
      </c>
      <c r="F90" s="211" t="s">
        <v>124</v>
      </c>
      <c r="G90" s="208"/>
      <c r="H90" s="212">
        <v>0.2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123</v>
      </c>
      <c r="AU90" s="218" t="s">
        <v>77</v>
      </c>
      <c r="AV90" s="11" t="s">
        <v>77</v>
      </c>
      <c r="AW90" s="11" t="s">
        <v>32</v>
      </c>
      <c r="AX90" s="11" t="s">
        <v>75</v>
      </c>
      <c r="AY90" s="218" t="s">
        <v>112</v>
      </c>
    </row>
    <row r="91" spans="2:63" s="10" customFormat="1" ht="22.8" customHeight="1">
      <c r="B91" s="179"/>
      <c r="C91" s="180"/>
      <c r="D91" s="181" t="s">
        <v>69</v>
      </c>
      <c r="E91" s="193" t="s">
        <v>125</v>
      </c>
      <c r="F91" s="193" t="s">
        <v>126</v>
      </c>
      <c r="G91" s="180"/>
      <c r="H91" s="180"/>
      <c r="I91" s="183"/>
      <c r="J91" s="194">
        <f>BK91</f>
        <v>0</v>
      </c>
      <c r="K91" s="180"/>
      <c r="L91" s="185"/>
      <c r="M91" s="186"/>
      <c r="N91" s="187"/>
      <c r="O91" s="187"/>
      <c r="P91" s="188">
        <f>SUM(P92:P96)</f>
        <v>0</v>
      </c>
      <c r="Q91" s="187"/>
      <c r="R91" s="188">
        <f>SUM(R92:R96)</f>
        <v>0.00264</v>
      </c>
      <c r="S91" s="187"/>
      <c r="T91" s="189">
        <f>SUM(T92:T96)</f>
        <v>0.53856</v>
      </c>
      <c r="AR91" s="190" t="s">
        <v>75</v>
      </c>
      <c r="AT91" s="191" t="s">
        <v>69</v>
      </c>
      <c r="AU91" s="191" t="s">
        <v>75</v>
      </c>
      <c r="AY91" s="190" t="s">
        <v>112</v>
      </c>
      <c r="BK91" s="192">
        <f>SUM(BK92:BK96)</f>
        <v>0</v>
      </c>
    </row>
    <row r="92" spans="2:65" s="1" customFormat="1" ht="22.5" customHeight="1">
      <c r="B92" s="34"/>
      <c r="C92" s="195" t="s">
        <v>127</v>
      </c>
      <c r="D92" s="195" t="s">
        <v>116</v>
      </c>
      <c r="E92" s="196" t="s">
        <v>128</v>
      </c>
      <c r="F92" s="197" t="s">
        <v>129</v>
      </c>
      <c r="G92" s="198" t="s">
        <v>130</v>
      </c>
      <c r="H92" s="199">
        <v>8</v>
      </c>
      <c r="I92" s="200"/>
      <c r="J92" s="201">
        <f>ROUND(I92*H92,2)</f>
        <v>0</v>
      </c>
      <c r="K92" s="197" t="s">
        <v>120</v>
      </c>
      <c r="L92" s="39"/>
      <c r="M92" s="202" t="s">
        <v>1</v>
      </c>
      <c r="N92" s="203" t="s">
        <v>41</v>
      </c>
      <c r="O92" s="75"/>
      <c r="P92" s="204">
        <f>O92*H92</f>
        <v>0</v>
      </c>
      <c r="Q92" s="204">
        <v>4E-05</v>
      </c>
      <c r="R92" s="204">
        <f>Q92*H92</f>
        <v>0.00032</v>
      </c>
      <c r="S92" s="204">
        <v>0</v>
      </c>
      <c r="T92" s="205">
        <f>S92*H92</f>
        <v>0</v>
      </c>
      <c r="AR92" s="13" t="s">
        <v>121</v>
      </c>
      <c r="AT92" s="13" t="s">
        <v>116</v>
      </c>
      <c r="AU92" s="13" t="s">
        <v>77</v>
      </c>
      <c r="AY92" s="13" t="s">
        <v>112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3" t="s">
        <v>75</v>
      </c>
      <c r="BK92" s="206">
        <f>ROUND(I92*H92,2)</f>
        <v>0</v>
      </c>
      <c r="BL92" s="13" t="s">
        <v>121</v>
      </c>
      <c r="BM92" s="13" t="s">
        <v>131</v>
      </c>
    </row>
    <row r="93" spans="2:65" s="1" customFormat="1" ht="16.5" customHeight="1">
      <c r="B93" s="34"/>
      <c r="C93" s="195" t="s">
        <v>132</v>
      </c>
      <c r="D93" s="195" t="s">
        <v>116</v>
      </c>
      <c r="E93" s="196" t="s">
        <v>133</v>
      </c>
      <c r="F93" s="197" t="s">
        <v>134</v>
      </c>
      <c r="G93" s="198" t="s">
        <v>130</v>
      </c>
      <c r="H93" s="199">
        <v>8</v>
      </c>
      <c r="I93" s="200"/>
      <c r="J93" s="201">
        <f>ROUND(I93*H93,2)</f>
        <v>0</v>
      </c>
      <c r="K93" s="197" t="s">
        <v>120</v>
      </c>
      <c r="L93" s="39"/>
      <c r="M93" s="202" t="s">
        <v>1</v>
      </c>
      <c r="N93" s="203" t="s">
        <v>41</v>
      </c>
      <c r="O93" s="75"/>
      <c r="P93" s="204">
        <f>O93*H93</f>
        <v>0</v>
      </c>
      <c r="Q93" s="204">
        <v>0.00029</v>
      </c>
      <c r="R93" s="204">
        <f>Q93*H93</f>
        <v>0.00232</v>
      </c>
      <c r="S93" s="204">
        <v>0</v>
      </c>
      <c r="T93" s="205">
        <f>S93*H93</f>
        <v>0</v>
      </c>
      <c r="AR93" s="13" t="s">
        <v>121</v>
      </c>
      <c r="AT93" s="13" t="s">
        <v>116</v>
      </c>
      <c r="AU93" s="13" t="s">
        <v>77</v>
      </c>
      <c r="AY93" s="13" t="s">
        <v>112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3" t="s">
        <v>75</v>
      </c>
      <c r="BK93" s="206">
        <f>ROUND(I93*H93,2)</f>
        <v>0</v>
      </c>
      <c r="BL93" s="13" t="s">
        <v>121</v>
      </c>
      <c r="BM93" s="13" t="s">
        <v>135</v>
      </c>
    </row>
    <row r="94" spans="2:65" s="1" customFormat="1" ht="16.5" customHeight="1">
      <c r="B94" s="34"/>
      <c r="C94" s="195" t="s">
        <v>136</v>
      </c>
      <c r="D94" s="195" t="s">
        <v>116</v>
      </c>
      <c r="E94" s="196" t="s">
        <v>137</v>
      </c>
      <c r="F94" s="197" t="s">
        <v>138</v>
      </c>
      <c r="G94" s="198" t="s">
        <v>119</v>
      </c>
      <c r="H94" s="199">
        <v>0.24</v>
      </c>
      <c r="I94" s="200"/>
      <c r="J94" s="201">
        <f>ROUND(I94*H94,2)</f>
        <v>0</v>
      </c>
      <c r="K94" s="197" t="s">
        <v>120</v>
      </c>
      <c r="L94" s="39"/>
      <c r="M94" s="202" t="s">
        <v>1</v>
      </c>
      <c r="N94" s="203" t="s">
        <v>41</v>
      </c>
      <c r="O94" s="75"/>
      <c r="P94" s="204">
        <f>O94*H94</f>
        <v>0</v>
      </c>
      <c r="Q94" s="204">
        <v>0</v>
      </c>
      <c r="R94" s="204">
        <f>Q94*H94</f>
        <v>0</v>
      </c>
      <c r="S94" s="204">
        <v>2.2</v>
      </c>
      <c r="T94" s="205">
        <f>S94*H94</f>
        <v>0.528</v>
      </c>
      <c r="AR94" s="13" t="s">
        <v>121</v>
      </c>
      <c r="AT94" s="13" t="s">
        <v>116</v>
      </c>
      <c r="AU94" s="13" t="s">
        <v>77</v>
      </c>
      <c r="AY94" s="13" t="s">
        <v>112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3" t="s">
        <v>75</v>
      </c>
      <c r="BK94" s="206">
        <f>ROUND(I94*H94,2)</f>
        <v>0</v>
      </c>
      <c r="BL94" s="13" t="s">
        <v>121</v>
      </c>
      <c r="BM94" s="13" t="s">
        <v>139</v>
      </c>
    </row>
    <row r="95" spans="2:51" s="11" customFormat="1" ht="12">
      <c r="B95" s="207"/>
      <c r="C95" s="208"/>
      <c r="D95" s="209" t="s">
        <v>123</v>
      </c>
      <c r="E95" s="210" t="s">
        <v>1</v>
      </c>
      <c r="F95" s="211" t="s">
        <v>140</v>
      </c>
      <c r="G95" s="208"/>
      <c r="H95" s="212">
        <v>0.24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123</v>
      </c>
      <c r="AU95" s="218" t="s">
        <v>77</v>
      </c>
      <c r="AV95" s="11" t="s">
        <v>77</v>
      </c>
      <c r="AW95" s="11" t="s">
        <v>32</v>
      </c>
      <c r="AX95" s="11" t="s">
        <v>75</v>
      </c>
      <c r="AY95" s="218" t="s">
        <v>112</v>
      </c>
    </row>
    <row r="96" spans="2:65" s="1" customFormat="1" ht="16.5" customHeight="1">
      <c r="B96" s="34"/>
      <c r="C96" s="195" t="s">
        <v>141</v>
      </c>
      <c r="D96" s="195" t="s">
        <v>116</v>
      </c>
      <c r="E96" s="196" t="s">
        <v>142</v>
      </c>
      <c r="F96" s="197" t="s">
        <v>143</v>
      </c>
      <c r="G96" s="198" t="s">
        <v>119</v>
      </c>
      <c r="H96" s="199">
        <v>0.24</v>
      </c>
      <c r="I96" s="200"/>
      <c r="J96" s="201">
        <f>ROUND(I96*H96,2)</f>
        <v>0</v>
      </c>
      <c r="K96" s="197" t="s">
        <v>120</v>
      </c>
      <c r="L96" s="39"/>
      <c r="M96" s="202" t="s">
        <v>1</v>
      </c>
      <c r="N96" s="203" t="s">
        <v>41</v>
      </c>
      <c r="O96" s="75"/>
      <c r="P96" s="204">
        <f>O96*H96</f>
        <v>0</v>
      </c>
      <c r="Q96" s="204">
        <v>0</v>
      </c>
      <c r="R96" s="204">
        <f>Q96*H96</f>
        <v>0</v>
      </c>
      <c r="S96" s="204">
        <v>0.044</v>
      </c>
      <c r="T96" s="205">
        <f>S96*H96</f>
        <v>0.010559999999999998</v>
      </c>
      <c r="AR96" s="13" t="s">
        <v>121</v>
      </c>
      <c r="AT96" s="13" t="s">
        <v>116</v>
      </c>
      <c r="AU96" s="13" t="s">
        <v>77</v>
      </c>
      <c r="AY96" s="13" t="s">
        <v>112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3" t="s">
        <v>75</v>
      </c>
      <c r="BK96" s="206">
        <f>ROUND(I96*H96,2)</f>
        <v>0</v>
      </c>
      <c r="BL96" s="13" t="s">
        <v>121</v>
      </c>
      <c r="BM96" s="13" t="s">
        <v>144</v>
      </c>
    </row>
    <row r="97" spans="2:63" s="10" customFormat="1" ht="22.8" customHeight="1">
      <c r="B97" s="179"/>
      <c r="C97" s="180"/>
      <c r="D97" s="181" t="s">
        <v>69</v>
      </c>
      <c r="E97" s="193" t="s">
        <v>145</v>
      </c>
      <c r="F97" s="193" t="s">
        <v>146</v>
      </c>
      <c r="G97" s="180"/>
      <c r="H97" s="180"/>
      <c r="I97" s="183"/>
      <c r="J97" s="194">
        <f>BK97</f>
        <v>0</v>
      </c>
      <c r="K97" s="180"/>
      <c r="L97" s="185"/>
      <c r="M97" s="186"/>
      <c r="N97" s="187"/>
      <c r="O97" s="187"/>
      <c r="P97" s="188">
        <f>SUM(P98:P104)</f>
        <v>0</v>
      </c>
      <c r="Q97" s="187"/>
      <c r="R97" s="188">
        <f>SUM(R98:R104)</f>
        <v>0</v>
      </c>
      <c r="S97" s="187"/>
      <c r="T97" s="189">
        <f>SUM(T98:T104)</f>
        <v>0</v>
      </c>
      <c r="AR97" s="190" t="s">
        <v>75</v>
      </c>
      <c r="AT97" s="191" t="s">
        <v>69</v>
      </c>
      <c r="AU97" s="191" t="s">
        <v>75</v>
      </c>
      <c r="AY97" s="190" t="s">
        <v>112</v>
      </c>
      <c r="BK97" s="192">
        <f>SUM(BK98:BK104)</f>
        <v>0</v>
      </c>
    </row>
    <row r="98" spans="2:65" s="1" customFormat="1" ht="22.5" customHeight="1">
      <c r="B98" s="34"/>
      <c r="C98" s="195" t="s">
        <v>147</v>
      </c>
      <c r="D98" s="195" t="s">
        <v>116</v>
      </c>
      <c r="E98" s="196" t="s">
        <v>148</v>
      </c>
      <c r="F98" s="197" t="s">
        <v>149</v>
      </c>
      <c r="G98" s="198" t="s">
        <v>150</v>
      </c>
      <c r="H98" s="199">
        <v>0.562</v>
      </c>
      <c r="I98" s="200"/>
      <c r="J98" s="201">
        <f>ROUND(I98*H98,2)</f>
        <v>0</v>
      </c>
      <c r="K98" s="197" t="s">
        <v>120</v>
      </c>
      <c r="L98" s="39"/>
      <c r="M98" s="202" t="s">
        <v>1</v>
      </c>
      <c r="N98" s="203" t="s">
        <v>41</v>
      </c>
      <c r="O98" s="75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AR98" s="13" t="s">
        <v>121</v>
      </c>
      <c r="AT98" s="13" t="s">
        <v>116</v>
      </c>
      <c r="AU98" s="13" t="s">
        <v>77</v>
      </c>
      <c r="AY98" s="13" t="s">
        <v>112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3" t="s">
        <v>75</v>
      </c>
      <c r="BK98" s="206">
        <f>ROUND(I98*H98,2)</f>
        <v>0</v>
      </c>
      <c r="BL98" s="13" t="s">
        <v>121</v>
      </c>
      <c r="BM98" s="13" t="s">
        <v>151</v>
      </c>
    </row>
    <row r="99" spans="2:65" s="1" customFormat="1" ht="22.5" customHeight="1">
      <c r="B99" s="34"/>
      <c r="C99" s="195" t="s">
        <v>152</v>
      </c>
      <c r="D99" s="195" t="s">
        <v>116</v>
      </c>
      <c r="E99" s="196" t="s">
        <v>153</v>
      </c>
      <c r="F99" s="197" t="s">
        <v>154</v>
      </c>
      <c r="G99" s="198" t="s">
        <v>150</v>
      </c>
      <c r="H99" s="199">
        <v>5.62</v>
      </c>
      <c r="I99" s="200"/>
      <c r="J99" s="201">
        <f>ROUND(I99*H99,2)</f>
        <v>0</v>
      </c>
      <c r="K99" s="197" t="s">
        <v>120</v>
      </c>
      <c r="L99" s="39"/>
      <c r="M99" s="202" t="s">
        <v>1</v>
      </c>
      <c r="N99" s="203" t="s">
        <v>41</v>
      </c>
      <c r="O99" s="75"/>
      <c r="P99" s="204">
        <f>O99*H99</f>
        <v>0</v>
      </c>
      <c r="Q99" s="204">
        <v>0</v>
      </c>
      <c r="R99" s="204">
        <f>Q99*H99</f>
        <v>0</v>
      </c>
      <c r="S99" s="204">
        <v>0</v>
      </c>
      <c r="T99" s="205">
        <f>S99*H99</f>
        <v>0</v>
      </c>
      <c r="AR99" s="13" t="s">
        <v>121</v>
      </c>
      <c r="AT99" s="13" t="s">
        <v>116</v>
      </c>
      <c r="AU99" s="13" t="s">
        <v>77</v>
      </c>
      <c r="AY99" s="13" t="s">
        <v>112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3" t="s">
        <v>75</v>
      </c>
      <c r="BK99" s="206">
        <f>ROUND(I99*H99,2)</f>
        <v>0</v>
      </c>
      <c r="BL99" s="13" t="s">
        <v>121</v>
      </c>
      <c r="BM99" s="13" t="s">
        <v>155</v>
      </c>
    </row>
    <row r="100" spans="2:51" s="11" customFormat="1" ht="12">
      <c r="B100" s="207"/>
      <c r="C100" s="208"/>
      <c r="D100" s="209" t="s">
        <v>123</v>
      </c>
      <c r="E100" s="208"/>
      <c r="F100" s="211" t="s">
        <v>156</v>
      </c>
      <c r="G100" s="208"/>
      <c r="H100" s="212">
        <v>5.62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123</v>
      </c>
      <c r="AU100" s="218" t="s">
        <v>77</v>
      </c>
      <c r="AV100" s="11" t="s">
        <v>77</v>
      </c>
      <c r="AW100" s="11" t="s">
        <v>4</v>
      </c>
      <c r="AX100" s="11" t="s">
        <v>75</v>
      </c>
      <c r="AY100" s="218" t="s">
        <v>112</v>
      </c>
    </row>
    <row r="101" spans="2:65" s="1" customFormat="1" ht="16.5" customHeight="1">
      <c r="B101" s="34"/>
      <c r="C101" s="195" t="s">
        <v>8</v>
      </c>
      <c r="D101" s="195" t="s">
        <v>116</v>
      </c>
      <c r="E101" s="196" t="s">
        <v>157</v>
      </c>
      <c r="F101" s="197" t="s">
        <v>158</v>
      </c>
      <c r="G101" s="198" t="s">
        <v>150</v>
      </c>
      <c r="H101" s="199">
        <v>0.562</v>
      </c>
      <c r="I101" s="200"/>
      <c r="J101" s="201">
        <f>ROUND(I101*H101,2)</f>
        <v>0</v>
      </c>
      <c r="K101" s="197" t="s">
        <v>120</v>
      </c>
      <c r="L101" s="39"/>
      <c r="M101" s="202" t="s">
        <v>1</v>
      </c>
      <c r="N101" s="203" t="s">
        <v>41</v>
      </c>
      <c r="O101" s="75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AR101" s="13" t="s">
        <v>121</v>
      </c>
      <c r="AT101" s="13" t="s">
        <v>116</v>
      </c>
      <c r="AU101" s="13" t="s">
        <v>77</v>
      </c>
      <c r="AY101" s="13" t="s">
        <v>112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3" t="s">
        <v>75</v>
      </c>
      <c r="BK101" s="206">
        <f>ROUND(I101*H101,2)</f>
        <v>0</v>
      </c>
      <c r="BL101" s="13" t="s">
        <v>121</v>
      </c>
      <c r="BM101" s="13" t="s">
        <v>159</v>
      </c>
    </row>
    <row r="102" spans="2:65" s="1" customFormat="1" ht="22.5" customHeight="1">
      <c r="B102" s="34"/>
      <c r="C102" s="195" t="s">
        <v>160</v>
      </c>
      <c r="D102" s="195" t="s">
        <v>116</v>
      </c>
      <c r="E102" s="196" t="s">
        <v>161</v>
      </c>
      <c r="F102" s="197" t="s">
        <v>162</v>
      </c>
      <c r="G102" s="198" t="s">
        <v>150</v>
      </c>
      <c r="H102" s="199">
        <v>8.43</v>
      </c>
      <c r="I102" s="200"/>
      <c r="J102" s="201">
        <f>ROUND(I102*H102,2)</f>
        <v>0</v>
      </c>
      <c r="K102" s="197" t="s">
        <v>120</v>
      </c>
      <c r="L102" s="39"/>
      <c r="M102" s="202" t="s">
        <v>1</v>
      </c>
      <c r="N102" s="203" t="s">
        <v>41</v>
      </c>
      <c r="O102" s="75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13" t="s">
        <v>121</v>
      </c>
      <c r="AT102" s="13" t="s">
        <v>116</v>
      </c>
      <c r="AU102" s="13" t="s">
        <v>77</v>
      </c>
      <c r="AY102" s="13" t="s">
        <v>112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3" t="s">
        <v>75</v>
      </c>
      <c r="BK102" s="206">
        <f>ROUND(I102*H102,2)</f>
        <v>0</v>
      </c>
      <c r="BL102" s="13" t="s">
        <v>121</v>
      </c>
      <c r="BM102" s="13" t="s">
        <v>163</v>
      </c>
    </row>
    <row r="103" spans="2:51" s="11" customFormat="1" ht="12">
      <c r="B103" s="207"/>
      <c r="C103" s="208"/>
      <c r="D103" s="209" t="s">
        <v>123</v>
      </c>
      <c r="E103" s="208"/>
      <c r="F103" s="211" t="s">
        <v>164</v>
      </c>
      <c r="G103" s="208"/>
      <c r="H103" s="212">
        <v>8.43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123</v>
      </c>
      <c r="AU103" s="218" t="s">
        <v>77</v>
      </c>
      <c r="AV103" s="11" t="s">
        <v>77</v>
      </c>
      <c r="AW103" s="11" t="s">
        <v>4</v>
      </c>
      <c r="AX103" s="11" t="s">
        <v>75</v>
      </c>
      <c r="AY103" s="218" t="s">
        <v>112</v>
      </c>
    </row>
    <row r="104" spans="2:65" s="1" customFormat="1" ht="22.5" customHeight="1">
      <c r="B104" s="34"/>
      <c r="C104" s="195" t="s">
        <v>165</v>
      </c>
      <c r="D104" s="195" t="s">
        <v>116</v>
      </c>
      <c r="E104" s="196" t="s">
        <v>166</v>
      </c>
      <c r="F104" s="197" t="s">
        <v>167</v>
      </c>
      <c r="G104" s="198" t="s">
        <v>150</v>
      </c>
      <c r="H104" s="199">
        <v>0.562</v>
      </c>
      <c r="I104" s="200"/>
      <c r="J104" s="201">
        <f>ROUND(I104*H104,2)</f>
        <v>0</v>
      </c>
      <c r="K104" s="197" t="s">
        <v>120</v>
      </c>
      <c r="L104" s="39"/>
      <c r="M104" s="202" t="s">
        <v>1</v>
      </c>
      <c r="N104" s="203" t="s">
        <v>41</v>
      </c>
      <c r="O104" s="75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AR104" s="13" t="s">
        <v>121</v>
      </c>
      <c r="AT104" s="13" t="s">
        <v>116</v>
      </c>
      <c r="AU104" s="13" t="s">
        <v>77</v>
      </c>
      <c r="AY104" s="13" t="s">
        <v>112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3" t="s">
        <v>75</v>
      </c>
      <c r="BK104" s="206">
        <f>ROUND(I104*H104,2)</f>
        <v>0</v>
      </c>
      <c r="BL104" s="13" t="s">
        <v>121</v>
      </c>
      <c r="BM104" s="13" t="s">
        <v>168</v>
      </c>
    </row>
    <row r="105" spans="2:63" s="10" customFormat="1" ht="25.9" customHeight="1">
      <c r="B105" s="179"/>
      <c r="C105" s="180"/>
      <c r="D105" s="181" t="s">
        <v>69</v>
      </c>
      <c r="E105" s="182" t="s">
        <v>169</v>
      </c>
      <c r="F105" s="182" t="s">
        <v>170</v>
      </c>
      <c r="G105" s="180"/>
      <c r="H105" s="180"/>
      <c r="I105" s="183"/>
      <c r="J105" s="184">
        <f>BK105</f>
        <v>0</v>
      </c>
      <c r="K105" s="180"/>
      <c r="L105" s="185"/>
      <c r="M105" s="186"/>
      <c r="N105" s="187"/>
      <c r="O105" s="187"/>
      <c r="P105" s="188">
        <f>P106+P110+P113+P117</f>
        <v>0</v>
      </c>
      <c r="Q105" s="187"/>
      <c r="R105" s="188">
        <f>R106+R110+R113+R117</f>
        <v>0.12755965</v>
      </c>
      <c r="S105" s="187"/>
      <c r="T105" s="189">
        <f>T106+T110+T113+T117</f>
        <v>0.02376</v>
      </c>
      <c r="AR105" s="190" t="s">
        <v>77</v>
      </c>
      <c r="AT105" s="191" t="s">
        <v>69</v>
      </c>
      <c r="AU105" s="191" t="s">
        <v>70</v>
      </c>
      <c r="AY105" s="190" t="s">
        <v>112</v>
      </c>
      <c r="BK105" s="192">
        <f>BK106+BK110+BK113+BK117</f>
        <v>0</v>
      </c>
    </row>
    <row r="106" spans="2:63" s="10" customFormat="1" ht="22.8" customHeight="1">
      <c r="B106" s="179"/>
      <c r="C106" s="180"/>
      <c r="D106" s="181" t="s">
        <v>69</v>
      </c>
      <c r="E106" s="193" t="s">
        <v>171</v>
      </c>
      <c r="F106" s="193" t="s">
        <v>172</v>
      </c>
      <c r="G106" s="180"/>
      <c r="H106" s="180"/>
      <c r="I106" s="183"/>
      <c r="J106" s="194">
        <f>BK106</f>
        <v>0</v>
      </c>
      <c r="K106" s="180"/>
      <c r="L106" s="185"/>
      <c r="M106" s="186"/>
      <c r="N106" s="187"/>
      <c r="O106" s="187"/>
      <c r="P106" s="188">
        <f>SUM(P107:P109)</f>
        <v>0</v>
      </c>
      <c r="Q106" s="187"/>
      <c r="R106" s="188">
        <f>SUM(R107:R109)</f>
        <v>0.014688</v>
      </c>
      <c r="S106" s="187"/>
      <c r="T106" s="189">
        <f>SUM(T107:T109)</f>
        <v>0</v>
      </c>
      <c r="AR106" s="190" t="s">
        <v>77</v>
      </c>
      <c r="AT106" s="191" t="s">
        <v>69</v>
      </c>
      <c r="AU106" s="191" t="s">
        <v>75</v>
      </c>
      <c r="AY106" s="190" t="s">
        <v>112</v>
      </c>
      <c r="BK106" s="192">
        <f>SUM(BK107:BK109)</f>
        <v>0</v>
      </c>
    </row>
    <row r="107" spans="2:65" s="1" customFormat="1" ht="22.5" customHeight="1">
      <c r="B107" s="34"/>
      <c r="C107" s="195" t="s">
        <v>173</v>
      </c>
      <c r="D107" s="195" t="s">
        <v>116</v>
      </c>
      <c r="E107" s="196" t="s">
        <v>174</v>
      </c>
      <c r="F107" s="197" t="s">
        <v>175</v>
      </c>
      <c r="G107" s="198" t="s">
        <v>176</v>
      </c>
      <c r="H107" s="199">
        <v>4</v>
      </c>
      <c r="I107" s="200"/>
      <c r="J107" s="201">
        <f>ROUND(I107*H107,2)</f>
        <v>0</v>
      </c>
      <c r="K107" s="197" t="s">
        <v>120</v>
      </c>
      <c r="L107" s="39"/>
      <c r="M107" s="202" t="s">
        <v>1</v>
      </c>
      <c r="N107" s="203" t="s">
        <v>41</v>
      </c>
      <c r="O107" s="75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AR107" s="13" t="s">
        <v>160</v>
      </c>
      <c r="AT107" s="13" t="s">
        <v>116</v>
      </c>
      <c r="AU107" s="13" t="s">
        <v>77</v>
      </c>
      <c r="AY107" s="13" t="s">
        <v>112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3" t="s">
        <v>75</v>
      </c>
      <c r="BK107" s="206">
        <f>ROUND(I107*H107,2)</f>
        <v>0</v>
      </c>
      <c r="BL107" s="13" t="s">
        <v>160</v>
      </c>
      <c r="BM107" s="13" t="s">
        <v>177</v>
      </c>
    </row>
    <row r="108" spans="2:65" s="1" customFormat="1" ht="16.5" customHeight="1">
      <c r="B108" s="34"/>
      <c r="C108" s="219" t="s">
        <v>178</v>
      </c>
      <c r="D108" s="219" t="s">
        <v>179</v>
      </c>
      <c r="E108" s="220" t="s">
        <v>180</v>
      </c>
      <c r="F108" s="221" t="s">
        <v>181</v>
      </c>
      <c r="G108" s="222" t="s">
        <v>176</v>
      </c>
      <c r="H108" s="223">
        <v>8.16</v>
      </c>
      <c r="I108" s="224"/>
      <c r="J108" s="225">
        <f>ROUND(I108*H108,2)</f>
        <v>0</v>
      </c>
      <c r="K108" s="221" t="s">
        <v>120</v>
      </c>
      <c r="L108" s="226"/>
      <c r="M108" s="227" t="s">
        <v>1</v>
      </c>
      <c r="N108" s="228" t="s">
        <v>41</v>
      </c>
      <c r="O108" s="75"/>
      <c r="P108" s="204">
        <f>O108*H108</f>
        <v>0</v>
      </c>
      <c r="Q108" s="204">
        <v>0.0018</v>
      </c>
      <c r="R108" s="204">
        <f>Q108*H108</f>
        <v>0.014688</v>
      </c>
      <c r="S108" s="204">
        <v>0</v>
      </c>
      <c r="T108" s="205">
        <f>S108*H108</f>
        <v>0</v>
      </c>
      <c r="AR108" s="13" t="s">
        <v>182</v>
      </c>
      <c r="AT108" s="13" t="s">
        <v>179</v>
      </c>
      <c r="AU108" s="13" t="s">
        <v>77</v>
      </c>
      <c r="AY108" s="13" t="s">
        <v>112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3" t="s">
        <v>75</v>
      </c>
      <c r="BK108" s="206">
        <f>ROUND(I108*H108,2)</f>
        <v>0</v>
      </c>
      <c r="BL108" s="13" t="s">
        <v>160</v>
      </c>
      <c r="BM108" s="13" t="s">
        <v>183</v>
      </c>
    </row>
    <row r="109" spans="2:51" s="11" customFormat="1" ht="12">
      <c r="B109" s="207"/>
      <c r="C109" s="208"/>
      <c r="D109" s="209" t="s">
        <v>123</v>
      </c>
      <c r="E109" s="208"/>
      <c r="F109" s="211" t="s">
        <v>184</v>
      </c>
      <c r="G109" s="208"/>
      <c r="H109" s="212">
        <v>8.16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123</v>
      </c>
      <c r="AU109" s="218" t="s">
        <v>77</v>
      </c>
      <c r="AV109" s="11" t="s">
        <v>77</v>
      </c>
      <c r="AW109" s="11" t="s">
        <v>4</v>
      </c>
      <c r="AX109" s="11" t="s">
        <v>75</v>
      </c>
      <c r="AY109" s="218" t="s">
        <v>112</v>
      </c>
    </row>
    <row r="110" spans="2:63" s="10" customFormat="1" ht="22.8" customHeight="1">
      <c r="B110" s="179"/>
      <c r="C110" s="180"/>
      <c r="D110" s="181" t="s">
        <v>69</v>
      </c>
      <c r="E110" s="193" t="s">
        <v>185</v>
      </c>
      <c r="F110" s="193" t="s">
        <v>186</v>
      </c>
      <c r="G110" s="180"/>
      <c r="H110" s="180"/>
      <c r="I110" s="183"/>
      <c r="J110" s="194">
        <f>BK110</f>
        <v>0</v>
      </c>
      <c r="K110" s="180"/>
      <c r="L110" s="185"/>
      <c r="M110" s="186"/>
      <c r="N110" s="187"/>
      <c r="O110" s="187"/>
      <c r="P110" s="188">
        <f>SUM(P111:P112)</f>
        <v>0</v>
      </c>
      <c r="Q110" s="187"/>
      <c r="R110" s="188">
        <f>SUM(R111:R112)</f>
        <v>0.04328</v>
      </c>
      <c r="S110" s="187"/>
      <c r="T110" s="189">
        <f>SUM(T111:T112)</f>
        <v>0.02376</v>
      </c>
      <c r="AR110" s="190" t="s">
        <v>77</v>
      </c>
      <c r="AT110" s="191" t="s">
        <v>69</v>
      </c>
      <c r="AU110" s="191" t="s">
        <v>75</v>
      </c>
      <c r="AY110" s="190" t="s">
        <v>112</v>
      </c>
      <c r="BK110" s="192">
        <f>SUM(BK111:BK112)</f>
        <v>0</v>
      </c>
    </row>
    <row r="111" spans="2:65" s="1" customFormat="1" ht="16.5" customHeight="1">
      <c r="B111" s="34"/>
      <c r="C111" s="195" t="s">
        <v>187</v>
      </c>
      <c r="D111" s="195" t="s">
        <v>116</v>
      </c>
      <c r="E111" s="196" t="s">
        <v>188</v>
      </c>
      <c r="F111" s="197" t="s">
        <v>189</v>
      </c>
      <c r="G111" s="198" t="s">
        <v>176</v>
      </c>
      <c r="H111" s="199">
        <v>4</v>
      </c>
      <c r="I111" s="200"/>
      <c r="J111" s="201">
        <f>ROUND(I111*H111,2)</f>
        <v>0</v>
      </c>
      <c r="K111" s="197" t="s">
        <v>120</v>
      </c>
      <c r="L111" s="39"/>
      <c r="M111" s="202" t="s">
        <v>1</v>
      </c>
      <c r="N111" s="203" t="s">
        <v>41</v>
      </c>
      <c r="O111" s="75"/>
      <c r="P111" s="204">
        <f>O111*H111</f>
        <v>0</v>
      </c>
      <c r="Q111" s="204">
        <v>0</v>
      </c>
      <c r="R111" s="204">
        <f>Q111*H111</f>
        <v>0</v>
      </c>
      <c r="S111" s="204">
        <v>0.00594</v>
      </c>
      <c r="T111" s="205">
        <f>S111*H111</f>
        <v>0.02376</v>
      </c>
      <c r="AR111" s="13" t="s">
        <v>160</v>
      </c>
      <c r="AT111" s="13" t="s">
        <v>116</v>
      </c>
      <c r="AU111" s="13" t="s">
        <v>77</v>
      </c>
      <c r="AY111" s="13" t="s">
        <v>112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3" t="s">
        <v>75</v>
      </c>
      <c r="BK111" s="206">
        <f>ROUND(I111*H111,2)</f>
        <v>0</v>
      </c>
      <c r="BL111" s="13" t="s">
        <v>160</v>
      </c>
      <c r="BM111" s="13" t="s">
        <v>190</v>
      </c>
    </row>
    <row r="112" spans="2:65" s="1" customFormat="1" ht="16.5" customHeight="1">
      <c r="B112" s="34"/>
      <c r="C112" s="195" t="s">
        <v>191</v>
      </c>
      <c r="D112" s="195" t="s">
        <v>116</v>
      </c>
      <c r="E112" s="196" t="s">
        <v>192</v>
      </c>
      <c r="F112" s="197" t="s">
        <v>193</v>
      </c>
      <c r="G112" s="198" t="s">
        <v>176</v>
      </c>
      <c r="H112" s="199">
        <v>4</v>
      </c>
      <c r="I112" s="200"/>
      <c r="J112" s="201">
        <f>ROUND(I112*H112,2)</f>
        <v>0</v>
      </c>
      <c r="K112" s="197" t="s">
        <v>120</v>
      </c>
      <c r="L112" s="39"/>
      <c r="M112" s="202" t="s">
        <v>1</v>
      </c>
      <c r="N112" s="203" t="s">
        <v>41</v>
      </c>
      <c r="O112" s="75"/>
      <c r="P112" s="204">
        <f>O112*H112</f>
        <v>0</v>
      </c>
      <c r="Q112" s="204">
        <v>0.01082</v>
      </c>
      <c r="R112" s="204">
        <f>Q112*H112</f>
        <v>0.04328</v>
      </c>
      <c r="S112" s="204">
        <v>0</v>
      </c>
      <c r="T112" s="205">
        <f>S112*H112</f>
        <v>0</v>
      </c>
      <c r="AR112" s="13" t="s">
        <v>160</v>
      </c>
      <c r="AT112" s="13" t="s">
        <v>116</v>
      </c>
      <c r="AU112" s="13" t="s">
        <v>77</v>
      </c>
      <c r="AY112" s="13" t="s">
        <v>112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3" t="s">
        <v>75</v>
      </c>
      <c r="BK112" s="206">
        <f>ROUND(I112*H112,2)</f>
        <v>0</v>
      </c>
      <c r="BL112" s="13" t="s">
        <v>160</v>
      </c>
      <c r="BM112" s="13" t="s">
        <v>194</v>
      </c>
    </row>
    <row r="113" spans="2:63" s="10" customFormat="1" ht="22.8" customHeight="1">
      <c r="B113" s="179"/>
      <c r="C113" s="180"/>
      <c r="D113" s="181" t="s">
        <v>69</v>
      </c>
      <c r="E113" s="193" t="s">
        <v>195</v>
      </c>
      <c r="F113" s="193" t="s">
        <v>196</v>
      </c>
      <c r="G113" s="180"/>
      <c r="H113" s="180"/>
      <c r="I113" s="183"/>
      <c r="J113" s="194">
        <f>BK113</f>
        <v>0</v>
      </c>
      <c r="K113" s="180"/>
      <c r="L113" s="185"/>
      <c r="M113" s="186"/>
      <c r="N113" s="187"/>
      <c r="O113" s="187"/>
      <c r="P113" s="188">
        <f>SUM(P114:P116)</f>
        <v>0</v>
      </c>
      <c r="Q113" s="187"/>
      <c r="R113" s="188">
        <f>SUM(R114:R116)</f>
        <v>0.0010919999999999999</v>
      </c>
      <c r="S113" s="187"/>
      <c r="T113" s="189">
        <f>SUM(T114:T116)</f>
        <v>0</v>
      </c>
      <c r="AR113" s="190" t="s">
        <v>77</v>
      </c>
      <c r="AT113" s="191" t="s">
        <v>69</v>
      </c>
      <c r="AU113" s="191" t="s">
        <v>75</v>
      </c>
      <c r="AY113" s="190" t="s">
        <v>112</v>
      </c>
      <c r="BK113" s="192">
        <f>SUM(BK114:BK116)</f>
        <v>0</v>
      </c>
    </row>
    <row r="114" spans="2:65" s="1" customFormat="1" ht="22.5" customHeight="1">
      <c r="B114" s="34"/>
      <c r="C114" s="195" t="s">
        <v>197</v>
      </c>
      <c r="D114" s="195" t="s">
        <v>116</v>
      </c>
      <c r="E114" s="196" t="s">
        <v>198</v>
      </c>
      <c r="F114" s="197" t="s">
        <v>199</v>
      </c>
      <c r="G114" s="198" t="s">
        <v>200</v>
      </c>
      <c r="H114" s="199">
        <v>1.2</v>
      </c>
      <c r="I114" s="200"/>
      <c r="J114" s="201">
        <f>ROUND(I114*H114,2)</f>
        <v>0</v>
      </c>
      <c r="K114" s="197" t="s">
        <v>120</v>
      </c>
      <c r="L114" s="39"/>
      <c r="M114" s="202" t="s">
        <v>1</v>
      </c>
      <c r="N114" s="203" t="s">
        <v>41</v>
      </c>
      <c r="O114" s="75"/>
      <c r="P114" s="204">
        <f>O114*H114</f>
        <v>0</v>
      </c>
      <c r="Q114" s="204">
        <v>0.00011</v>
      </c>
      <c r="R114" s="204">
        <f>Q114*H114</f>
        <v>0.000132</v>
      </c>
      <c r="S114" s="204">
        <v>0</v>
      </c>
      <c r="T114" s="205">
        <f>S114*H114</f>
        <v>0</v>
      </c>
      <c r="AR114" s="13" t="s">
        <v>160</v>
      </c>
      <c r="AT114" s="13" t="s">
        <v>116</v>
      </c>
      <c r="AU114" s="13" t="s">
        <v>77</v>
      </c>
      <c r="AY114" s="13" t="s">
        <v>112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3" t="s">
        <v>75</v>
      </c>
      <c r="BK114" s="206">
        <f>ROUND(I114*H114,2)</f>
        <v>0</v>
      </c>
      <c r="BL114" s="13" t="s">
        <v>160</v>
      </c>
      <c r="BM114" s="13" t="s">
        <v>201</v>
      </c>
    </row>
    <row r="115" spans="2:65" s="1" customFormat="1" ht="22.5" customHeight="1">
      <c r="B115" s="34"/>
      <c r="C115" s="195" t="s">
        <v>202</v>
      </c>
      <c r="D115" s="195" t="s">
        <v>116</v>
      </c>
      <c r="E115" s="196" t="s">
        <v>203</v>
      </c>
      <c r="F115" s="197" t="s">
        <v>204</v>
      </c>
      <c r="G115" s="198" t="s">
        <v>205</v>
      </c>
      <c r="H115" s="199">
        <v>15</v>
      </c>
      <c r="I115" s="200"/>
      <c r="J115" s="201">
        <f>ROUND(I115*H115,2)</f>
        <v>0</v>
      </c>
      <c r="K115" s="197" t="s">
        <v>120</v>
      </c>
      <c r="L115" s="39"/>
      <c r="M115" s="202" t="s">
        <v>1</v>
      </c>
      <c r="N115" s="203" t="s">
        <v>41</v>
      </c>
      <c r="O115" s="75"/>
      <c r="P115" s="204">
        <f>O115*H115</f>
        <v>0</v>
      </c>
      <c r="Q115" s="204">
        <v>6E-05</v>
      </c>
      <c r="R115" s="204">
        <f>Q115*H115</f>
        <v>0.0009</v>
      </c>
      <c r="S115" s="204">
        <v>0</v>
      </c>
      <c r="T115" s="205">
        <f>S115*H115</f>
        <v>0</v>
      </c>
      <c r="AR115" s="13" t="s">
        <v>160</v>
      </c>
      <c r="AT115" s="13" t="s">
        <v>116</v>
      </c>
      <c r="AU115" s="13" t="s">
        <v>77</v>
      </c>
      <c r="AY115" s="13" t="s">
        <v>112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3" t="s">
        <v>75</v>
      </c>
      <c r="BK115" s="206">
        <f>ROUND(I115*H115,2)</f>
        <v>0</v>
      </c>
      <c r="BL115" s="13" t="s">
        <v>160</v>
      </c>
      <c r="BM115" s="13" t="s">
        <v>206</v>
      </c>
    </row>
    <row r="116" spans="2:65" s="1" customFormat="1" ht="16.5" customHeight="1">
      <c r="B116" s="34"/>
      <c r="C116" s="195" t="s">
        <v>207</v>
      </c>
      <c r="D116" s="195" t="s">
        <v>116</v>
      </c>
      <c r="E116" s="196" t="s">
        <v>208</v>
      </c>
      <c r="F116" s="197" t="s">
        <v>209</v>
      </c>
      <c r="G116" s="198" t="s">
        <v>210</v>
      </c>
      <c r="H116" s="199">
        <v>1</v>
      </c>
      <c r="I116" s="200"/>
      <c r="J116" s="201">
        <f>ROUND(I116*H116,2)</f>
        <v>0</v>
      </c>
      <c r="K116" s="197" t="s">
        <v>1</v>
      </c>
      <c r="L116" s="39"/>
      <c r="M116" s="202" t="s">
        <v>1</v>
      </c>
      <c r="N116" s="203" t="s">
        <v>41</v>
      </c>
      <c r="O116" s="75"/>
      <c r="P116" s="204">
        <f>O116*H116</f>
        <v>0</v>
      </c>
      <c r="Q116" s="204">
        <v>6E-05</v>
      </c>
      <c r="R116" s="204">
        <f>Q116*H116</f>
        <v>6E-05</v>
      </c>
      <c r="S116" s="204">
        <v>0</v>
      </c>
      <c r="T116" s="205">
        <f>S116*H116</f>
        <v>0</v>
      </c>
      <c r="AR116" s="13" t="s">
        <v>160</v>
      </c>
      <c r="AT116" s="13" t="s">
        <v>116</v>
      </c>
      <c r="AU116" s="13" t="s">
        <v>77</v>
      </c>
      <c r="AY116" s="13" t="s">
        <v>112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3" t="s">
        <v>75</v>
      </c>
      <c r="BK116" s="206">
        <f>ROUND(I116*H116,2)</f>
        <v>0</v>
      </c>
      <c r="BL116" s="13" t="s">
        <v>160</v>
      </c>
      <c r="BM116" s="13" t="s">
        <v>211</v>
      </c>
    </row>
    <row r="117" spans="2:63" s="10" customFormat="1" ht="22.8" customHeight="1">
      <c r="B117" s="179"/>
      <c r="C117" s="180"/>
      <c r="D117" s="181" t="s">
        <v>69</v>
      </c>
      <c r="E117" s="193" t="s">
        <v>212</v>
      </c>
      <c r="F117" s="193" t="s">
        <v>213</v>
      </c>
      <c r="G117" s="180"/>
      <c r="H117" s="180"/>
      <c r="I117" s="183"/>
      <c r="J117" s="194">
        <f>BK117</f>
        <v>0</v>
      </c>
      <c r="K117" s="180"/>
      <c r="L117" s="185"/>
      <c r="M117" s="186"/>
      <c r="N117" s="187"/>
      <c r="O117" s="187"/>
      <c r="P117" s="188">
        <f>SUM(P118:P121)</f>
        <v>0</v>
      </c>
      <c r="Q117" s="187"/>
      <c r="R117" s="188">
        <f>SUM(R118:R121)</f>
        <v>0.06849965</v>
      </c>
      <c r="S117" s="187"/>
      <c r="T117" s="189">
        <f>SUM(T118:T121)</f>
        <v>0</v>
      </c>
      <c r="AR117" s="190" t="s">
        <v>77</v>
      </c>
      <c r="AT117" s="191" t="s">
        <v>69</v>
      </c>
      <c r="AU117" s="191" t="s">
        <v>75</v>
      </c>
      <c r="AY117" s="190" t="s">
        <v>112</v>
      </c>
      <c r="BK117" s="192">
        <f>SUM(BK118:BK121)</f>
        <v>0</v>
      </c>
    </row>
    <row r="118" spans="2:65" s="1" customFormat="1" ht="16.5" customHeight="1">
      <c r="B118" s="34"/>
      <c r="C118" s="195" t="s">
        <v>214</v>
      </c>
      <c r="D118" s="195" t="s">
        <v>116</v>
      </c>
      <c r="E118" s="196" t="s">
        <v>215</v>
      </c>
      <c r="F118" s="197" t="s">
        <v>216</v>
      </c>
      <c r="G118" s="198" t="s">
        <v>176</v>
      </c>
      <c r="H118" s="199">
        <v>201.545</v>
      </c>
      <c r="I118" s="200"/>
      <c r="J118" s="201">
        <f>ROUND(I118*H118,2)</f>
        <v>0</v>
      </c>
      <c r="K118" s="197" t="s">
        <v>120</v>
      </c>
      <c r="L118" s="39"/>
      <c r="M118" s="202" t="s">
        <v>1</v>
      </c>
      <c r="N118" s="203" t="s">
        <v>41</v>
      </c>
      <c r="O118" s="75"/>
      <c r="P118" s="204">
        <f>O118*H118</f>
        <v>0</v>
      </c>
      <c r="Q118" s="204">
        <v>7E-05</v>
      </c>
      <c r="R118" s="204">
        <f>Q118*H118</f>
        <v>0.014108149999999998</v>
      </c>
      <c r="S118" s="204">
        <v>0</v>
      </c>
      <c r="T118" s="205">
        <f>S118*H118</f>
        <v>0</v>
      </c>
      <c r="AR118" s="13" t="s">
        <v>160</v>
      </c>
      <c r="AT118" s="13" t="s">
        <v>116</v>
      </c>
      <c r="AU118" s="13" t="s">
        <v>77</v>
      </c>
      <c r="AY118" s="13" t="s">
        <v>112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3" t="s">
        <v>75</v>
      </c>
      <c r="BK118" s="206">
        <f>ROUND(I118*H118,2)</f>
        <v>0</v>
      </c>
      <c r="BL118" s="13" t="s">
        <v>160</v>
      </c>
      <c r="BM118" s="13" t="s">
        <v>217</v>
      </c>
    </row>
    <row r="119" spans="2:51" s="11" customFormat="1" ht="12">
      <c r="B119" s="207"/>
      <c r="C119" s="208"/>
      <c r="D119" s="209" t="s">
        <v>123</v>
      </c>
      <c r="E119" s="210" t="s">
        <v>1</v>
      </c>
      <c r="F119" s="211" t="s">
        <v>218</v>
      </c>
      <c r="G119" s="208"/>
      <c r="H119" s="212">
        <v>201.545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123</v>
      </c>
      <c r="AU119" s="218" t="s">
        <v>77</v>
      </c>
      <c r="AV119" s="11" t="s">
        <v>77</v>
      </c>
      <c r="AW119" s="11" t="s">
        <v>32</v>
      </c>
      <c r="AX119" s="11" t="s">
        <v>75</v>
      </c>
      <c r="AY119" s="218" t="s">
        <v>112</v>
      </c>
    </row>
    <row r="120" spans="2:65" s="1" customFormat="1" ht="16.5" customHeight="1">
      <c r="B120" s="34"/>
      <c r="C120" s="195" t="s">
        <v>219</v>
      </c>
      <c r="D120" s="195" t="s">
        <v>116</v>
      </c>
      <c r="E120" s="196" t="s">
        <v>220</v>
      </c>
      <c r="F120" s="197" t="s">
        <v>221</v>
      </c>
      <c r="G120" s="198" t="s">
        <v>176</v>
      </c>
      <c r="H120" s="199">
        <v>201.45</v>
      </c>
      <c r="I120" s="200"/>
      <c r="J120" s="201">
        <f>ROUND(I120*H120,2)</f>
        <v>0</v>
      </c>
      <c r="K120" s="197" t="s">
        <v>120</v>
      </c>
      <c r="L120" s="39"/>
      <c r="M120" s="202" t="s">
        <v>1</v>
      </c>
      <c r="N120" s="203" t="s">
        <v>41</v>
      </c>
      <c r="O120" s="75"/>
      <c r="P120" s="204">
        <f>O120*H120</f>
        <v>0</v>
      </c>
      <c r="Q120" s="204">
        <v>0.00014</v>
      </c>
      <c r="R120" s="204">
        <f>Q120*H120</f>
        <v>0.028202999999999995</v>
      </c>
      <c r="S120" s="204">
        <v>0</v>
      </c>
      <c r="T120" s="205">
        <f>S120*H120</f>
        <v>0</v>
      </c>
      <c r="AR120" s="13" t="s">
        <v>160</v>
      </c>
      <c r="AT120" s="13" t="s">
        <v>116</v>
      </c>
      <c r="AU120" s="13" t="s">
        <v>77</v>
      </c>
      <c r="AY120" s="13" t="s">
        <v>112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3" t="s">
        <v>75</v>
      </c>
      <c r="BK120" s="206">
        <f>ROUND(I120*H120,2)</f>
        <v>0</v>
      </c>
      <c r="BL120" s="13" t="s">
        <v>160</v>
      </c>
      <c r="BM120" s="13" t="s">
        <v>222</v>
      </c>
    </row>
    <row r="121" spans="2:65" s="1" customFormat="1" ht="16.5" customHeight="1">
      <c r="B121" s="34"/>
      <c r="C121" s="195" t="s">
        <v>223</v>
      </c>
      <c r="D121" s="195" t="s">
        <v>116</v>
      </c>
      <c r="E121" s="196" t="s">
        <v>224</v>
      </c>
      <c r="F121" s="197" t="s">
        <v>225</v>
      </c>
      <c r="G121" s="198" t="s">
        <v>176</v>
      </c>
      <c r="H121" s="199">
        <v>201.45</v>
      </c>
      <c r="I121" s="200"/>
      <c r="J121" s="201">
        <f>ROUND(I121*H121,2)</f>
        <v>0</v>
      </c>
      <c r="K121" s="197" t="s">
        <v>120</v>
      </c>
      <c r="L121" s="39"/>
      <c r="M121" s="202" t="s">
        <v>1</v>
      </c>
      <c r="N121" s="203" t="s">
        <v>41</v>
      </c>
      <c r="O121" s="75"/>
      <c r="P121" s="204">
        <f>O121*H121</f>
        <v>0</v>
      </c>
      <c r="Q121" s="204">
        <v>0.00013</v>
      </c>
      <c r="R121" s="204">
        <f>Q121*H121</f>
        <v>0.026188499999999997</v>
      </c>
      <c r="S121" s="204">
        <v>0</v>
      </c>
      <c r="T121" s="205">
        <f>S121*H121</f>
        <v>0</v>
      </c>
      <c r="AR121" s="13" t="s">
        <v>160</v>
      </c>
      <c r="AT121" s="13" t="s">
        <v>116</v>
      </c>
      <c r="AU121" s="13" t="s">
        <v>77</v>
      </c>
      <c r="AY121" s="13" t="s">
        <v>112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3" t="s">
        <v>75</v>
      </c>
      <c r="BK121" s="206">
        <f>ROUND(I121*H121,2)</f>
        <v>0</v>
      </c>
      <c r="BL121" s="13" t="s">
        <v>160</v>
      </c>
      <c r="BM121" s="13" t="s">
        <v>226</v>
      </c>
    </row>
    <row r="122" spans="2:63" s="10" customFormat="1" ht="25.9" customHeight="1">
      <c r="B122" s="179"/>
      <c r="C122" s="180"/>
      <c r="D122" s="181" t="s">
        <v>69</v>
      </c>
      <c r="E122" s="182" t="s">
        <v>179</v>
      </c>
      <c r="F122" s="182" t="s">
        <v>227</v>
      </c>
      <c r="G122" s="180"/>
      <c r="H122" s="180"/>
      <c r="I122" s="183"/>
      <c r="J122" s="184">
        <f>BK122</f>
        <v>0</v>
      </c>
      <c r="K122" s="180"/>
      <c r="L122" s="185"/>
      <c r="M122" s="186"/>
      <c r="N122" s="187"/>
      <c r="O122" s="187"/>
      <c r="P122" s="188">
        <f>P123</f>
        <v>0</v>
      </c>
      <c r="Q122" s="187"/>
      <c r="R122" s="188">
        <f>R123</f>
        <v>3.8000000000000003</v>
      </c>
      <c r="S122" s="187"/>
      <c r="T122" s="189">
        <f>T123</f>
        <v>0</v>
      </c>
      <c r="AR122" s="190" t="s">
        <v>228</v>
      </c>
      <c r="AT122" s="191" t="s">
        <v>69</v>
      </c>
      <c r="AU122" s="191" t="s">
        <v>70</v>
      </c>
      <c r="AY122" s="190" t="s">
        <v>112</v>
      </c>
      <c r="BK122" s="192">
        <f>BK123</f>
        <v>0</v>
      </c>
    </row>
    <row r="123" spans="2:63" s="10" customFormat="1" ht="22.8" customHeight="1">
      <c r="B123" s="179"/>
      <c r="C123" s="180"/>
      <c r="D123" s="181" t="s">
        <v>69</v>
      </c>
      <c r="E123" s="193" t="s">
        <v>229</v>
      </c>
      <c r="F123" s="193" t="s">
        <v>230</v>
      </c>
      <c r="G123" s="180"/>
      <c r="H123" s="180"/>
      <c r="I123" s="183"/>
      <c r="J123" s="194">
        <f>BK123</f>
        <v>0</v>
      </c>
      <c r="K123" s="180"/>
      <c r="L123" s="185"/>
      <c r="M123" s="186"/>
      <c r="N123" s="187"/>
      <c r="O123" s="187"/>
      <c r="P123" s="188">
        <f>P124</f>
        <v>0</v>
      </c>
      <c r="Q123" s="187"/>
      <c r="R123" s="188">
        <f>R124</f>
        <v>3.8000000000000003</v>
      </c>
      <c r="S123" s="187"/>
      <c r="T123" s="189">
        <f>T124</f>
        <v>0</v>
      </c>
      <c r="AR123" s="190" t="s">
        <v>228</v>
      </c>
      <c r="AT123" s="191" t="s">
        <v>69</v>
      </c>
      <c r="AU123" s="191" t="s">
        <v>75</v>
      </c>
      <c r="AY123" s="190" t="s">
        <v>112</v>
      </c>
      <c r="BK123" s="192">
        <f>BK124</f>
        <v>0</v>
      </c>
    </row>
    <row r="124" spans="2:65" s="1" customFormat="1" ht="16.5" customHeight="1">
      <c r="B124" s="34"/>
      <c r="C124" s="195" t="s">
        <v>231</v>
      </c>
      <c r="D124" s="195" t="s">
        <v>116</v>
      </c>
      <c r="E124" s="196" t="s">
        <v>232</v>
      </c>
      <c r="F124" s="197" t="s">
        <v>233</v>
      </c>
      <c r="G124" s="198" t="s">
        <v>205</v>
      </c>
      <c r="H124" s="199">
        <v>3800</v>
      </c>
      <c r="I124" s="200"/>
      <c r="J124" s="201">
        <f>ROUND(I124*H124,2)</f>
        <v>0</v>
      </c>
      <c r="K124" s="197" t="s">
        <v>1</v>
      </c>
      <c r="L124" s="39"/>
      <c r="M124" s="202" t="s">
        <v>1</v>
      </c>
      <c r="N124" s="203" t="s">
        <v>41</v>
      </c>
      <c r="O124" s="75"/>
      <c r="P124" s="204">
        <f>O124*H124</f>
        <v>0</v>
      </c>
      <c r="Q124" s="204">
        <v>0.001</v>
      </c>
      <c r="R124" s="204">
        <f>Q124*H124</f>
        <v>3.8000000000000003</v>
      </c>
      <c r="S124" s="204">
        <v>0</v>
      </c>
      <c r="T124" s="205">
        <f>S124*H124</f>
        <v>0</v>
      </c>
      <c r="AR124" s="13" t="s">
        <v>234</v>
      </c>
      <c r="AT124" s="13" t="s">
        <v>116</v>
      </c>
      <c r="AU124" s="13" t="s">
        <v>77</v>
      </c>
      <c r="AY124" s="13" t="s">
        <v>112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3" t="s">
        <v>75</v>
      </c>
      <c r="BK124" s="206">
        <f>ROUND(I124*H124,2)</f>
        <v>0</v>
      </c>
      <c r="BL124" s="13" t="s">
        <v>234</v>
      </c>
      <c r="BM124" s="13" t="s">
        <v>235</v>
      </c>
    </row>
    <row r="125" spans="2:63" s="10" customFormat="1" ht="25.9" customHeight="1">
      <c r="B125" s="179"/>
      <c r="C125" s="180"/>
      <c r="D125" s="181" t="s">
        <v>69</v>
      </c>
      <c r="E125" s="182" t="s">
        <v>236</v>
      </c>
      <c r="F125" s="182" t="s">
        <v>237</v>
      </c>
      <c r="G125" s="180"/>
      <c r="H125" s="180"/>
      <c r="I125" s="183"/>
      <c r="J125" s="184">
        <f>BK125</f>
        <v>0</v>
      </c>
      <c r="K125" s="180"/>
      <c r="L125" s="185"/>
      <c r="M125" s="186"/>
      <c r="N125" s="187"/>
      <c r="O125" s="187"/>
      <c r="P125" s="188">
        <f>P126</f>
        <v>0</v>
      </c>
      <c r="Q125" s="187"/>
      <c r="R125" s="188">
        <f>R126</f>
        <v>0</v>
      </c>
      <c r="S125" s="187"/>
      <c r="T125" s="189">
        <f>T126</f>
        <v>0</v>
      </c>
      <c r="AR125" s="190" t="s">
        <v>238</v>
      </c>
      <c r="AT125" s="191" t="s">
        <v>69</v>
      </c>
      <c r="AU125" s="191" t="s">
        <v>70</v>
      </c>
      <c r="AY125" s="190" t="s">
        <v>112</v>
      </c>
      <c r="BK125" s="192">
        <f>BK126</f>
        <v>0</v>
      </c>
    </row>
    <row r="126" spans="2:63" s="10" customFormat="1" ht="22.8" customHeight="1">
      <c r="B126" s="179"/>
      <c r="C126" s="180"/>
      <c r="D126" s="181" t="s">
        <v>69</v>
      </c>
      <c r="E126" s="193" t="s">
        <v>239</v>
      </c>
      <c r="F126" s="193" t="s">
        <v>240</v>
      </c>
      <c r="G126" s="180"/>
      <c r="H126" s="180"/>
      <c r="I126" s="183"/>
      <c r="J126" s="194">
        <f>BK126</f>
        <v>0</v>
      </c>
      <c r="K126" s="180"/>
      <c r="L126" s="185"/>
      <c r="M126" s="186"/>
      <c r="N126" s="187"/>
      <c r="O126" s="187"/>
      <c r="P126" s="188">
        <f>P127</f>
        <v>0</v>
      </c>
      <c r="Q126" s="187"/>
      <c r="R126" s="188">
        <f>R127</f>
        <v>0</v>
      </c>
      <c r="S126" s="187"/>
      <c r="T126" s="189">
        <f>T127</f>
        <v>0</v>
      </c>
      <c r="AR126" s="190" t="s">
        <v>238</v>
      </c>
      <c r="AT126" s="191" t="s">
        <v>69</v>
      </c>
      <c r="AU126" s="191" t="s">
        <v>75</v>
      </c>
      <c r="AY126" s="190" t="s">
        <v>112</v>
      </c>
      <c r="BK126" s="192">
        <f>BK127</f>
        <v>0</v>
      </c>
    </row>
    <row r="127" spans="2:65" s="1" customFormat="1" ht="16.5" customHeight="1">
      <c r="B127" s="34"/>
      <c r="C127" s="195" t="s">
        <v>182</v>
      </c>
      <c r="D127" s="195" t="s">
        <v>116</v>
      </c>
      <c r="E127" s="196" t="s">
        <v>241</v>
      </c>
      <c r="F127" s="197" t="s">
        <v>240</v>
      </c>
      <c r="G127" s="198" t="s">
        <v>242</v>
      </c>
      <c r="H127" s="199">
        <v>1</v>
      </c>
      <c r="I127" s="200"/>
      <c r="J127" s="201">
        <f>ROUND(I127*H127,2)</f>
        <v>0</v>
      </c>
      <c r="K127" s="197" t="s">
        <v>120</v>
      </c>
      <c r="L127" s="39"/>
      <c r="M127" s="229" t="s">
        <v>1</v>
      </c>
      <c r="N127" s="230" t="s">
        <v>41</v>
      </c>
      <c r="O127" s="231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13" t="s">
        <v>243</v>
      </c>
      <c r="AT127" s="13" t="s">
        <v>116</v>
      </c>
      <c r="AU127" s="13" t="s">
        <v>77</v>
      </c>
      <c r="AY127" s="13" t="s">
        <v>112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3" t="s">
        <v>75</v>
      </c>
      <c r="BK127" s="206">
        <f>ROUND(I127*H127,2)</f>
        <v>0</v>
      </c>
      <c r="BL127" s="13" t="s">
        <v>243</v>
      </c>
      <c r="BM127" s="13" t="s">
        <v>244</v>
      </c>
    </row>
    <row r="128" spans="2:12" s="1" customFormat="1" ht="6.95" customHeight="1">
      <c r="B128" s="53"/>
      <c r="C128" s="54"/>
      <c r="D128" s="54"/>
      <c r="E128" s="54"/>
      <c r="F128" s="54"/>
      <c r="G128" s="54"/>
      <c r="H128" s="54"/>
      <c r="I128" s="145"/>
      <c r="J128" s="54"/>
      <c r="K128" s="54"/>
      <c r="L128" s="39"/>
    </row>
  </sheetData>
  <sheetProtection password="CC35" sheet="1" objects="1" scenarios="1" formatColumns="0" formatRows="0" autoFilter="0"/>
  <autoFilter ref="C85:K127"/>
  <mergeCells count="6">
    <mergeCell ref="E7:H7"/>
    <mergeCell ref="E16:H16"/>
    <mergeCell ref="E25:H25"/>
    <mergeCell ref="E46:H4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Vyskocilova</dc:creator>
  <cp:keywords/>
  <dc:description/>
  <cp:lastModifiedBy>Vyskocilova</cp:lastModifiedBy>
  <dcterms:created xsi:type="dcterms:W3CDTF">2020-01-14T08:27:49Z</dcterms:created>
  <dcterms:modified xsi:type="dcterms:W3CDTF">2020-01-14T08:27:50Z</dcterms:modified>
  <cp:category/>
  <cp:version/>
  <cp:contentType/>
  <cp:contentStatus/>
</cp:coreProperties>
</file>