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PRINKOM\Prin-20\Akce-20\ROZPOCTY\Khkar050.roz_3121\"/>
    </mc:Choice>
  </mc:AlternateContent>
  <xr:revisionPtr revIDLastSave="0" documentId="13_ncr:1_{F1D5FB86-458B-4D26-BAFE-E1D7DCE0BF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1 - Zpevněné plochy" sheetId="2" r:id="rId2"/>
    <sheet name="SO 102 - Dopravní značení" sheetId="3" r:id="rId3"/>
    <sheet name="SO 201 - Opěrné zdi" sheetId="4" r:id="rId4"/>
    <sheet name="SO 401 - Veřejné osvětlení" sheetId="5" r:id="rId5"/>
    <sheet name="SO 900 - Vedlejší rozpočt..." sheetId="6" r:id="rId6"/>
    <sheet name="Pokyny pro vyplnění" sheetId="7" r:id="rId7"/>
  </sheets>
  <definedNames>
    <definedName name="_xlnm._FilterDatabase" localSheetId="1" hidden="1">'SO 101 - Zpevněné plochy'!$C$86:$K$224</definedName>
    <definedName name="_xlnm._FilterDatabase" localSheetId="2" hidden="1">'SO 102 - Dopravní značení'!$C$83:$K$133</definedName>
    <definedName name="_xlnm._FilterDatabase" localSheetId="3" hidden="1">'SO 201 - Opěrné zdi'!$C$86:$K$148</definedName>
    <definedName name="_xlnm._FilterDatabase" localSheetId="4" hidden="1">'SO 401 - Veřejné osvětlení'!$C$80:$K$130</definedName>
    <definedName name="_xlnm._FilterDatabase" localSheetId="5" hidden="1">'SO 900 - Vedlejší rozpočt...'!$C$81:$K$89</definedName>
    <definedName name="_xlnm.Print_Titles" localSheetId="0">'Rekapitulace stavby'!$52:$52</definedName>
    <definedName name="_xlnm.Print_Titles" localSheetId="1">'SO 101 - Zpevněné plochy'!$86:$86</definedName>
    <definedName name="_xlnm.Print_Titles" localSheetId="2">'SO 102 - Dopravní značení'!$83:$83</definedName>
    <definedName name="_xlnm.Print_Titles" localSheetId="3">'SO 201 - Opěrné zdi'!$86:$86</definedName>
    <definedName name="_xlnm.Print_Titles" localSheetId="4">'SO 401 - Veřejné osvětlení'!$80:$80</definedName>
    <definedName name="_xlnm.Print_Titles" localSheetId="5">'SO 900 - Vedlejší rozpočt...'!$81:$81</definedName>
    <definedName name="_xlnm.Print_Area" localSheetId="6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stavby'!$C$42:$AQ$60</definedName>
    <definedName name="_xlnm.Print_Area" localSheetId="1">'SO 101 - Zpevněné plochy'!$C$4:$J$39,'SO 101 - Zpevněné plochy'!$C$45:$J$68,'SO 101 - Zpevněné plochy'!$C$74:$K$224</definedName>
    <definedName name="_xlnm.Print_Area" localSheetId="2">'SO 102 - Dopravní značení'!$C$4:$J$39,'SO 102 - Dopravní značení'!$C$45:$J$65,'SO 102 - Dopravní značení'!$C$71:$K$133</definedName>
    <definedName name="_xlnm.Print_Area" localSheetId="3">'SO 201 - Opěrné zdi'!$C$4:$J$39,'SO 201 - Opěrné zdi'!$C$45:$J$68,'SO 201 - Opěrné zdi'!$C$74:$K$148</definedName>
    <definedName name="_xlnm.Print_Area" localSheetId="4">'SO 401 - Veřejné osvětlení'!$C$4:$J$39,'SO 401 - Veřejné osvětlení'!$C$45:$J$62,'SO 401 - Veřejné osvětlení'!$C$68:$K$130</definedName>
    <definedName name="_xlnm.Print_Area" localSheetId="5">'SO 900 - Vedlejší rozpočt...'!$C$4:$J$39,'SO 900 - Vedlejší rozpočt...'!$C$45:$J$63,'SO 900 - Vedlejší rozpočt...'!$C$69:$K$89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 s="1"/>
  <c r="BI89" i="6"/>
  <c r="BH89" i="6"/>
  <c r="BG89" i="6"/>
  <c r="BF89" i="6"/>
  <c r="T89" i="6"/>
  <c r="T88" i="6"/>
  <c r="R89" i="6"/>
  <c r="R88" i="6" s="1"/>
  <c r="P89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J79" i="6"/>
  <c r="J78" i="6"/>
  <c r="F78" i="6"/>
  <c r="F76" i="6"/>
  <c r="E74" i="6"/>
  <c r="J55" i="6"/>
  <c r="J54" i="6"/>
  <c r="F54" i="6"/>
  <c r="F52" i="6"/>
  <c r="E50" i="6"/>
  <c r="J18" i="6"/>
  <c r="E18" i="6"/>
  <c r="F79" i="6" s="1"/>
  <c r="J17" i="6"/>
  <c r="J12" i="6"/>
  <c r="J76" i="6"/>
  <c r="E7" i="6"/>
  <c r="E72" i="6" s="1"/>
  <c r="J37" i="5"/>
  <c r="J36" i="5"/>
  <c r="AY58" i="1" s="1"/>
  <c r="J35" i="5"/>
  <c r="AX58" i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3" i="5"/>
  <c r="BH83" i="5"/>
  <c r="BG83" i="5"/>
  <c r="BF83" i="5"/>
  <c r="T83" i="5"/>
  <c r="R83" i="5"/>
  <c r="P83" i="5"/>
  <c r="J78" i="5"/>
  <c r="J77" i="5"/>
  <c r="F77" i="5"/>
  <c r="F75" i="5"/>
  <c r="E73" i="5"/>
  <c r="J55" i="5"/>
  <c r="J54" i="5"/>
  <c r="F54" i="5"/>
  <c r="F52" i="5"/>
  <c r="E50" i="5"/>
  <c r="J18" i="5"/>
  <c r="E18" i="5"/>
  <c r="F78" i="5" s="1"/>
  <c r="J17" i="5"/>
  <c r="J12" i="5"/>
  <c r="J75" i="5"/>
  <c r="E7" i="5"/>
  <c r="E71" i="5" s="1"/>
  <c r="J37" i="4"/>
  <c r="J36" i="4"/>
  <c r="AY57" i="1" s="1"/>
  <c r="J35" i="4"/>
  <c r="AX57" i="1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T143" i="4"/>
  <c r="R144" i="4"/>
  <c r="R143" i="4" s="1"/>
  <c r="P144" i="4"/>
  <c r="P143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T105" i="4" s="1"/>
  <c r="R106" i="4"/>
  <c r="R105" i="4"/>
  <c r="P106" i="4"/>
  <c r="P105" i="4" s="1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81" i="4" s="1"/>
  <c r="E7" i="4"/>
  <c r="E77" i="4"/>
  <c r="J37" i="3"/>
  <c r="J36" i="3"/>
  <c r="AY56" i="1" s="1"/>
  <c r="J35" i="3"/>
  <c r="AX56" i="1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T117" i="3" s="1"/>
  <c r="R118" i="3"/>
  <c r="R117" i="3"/>
  <c r="P118" i="3"/>
  <c r="P117" i="3" s="1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 s="1"/>
  <c r="J17" i="3"/>
  <c r="J12" i="3"/>
  <c r="J52" i="3"/>
  <c r="E7" i="3"/>
  <c r="E74" i="3" s="1"/>
  <c r="J37" i="2"/>
  <c r="J36" i="2"/>
  <c r="AY55" i="1" s="1"/>
  <c r="J35" i="2"/>
  <c r="AX55" i="1" s="1"/>
  <c r="BI224" i="2"/>
  <c r="BH224" i="2"/>
  <c r="BG224" i="2"/>
  <c r="BF224" i="2"/>
  <c r="T224" i="2"/>
  <c r="T223" i="2" s="1"/>
  <c r="R224" i="2"/>
  <c r="R223" i="2"/>
  <c r="P224" i="2"/>
  <c r="P223" i="2" s="1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T141" i="2"/>
  <c r="R142" i="2"/>
  <c r="R141" i="2" s="1"/>
  <c r="P142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 s="1"/>
  <c r="J17" i="2"/>
  <c r="J12" i="2"/>
  <c r="J81" i="2" s="1"/>
  <c r="E7" i="2"/>
  <c r="E48" i="2"/>
  <c r="L50" i="1"/>
  <c r="AM50" i="1"/>
  <c r="AM49" i="1"/>
  <c r="L49" i="1"/>
  <c r="AM47" i="1"/>
  <c r="L47" i="1"/>
  <c r="L45" i="1"/>
  <c r="J89" i="6"/>
  <c r="BK86" i="6"/>
  <c r="BK129" i="5"/>
  <c r="BK127" i="5"/>
  <c r="BK120" i="5"/>
  <c r="J100" i="5"/>
  <c r="BK86" i="5"/>
  <c r="J142" i="4"/>
  <c r="BK117" i="4"/>
  <c r="J126" i="3"/>
  <c r="J102" i="3"/>
  <c r="BK224" i="2"/>
  <c r="BK202" i="2"/>
  <c r="BK190" i="2"/>
  <c r="BK183" i="2"/>
  <c r="J171" i="2"/>
  <c r="J164" i="2"/>
  <c r="J145" i="2"/>
  <c r="BK138" i="2"/>
  <c r="BK122" i="2"/>
  <c r="J110" i="2"/>
  <c r="J121" i="5"/>
  <c r="J102" i="5"/>
  <c r="BK97" i="5"/>
  <c r="J86" i="5"/>
  <c r="J128" i="4"/>
  <c r="J106" i="4"/>
  <c r="J132" i="3"/>
  <c r="BK116" i="3"/>
  <c r="J108" i="3"/>
  <c r="J97" i="3"/>
  <c r="BK213" i="2"/>
  <c r="BK196" i="2"/>
  <c r="J187" i="2"/>
  <c r="J177" i="2"/>
  <c r="J157" i="2"/>
  <c r="BK140" i="2"/>
  <c r="J128" i="2"/>
  <c r="J106" i="2"/>
  <c r="BK98" i="2"/>
  <c r="BK116" i="5"/>
  <c r="J104" i="5"/>
  <c r="BK95" i="5"/>
  <c r="J88" i="5"/>
  <c r="BK139" i="4"/>
  <c r="BK121" i="4"/>
  <c r="J94" i="4"/>
  <c r="J121" i="3"/>
  <c r="BK112" i="2"/>
  <c r="J102" i="2"/>
  <c r="J111" i="5"/>
  <c r="J98" i="5"/>
  <c r="J92" i="5"/>
  <c r="J146" i="4"/>
  <c r="BK132" i="4"/>
  <c r="BK94" i="4"/>
  <c r="BK128" i="3"/>
  <c r="J110" i="3"/>
  <c r="J99" i="3"/>
  <c r="J89" i="3"/>
  <c r="J198" i="2"/>
  <c r="J188" i="2"/>
  <c r="BK175" i="2"/>
  <c r="BK171" i="2"/>
  <c r="BK164" i="2"/>
  <c r="J153" i="2"/>
  <c r="J140" i="2"/>
  <c r="J132" i="2"/>
  <c r="BK102" i="2"/>
  <c r="J92" i="2"/>
  <c r="J87" i="6"/>
  <c r="J86" i="6"/>
  <c r="BK128" i="5"/>
  <c r="BK125" i="5"/>
  <c r="J118" i="5"/>
  <c r="J108" i="5"/>
  <c r="J93" i="5"/>
  <c r="J83" i="5"/>
  <c r="BK126" i="4"/>
  <c r="BK111" i="4"/>
  <c r="BK114" i="3"/>
  <c r="BK100" i="3"/>
  <c r="J92" i="3"/>
  <c r="J218" i="2"/>
  <c r="J195" i="2"/>
  <c r="J181" i="2"/>
  <c r="BK169" i="2"/>
  <c r="J155" i="2"/>
  <c r="J139" i="2"/>
  <c r="BK132" i="2"/>
  <c r="BK114" i="2"/>
  <c r="BK121" i="5"/>
  <c r="J113" i="5"/>
  <c r="J99" i="5"/>
  <c r="J90" i="5"/>
  <c r="J139" i="4"/>
  <c r="J117" i="4"/>
  <c r="J128" i="3"/>
  <c r="BK113" i="3"/>
  <c r="BK110" i="3"/>
  <c r="BK99" i="3"/>
  <c r="BK218" i="2"/>
  <c r="J202" i="2"/>
  <c r="J191" i="2"/>
  <c r="J179" i="2"/>
  <c r="J167" i="2"/>
  <c r="BK153" i="2"/>
  <c r="BK136" i="2"/>
  <c r="J114" i="2"/>
  <c r="BK94" i="2"/>
  <c r="J120" i="5"/>
  <c r="BK102" i="5"/>
  <c r="BK94" i="5"/>
  <c r="BK148" i="4"/>
  <c r="J127" i="4"/>
  <c r="BK101" i="4"/>
  <c r="BK130" i="3"/>
  <c r="J113" i="3"/>
  <c r="J108" i="2"/>
  <c r="J96" i="2"/>
  <c r="BK104" i="5"/>
  <c r="BK93" i="5"/>
  <c r="J148" i="4"/>
  <c r="BK135" i="4"/>
  <c r="J111" i="4"/>
  <c r="J130" i="3"/>
  <c r="J104" i="3"/>
  <c r="J98" i="3"/>
  <c r="J87" i="3"/>
  <c r="J213" i="2"/>
  <c r="BK195" i="2"/>
  <c r="BK191" i="2"/>
  <c r="BK181" i="2"/>
  <c r="BK167" i="2"/>
  <c r="BK157" i="2"/>
  <c r="J149" i="2"/>
  <c r="BK139" i="2"/>
  <c r="BK108" i="2"/>
  <c r="BK96" i="2"/>
  <c r="BK87" i="6"/>
  <c r="J85" i="6"/>
  <c r="J128" i="5"/>
  <c r="J125" i="5"/>
  <c r="J116" i="5"/>
  <c r="BK99" i="5"/>
  <c r="J89" i="5"/>
  <c r="BK128" i="4"/>
  <c r="J121" i="4"/>
  <c r="J100" i="4"/>
  <c r="BK112" i="3"/>
  <c r="BK98" i="3"/>
  <c r="BK89" i="3"/>
  <c r="BK210" i="2"/>
  <c r="BK188" i="2"/>
  <c r="BK179" i="2"/>
  <c r="J165" i="2"/>
  <c r="BK151" i="2"/>
  <c r="BK142" i="2"/>
  <c r="BK128" i="2"/>
  <c r="J112" i="2"/>
  <c r="BK123" i="5"/>
  <c r="BK118" i="5"/>
  <c r="J101" i="5"/>
  <c r="J94" i="5"/>
  <c r="J91" i="5"/>
  <c r="J132" i="4"/>
  <c r="J103" i="4"/>
  <c r="BK118" i="3"/>
  <c r="J112" i="3"/>
  <c r="BK104" i="3"/>
  <c r="BK87" i="3"/>
  <c r="BK198" i="2"/>
  <c r="BK193" i="2"/>
  <c r="J183" i="2"/>
  <c r="J175" i="2"/>
  <c r="J159" i="2"/>
  <c r="J142" i="2"/>
  <c r="J116" i="2"/>
  <c r="J100" i="2"/>
  <c r="BK92" i="2"/>
  <c r="BK108" i="5"/>
  <c r="J97" i="5"/>
  <c r="BK89" i="5"/>
  <c r="BK146" i="4"/>
  <c r="J126" i="4"/>
  <c r="BK100" i="4"/>
  <c r="BK126" i="3"/>
  <c r="BK108" i="3"/>
  <c r="J104" i="2"/>
  <c r="AS54" i="1"/>
  <c r="BK83" i="5"/>
  <c r="BK142" i="4"/>
  <c r="BK103" i="4"/>
  <c r="BK121" i="3"/>
  <c r="J100" i="3"/>
  <c r="BK97" i="3"/>
  <c r="J224" i="2"/>
  <c r="J210" i="2"/>
  <c r="J194" i="2"/>
  <c r="J190" i="2"/>
  <c r="BK177" i="2"/>
  <c r="J169" i="2"/>
  <c r="J162" i="2"/>
  <c r="J151" i="2"/>
  <c r="BK145" i="2"/>
  <c r="J134" i="2"/>
  <c r="BK100" i="2"/>
  <c r="BK89" i="6"/>
  <c r="BK85" i="6"/>
  <c r="J129" i="5"/>
  <c r="J123" i="5"/>
  <c r="BK113" i="5"/>
  <c r="BK98" i="5"/>
  <c r="BK88" i="5"/>
  <c r="BK144" i="4"/>
  <c r="BK127" i="4"/>
  <c r="BK90" i="4"/>
  <c r="J106" i="3"/>
  <c r="J94" i="3"/>
  <c r="J221" i="2"/>
  <c r="J196" i="2"/>
  <c r="BK187" i="2"/>
  <c r="BK173" i="2"/>
  <c r="BK159" i="2"/>
  <c r="BK149" i="2"/>
  <c r="BK134" i="2"/>
  <c r="BK116" i="2"/>
  <c r="J127" i="5"/>
  <c r="BK111" i="5"/>
  <c r="BK100" i="5"/>
  <c r="BK92" i="5"/>
  <c r="BK85" i="5"/>
  <c r="J122" i="4"/>
  <c r="J101" i="4"/>
  <c r="J114" i="3"/>
  <c r="BK106" i="3"/>
  <c r="BK94" i="3"/>
  <c r="BK205" i="2"/>
  <c r="BK194" i="2"/>
  <c r="J185" i="2"/>
  <c r="BK162" i="2"/>
  <c r="J147" i="2"/>
  <c r="J138" i="2"/>
  <c r="J122" i="2"/>
  <c r="BK104" i="2"/>
  <c r="J90" i="2"/>
  <c r="J105" i="5"/>
  <c r="BK101" i="5"/>
  <c r="BK90" i="5"/>
  <c r="J85" i="5"/>
  <c r="J135" i="4"/>
  <c r="BK106" i="4"/>
  <c r="BK132" i="3"/>
  <c r="J118" i="3"/>
  <c r="BK110" i="2"/>
  <c r="J98" i="2"/>
  <c r="BK105" i="5"/>
  <c r="J95" i="5"/>
  <c r="BK91" i="5"/>
  <c r="J144" i="4"/>
  <c r="BK122" i="4"/>
  <c r="J90" i="4"/>
  <c r="J116" i="3"/>
  <c r="BK102" i="3"/>
  <c r="BK92" i="3"/>
  <c r="BK221" i="2"/>
  <c r="J205" i="2"/>
  <c r="J193" i="2"/>
  <c r="BK185" i="2"/>
  <c r="J173" i="2"/>
  <c r="BK165" i="2"/>
  <c r="BK155" i="2"/>
  <c r="BK147" i="2"/>
  <c r="J136" i="2"/>
  <c r="BK106" i="2"/>
  <c r="J94" i="2"/>
  <c r="BK90" i="2"/>
  <c r="T89" i="2" l="1"/>
  <c r="T144" i="2"/>
  <c r="R161" i="2"/>
  <c r="P186" i="2"/>
  <c r="R186" i="2"/>
  <c r="P197" i="2"/>
  <c r="P86" i="3"/>
  <c r="P85" i="3"/>
  <c r="R120" i="3"/>
  <c r="R119" i="3" s="1"/>
  <c r="R84" i="3" s="1"/>
  <c r="T89" i="4"/>
  <c r="P110" i="4"/>
  <c r="P131" i="4"/>
  <c r="P138" i="4"/>
  <c r="P145" i="4"/>
  <c r="T86" i="3"/>
  <c r="T85" i="3"/>
  <c r="P120" i="3"/>
  <c r="P119" i="3"/>
  <c r="BK89" i="4"/>
  <c r="T110" i="4"/>
  <c r="T131" i="4"/>
  <c r="T138" i="4"/>
  <c r="BK145" i="4"/>
  <c r="J145" i="4"/>
  <c r="J67" i="4" s="1"/>
  <c r="R89" i="2"/>
  <c r="BK144" i="2"/>
  <c r="J144" i="2"/>
  <c r="J63" i="2" s="1"/>
  <c r="R144" i="2"/>
  <c r="P161" i="2"/>
  <c r="BK186" i="2"/>
  <c r="J186" i="2" s="1"/>
  <c r="J65" i="2" s="1"/>
  <c r="BK197" i="2"/>
  <c r="J197" i="2"/>
  <c r="J66" i="2" s="1"/>
  <c r="R197" i="2"/>
  <c r="BK86" i="3"/>
  <c r="J86" i="3"/>
  <c r="J61" i="3" s="1"/>
  <c r="T120" i="3"/>
  <c r="T119" i="3"/>
  <c r="R89" i="4"/>
  <c r="R110" i="4"/>
  <c r="BK138" i="4"/>
  <c r="J138" i="4"/>
  <c r="J65" i="4"/>
  <c r="R145" i="4"/>
  <c r="P103" i="5"/>
  <c r="BK89" i="2"/>
  <c r="J89" i="2"/>
  <c r="J61" i="2" s="1"/>
  <c r="P89" i="2"/>
  <c r="P144" i="2"/>
  <c r="BK161" i="2"/>
  <c r="J161" i="2" s="1"/>
  <c r="J64" i="2" s="1"/>
  <c r="T161" i="2"/>
  <c r="T186" i="2"/>
  <c r="T197" i="2"/>
  <c r="R86" i="3"/>
  <c r="R85" i="3"/>
  <c r="BK120" i="3"/>
  <c r="J120" i="3"/>
  <c r="J64" i="3"/>
  <c r="P89" i="4"/>
  <c r="P88" i="4" s="1"/>
  <c r="P87" i="4" s="1"/>
  <c r="AU57" i="1" s="1"/>
  <c r="BK110" i="4"/>
  <c r="J110" i="4" s="1"/>
  <c r="J63" i="4" s="1"/>
  <c r="BK131" i="4"/>
  <c r="J131" i="4"/>
  <c r="J64" i="4" s="1"/>
  <c r="R131" i="4"/>
  <c r="R138" i="4"/>
  <c r="T145" i="4"/>
  <c r="BK82" i="5"/>
  <c r="J82" i="5"/>
  <c r="J60" i="5"/>
  <c r="P82" i="5"/>
  <c r="P81" i="5" s="1"/>
  <c r="AU58" i="1" s="1"/>
  <c r="R82" i="5"/>
  <c r="T82" i="5"/>
  <c r="BK103" i="5"/>
  <c r="J103" i="5"/>
  <c r="J61" i="5"/>
  <c r="R103" i="5"/>
  <c r="T103" i="5"/>
  <c r="BK84" i="6"/>
  <c r="J84" i="6"/>
  <c r="J61" i="6"/>
  <c r="P84" i="6"/>
  <c r="P83" i="6"/>
  <c r="P82" i="6"/>
  <c r="AU59" i="1"/>
  <c r="R84" i="6"/>
  <c r="R83" i="6"/>
  <c r="R82" i="6"/>
  <c r="T84" i="6"/>
  <c r="T83" i="6" s="1"/>
  <c r="T82" i="6" s="1"/>
  <c r="BE110" i="2"/>
  <c r="BE112" i="2"/>
  <c r="BE142" i="2"/>
  <c r="BE149" i="2"/>
  <c r="BE153" i="2"/>
  <c r="BE155" i="2"/>
  <c r="BE165" i="2"/>
  <c r="BE167" i="2"/>
  <c r="BE169" i="2"/>
  <c r="BE173" i="2"/>
  <c r="BE179" i="2"/>
  <c r="BE185" i="2"/>
  <c r="BE187" i="2"/>
  <c r="BE194" i="2"/>
  <c r="BE196" i="2"/>
  <c r="BE218" i="2"/>
  <c r="BK223" i="2"/>
  <c r="J223" i="2"/>
  <c r="J67" i="2" s="1"/>
  <c r="E48" i="3"/>
  <c r="J78" i="3"/>
  <c r="BE87" i="3"/>
  <c r="BE89" i="3"/>
  <c r="BE92" i="3"/>
  <c r="BE94" i="3"/>
  <c r="BE98" i="3"/>
  <c r="BE100" i="3"/>
  <c r="BE104" i="3"/>
  <c r="BE110" i="3"/>
  <c r="BE113" i="3"/>
  <c r="BE116" i="3"/>
  <c r="BE126" i="3"/>
  <c r="BE132" i="3"/>
  <c r="E48" i="4"/>
  <c r="F55" i="4"/>
  <c r="BE100" i="4"/>
  <c r="BE106" i="4"/>
  <c r="BE117" i="4"/>
  <c r="BE127" i="4"/>
  <c r="BK143" i="4"/>
  <c r="J143" i="4"/>
  <c r="J66" i="4"/>
  <c r="E48" i="5"/>
  <c r="J52" i="5"/>
  <c r="BE83" i="5"/>
  <c r="BE95" i="5"/>
  <c r="BE97" i="5"/>
  <c r="BE99" i="5"/>
  <c r="BE101" i="5"/>
  <c r="BE108" i="5"/>
  <c r="J52" i="2"/>
  <c r="E77" i="2"/>
  <c r="BE90" i="2"/>
  <c r="BE116" i="2"/>
  <c r="BE114" i="3"/>
  <c r="BE103" i="4"/>
  <c r="BE111" i="4"/>
  <c r="BE128" i="4"/>
  <c r="BE139" i="4"/>
  <c r="BE144" i="4"/>
  <c r="BE148" i="4"/>
  <c r="BK105" i="4"/>
  <c r="J105" i="4" s="1"/>
  <c r="J62" i="4" s="1"/>
  <c r="F55" i="5"/>
  <c r="BE85" i="5"/>
  <c r="BE86" i="5"/>
  <c r="BE92" i="5"/>
  <c r="BE93" i="5"/>
  <c r="BE98" i="5"/>
  <c r="BE100" i="5"/>
  <c r="F84" i="2"/>
  <c r="BE96" i="2"/>
  <c r="BE122" i="2"/>
  <c r="BE134" i="2"/>
  <c r="BE139" i="2"/>
  <c r="BE140" i="2"/>
  <c r="BE151" i="2"/>
  <c r="BE159" i="2"/>
  <c r="BE175" i="2"/>
  <c r="BE183" i="2"/>
  <c r="BE191" i="2"/>
  <c r="BE195" i="2"/>
  <c r="BE202" i="2"/>
  <c r="BE210" i="2"/>
  <c r="F81" i="3"/>
  <c r="BE102" i="3"/>
  <c r="BE106" i="3"/>
  <c r="BE121" i="3"/>
  <c r="BE128" i="3"/>
  <c r="BE130" i="3"/>
  <c r="BK117" i="3"/>
  <c r="J117" i="3"/>
  <c r="J62" i="3"/>
  <c r="J52" i="4"/>
  <c r="BE90" i="4"/>
  <c r="BE94" i="4"/>
  <c r="BE122" i="4"/>
  <c r="BE126" i="4"/>
  <c r="BE142" i="4"/>
  <c r="BE146" i="4"/>
  <c r="BE88" i="5"/>
  <c r="BE89" i="5"/>
  <c r="BE94" i="5"/>
  <c r="BE105" i="5"/>
  <c r="BE111" i="5"/>
  <c r="BE113" i="5"/>
  <c r="BE116" i="5"/>
  <c r="BE121" i="5"/>
  <c r="BE125" i="5"/>
  <c r="BE92" i="2"/>
  <c r="BE94" i="2"/>
  <c r="BE98" i="2"/>
  <c r="BE100" i="2"/>
  <c r="BE102" i="2"/>
  <c r="BE104" i="2"/>
  <c r="BE106" i="2"/>
  <c r="BE108" i="2"/>
  <c r="BE114" i="2"/>
  <c r="BE128" i="2"/>
  <c r="BE132" i="2"/>
  <c r="BE136" i="2"/>
  <c r="BE138" i="2"/>
  <c r="BE145" i="2"/>
  <c r="BE147" i="2"/>
  <c r="BE157" i="2"/>
  <c r="BE162" i="2"/>
  <c r="BE164" i="2"/>
  <c r="BE171" i="2"/>
  <c r="BE177" i="2"/>
  <c r="BE181" i="2"/>
  <c r="BE188" i="2"/>
  <c r="BE190" i="2"/>
  <c r="BE193" i="2"/>
  <c r="BE198" i="2"/>
  <c r="BE205" i="2"/>
  <c r="BE213" i="2"/>
  <c r="BE221" i="2"/>
  <c r="BE224" i="2"/>
  <c r="BK141" i="2"/>
  <c r="J141" i="2"/>
  <c r="J62" i="2"/>
  <c r="BE97" i="3"/>
  <c r="BE99" i="3"/>
  <c r="BE108" i="3"/>
  <c r="BE112" i="3"/>
  <c r="BE118" i="3"/>
  <c r="BE101" i="4"/>
  <c r="BE121" i="4"/>
  <c r="BE132" i="4"/>
  <c r="BE135" i="4"/>
  <c r="BE90" i="5"/>
  <c r="BE91" i="5"/>
  <c r="BE102" i="5"/>
  <c r="BE104" i="5"/>
  <c r="BE118" i="5"/>
  <c r="BE120" i="5"/>
  <c r="BE123" i="5"/>
  <c r="BE127" i="5"/>
  <c r="BE128" i="5"/>
  <c r="BE129" i="5"/>
  <c r="E48" i="6"/>
  <c r="J52" i="6"/>
  <c r="F55" i="6"/>
  <c r="BE85" i="6"/>
  <c r="BE86" i="6"/>
  <c r="BE87" i="6"/>
  <c r="BE89" i="6"/>
  <c r="BK88" i="6"/>
  <c r="J88" i="6"/>
  <c r="J62" i="6" s="1"/>
  <c r="F34" i="3"/>
  <c r="BA56" i="1"/>
  <c r="F37" i="2"/>
  <c r="BD55" i="1" s="1"/>
  <c r="F35" i="5"/>
  <c r="BB58" i="1"/>
  <c r="F36" i="2"/>
  <c r="BC55" i="1" s="1"/>
  <c r="F35" i="2"/>
  <c r="BB55" i="1"/>
  <c r="F34" i="6"/>
  <c r="BA59" i="1" s="1"/>
  <c r="F36" i="6"/>
  <c r="BC59" i="1"/>
  <c r="J34" i="4"/>
  <c r="AW57" i="1" s="1"/>
  <c r="F37" i="6"/>
  <c r="BD59" i="1"/>
  <c r="F34" i="4"/>
  <c r="BA57" i="1" s="1"/>
  <c r="F35" i="4"/>
  <c r="BB57" i="1"/>
  <c r="F37" i="4"/>
  <c r="BD57" i="1" s="1"/>
  <c r="F37" i="3"/>
  <c r="BD56" i="1"/>
  <c r="F36" i="4"/>
  <c r="BC57" i="1" s="1"/>
  <c r="J34" i="5"/>
  <c r="AW58" i="1"/>
  <c r="J34" i="2"/>
  <c r="AW55" i="1" s="1"/>
  <c r="J34" i="6"/>
  <c r="AW59" i="1"/>
  <c r="J34" i="3"/>
  <c r="AW56" i="1" s="1"/>
  <c r="F35" i="3"/>
  <c r="BB56" i="1"/>
  <c r="F35" i="6"/>
  <c r="BB59" i="1" s="1"/>
  <c r="F34" i="2"/>
  <c r="BA55" i="1"/>
  <c r="F34" i="5"/>
  <c r="BA58" i="1" s="1"/>
  <c r="F37" i="5"/>
  <c r="BD58" i="1"/>
  <c r="F36" i="3"/>
  <c r="BC56" i="1" s="1"/>
  <c r="F36" i="5"/>
  <c r="BC58" i="1"/>
  <c r="R81" i="5" l="1"/>
  <c r="P88" i="2"/>
  <c r="P87" i="2"/>
  <c r="AU55" i="1"/>
  <c r="T81" i="5"/>
  <c r="R88" i="4"/>
  <c r="R87" i="4"/>
  <c r="R88" i="2"/>
  <c r="R87" i="2" s="1"/>
  <c r="T88" i="4"/>
  <c r="T87" i="4"/>
  <c r="P84" i="3"/>
  <c r="AU56" i="1" s="1"/>
  <c r="T88" i="2"/>
  <c r="T87" i="2"/>
  <c r="BK88" i="4"/>
  <c r="BK87" i="4" s="1"/>
  <c r="J87" i="4" s="1"/>
  <c r="J30" i="4" s="1"/>
  <c r="AG57" i="1" s="1"/>
  <c r="T84" i="3"/>
  <c r="BK88" i="2"/>
  <c r="J88" i="2" s="1"/>
  <c r="J60" i="2" s="1"/>
  <c r="BK85" i="3"/>
  <c r="J89" i="4"/>
  <c r="J61" i="4" s="1"/>
  <c r="BK81" i="5"/>
  <c r="J81" i="5"/>
  <c r="BK119" i="3"/>
  <c r="J119" i="3" s="1"/>
  <c r="J63" i="3" s="1"/>
  <c r="BK83" i="6"/>
  <c r="J83" i="6"/>
  <c r="J60" i="6" s="1"/>
  <c r="J33" i="3"/>
  <c r="AV56" i="1"/>
  <c r="AT56" i="1"/>
  <c r="F33" i="2"/>
  <c r="AZ55" i="1"/>
  <c r="BB54" i="1"/>
  <c r="W31" i="1"/>
  <c r="J33" i="5"/>
  <c r="AV58" i="1"/>
  <c r="AT58" i="1"/>
  <c r="J33" i="2"/>
  <c r="AV55" i="1" s="1"/>
  <c r="AT55" i="1" s="1"/>
  <c r="F33" i="3"/>
  <c r="AZ56" i="1"/>
  <c r="F33" i="5"/>
  <c r="AZ58" i="1"/>
  <c r="J33" i="4"/>
  <c r="AV57" i="1"/>
  <c r="AT57" i="1" s="1"/>
  <c r="J30" i="5"/>
  <c r="AG58" i="1" s="1"/>
  <c r="BC54" i="1"/>
  <c r="W32" i="1"/>
  <c r="BD54" i="1"/>
  <c r="W33" i="1" s="1"/>
  <c r="BA54" i="1"/>
  <c r="AW54" i="1"/>
  <c r="AK30" i="1"/>
  <c r="F33" i="6"/>
  <c r="AZ59" i="1"/>
  <c r="J33" i="6"/>
  <c r="AV59" i="1"/>
  <c r="AT59" i="1" s="1"/>
  <c r="F33" i="4"/>
  <c r="AZ57" i="1"/>
  <c r="BK84" i="3" l="1"/>
  <c r="J84" i="3"/>
  <c r="J59" i="3"/>
  <c r="J39" i="4"/>
  <c r="J39" i="5"/>
  <c r="J59" i="4"/>
  <c r="J88" i="4"/>
  <c r="J60" i="4"/>
  <c r="J85" i="3"/>
  <c r="J60" i="3"/>
  <c r="J59" i="5"/>
  <c r="BK87" i="2"/>
  <c r="J87" i="2" s="1"/>
  <c r="J59" i="2" s="1"/>
  <c r="BK82" i="6"/>
  <c r="J82" i="6"/>
  <c r="J59" i="6" s="1"/>
  <c r="AN57" i="1"/>
  <c r="AN58" i="1"/>
  <c r="AZ54" i="1"/>
  <c r="W29" i="1" s="1"/>
  <c r="AX54" i="1"/>
  <c r="AU54" i="1"/>
  <c r="AY54" i="1"/>
  <c r="W30" i="1"/>
  <c r="AV54" i="1" l="1"/>
  <c r="AK29" i="1"/>
  <c r="J30" i="3"/>
  <c r="AG56" i="1"/>
  <c r="AN56" i="1" s="1"/>
  <c r="J30" i="2"/>
  <c r="AG55" i="1"/>
  <c r="AN55" i="1"/>
  <c r="J30" i="6"/>
  <c r="AG59" i="1"/>
  <c r="AN59" i="1"/>
  <c r="J39" i="2" l="1"/>
  <c r="J39" i="3"/>
  <c r="J39" i="6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<sst xmlns="http://schemas.openxmlformats.org/spreadsheetml/2006/main" count="4660" uniqueCount="910">
  <si>
    <t>Export Komplet</t>
  </si>
  <si>
    <t>VZ</t>
  </si>
  <si>
    <t>2.0</t>
  </si>
  <si>
    <t/>
  </si>
  <si>
    <t>False</t>
  </si>
  <si>
    <t>{ad5fda01-3e23-4369-a725-91d701c85653}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</si>
  <si>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</si>
  <si>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</si>
  <si>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</si>
  <si>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</si>
  <si>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</si>
  <si>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</si>
  <si>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</si>
  <si>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</si>
  <si>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</si>
  <si>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</si>
  <si>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</si>
  <si>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Kutná Hora - Karlov - chodník pro pěší</t>
  </si>
  <si>
    <t>0,1</t>
  </si>
  <si>
    <t>KSO:</t>
  </si>
  <si>
    <t>CC-CZ:</t>
  </si>
  <si>
    <t>1</t>
  </si>
  <si>
    <t>Místo:</t>
  </si>
  <si>
    <t>k.ú. Kutná Hora (677 710)</t>
  </si>
  <si>
    <t>Datum:</t>
  </si>
  <si>
    <t>18. 5. 2020</t>
  </si>
  <si>
    <t>10</t>
  </si>
  <si>
    <t>100</t>
  </si>
  <si>
    <t>Zadavatel:</t>
  </si>
  <si>
    <t>IČ:</t>
  </si>
  <si>
    <t>00236195</t>
  </si>
  <si>
    <t>Město Kutná Hora, Havlíčkovo nám.552/1, Kutná Hora</t>
  </si>
  <si>
    <t>DIČ:</t>
  </si>
  <si>
    <t>Uchazeč:</t>
  </si>
  <si>
    <t>Vyplň údaj</t>
  </si>
  <si>
    <t>Projektant:</t>
  </si>
  <si>
    <t>47550961</t>
  </si>
  <si>
    <t>MILOTA Kladno spol.s r.o.,Huťská 1557, Kladno</t>
  </si>
  <si>
    <t>True</t>
  </si>
  <si>
    <t>Zpracovatel:</t>
  </si>
  <si>
    <t>04594932</t>
  </si>
  <si>
    <t>Ing.Křepinský - PRINKOM spol.s 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</si>
  <si>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</si>
  <si>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</si>
  <si>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</si>
  <si>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</si>
  <si>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</si>
  <si>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</si>
  <si>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</si>
  <si>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</si>
  <si>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</si>
  <si>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</si>
  <si>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</si>
  <si>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</si>
  <si>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</si>
  <si>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</si>
  <si>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</si>
  <si>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</si>
  <si>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</si>
  <si>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</si>
  <si>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</si>
  <si>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</si>
  <si>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</si>
  <si>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</si>
  <si>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</si>
  <si>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</si>
  <si>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</si>
  <si>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</si>
  <si>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</si>
  <si>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</si>
  <si>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</si>
  <si>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</si>
  <si>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</si>
  <si>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</si>
  <si>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</si>
  <si>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</si>
  <si>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</si>
  <si>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</si>
  <si>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</si>
  <si>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</si>
  <si>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</si>
  <si>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</si>
  <si>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</si>
  <si>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</si>
  <si>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Zpevněné plochy</t>
  </si>
  <si>
    <t>STA</t>
  </si>
  <si>
    <t>{0e856c0b-2068-4cbb-a90b-ce71fd310b19}</t>
  </si>
  <si>
    <t>822 27 3</t>
  </si>
  <si>
    <t>2</t>
  </si>
  <si>
    <t>SO 102</t>
  </si>
  <si>
    <t>Dopravní značení</t>
  </si>
  <si>
    <t>{023377f6-d052-4f3c-82b6-40ee73e302e4}</t>
  </si>
  <si>
    <t>822 29</t>
  </si>
  <si>
    <t>SO 201</t>
  </si>
  <si>
    <t>Opěrné zdi</t>
  </si>
  <si>
    <t>{36513a7c-c83d-44b1-8894-81568b2ba8ff}</t>
  </si>
  <si>
    <t>815 41 3</t>
  </si>
  <si>
    <t>SO 401</t>
  </si>
  <si>
    <t>Veřejné osvětlení</t>
  </si>
  <si>
    <t>{c46faaf0-9d6d-4584-aab5-33534632fb0a}</t>
  </si>
  <si>
    <t>828 75 1</t>
  </si>
  <si>
    <t>SO 900</t>
  </si>
  <si>
    <t>Vedlejší rozpočtové náklady</t>
  </si>
  <si>
    <t>{c5cfec7c-3f79-4f1d-8edb-d26b5ebe4e52}</t>
  </si>
  <si>
    <t>KRYCÍ LIST SOUPISU PRACÍ</t>
  </si>
  <si>
    <t>Objekt:</t>
  </si>
  <si>
    <t>SO 101 - Zpevněné plochy</t>
  </si>
  <si>
    <t>Bc.Halota, Ing.Křepinský - PRINKOM spol.s r.o.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</si>
  <si>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</si>
  <si>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</si>
  <si>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</si>
  <si>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</si>
  <si>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</si>
  <si>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</si>
  <si>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</si>
  <si>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</si>
  <si>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</si>
  <si>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</si>
  <si>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</si>
  <si>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997 - Přesun sutě   </t>
  </si>
  <si>
    <t xml:space="preserve">    998 - Přesun hmot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</si>
  <si>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</si>
  <si>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</si>
  <si>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</si>
  <si>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</si>
  <si>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</si>
  <si>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</si>
  <si>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</si>
  <si>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</si>
  <si>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</si>
  <si>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</si>
  <si>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</si>
  <si>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</si>
  <si>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</si>
  <si>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</si>
  <si>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</si>
  <si>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</si>
  <si>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</si>
  <si>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</si>
  <si>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113106292</t>
  </si>
  <si>
    <t>Rozebrání dlažeb a dílců vozovek s přemístěním hmot na skládku na vzdál.do 3 m nebo s naložením na dopr.prostředek, s jakoukoliv výplní spár strojně plochy jednotl. přes 50 m2 do 200 m2 ze silničních dílců jakýchkoliv rozměrů, s ložem z cement.malty</t>
  </si>
  <si>
    <t>m2</t>
  </si>
  <si>
    <t>CS ÚRS 2020 01</t>
  </si>
  <si>
    <t>4</t>
  </si>
  <si>
    <t>406389696</t>
  </si>
  <si>
    <t>VV</t>
  </si>
  <si>
    <t>"betonová přídlažba vozovky podél obruby" 93,0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</si>
  <si>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</si>
  <si>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</si>
  <si>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250478518</t>
  </si>
  <si>
    <t>"chodníky - vrstva ochranná/podsyp" 58,0</t>
  </si>
  <si>
    <t>3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</si>
  <si>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</si>
  <si>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</si>
  <si>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-140869791</t>
  </si>
  <si>
    <t>"chodník - vrstva krytu" 58,0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</si>
  <si>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</si>
  <si>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</si>
  <si>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-4177082</t>
  </si>
  <si>
    <t>"vozovky - vrstva ochranná/podsyp" 325,0</t>
  </si>
  <si>
    <t>5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</si>
  <si>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</si>
  <si>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</si>
  <si>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650879889</t>
  </si>
  <si>
    <t>"vozovky - vrstva podkladu" 325,0</t>
  </si>
  <si>
    <t>6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</si>
  <si>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</si>
  <si>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</si>
  <si>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1904637495</t>
  </si>
  <si>
    <t>"vozovky - vrstva krytu" 325,0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</si>
  <si>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</si>
  <si>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</si>
  <si>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</si>
  <si>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</si>
  <si>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82627517</t>
  </si>
  <si>
    <t>"kamenné silniční obruby š=250mm" 370,0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</si>
  <si>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</si>
  <si>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</si>
  <si>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</si>
  <si>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-1927411546</t>
  </si>
  <si>
    <t>"betonové obrubníky" 10,0</t>
  </si>
  <si>
    <t>9</t>
  </si>
  <si>
    <t>122251104</t>
  </si>
  <si>
    <t>Odkopávky a prokopávky nezapažené strojně v hornině třídy těžitelnosti I skupiny 3 přes 100 do 500 m3</t>
  </si>
  <si>
    <t>m3</t>
  </si>
  <si>
    <t>1479455500</t>
  </si>
  <si>
    <t>"výkop pro konstrukci chodníku + výkop ve vozovce" 56,0+65,0</t>
  </si>
  <si>
    <t>133254102</t>
  </si>
  <si>
    <t>Hloubení zapažených šachet strojně v hornině třídy těžitelnosti I skupiny 3 přes 20 do 50 m3</t>
  </si>
  <si>
    <t>-170738528</t>
  </si>
  <si>
    <t>"výkop pro vpusi" 4*1,5*1,5*1,5</t>
  </si>
  <si>
    <t>11</t>
  </si>
  <si>
    <t>151101301</t>
  </si>
  <si>
    <t>Zřízení rozepření zapažených stěn výkopů s potřebným přepažováním při pažení příložném, hloubky do 4 m</t>
  </si>
  <si>
    <t>-1734748735</t>
  </si>
  <si>
    <t>"pažení pro vpusti" 4*1,5*1,5*1,5</t>
  </si>
  <si>
    <t>12</t>
  </si>
  <si>
    <t>151101311</t>
  </si>
  <si>
    <t>Odstranění rozepření stěn výkopů s uložením materiálu na vzdálenost do 3 m od okraje výkopu pažení příložného, hloubky do 4 m</t>
  </si>
  <si>
    <t>1558480719</t>
  </si>
  <si>
    <t>13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</si>
  <si>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</si>
  <si>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</si>
  <si>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-946224397</t>
  </si>
  <si>
    <t>"výkop pro vpusti" 4*1,5*1,5*1,5</t>
  </si>
  <si>
    <t>14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</si>
  <si>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</si>
  <si>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</si>
  <si>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-452528454</t>
  </si>
  <si>
    <t>"na mezideponii"</t>
  </si>
  <si>
    <t>"odkopávky" 86,0+65,0</t>
  </si>
  <si>
    <t>"šachty" 13,5</t>
  </si>
  <si>
    <t>"z mezideponie na zpětné použití"</t>
  </si>
  <si>
    <t>"zásyp vpustí" 12,075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</si>
  <si>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</si>
  <si>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</si>
  <si>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-574018495</t>
  </si>
  <si>
    <t>"minus z mezideponie na zpětné použití"</t>
  </si>
  <si>
    <t>"zásyp vpustí" -12,075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</si>
  <si>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</si>
  <si>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</si>
  <si>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</si>
  <si>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1577227567</t>
  </si>
  <si>
    <t>"z mezideponie na skládku" 152,425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</si>
  <si>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</si>
  <si>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</si>
  <si>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</si>
  <si>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</si>
  <si>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-1448175365</t>
  </si>
  <si>
    <t>152,425*1,85</t>
  </si>
  <si>
    <t>18</t>
  </si>
  <si>
    <t>171251201</t>
  </si>
  <si>
    <t>Uložení sypaniny na skládky nebo meziskládky bez hutnění s upravením uložené sypaniny do předepsaného tvaru</t>
  </si>
  <si>
    <t>986965650</t>
  </si>
  <si>
    <t>152,425</t>
  </si>
  <si>
    <t>19</t>
  </si>
  <si>
    <t>174151101</t>
  </si>
  <si>
    <t>Zásyp sypaninou z jakékoliv horniny strojně s uložením výkopku ve vrstvách se zhutněním jam, šachet, rýh nebo kolem objektů v těchto vykopávkách</t>
  </si>
  <si>
    <t>-1068689406</t>
  </si>
  <si>
    <t>"šachta pro novou vpusi" 4*(1,5*1,5*1,5 - 3,14*0,275*0,275*1,5)</t>
  </si>
  <si>
    <t>20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</si>
  <si>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</si>
  <si>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</si>
  <si>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-269205138</t>
  </si>
  <si>
    <t>181951111</t>
  </si>
  <si>
    <t>Úprava pláně vyrovnáním výškových rozdílů strojně v hornině třídy těžitelnosti I, skupiny 1 až 3 bez zhutnění</t>
  </si>
  <si>
    <t>-1166447231</t>
  </si>
  <si>
    <t>22</t>
  </si>
  <si>
    <t>181951112</t>
  </si>
  <si>
    <t>Úprava pláně vyrovnáním výškových rozdílů strojně v hornině třídy těžitelnosti I, skupiny 1 až 3 se zhutněním</t>
  </si>
  <si>
    <t>-825599559</t>
  </si>
  <si>
    <t>Vodorovné konstrukce</t>
  </si>
  <si>
    <t>23</t>
  </si>
  <si>
    <t>451573111</t>
  </si>
  <si>
    <t>Lože pod potrubí, stoky a drobné objekty v otevřeném výkopu z písku a štěrkopísku do 63 mm</t>
  </si>
  <si>
    <t>1363053121</t>
  </si>
  <si>
    <t>"vpusti" 4*1,5*1,5*0,1</t>
  </si>
  <si>
    <t>Komunikace</t>
  </si>
  <si>
    <t>24</t>
  </si>
  <si>
    <t>564851111</t>
  </si>
  <si>
    <t>Podklad ze štěrkodrti ŠD s rozprostřením a zhutněním, po zhutnění tl. 150 mm</t>
  </si>
  <si>
    <t>-295085679</t>
  </si>
  <si>
    <t>"chodník - zámková dlažba" 714,0</t>
  </si>
  <si>
    <t>25</t>
  </si>
  <si>
    <t>567124113</t>
  </si>
  <si>
    <t>Podklad ze směsi stmelené cementem SC bez dilatačních spár, s rozprostřením a zhutněním SC C 12/15 (PB III), po zhutnění tl. 150 mm</t>
  </si>
  <si>
    <t>-1387503692</t>
  </si>
  <si>
    <t>"doplnění konstrukce vozovky, podkladní vrstva" 187,0</t>
  </si>
  <si>
    <t>26</t>
  </si>
  <si>
    <t>573191111</t>
  </si>
  <si>
    <t>Postřik infiltrační kationaktivní emulzí v množství 1,00 kg/m2</t>
  </si>
  <si>
    <t>-1281682215</t>
  </si>
  <si>
    <t>"doplnění konstrukce vozovky" 187,0</t>
  </si>
  <si>
    <t>27</t>
  </si>
  <si>
    <t>573211106</t>
  </si>
  <si>
    <t>Postřik spojovací PS bez posypu kamenivem z asfaltu silničního, v množství 0,20 kg/m2</t>
  </si>
  <si>
    <t>450561938</t>
  </si>
  <si>
    <t>28</t>
  </si>
  <si>
    <t>578143133</t>
  </si>
  <si>
    <t>Litý asfalt MA 11 (LAS) s rozprostřením z modifikovaného asfaltu v pruhu šířky do 3 m tl. 40 mm</t>
  </si>
  <si>
    <t>-12286733</t>
  </si>
  <si>
    <t>"doplnění konstrukce vozovky, vrstva krytu" 187,0</t>
  </si>
  <si>
    <t>29</t>
  </si>
  <si>
    <t>578901112</t>
  </si>
  <si>
    <t>Zdrsňovací posyp litého asfaltu z kameniva drobného drceného obaleného asfaltem se zaválcováním a s odstraněním přebytečného materiálu s povrchu, v množství 6 kg/m2</t>
  </si>
  <si>
    <t>-1313703301</t>
  </si>
  <si>
    <t>30</t>
  </si>
  <si>
    <t>596211113</t>
  </si>
  <si>
    <t>Kladení dlažby z beton.zámkových dlaždic komun. pro pěší s ložem z kameniva těženého nebo drceného tl. do 40 mm, s vyplněním spár s dvojitým hutněním, vibrováním a se smetením přebytečného mater.na krajnici tl. 60 mm skupiny A, pro plochy přes 300 m2</t>
  </si>
  <si>
    <t>-7334342</t>
  </si>
  <si>
    <t>31</t>
  </si>
  <si>
    <t>M</t>
  </si>
  <si>
    <t>59245018</t>
  </si>
  <si>
    <t>dlažba tvar obdélník betonová 200x100x60mm přírodní</t>
  </si>
  <si>
    <t>1798530150</t>
  </si>
  <si>
    <t>"ztratné 1%" 714,0*1,01</t>
  </si>
  <si>
    <t>Trubní vedení</t>
  </si>
  <si>
    <t>32</t>
  </si>
  <si>
    <t>877350310</t>
  </si>
  <si>
    <t>Montáž tvarovek na kanalizačním plastovém potrubí z polypropylenu PP hladkého plnostěnného kolen DN 200</t>
  </si>
  <si>
    <t>kus</t>
  </si>
  <si>
    <t>601165452</t>
  </si>
  <si>
    <t>"posun vpustí  + zkrácení přípojek, náhrada tvarovek" 4</t>
  </si>
  <si>
    <t>33</t>
  </si>
  <si>
    <t>28617183</t>
  </si>
  <si>
    <t>koleno kanalizační PP SN16 45° DN 200</t>
  </si>
  <si>
    <t>552539902</t>
  </si>
  <si>
    <t>34</t>
  </si>
  <si>
    <t>895941111</t>
  </si>
  <si>
    <t>Zřízení vpusti kanalizační uliční z betonových dílců typ UV-50 normální</t>
  </si>
  <si>
    <t>-1365844305</t>
  </si>
  <si>
    <t>"posun vpustí - montáž" 4</t>
  </si>
  <si>
    <t>35</t>
  </si>
  <si>
    <t>59223850</t>
  </si>
  <si>
    <t>dno pro uliční vpusť s výtokovým otvorem betonové 450x330x50mm</t>
  </si>
  <si>
    <t>-1083187769</t>
  </si>
  <si>
    <t>"pouze u jedné vpusti náhrada poškozeného dílu" 1</t>
  </si>
  <si>
    <t>36</t>
  </si>
  <si>
    <t>59223860</t>
  </si>
  <si>
    <t>skruž pro uliční vpusť středová betonová 450x195x50mm</t>
  </si>
  <si>
    <t>1277743989</t>
  </si>
  <si>
    <t>37</t>
  </si>
  <si>
    <t>59223862</t>
  </si>
  <si>
    <t>skruž pro uliční vpusť středová betonová 450x295x50mm</t>
  </si>
  <si>
    <t>-1843599549</t>
  </si>
  <si>
    <t>38</t>
  </si>
  <si>
    <t>59223856</t>
  </si>
  <si>
    <t>skruž pro uliční vpusť horní betonová 450x195x50mm</t>
  </si>
  <si>
    <t>124307246</t>
  </si>
  <si>
    <t>39</t>
  </si>
  <si>
    <t>59223864</t>
  </si>
  <si>
    <t>prstenec pro uliční vpusť vyrovnávací betonový 390x60x130mm</t>
  </si>
  <si>
    <t>-1645653773</t>
  </si>
  <si>
    <t>40</t>
  </si>
  <si>
    <t>899204112</t>
  </si>
  <si>
    <t>Osazení mříží litinových včetně rámů a košů na bahno pro třídu zatížení D400, E600</t>
  </si>
  <si>
    <t>1981525235</t>
  </si>
  <si>
    <t>41</t>
  </si>
  <si>
    <t>55242320</t>
  </si>
  <si>
    <t>mříž vtoková litinová plochá 500x500mm</t>
  </si>
  <si>
    <t>842033334</t>
  </si>
  <si>
    <t>42</t>
  </si>
  <si>
    <t>59223874</t>
  </si>
  <si>
    <t>koš vysoký pro uliční vpusti žárově Pz plech pro rám 500/300mm</t>
  </si>
  <si>
    <t>1339509543</t>
  </si>
  <si>
    <t>43</t>
  </si>
  <si>
    <t>899331111</t>
  </si>
  <si>
    <t>Výšková úprava uličního vstupu nebo vpusti do 200 mm zvýšením poklopu</t>
  </si>
  <si>
    <t>-544204604</t>
  </si>
  <si>
    <t>"předpoklad u 2 vpustí dodatečná výšková úprava" 2</t>
  </si>
  <si>
    <t>44</t>
  </si>
  <si>
    <t>899331999</t>
  </si>
  <si>
    <t>Zrušení kanalizační vpusti, napojení přípojky k nové vpusti</t>
  </si>
  <si>
    <t>-235705532</t>
  </si>
  <si>
    <t>Ostatní konstrukce a práce, bourání</t>
  </si>
  <si>
    <t>45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</si>
  <si>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</si>
  <si>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</si>
  <si>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-1071014617</t>
  </si>
  <si>
    <t>46</t>
  </si>
  <si>
    <t>59217031</t>
  </si>
  <si>
    <t>obrubník betonový silniční 1000x150x250mm</t>
  </si>
  <si>
    <t>-515833581</t>
  </si>
  <si>
    <t>"ztratné 1%" 375,0*1,01</t>
  </si>
  <si>
    <t>47</t>
  </si>
  <si>
    <t>916331112</t>
  </si>
  <si>
    <t>Osazení zahradního obrubníku betonového s ložem tl. od 50 do 100 mm z betonu prostého tř. C 12/15 s boční opěrou z betonu prostého tř. C 12/15</t>
  </si>
  <si>
    <t>-419283837</t>
  </si>
  <si>
    <t>48</t>
  </si>
  <si>
    <t>59217011</t>
  </si>
  <si>
    <t>obrubník betonový zahradní 500x50x200mm</t>
  </si>
  <si>
    <t>984999845</t>
  </si>
  <si>
    <t>"ztratné 1%" 650,0*1,01</t>
  </si>
  <si>
    <t>49</t>
  </si>
  <si>
    <t>919112213</t>
  </si>
  <si>
    <t>Řezání dilatačních spár v živičném krytu vytvoření komůrky pro těsnící zálivku šířky 10 mm, hloubky 25 mm</t>
  </si>
  <si>
    <t>1081072400</t>
  </si>
  <si>
    <t>50</t>
  </si>
  <si>
    <t>919121211</t>
  </si>
  <si>
    <t>Utěsnění dilatačních spár zálivkou za studena v cementobetonovém nebo živičném krytu včetně adhezního nátěru bez těsnicího profilu pod zálivkou, pro komůrky šířky 10 mm, hloubky 15 mm</t>
  </si>
  <si>
    <t>1935958565</t>
  </si>
  <si>
    <t>51</t>
  </si>
  <si>
    <t>919731122</t>
  </si>
  <si>
    <t>Zarovnání styčné plochy podkladu nebo krytu podél vybourané části komunikace nebo zpevněné plochy živičné tl. přes 50 do 100 mm</t>
  </si>
  <si>
    <t>-1139467831</t>
  </si>
  <si>
    <t>52</t>
  </si>
  <si>
    <t>919735112</t>
  </si>
  <si>
    <t>Řezání stávajícího živičného krytu nebo podkladu hloubky přes 50 do 100 mm</t>
  </si>
  <si>
    <t>-1965771820</t>
  </si>
  <si>
    <t>997</t>
  </si>
  <si>
    <t xml:space="preserve">Přesun sutě   </t>
  </si>
  <si>
    <t>53</t>
  </si>
  <si>
    <t>997221551</t>
  </si>
  <si>
    <t>Vodorovná doprava suti bez naložení, ale se složením a s hrubým urovnáním ze sypkých materiálů, na vzdálenost do 1 km</t>
  </si>
  <si>
    <t>91422595</t>
  </si>
  <si>
    <t>"kamenivo" 16,820+94,250</t>
  </si>
  <si>
    <t>"živice" 5,684+102,700</t>
  </si>
  <si>
    <t>"beton" 105,625</t>
  </si>
  <si>
    <t>54</t>
  </si>
  <si>
    <t>997221559</t>
  </si>
  <si>
    <t>Vodorovná doprava suti bez naložení, ale se složením a s hrubým urovnáním Příplatek k ceně za každý další i započatý 1 km přes 1 km</t>
  </si>
  <si>
    <t>606906866</t>
  </si>
  <si>
    <t>325,079</t>
  </si>
  <si>
    <t>325,079*9 'Přepočtené koeficientem množství</t>
  </si>
  <si>
    <t>55</t>
  </si>
  <si>
    <t>997221561</t>
  </si>
  <si>
    <t>Vodorovná doprava suti bez naložení, ale se složením a s hrubým urovnáním z kusových materiálů, na vzdálenost do 1 km</t>
  </si>
  <si>
    <t>-792968523</t>
  </si>
  <si>
    <t>"beton,dlaždice přídlažby" 39,525</t>
  </si>
  <si>
    <t>"kamenné obruby" 85,100</t>
  </si>
  <si>
    <t>"beton.obruby" 2,050</t>
  </si>
  <si>
    <t>"poskozené beton.díly stáv.vpusti" 0,097+0,040+0,057+0,040+0,027</t>
  </si>
  <si>
    <t>56</t>
  </si>
  <si>
    <t>997221569</t>
  </si>
  <si>
    <t>2082746203</t>
  </si>
  <si>
    <t>126,936</t>
  </si>
  <si>
    <t>126,936*9 'Přepočtené koeficientem množství</t>
  </si>
  <si>
    <t>57</t>
  </si>
  <si>
    <t>997221861</t>
  </si>
  <si>
    <t>Poplatek za uložení stavebního odpadu na recyklační skládce (skládkovné) z prostého betonu zatříděného do Katalogu odpadů pod kódem 17 01 01</t>
  </si>
  <si>
    <t>909812681</t>
  </si>
  <si>
    <t>58</t>
  </si>
  <si>
    <t>997221873</t>
  </si>
  <si>
    <t>Poplatek za uložení stavebního odpadu na recyklační skládce (skládkovné) zeminy a kamení zatříděného do Katalogu odpadů pod kódem 17 05 04</t>
  </si>
  <si>
    <t>1924418999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</si>
  <si>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</si>
  <si>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</si>
  <si>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</si>
  <si>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-917647676</t>
  </si>
  <si>
    <t>998</t>
  </si>
  <si>
    <t xml:space="preserve">Přesun hmot   </t>
  </si>
  <si>
    <t>60</t>
  </si>
  <si>
    <t>998223011</t>
  </si>
  <si>
    <t>Přesun hmot pro pozemní komunikace s krytem dlážděným dopravní vzdálenost do 200 m jakékoliv délky objektu</t>
  </si>
  <si>
    <t>-1818063077</t>
  </si>
  <si>
    <t>SO 102 - Dopravní značení</t>
  </si>
  <si>
    <t xml:space="preserve">    9 - Ostatní konstrukce a práce-bourání</t>
  </si>
  <si>
    <t>PSV - Práce a dodávky PSV</t>
  </si>
  <si>
    <t xml:space="preserve">    783 - Dokončovací práce - nátěry</t>
  </si>
  <si>
    <t>Ostatní konstrukce a práce-bourání</t>
  </si>
  <si>
    <t>911331141</t>
  </si>
  <si>
    <t>Silniční svodidlo s osazením sloupků zaberaněním ocelové úroveň zádržnosti H2 vzdálenosti sloupků do 2 m jednostranné</t>
  </si>
  <si>
    <t>1101718142</t>
  </si>
  <si>
    <t>"pouze montáž - posun svodidla" 35,0</t>
  </si>
  <si>
    <t>914111111</t>
  </si>
  <si>
    <t>Montáž svislé dopravní značky základní velikosti do 1 m2 objímkami na sloupky nebo konzoly</t>
  </si>
  <si>
    <t>1453415943</t>
  </si>
  <si>
    <t>"zpětné osazení, pouze montáž" 3</t>
  </si>
  <si>
    <t>"nová značka" 1</t>
  </si>
  <si>
    <t>40445619</t>
  </si>
  <si>
    <t>zákazové, příkazové dopravní značky B1-B34, C1-15 500mm</t>
  </si>
  <si>
    <t>-14970171</t>
  </si>
  <si>
    <t>"zn.C7b" 1</t>
  </si>
  <si>
    <t>914511112</t>
  </si>
  <si>
    <t>Montáž sloupku dopravních značek délky do 3,5 m do hliníkové patky</t>
  </si>
  <si>
    <t>-585812212</t>
  </si>
  <si>
    <t>40445225</t>
  </si>
  <si>
    <t>sloupek pro dopravní značku Zn D 60mm v 3,5m</t>
  </si>
  <si>
    <t>-1010246387</t>
  </si>
  <si>
    <t>40445240</t>
  </si>
  <si>
    <t>patka pro sloupek Al D 60mm</t>
  </si>
  <si>
    <t>1453411496</t>
  </si>
  <si>
    <t>40445253</t>
  </si>
  <si>
    <t>víčko plastové na sloupek D 60mm</t>
  </si>
  <si>
    <t>1734491808</t>
  </si>
  <si>
    <t>40445256</t>
  </si>
  <si>
    <t>svorka upínací na sloupek dopravní značky D 60mm</t>
  </si>
  <si>
    <t>-1787241762</t>
  </si>
  <si>
    <t>"2ks/značku" 4*2</t>
  </si>
  <si>
    <t>915211112</t>
  </si>
  <si>
    <t>Vodorovné dopravní značení stříkaným plastem dělící čára šířky 125 mm souvislá bílá retroreflexní</t>
  </si>
  <si>
    <t>-337466534</t>
  </si>
  <si>
    <t>"zn.V1a" 224,0</t>
  </si>
  <si>
    <t>915211122</t>
  </si>
  <si>
    <t>Vodorovné dopravní značení stříkaným plastem dělící čára šířky 125 mm přerušovaná bílá retroreflexní</t>
  </si>
  <si>
    <t>332640472</t>
  </si>
  <si>
    <t>"zn.V2b" 248,0</t>
  </si>
  <si>
    <t>915221112</t>
  </si>
  <si>
    <t>Vodorovné dopravní značení stříkaným plastem vodící čára bílá šířky 250 mm souvislá retroreflexní</t>
  </si>
  <si>
    <t>1550456235</t>
  </si>
  <si>
    <t>"zn.V4" 468,0</t>
  </si>
  <si>
    <t>915231112</t>
  </si>
  <si>
    <t>Vodorovné dopravní značení stříkaným plastem přechody pro chodce, šipky, symboly nápisy bílé retroreflexní</t>
  </si>
  <si>
    <t>507416249</t>
  </si>
  <si>
    <t>"zn.V5, V9a, V13a" 3,0+27,0+23,0</t>
  </si>
  <si>
    <t>915611111</t>
  </si>
  <si>
    <t>Předznačení pro vodorovné značení stříkané barvou nebo prováděné z nátěrových hmot liniové dělicí čáry, vodicí proužky</t>
  </si>
  <si>
    <t>-863349586</t>
  </si>
  <si>
    <t>224,0+248,0+468,0</t>
  </si>
  <si>
    <t>915621111</t>
  </si>
  <si>
    <t>Předznačení pro vodorovné značení stříkané barvou nebo prováděné z nátěrových hmot plošné šipky, symboly, nápisy</t>
  </si>
  <si>
    <t>249055588</t>
  </si>
  <si>
    <t>966005311</t>
  </si>
  <si>
    <t>Rozebrání a odstranění ocelových svodidel s přemístěním hmot na skládku na vzdálenost do 10 m nebo s naložením na dopravní prostředek, se zásypem jam po odstraněných sloupcích a s jeho zhutněním svodidla včetně sloupků, s jednou pásnicí silničního</t>
  </si>
  <si>
    <t>1712181253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</si>
  <si>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</si>
  <si>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</si>
  <si>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-237688070</t>
  </si>
  <si>
    <t>"posun značek do nové polohy" 3</t>
  </si>
  <si>
    <t>966007113</t>
  </si>
  <si>
    <t>Odstranění vodorovného dopravního značení frézováním značeného barvou plošného</t>
  </si>
  <si>
    <t>-1031877337</t>
  </si>
  <si>
    <t>PSV</t>
  </si>
  <si>
    <t>Práce a dodávky PSV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</si>
  <si>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</si>
  <si>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</si>
  <si>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</si>
  <si>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</si>
  <si>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1537674383</t>
  </si>
  <si>
    <t xml:space="preserve">"pro nátěr svodidla vč.sloupků" </t>
  </si>
  <si>
    <t>"pásnice" 0,6*2*35</t>
  </si>
  <si>
    <t>"distanční upevnění" 0,05*2*17</t>
  </si>
  <si>
    <t>"sloupky" 0,11*2*17</t>
  </si>
  <si>
    <t>783301401</t>
  </si>
  <si>
    <t>Příprava podkladu zámečnických konstrukcí před provedením nátěru ometení</t>
  </si>
  <si>
    <t>-2107167658</t>
  </si>
  <si>
    <t>"pro nátěr svodidla vč.sloupků" 47,440</t>
  </si>
  <si>
    <t>783306809</t>
  </si>
  <si>
    <t>Odstranění nátěrů ze zámečnických konstrukcí okartáčováním</t>
  </si>
  <si>
    <t>-1981510840</t>
  </si>
  <si>
    <t>"pro nátěr svodidla vč.sloupků, odhadem 50% plochy" 47,440*0,5</t>
  </si>
  <si>
    <t>783314201</t>
  </si>
  <si>
    <t>Základní antikorozní nátěr zámečnických konstrukcí jednonásobný syntetický standardní</t>
  </si>
  <si>
    <t>603031042</t>
  </si>
  <si>
    <t>"nátěr svodidla vč.sloupků" 47,440</t>
  </si>
  <si>
    <t>783317101</t>
  </si>
  <si>
    <t>Krycí nátěr (email) zámečnických konstrukcí jednonásobný syntetický standardní</t>
  </si>
  <si>
    <t>2106591165</t>
  </si>
  <si>
    <t>SO 201 - Opěrné zdi</t>
  </si>
  <si>
    <t xml:space="preserve">    2 - Základy a zvláštní zakládání</t>
  </si>
  <si>
    <t xml:space="preserve">    3 - Svislé a kompletní konstrukce</t>
  </si>
  <si>
    <t xml:space="preserve">    93 - Dokončovací práce inženýrských staveb</t>
  </si>
  <si>
    <t xml:space="preserve">    95 - Dokončovací konstrukce na pozemních stavbách</t>
  </si>
  <si>
    <t xml:space="preserve">    99 - Staveništní přesun hmot</t>
  </si>
  <si>
    <t xml:space="preserve">    767 - Konstrukce zámečnické</t>
  </si>
  <si>
    <t>132251254</t>
  </si>
  <si>
    <t>Hloubení nezapažených rýh šířky přes 800 do 2 000 mm strojně s urovnáním dna do předepsaného profilu a spádu v hornině třídy těžitelnosti I skupiny 3 přes 100 do 500 m3</t>
  </si>
  <si>
    <t>"Opěrná stěna 1, prům.hl. výkopu 1,2m" 1,3*1,2*(42,89+9,82+20,98+21,76)</t>
  </si>
  <si>
    <t>"Opěrná stěna 2, prům.hl. výkopu 1,2m" 1,3*0,7*22,34</t>
  </si>
  <si>
    <t>-0,0314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</si>
  <si>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</si>
  <si>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</si>
  <si>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134599954</t>
  </si>
  <si>
    <t>"Opěrná stěna 1, prům.hl. výkopu 1,2m" 1,2*(42,89+9,82+20,98+21,76)*0,35</t>
  </si>
  <si>
    <t>0,95*(42,89+9,82+20,98+21,76)*0,3</t>
  </si>
  <si>
    <t>"Opěrná stěna 2, prům.hl. výkopu 1,2m" 0,7*22,34*0,35</t>
  </si>
  <si>
    <t>0,95*22,34*0,3</t>
  </si>
  <si>
    <t>-0,03245</t>
  </si>
  <si>
    <t>171201231</t>
  </si>
  <si>
    <t>79,1*1,8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</si>
  <si>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</si>
  <si>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</si>
  <si>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169,2-79,1</t>
  </si>
  <si>
    <t>Základy a zvláštní zakládání</t>
  </si>
  <si>
    <t>273313511</t>
  </si>
  <si>
    <t>Základy z betonu prostého desky z betonu kamenem neprokládaného tř. C 12/15</t>
  </si>
  <si>
    <t>"Opěrná stěna 1"  0,05*1,2*(42,89+9,82+20,98+21,76)</t>
  </si>
  <si>
    <t>"Opěrná stěna 2" 0,05*0,7*22,34</t>
  </si>
  <si>
    <t>-0,0089</t>
  </si>
  <si>
    <t>Svislé a kompletní konstrukce</t>
  </si>
  <si>
    <t>327324128</t>
  </si>
  <si>
    <t>Opěrné zdi a valy z betonu železového odolný proti agresivnímu prostředí tř. C 30/37</t>
  </si>
  <si>
    <t>"Opěrná stěna 1 - pata  stěny" 1,2*(42,89+9,82+20,98+21,76)*0,3</t>
  </si>
  <si>
    <t>"stěna" (1,95* (42,89+9,82)+2,4*20,98+1,85*21,76)*0,3</t>
  </si>
  <si>
    <t>"Opěrná stěna 2 - pata stěny" 0,7*22,34*0,3</t>
  </si>
  <si>
    <t>"stěna" 1,65*22,34*0,3</t>
  </si>
  <si>
    <t>-0,02945</t>
  </si>
  <si>
    <t>311351121</t>
  </si>
  <si>
    <t>Bednění nadzákladových zdí nosných rovné oboustranné za každou stranu zřízení</t>
  </si>
  <si>
    <t>"Opěrná stěna 1" 1*2*(42,89+9,82)+1*20,98*2+1*21,76*2</t>
  </si>
  <si>
    <t>"Opěrná stěna 2" 1*22,34*2</t>
  </si>
  <si>
    <t>0,02</t>
  </si>
  <si>
    <t>311351122</t>
  </si>
  <si>
    <t>Bednění nadzákladových zdí nosných rovné oboustranné za každou stranu odstranění</t>
  </si>
  <si>
    <t>"Opěrná stěna 1" 1*2*(42,89+9,82)+1,5*20,98*2+0,95*21,76*2</t>
  </si>
  <si>
    <t>"Opěrná stěna 2" 0,75*22,34*2</t>
  </si>
  <si>
    <t>-0,014</t>
  </si>
  <si>
    <t>311351911</t>
  </si>
  <si>
    <t>Bednění nadzákladových zdí nosných Příplatek k cenám bednění za pohledový beton</t>
  </si>
  <si>
    <t>-1557687971</t>
  </si>
  <si>
    <t>311361821</t>
  </si>
  <si>
    <t>Výztuž nadzákladových zdí nosných svislých nebo odkloněných od svislice, rovných nebo oblých z betonářské oceli 10 505 (R) nebo BSt 500</t>
  </si>
  <si>
    <t>"Opěrná stěna 1 - dle tabulky výztuže" 11,229*1,08</t>
  </si>
  <si>
    <t>"Opěrná stěna 2 - dle tabulky výztuže" 1,815*1,08</t>
  </si>
  <si>
    <t>93</t>
  </si>
  <si>
    <t>Dokončovací práce inženýrských staveb</t>
  </si>
  <si>
    <t>931992121</t>
  </si>
  <si>
    <t>Výplň dilatačních spár z polystyrenu extrudovaného, tloušťky 20 mm</t>
  </si>
  <si>
    <t>0,3*(1,55+1,48+1,96+2,25)</t>
  </si>
  <si>
    <t>0,028</t>
  </si>
  <si>
    <t>931111135T01</t>
  </si>
  <si>
    <t>Vložení chráničky do bednění DN 100 D+M</t>
  </si>
  <si>
    <t>(95,45+22,34)/3</t>
  </si>
  <si>
    <t>-0,26333</t>
  </si>
  <si>
    <t>95</t>
  </si>
  <si>
    <t>Dokončovací konstrukce na pozemních stavbách</t>
  </si>
  <si>
    <t>953961113</t>
  </si>
  <si>
    <t>Kotvy chemické s vyvrtáním otvoru do betonu, železobetonu nebo tvrdého kamene tmel, velikost M 12, hloubka 110 mm</t>
  </si>
  <si>
    <t>"Opěrná stěna 1" 4*61</t>
  </si>
  <si>
    <t>"Opěrná stěna 2" 4*15</t>
  </si>
  <si>
    <t>953961213</t>
  </si>
  <si>
    <t>Kotvy chemické s vyvrtáním otvoru do betonu, železobetonu nebo tvrdého kamene chemická patrona, velikost M 12, hloubka 110 mm</t>
  </si>
  <si>
    <t>2067858949</t>
  </si>
  <si>
    <t>99</t>
  </si>
  <si>
    <t>Staveništní přesun hmot</t>
  </si>
  <si>
    <t>998152111</t>
  </si>
  <si>
    <t>Přesun hmot pro zdi a valy samostatné montované z dílců železobetonových nebo z předpjatého betonu vodorovná dopravní vzdálenost do 50 m, pro zdi výšky do 12 m</t>
  </si>
  <si>
    <t>767</t>
  </si>
  <si>
    <t>Konstrukce zámečnické</t>
  </si>
  <si>
    <t>767001001</t>
  </si>
  <si>
    <t>D+M ocelového trubkového zábradlí s žebírkovým pletivem v. 80cm vč. povrchové úpravy ( třívrstvý nátěrový systém)</t>
  </si>
  <si>
    <t>kg</t>
  </si>
  <si>
    <t>"dle soupisu materiálu" 3571</t>
  </si>
  <si>
    <t>998767201</t>
  </si>
  <si>
    <t>Přesun hmot pro zámečnické konstr., výšky do 6 m</t>
  </si>
  <si>
    <t>%</t>
  </si>
  <si>
    <t>SO 401 - Veřejné osvětlení</t>
  </si>
  <si>
    <t>M21 - Elektromontáže</t>
  </si>
  <si>
    <t>M46 - Zemní práce při montážích</t>
  </si>
  <si>
    <t>M21</t>
  </si>
  <si>
    <t>Elektromontáže</t>
  </si>
  <si>
    <t>210204011</t>
  </si>
  <si>
    <t>Stožár osvětlovací ocelový délky do 12 m včetně nákladů na autojeřáb</t>
  </si>
  <si>
    <t>"Montáž stožárů, jejich rozvoz po trase, postavení, vyrovnání a definitivní zajištění v základu." 17</t>
  </si>
  <si>
    <t>316735707</t>
  </si>
  <si>
    <t>Stožár osvětlovací uliční K 9-133/89/60</t>
  </si>
  <si>
    <t>210204103</t>
  </si>
  <si>
    <t>Výložník ocelový 1ramenný do 35 kg včetně nákladů na montážní plošinu</t>
  </si>
  <si>
    <t>"Montáž výložníku, jejich rozvoz po trase, postavení, vyrovnání a definitivní zajištění v poloze." 17</t>
  </si>
  <si>
    <t>31677049</t>
  </si>
  <si>
    <t>Výložník SK1-750</t>
  </si>
  <si>
    <t>210204201</t>
  </si>
  <si>
    <t>Elektrovýzbroj stožáru - montáž</t>
  </si>
  <si>
    <t>31678615.A</t>
  </si>
  <si>
    <t>Svorkovnice stožárová SV-9.16.4</t>
  </si>
  <si>
    <t>210202111</t>
  </si>
  <si>
    <t>Svítidlo veřejného osvětlení na výložník - montáž</t>
  </si>
  <si>
    <t>348001001</t>
  </si>
  <si>
    <t>Výbojkové svítidlo Siteco SC( SR)100 s výbojkou HST 150W</t>
  </si>
  <si>
    <t>210810014</t>
  </si>
  <si>
    <t>Kabel CYKY 4J x 16 mm2 volně uložený včetně dodávky kabelu</t>
  </si>
  <si>
    <t>210810005</t>
  </si>
  <si>
    <t>Kabel CYKY 3J x 1,5 mm2 volně uložený včetně dodávky kabelu</t>
  </si>
  <si>
    <t>210220022</t>
  </si>
  <si>
    <t>Vedení uzemňovací v zemi FeZn, D 8 - 10 mm včetně drátu FeZn 10 mm</t>
  </si>
  <si>
    <t>"Včetně montáže svorek spojovacích, odbočných, upevňovacích a spojovacího materiálu." 220,0</t>
  </si>
  <si>
    <t>210010030</t>
  </si>
  <si>
    <t>Trubka Kopoflex KF 09063 D+M</t>
  </si>
  <si>
    <t>210010030.1</t>
  </si>
  <si>
    <t>Trubka KOPOS 1240 D+M</t>
  </si>
  <si>
    <t>210001003.2</t>
  </si>
  <si>
    <t>Připojovací svorka Tremis SPb D+M</t>
  </si>
  <si>
    <t>2100010030.3</t>
  </si>
  <si>
    <t>Teplem smrštitelná hadice 12,7/6,4mm D+M</t>
  </si>
  <si>
    <t>34572109</t>
  </si>
  <si>
    <t>Doplňkový materiál</t>
  </si>
  <si>
    <t>soubor</t>
  </si>
  <si>
    <t>34712040</t>
  </si>
  <si>
    <t>Revize</t>
  </si>
  <si>
    <t>M46</t>
  </si>
  <si>
    <t>Zemní práce při montážích</t>
  </si>
  <si>
    <t>460010024</t>
  </si>
  <si>
    <t>Vytýčení kabelové trasy</t>
  </si>
  <si>
    <t>km</t>
  </si>
  <si>
    <t>460050703</t>
  </si>
  <si>
    <t>Jáma do 2 m3 pro stožár veřejného osvětlení, hor.3</t>
  </si>
  <si>
    <t>17*0,6*0,6*1,2</t>
  </si>
  <si>
    <t>0,056</t>
  </si>
  <si>
    <t>460080001</t>
  </si>
  <si>
    <t>Betonový základ do zeminy bez bednění uložení betonu do výkopu</t>
  </si>
  <si>
    <t>(17*0,6*0,6*1,2)-(17*1,2*(0,15*0,15*pi))</t>
  </si>
  <si>
    <t>-0,00201</t>
  </si>
  <si>
    <t>460200133</t>
  </si>
  <si>
    <t>Výkop kabelové rýhy 35/50 cm hor.3</t>
  </si>
  <si>
    <t>"dle  technické specifikace" 450</t>
  </si>
  <si>
    <t>130001101</t>
  </si>
  <si>
    <t>Příplatek za ztížené hloubení v blízkosti vedení</t>
  </si>
  <si>
    <t>"předpoklad 10%" 450*0,35*0,5*0,1</t>
  </si>
  <si>
    <t>0,025</t>
  </si>
  <si>
    <t>460420022</t>
  </si>
  <si>
    <t>Zřízení kabelového lože v rýze š. do 65 cm z písku lože tloušťky 20 cm</t>
  </si>
  <si>
    <t>460420388</t>
  </si>
  <si>
    <t>Zakrytí kabelu betonovou deskou 50/25/5</t>
  </si>
  <si>
    <t>460490012</t>
  </si>
  <si>
    <t>Fólie výstražná z PVC D+M</t>
  </si>
  <si>
    <t>460570133</t>
  </si>
  <si>
    <t>Zához rýhy 35/50 cm, hornina třídy 3, se zhutněním</t>
  </si>
  <si>
    <t>871373121</t>
  </si>
  <si>
    <t>Trubka do základu stožáru KG DN 300 D+M</t>
  </si>
  <si>
    <t>"dle  technické specifikace" 26</t>
  </si>
  <si>
    <t>167101101</t>
  </si>
  <si>
    <t>Nakládání výkopku z hor.1-4 v množství do 100 m3</t>
  </si>
  <si>
    <t>"beton. základy + podsypy" 5,9+27</t>
  </si>
  <si>
    <t>162601102</t>
  </si>
  <si>
    <t>Vodorovné přemístění výkopku z hor.1-4 do 5000 m</t>
  </si>
  <si>
    <t>171201201</t>
  </si>
  <si>
    <t>Uložení sypaniny na skl.-sypanina na výšku přes 2m</t>
  </si>
  <si>
    <t>199000005</t>
  </si>
  <si>
    <t>Poplatek za skládku zeminy 1- 4</t>
  </si>
  <si>
    <t>62</t>
  </si>
  <si>
    <t>32,9*1,8</t>
  </si>
  <si>
    <t>SO 900 - Vedlejší rozpočtové náklady</t>
  </si>
  <si>
    <t xml:space="preserve">VRN - Vedlejší rozpočtové náklady   </t>
  </si>
  <si>
    <t xml:space="preserve">    VRN1 - Průzkumné, geodetické a projektové práce</t>
  </si>
  <si>
    <t xml:space="preserve">    VRN3 - Zařízení staveniště</t>
  </si>
  <si>
    <t>VRN</t>
  </si>
  <si>
    <t xml:space="preserve">Vedlejší rozpočtové náklady   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</si>
  <si>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</si>
  <si>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</si>
  <si>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</si>
  <si>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</si>
  <si>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</si>
  <si>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1843616346</t>
  </si>
  <si>
    <t>012203000</t>
  </si>
  <si>
    <t>Průzkumné, geodetické a projektové práce geodetické práce při provádění stavby</t>
  </si>
  <si>
    <t>-1813564696</t>
  </si>
  <si>
    <t>012303000</t>
  </si>
  <si>
    <t>Geodetické práce po výstavbě</t>
  </si>
  <si>
    <t>541783987</t>
  </si>
  <si>
    <t>VRN3</t>
  </si>
  <si>
    <t>Zařízení staveniště</t>
  </si>
  <si>
    <t>030001000</t>
  </si>
  <si>
    <t>Základní rozdělení průvodních činností a nákladů - zařízení staveniště</t>
  </si>
  <si>
    <t>684895309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</si>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</sst>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E2" sqref="E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5" t="s">
        <v>6</v>
      </c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99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R5" s="20"/>
      <c r="BE5" s="296" t="s">
        <v>15</v>
      </c>
      <c r="BS5" s="17" t="s">
        <v>7</v>
      </c>
    </row>
    <row r="6" spans="1:74" s="1" customFormat="1" ht="36.950000000000003" customHeight="1">
      <c r="B6" s="20"/>
      <c r="D6" s="26" t="s">
        <v>16</v>
      </c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R6" s="20"/>
      <c r="BE6" s="297"/>
      <c r="BS6" s="17" t="s">
        <v>18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97"/>
      <c r="BS7" s="17" t="s">
        <v>21</v>
      </c>
    </row>
    <row r="8" spans="1:74" s="1" customFormat="1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97"/>
      <c r="BS8" s="17" t="s">
        <v>26</v>
      </c>
    </row>
    <row r="9" spans="1:74" s="1" customFormat="1" ht="14.45" customHeight="1">
      <c r="B9" s="20"/>
      <c r="AR9" s="20"/>
      <c r="BE9" s="297"/>
      <c r="BS9" s="17" t="s">
        <v>27</v>
      </c>
    </row>
    <row r="10" spans="1:74" s="1" customFormat="1" ht="12" customHeight="1">
      <c r="B10" s="20"/>
      <c r="D10" s="27" t="s">
        <v>28</v>
      </c>
      <c r="AK10" s="27" t="s">
        <v>29</v>
      </c>
      <c r="AN10" s="25" t="s">
        <v>30</v>
      </c>
      <c r="AR10" s="20"/>
      <c r="BE10" s="297"/>
      <c r="BS10" s="17" t="s">
        <v>18</v>
      </c>
    </row>
    <row r="11" spans="1:74" s="1" customFormat="1" ht="18.399999999999999" customHeight="1">
      <c r="B11" s="20"/>
      <c r="E11" s="25" t="s">
        <v>31</v>
      </c>
      <c r="AK11" s="27" t="s">
        <v>32</v>
      </c>
      <c r="AN11" s="25" t="s">
        <v>3</v>
      </c>
      <c r="AR11" s="20"/>
      <c r="BE11" s="297"/>
      <c r="BS11" s="17" t="s">
        <v>18</v>
      </c>
    </row>
    <row r="12" spans="1:74" s="1" customFormat="1" ht="6.95" customHeight="1">
      <c r="B12" s="20"/>
      <c r="AR12" s="20"/>
      <c r="BE12" s="297"/>
      <c r="BS12" s="17" t="s">
        <v>18</v>
      </c>
    </row>
    <row r="13" spans="1:74" s="1" customFormat="1" ht="12" customHeight="1">
      <c r="B13" s="20"/>
      <c r="D13" s="27" t="s">
        <v>33</v>
      </c>
      <c r="AK13" s="27" t="s">
        <v>29</v>
      </c>
      <c r="AN13" s="29" t="s">
        <v>34</v>
      </c>
      <c r="AR13" s="20"/>
      <c r="BE13" s="297"/>
      <c r="BS13" s="17" t="s">
        <v>18</v>
      </c>
    </row>
    <row r="14" spans="1:74" ht="12.75">
      <c r="B14" s="20"/>
      <c r="E14" s="302" t="s">
        <v>34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7" t="s">
        <v>32</v>
      </c>
      <c r="AN14" s="29" t="s">
        <v>34</v>
      </c>
      <c r="AR14" s="20"/>
      <c r="BE14" s="297"/>
      <c r="BS14" s="17" t="s">
        <v>18</v>
      </c>
    </row>
    <row r="15" spans="1:74" s="1" customFormat="1" ht="6.95" customHeight="1">
      <c r="B15" s="20"/>
      <c r="AR15" s="20"/>
      <c r="BE15" s="297"/>
      <c r="BS15" s="17" t="s">
        <v>4</v>
      </c>
    </row>
    <row r="16" spans="1:74" s="1" customFormat="1" ht="12" customHeight="1">
      <c r="B16" s="20"/>
      <c r="D16" s="27" t="s">
        <v>35</v>
      </c>
      <c r="AK16" s="27" t="s">
        <v>29</v>
      </c>
      <c r="AN16" s="25" t="s">
        <v>36</v>
      </c>
      <c r="AR16" s="20"/>
      <c r="BE16" s="297"/>
      <c r="BS16" s="17" t="s">
        <v>4</v>
      </c>
    </row>
    <row r="17" spans="1:71" s="1" customFormat="1" ht="18.399999999999999" customHeight="1">
      <c r="B17" s="20"/>
      <c r="E17" s="25" t="s">
        <v>37</v>
      </c>
      <c r="AK17" s="27" t="s">
        <v>32</v>
      </c>
      <c r="AN17" s="25" t="s">
        <v>3</v>
      </c>
      <c r="AR17" s="20"/>
      <c r="BE17" s="297"/>
      <c r="BS17" s="17" t="s">
        <v>38</v>
      </c>
    </row>
    <row r="18" spans="1:71" s="1" customFormat="1" ht="6.95" customHeight="1">
      <c r="B18" s="20"/>
      <c r="AR18" s="20"/>
      <c r="BE18" s="297"/>
      <c r="BS18" s="17" t="s">
        <v>7</v>
      </c>
    </row>
    <row r="19" spans="1:71" s="1" customFormat="1" ht="12" customHeight="1">
      <c r="B19" s="20"/>
      <c r="D19" s="27" t="s">
        <v>39</v>
      </c>
      <c r="AK19" s="27" t="s">
        <v>29</v>
      </c>
      <c r="AN19" s="25" t="s">
        <v>40</v>
      </c>
      <c r="AR19" s="20"/>
      <c r="BE19" s="297"/>
      <c r="BS19" s="17" t="s">
        <v>7</v>
      </c>
    </row>
    <row r="20" spans="1:71" s="1" customFormat="1" ht="18.399999999999999" customHeight="1">
      <c r="B20" s="20"/>
      <c r="E20" s="25" t="s">
        <v>41</v>
      </c>
      <c r="AK20" s="27" t="s">
        <v>32</v>
      </c>
      <c r="AN20" s="25" t="s">
        <v>3</v>
      </c>
      <c r="AR20" s="20"/>
      <c r="BE20" s="297"/>
      <c r="BS20" s="17" t="s">
        <v>4</v>
      </c>
    </row>
    <row r="21" spans="1:71" s="1" customFormat="1" ht="6.95" customHeight="1">
      <c r="B21" s="20"/>
      <c r="AR21" s="20"/>
      <c r="BE21" s="297"/>
    </row>
    <row r="22" spans="1:71" s="1" customFormat="1" ht="12" customHeight="1">
      <c r="B22" s="20"/>
      <c r="D22" s="27" t="s">
        <v>42</v>
      </c>
      <c r="AR22" s="20"/>
      <c r="BE22" s="297"/>
    </row>
    <row r="23" spans="1:71" s="1" customFormat="1" ht="60" customHeight="1">
      <c r="B23" s="20"/>
      <c r="E23" s="304" t="s">
        <v>43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R23" s="20"/>
      <c r="BE23" s="297"/>
    </row>
    <row r="24" spans="1:71" s="1" customFormat="1" ht="6.95" customHeight="1">
      <c r="B24" s="20"/>
      <c r="AR24" s="20"/>
      <c r="BE24" s="29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7"/>
    </row>
    <row r="26" spans="1:71" s="2" customFormat="1" ht="25.9" customHeight="1">
      <c r="A26" s="32"/>
      <c r="B26" s="33"/>
      <c r="C26" s="32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5">
        <f>ROUND(AG54,2)</f>
        <v>0</v>
      </c>
      <c r="AL26" s="306"/>
      <c r="AM26" s="306"/>
      <c r="AN26" s="306"/>
      <c r="AO26" s="306"/>
      <c r="AP26" s="32"/>
      <c r="AQ26" s="32"/>
      <c r="AR26" s="33"/>
      <c r="BE26" s="29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9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07" t="s">
        <v>45</v>
      </c>
      <c r="M28" s="307"/>
      <c r="N28" s="307"/>
      <c r="O28" s="307"/>
      <c r="P28" s="307"/>
      <c r="Q28" s="32"/>
      <c r="R28" s="32"/>
      <c r="S28" s="32"/>
      <c r="T28" s="32"/>
      <c r="U28" s="32"/>
      <c r="V28" s="32"/>
      <c r="W28" s="307" t="s">
        <v>46</v>
      </c>
      <c r="X28" s="307"/>
      <c r="Y28" s="307"/>
      <c r="Z28" s="307"/>
      <c r="AA28" s="307"/>
      <c r="AB28" s="307"/>
      <c r="AC28" s="307"/>
      <c r="AD28" s="307"/>
      <c r="AE28" s="307"/>
      <c r="AF28" s="32"/>
      <c r="AG28" s="32"/>
      <c r="AH28" s="32"/>
      <c r="AI28" s="32"/>
      <c r="AJ28" s="32"/>
      <c r="AK28" s="307" t="s">
        <v>47</v>
      </c>
      <c r="AL28" s="307"/>
      <c r="AM28" s="307"/>
      <c r="AN28" s="307"/>
      <c r="AO28" s="307"/>
      <c r="AP28" s="32"/>
      <c r="AQ28" s="32"/>
      <c r="AR28" s="33"/>
      <c r="BE28" s="297"/>
    </row>
    <row r="29" spans="1:71" s="3" customFormat="1" ht="14.45" customHeight="1">
      <c r="B29" s="37"/>
      <c r="D29" s="27" t="s">
        <v>48</v>
      </c>
      <c r="F29" s="27" t="s">
        <v>49</v>
      </c>
      <c r="L29" s="310">
        <v>0.21</v>
      </c>
      <c r="M29" s="309"/>
      <c r="N29" s="309"/>
      <c r="O29" s="309"/>
      <c r="P29" s="309"/>
      <c r="W29" s="308">
        <f>ROUND(AZ54, 2)</f>
        <v>0</v>
      </c>
      <c r="X29" s="309"/>
      <c r="Y29" s="309"/>
      <c r="Z29" s="309"/>
      <c r="AA29" s="309"/>
      <c r="AB29" s="309"/>
      <c r="AC29" s="309"/>
      <c r="AD29" s="309"/>
      <c r="AE29" s="309"/>
      <c r="AK29" s="308">
        <f>ROUND(AV54, 2)</f>
        <v>0</v>
      </c>
      <c r="AL29" s="309"/>
      <c r="AM29" s="309"/>
      <c r="AN29" s="309"/>
      <c r="AO29" s="309"/>
      <c r="AR29" s="37"/>
      <c r="BE29" s="298"/>
    </row>
    <row r="30" spans="1:71" s="3" customFormat="1" ht="14.45" customHeight="1">
      <c r="B30" s="37"/>
      <c r="F30" s="27" t="s">
        <v>50</v>
      </c>
      <c r="L30" s="310">
        <v>0.15</v>
      </c>
      <c r="M30" s="309"/>
      <c r="N30" s="309"/>
      <c r="O30" s="309"/>
      <c r="P30" s="309"/>
      <c r="W30" s="308">
        <f>ROUND(BA54, 2)</f>
        <v>0</v>
      </c>
      <c r="X30" s="309"/>
      <c r="Y30" s="309"/>
      <c r="Z30" s="309"/>
      <c r="AA30" s="309"/>
      <c r="AB30" s="309"/>
      <c r="AC30" s="309"/>
      <c r="AD30" s="309"/>
      <c r="AE30" s="309"/>
      <c r="AK30" s="308">
        <f>ROUND(AW54, 2)</f>
        <v>0</v>
      </c>
      <c r="AL30" s="309"/>
      <c r="AM30" s="309"/>
      <c r="AN30" s="309"/>
      <c r="AO30" s="309"/>
      <c r="AR30" s="37"/>
      <c r="BE30" s="298"/>
    </row>
    <row r="31" spans="1:71" s="3" customFormat="1" ht="14.45" hidden="1" customHeight="1">
      <c r="B31" s="37"/>
      <c r="F31" s="27" t="s">
        <v>51</v>
      </c>
      <c r="L31" s="310">
        <v>0.21</v>
      </c>
      <c r="M31" s="309"/>
      <c r="N31" s="309"/>
      <c r="O31" s="309"/>
      <c r="P31" s="309"/>
      <c r="W31" s="308">
        <f>ROUND(BB54, 2)</f>
        <v>0</v>
      </c>
      <c r="X31" s="309"/>
      <c r="Y31" s="309"/>
      <c r="Z31" s="309"/>
      <c r="AA31" s="309"/>
      <c r="AB31" s="309"/>
      <c r="AC31" s="309"/>
      <c r="AD31" s="309"/>
      <c r="AE31" s="309"/>
      <c r="AK31" s="308">
        <v>0</v>
      </c>
      <c r="AL31" s="309"/>
      <c r="AM31" s="309"/>
      <c r="AN31" s="309"/>
      <c r="AO31" s="309"/>
      <c r="AR31" s="37"/>
      <c r="BE31" s="298"/>
    </row>
    <row r="32" spans="1:71" s="3" customFormat="1" ht="14.45" hidden="1" customHeight="1">
      <c r="B32" s="37"/>
      <c r="F32" s="27" t="s">
        <v>52</v>
      </c>
      <c r="L32" s="310">
        <v>0.15</v>
      </c>
      <c r="M32" s="309"/>
      <c r="N32" s="309"/>
      <c r="O32" s="309"/>
      <c r="P32" s="309"/>
      <c r="W32" s="308">
        <f>ROUND(BC54, 2)</f>
        <v>0</v>
      </c>
      <c r="X32" s="309"/>
      <c r="Y32" s="309"/>
      <c r="Z32" s="309"/>
      <c r="AA32" s="309"/>
      <c r="AB32" s="309"/>
      <c r="AC32" s="309"/>
      <c r="AD32" s="309"/>
      <c r="AE32" s="309"/>
      <c r="AK32" s="308">
        <v>0</v>
      </c>
      <c r="AL32" s="309"/>
      <c r="AM32" s="309"/>
      <c r="AN32" s="309"/>
      <c r="AO32" s="309"/>
      <c r="AR32" s="37"/>
      <c r="BE32" s="298"/>
    </row>
    <row r="33" spans="1:57" s="3" customFormat="1" ht="14.45" hidden="1" customHeight="1">
      <c r="B33" s="37"/>
      <c r="F33" s="27" t="s">
        <v>53</v>
      </c>
      <c r="L33" s="310">
        <v>0</v>
      </c>
      <c r="M33" s="309"/>
      <c r="N33" s="309"/>
      <c r="O33" s="309"/>
      <c r="P33" s="309"/>
      <c r="W33" s="308">
        <f>ROUND(BD54, 2)</f>
        <v>0</v>
      </c>
      <c r="X33" s="309"/>
      <c r="Y33" s="309"/>
      <c r="Z33" s="309"/>
      <c r="AA33" s="309"/>
      <c r="AB33" s="309"/>
      <c r="AC33" s="309"/>
      <c r="AD33" s="309"/>
      <c r="AE33" s="309"/>
      <c r="AK33" s="308">
        <v>0</v>
      </c>
      <c r="AL33" s="309"/>
      <c r="AM33" s="309"/>
      <c r="AN33" s="309"/>
      <c r="AO33" s="309"/>
      <c r="AR33" s="3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>
      <c r="A35" s="32"/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314" t="s">
        <v>56</v>
      </c>
      <c r="Y35" s="312"/>
      <c r="Z35" s="312"/>
      <c r="AA35" s="312"/>
      <c r="AB35" s="312"/>
      <c r="AC35" s="40"/>
      <c r="AD35" s="40"/>
      <c r="AE35" s="40"/>
      <c r="AF35" s="40"/>
      <c r="AG35" s="40"/>
      <c r="AH35" s="40"/>
      <c r="AI35" s="40"/>
      <c r="AJ35" s="40"/>
      <c r="AK35" s="311">
        <f>SUM(AK26:AK33)</f>
        <v>0</v>
      </c>
      <c r="AL35" s="312"/>
      <c r="AM35" s="312"/>
      <c r="AN35" s="312"/>
      <c r="AO35" s="31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>
      <c r="A42" s="32"/>
      <c r="B42" s="33"/>
      <c r="C42" s="21" t="s">
        <v>57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AR44" s="46"/>
    </row>
    <row r="45" spans="1:57" s="5" customFormat="1" ht="36.950000000000003" customHeight="1">
      <c r="B45" s="47"/>
      <c r="C45" s="48" t="s">
        <v>16</v>
      </c>
      <c r="L45" s="278" t="str">
        <f>K6</f>
        <v>Kutná Hora - Karlov - chodník pro pěší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7"/>
    </row>
    <row r="46" spans="1:57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22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k.ú. Kutná Hora (677 710)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24</v>
      </c>
      <c r="AJ47" s="32"/>
      <c r="AK47" s="32"/>
      <c r="AL47" s="32"/>
      <c r="AM47" s="280" t="str">
        <f>IF(AN8= "","",AN8)</f>
        <v>18. 5. 2020</v>
      </c>
      <c r="AN47" s="280"/>
      <c r="AO47" s="32"/>
      <c r="AP47" s="32"/>
      <c r="AQ47" s="32"/>
      <c r="AR47" s="33"/>
      <c r="BE47" s="32"/>
    </row>
    <row r="48" spans="1:57" s="2" customFormat="1" ht="6.95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25.7" customHeight="1">
      <c r="A49" s="32"/>
      <c r="B49" s="33"/>
      <c r="C49" s="27" t="s">
        <v>28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Město Kutná Hora, Havlíčkovo nám.552/1, Kutná Hora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35</v>
      </c>
      <c r="AJ49" s="32"/>
      <c r="AK49" s="32"/>
      <c r="AL49" s="32"/>
      <c r="AM49" s="281" t="str">
        <f>IF(E17="","",E17)</f>
        <v>MILOTA Kladno spol.s r.o.,Huťská 1557, Kladno</v>
      </c>
      <c r="AN49" s="282"/>
      <c r="AO49" s="282"/>
      <c r="AP49" s="282"/>
      <c r="AQ49" s="32"/>
      <c r="AR49" s="33"/>
      <c r="AS49" s="283" t="s">
        <v>58</v>
      </c>
      <c r="AT49" s="284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25.7" customHeight="1">
      <c r="A50" s="32"/>
      <c r="B50" s="33"/>
      <c r="C50" s="27" t="s">
        <v>33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39</v>
      </c>
      <c r="AJ50" s="32"/>
      <c r="AK50" s="32"/>
      <c r="AL50" s="32"/>
      <c r="AM50" s="281" t="str">
        <f>IF(E20="","",E20)</f>
        <v>Ing.Křepinský - PRINKOM spol.s r.o.</v>
      </c>
      <c r="AN50" s="282"/>
      <c r="AO50" s="282"/>
      <c r="AP50" s="282"/>
      <c r="AQ50" s="32"/>
      <c r="AR50" s="33"/>
      <c r="AS50" s="285"/>
      <c r="AT50" s="286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85"/>
      <c r="AT51" s="286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>
      <c r="A52" s="32"/>
      <c r="B52" s="33"/>
      <c r="C52" s="287" t="s">
        <v>59</v>
      </c>
      <c r="D52" s="288"/>
      <c r="E52" s="288"/>
      <c r="F52" s="288"/>
      <c r="G52" s="288"/>
      <c r="H52" s="55"/>
      <c r="I52" s="290" t="s">
        <v>60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9" t="s">
        <v>61</v>
      </c>
      <c r="AH52" s="288"/>
      <c r="AI52" s="288"/>
      <c r="AJ52" s="288"/>
      <c r="AK52" s="288"/>
      <c r="AL52" s="288"/>
      <c r="AM52" s="288"/>
      <c r="AN52" s="290" t="s">
        <v>62</v>
      </c>
      <c r="AO52" s="288"/>
      <c r="AP52" s="288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  <c r="BE52" s="32"/>
    </row>
    <row r="53" spans="1:91" s="2" customFormat="1" ht="10.9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>
      <c r="B54" s="63"/>
      <c r="C54" s="64" t="s">
        <v>76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94">
        <f>ROUND(SUM(AG55:AG59),2)</f>
        <v>0</v>
      </c>
      <c r="AH54" s="294"/>
      <c r="AI54" s="294"/>
      <c r="AJ54" s="294"/>
      <c r="AK54" s="294"/>
      <c r="AL54" s="294"/>
      <c r="AM54" s="294"/>
      <c r="AN54" s="295">
        <f t="shared" ref="AN54:AN59" si="0">SUM(AG54,AT54)</f>
        <v>0</v>
      </c>
      <c r="AO54" s="295"/>
      <c r="AP54" s="295"/>
      <c r="AQ54" s="67" t="s">
        <v>3</v>
      </c>
      <c r="AR54" s="63"/>
      <c r="AS54" s="68">
        <f>ROUND(SUM(AS55:AS59),2)</f>
        <v>0</v>
      </c>
      <c r="AT54" s="69">
        <f t="shared" ref="AT54:AT59" si="1">ROUND(SUM(AV54:AW54),2)</f>
        <v>0</v>
      </c>
      <c r="AU54" s="70">
        <f>ROUND(SUM(AU55:AU59),5)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ROUND(SUM(AZ55:AZ59),2)</f>
        <v>0</v>
      </c>
      <c r="BA54" s="69">
        <f>ROUND(SUM(BA55:BA59),2)</f>
        <v>0</v>
      </c>
      <c r="BB54" s="69">
        <f>ROUND(SUM(BB55:BB59),2)</f>
        <v>0</v>
      </c>
      <c r="BC54" s="69">
        <f>ROUND(SUM(BC55:BC59),2)</f>
        <v>0</v>
      </c>
      <c r="BD54" s="71">
        <f>ROUND(SUM(BD55:BD59),2)</f>
        <v>0</v>
      </c>
      <c r="BS54" s="72" t="s">
        <v>77</v>
      </c>
      <c r="BT54" s="72" t="s">
        <v>78</v>
      </c>
      <c r="BU54" s="73" t="s">
        <v>79</v>
      </c>
      <c r="BV54" s="72" t="s">
        <v>80</v>
      </c>
      <c r="BW54" s="72" t="s">
        <v>5</v>
      </c>
      <c r="BX54" s="72" t="s">
        <v>81</v>
      </c>
      <c r="CL54" s="72" t="s">
        <v>3</v>
      </c>
    </row>
    <row r="55" spans="1:91" s="7" customFormat="1" ht="16.5" customHeight="1">
      <c r="A55" s="74" t="s">
        <v>82</v>
      </c>
      <c r="B55" s="75"/>
      <c r="C55" s="76"/>
      <c r="D55" s="291" t="s">
        <v>83</v>
      </c>
      <c r="E55" s="291"/>
      <c r="F55" s="291"/>
      <c r="G55" s="291"/>
      <c r="H55" s="291"/>
      <c r="I55" s="77"/>
      <c r="J55" s="291" t="s">
        <v>84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2">
        <f>'SO 101 - Zpevněné plochy'!J30</f>
        <v>0</v>
      </c>
      <c r="AH55" s="293"/>
      <c r="AI55" s="293"/>
      <c r="AJ55" s="293"/>
      <c r="AK55" s="293"/>
      <c r="AL55" s="293"/>
      <c r="AM55" s="293"/>
      <c r="AN55" s="292">
        <f t="shared" si="0"/>
        <v>0</v>
      </c>
      <c r="AO55" s="293"/>
      <c r="AP55" s="293"/>
      <c r="AQ55" s="78" t="s">
        <v>85</v>
      </c>
      <c r="AR55" s="75"/>
      <c r="AS55" s="79">
        <v>0</v>
      </c>
      <c r="AT55" s="80">
        <f t="shared" si="1"/>
        <v>0</v>
      </c>
      <c r="AU55" s="81">
        <f>'SO 101 - Zpevněné plochy'!P87</f>
        <v>0</v>
      </c>
      <c r="AV55" s="80">
        <f>'SO 101 - Zpevněné plochy'!J33</f>
        <v>0</v>
      </c>
      <c r="AW55" s="80">
        <f>'SO 101 - Zpevněné plochy'!J34</f>
        <v>0</v>
      </c>
      <c r="AX55" s="80">
        <f>'SO 101 - Zpevněné plochy'!J35</f>
        <v>0</v>
      </c>
      <c r="AY55" s="80">
        <f>'SO 101 - Zpevněné plochy'!J36</f>
        <v>0</v>
      </c>
      <c r="AZ55" s="80">
        <f>'SO 101 - Zpevněné plochy'!F33</f>
        <v>0</v>
      </c>
      <c r="BA55" s="80">
        <f>'SO 101 - Zpevněné plochy'!F34</f>
        <v>0</v>
      </c>
      <c r="BB55" s="80">
        <f>'SO 101 - Zpevněné plochy'!F35</f>
        <v>0</v>
      </c>
      <c r="BC55" s="80">
        <f>'SO 101 - Zpevněné plochy'!F36</f>
        <v>0</v>
      </c>
      <c r="BD55" s="82">
        <f>'SO 101 - Zpevněné plochy'!F37</f>
        <v>0</v>
      </c>
      <c r="BT55" s="83" t="s">
        <v>21</v>
      </c>
      <c r="BV55" s="83" t="s">
        <v>80</v>
      </c>
      <c r="BW55" s="83" t="s">
        <v>86</v>
      </c>
      <c r="BX55" s="83" t="s">
        <v>5</v>
      </c>
      <c r="CL55" s="83" t="s">
        <v>87</v>
      </c>
      <c r="CM55" s="83" t="s">
        <v>88</v>
      </c>
    </row>
    <row r="56" spans="1:91" s="7" customFormat="1" ht="16.5" customHeight="1">
      <c r="A56" s="74" t="s">
        <v>82</v>
      </c>
      <c r="B56" s="75"/>
      <c r="C56" s="76"/>
      <c r="D56" s="291" t="s">
        <v>89</v>
      </c>
      <c r="E56" s="291"/>
      <c r="F56" s="291"/>
      <c r="G56" s="291"/>
      <c r="H56" s="291"/>
      <c r="I56" s="77"/>
      <c r="J56" s="291" t="s">
        <v>90</v>
      </c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2">
        <f>'SO 102 - Dopravní značení'!J30</f>
        <v>0</v>
      </c>
      <c r="AH56" s="293"/>
      <c r="AI56" s="293"/>
      <c r="AJ56" s="293"/>
      <c r="AK56" s="293"/>
      <c r="AL56" s="293"/>
      <c r="AM56" s="293"/>
      <c r="AN56" s="292">
        <f t="shared" si="0"/>
        <v>0</v>
      </c>
      <c r="AO56" s="293"/>
      <c r="AP56" s="293"/>
      <c r="AQ56" s="78" t="s">
        <v>85</v>
      </c>
      <c r="AR56" s="75"/>
      <c r="AS56" s="79">
        <v>0</v>
      </c>
      <c r="AT56" s="80">
        <f t="shared" si="1"/>
        <v>0</v>
      </c>
      <c r="AU56" s="81">
        <f>'SO 102 - Dopravní značení'!P84</f>
        <v>0</v>
      </c>
      <c r="AV56" s="80">
        <f>'SO 102 - Dopravní značení'!J33</f>
        <v>0</v>
      </c>
      <c r="AW56" s="80">
        <f>'SO 102 - Dopravní značení'!J34</f>
        <v>0</v>
      </c>
      <c r="AX56" s="80">
        <f>'SO 102 - Dopravní značení'!J35</f>
        <v>0</v>
      </c>
      <c r="AY56" s="80">
        <f>'SO 102 - Dopravní značení'!J36</f>
        <v>0</v>
      </c>
      <c r="AZ56" s="80">
        <f>'SO 102 - Dopravní značení'!F33</f>
        <v>0</v>
      </c>
      <c r="BA56" s="80">
        <f>'SO 102 - Dopravní značení'!F34</f>
        <v>0</v>
      </c>
      <c r="BB56" s="80">
        <f>'SO 102 - Dopravní značení'!F35</f>
        <v>0</v>
      </c>
      <c r="BC56" s="80">
        <f>'SO 102 - Dopravní značení'!F36</f>
        <v>0</v>
      </c>
      <c r="BD56" s="82">
        <f>'SO 102 - Dopravní značení'!F37</f>
        <v>0</v>
      </c>
      <c r="BT56" s="83" t="s">
        <v>21</v>
      </c>
      <c r="BV56" s="83" t="s">
        <v>80</v>
      </c>
      <c r="BW56" s="83" t="s">
        <v>91</v>
      </c>
      <c r="BX56" s="83" t="s">
        <v>5</v>
      </c>
      <c r="CL56" s="83" t="s">
        <v>92</v>
      </c>
      <c r="CM56" s="83" t="s">
        <v>88</v>
      </c>
    </row>
    <row r="57" spans="1:91" s="7" customFormat="1" ht="16.5" customHeight="1">
      <c r="A57" s="74" t="s">
        <v>82</v>
      </c>
      <c r="B57" s="75"/>
      <c r="C57" s="76"/>
      <c r="D57" s="291" t="s">
        <v>93</v>
      </c>
      <c r="E57" s="291"/>
      <c r="F57" s="291"/>
      <c r="G57" s="291"/>
      <c r="H57" s="291"/>
      <c r="I57" s="77"/>
      <c r="J57" s="291" t="s">
        <v>94</v>
      </c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2">
        <f>'SO 201 - Opěrné zdi'!J30</f>
        <v>0</v>
      </c>
      <c r="AH57" s="293"/>
      <c r="AI57" s="293"/>
      <c r="AJ57" s="293"/>
      <c r="AK57" s="293"/>
      <c r="AL57" s="293"/>
      <c r="AM57" s="293"/>
      <c r="AN57" s="292">
        <f t="shared" si="0"/>
        <v>0</v>
      </c>
      <c r="AO57" s="293"/>
      <c r="AP57" s="293"/>
      <c r="AQ57" s="78" t="s">
        <v>85</v>
      </c>
      <c r="AR57" s="75"/>
      <c r="AS57" s="79">
        <v>0</v>
      </c>
      <c r="AT57" s="80">
        <f t="shared" si="1"/>
        <v>0</v>
      </c>
      <c r="AU57" s="81">
        <f>'SO 201 - Opěrné zdi'!P87</f>
        <v>0</v>
      </c>
      <c r="AV57" s="80">
        <f>'SO 201 - Opěrné zdi'!J33</f>
        <v>0</v>
      </c>
      <c r="AW57" s="80">
        <f>'SO 201 - Opěrné zdi'!J34</f>
        <v>0</v>
      </c>
      <c r="AX57" s="80">
        <f>'SO 201 - Opěrné zdi'!J35</f>
        <v>0</v>
      </c>
      <c r="AY57" s="80">
        <f>'SO 201 - Opěrné zdi'!J36</f>
        <v>0</v>
      </c>
      <c r="AZ57" s="80">
        <f>'SO 201 - Opěrné zdi'!F33</f>
        <v>0</v>
      </c>
      <c r="BA57" s="80">
        <f>'SO 201 - Opěrné zdi'!F34</f>
        <v>0</v>
      </c>
      <c r="BB57" s="80">
        <f>'SO 201 - Opěrné zdi'!F35</f>
        <v>0</v>
      </c>
      <c r="BC57" s="80">
        <f>'SO 201 - Opěrné zdi'!F36</f>
        <v>0</v>
      </c>
      <c r="BD57" s="82">
        <f>'SO 201 - Opěrné zdi'!F37</f>
        <v>0</v>
      </c>
      <c r="BT57" s="83" t="s">
        <v>21</v>
      </c>
      <c r="BV57" s="83" t="s">
        <v>80</v>
      </c>
      <c r="BW57" s="83" t="s">
        <v>95</v>
      </c>
      <c r="BX57" s="83" t="s">
        <v>5</v>
      </c>
      <c r="CL57" s="83" t="s">
        <v>96</v>
      </c>
      <c r="CM57" s="83" t="s">
        <v>88</v>
      </c>
    </row>
    <row r="58" spans="1:91" s="7" customFormat="1" ht="16.5" customHeight="1">
      <c r="A58" s="74" t="s">
        <v>82</v>
      </c>
      <c r="B58" s="75"/>
      <c r="C58" s="76"/>
      <c r="D58" s="291" t="s">
        <v>97</v>
      </c>
      <c r="E58" s="291"/>
      <c r="F58" s="291"/>
      <c r="G58" s="291"/>
      <c r="H58" s="291"/>
      <c r="I58" s="77"/>
      <c r="J58" s="291" t="s">
        <v>98</v>
      </c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2">
        <f>'SO 401 - Veřejné osvětlení'!J30</f>
        <v>0</v>
      </c>
      <c r="AH58" s="293"/>
      <c r="AI58" s="293"/>
      <c r="AJ58" s="293"/>
      <c r="AK58" s="293"/>
      <c r="AL58" s="293"/>
      <c r="AM58" s="293"/>
      <c r="AN58" s="292">
        <f t="shared" si="0"/>
        <v>0</v>
      </c>
      <c r="AO58" s="293"/>
      <c r="AP58" s="293"/>
      <c r="AQ58" s="78" t="s">
        <v>85</v>
      </c>
      <c r="AR58" s="75"/>
      <c r="AS58" s="79">
        <v>0</v>
      </c>
      <c r="AT58" s="80">
        <f t="shared" si="1"/>
        <v>0</v>
      </c>
      <c r="AU58" s="81">
        <f>'SO 401 - Veřejné osvětlení'!P81</f>
        <v>0</v>
      </c>
      <c r="AV58" s="80">
        <f>'SO 401 - Veřejné osvětlení'!J33</f>
        <v>0</v>
      </c>
      <c r="AW58" s="80">
        <f>'SO 401 - Veřejné osvětlení'!J34</f>
        <v>0</v>
      </c>
      <c r="AX58" s="80">
        <f>'SO 401 - Veřejné osvětlení'!J35</f>
        <v>0</v>
      </c>
      <c r="AY58" s="80">
        <f>'SO 401 - Veřejné osvětlení'!J36</f>
        <v>0</v>
      </c>
      <c r="AZ58" s="80">
        <f>'SO 401 - Veřejné osvětlení'!F33</f>
        <v>0</v>
      </c>
      <c r="BA58" s="80">
        <f>'SO 401 - Veřejné osvětlení'!F34</f>
        <v>0</v>
      </c>
      <c r="BB58" s="80">
        <f>'SO 401 - Veřejné osvětlení'!F35</f>
        <v>0</v>
      </c>
      <c r="BC58" s="80">
        <f>'SO 401 - Veřejné osvětlení'!F36</f>
        <v>0</v>
      </c>
      <c r="BD58" s="82">
        <f>'SO 401 - Veřejné osvětlení'!F37</f>
        <v>0</v>
      </c>
      <c r="BT58" s="83" t="s">
        <v>21</v>
      </c>
      <c r="BV58" s="83" t="s">
        <v>80</v>
      </c>
      <c r="BW58" s="83" t="s">
        <v>99</v>
      </c>
      <c r="BX58" s="83" t="s">
        <v>5</v>
      </c>
      <c r="CL58" s="83" t="s">
        <v>100</v>
      </c>
      <c r="CM58" s="83" t="s">
        <v>88</v>
      </c>
    </row>
    <row r="59" spans="1:91" s="7" customFormat="1" ht="16.5" customHeight="1">
      <c r="A59" s="74" t="s">
        <v>82</v>
      </c>
      <c r="B59" s="75"/>
      <c r="C59" s="76"/>
      <c r="D59" s="291" t="s">
        <v>101</v>
      </c>
      <c r="E59" s="291"/>
      <c r="F59" s="291"/>
      <c r="G59" s="291"/>
      <c r="H59" s="291"/>
      <c r="I59" s="77"/>
      <c r="J59" s="291" t="s">
        <v>102</v>
      </c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2">
        <f>'SO 900 - Vedlejší rozpočt...'!J30</f>
        <v>0</v>
      </c>
      <c r="AH59" s="293"/>
      <c r="AI59" s="293"/>
      <c r="AJ59" s="293"/>
      <c r="AK59" s="293"/>
      <c r="AL59" s="293"/>
      <c r="AM59" s="293"/>
      <c r="AN59" s="292">
        <f t="shared" si="0"/>
        <v>0</v>
      </c>
      <c r="AO59" s="293"/>
      <c r="AP59" s="293"/>
      <c r="AQ59" s="78" t="s">
        <v>85</v>
      </c>
      <c r="AR59" s="75"/>
      <c r="AS59" s="84">
        <v>0</v>
      </c>
      <c r="AT59" s="85">
        <f t="shared" si="1"/>
        <v>0</v>
      </c>
      <c r="AU59" s="86">
        <f>'SO 900 - Vedlejší rozpočt...'!P82</f>
        <v>0</v>
      </c>
      <c r="AV59" s="85">
        <f>'SO 900 - Vedlejší rozpočt...'!J33</f>
        <v>0</v>
      </c>
      <c r="AW59" s="85">
        <f>'SO 900 - Vedlejší rozpočt...'!J34</f>
        <v>0</v>
      </c>
      <c r="AX59" s="85">
        <f>'SO 900 - Vedlejší rozpočt...'!J35</f>
        <v>0</v>
      </c>
      <c r="AY59" s="85">
        <f>'SO 900 - Vedlejší rozpočt...'!J36</f>
        <v>0</v>
      </c>
      <c r="AZ59" s="85">
        <f>'SO 900 - Vedlejší rozpočt...'!F33</f>
        <v>0</v>
      </c>
      <c r="BA59" s="85">
        <f>'SO 900 - Vedlejší rozpočt...'!F34</f>
        <v>0</v>
      </c>
      <c r="BB59" s="85">
        <f>'SO 900 - Vedlejší rozpočt...'!F35</f>
        <v>0</v>
      </c>
      <c r="BC59" s="85">
        <f>'SO 900 - Vedlejší rozpočt...'!F36</f>
        <v>0</v>
      </c>
      <c r="BD59" s="87">
        <f>'SO 900 - Vedlejší rozpočt...'!F37</f>
        <v>0</v>
      </c>
      <c r="BT59" s="83" t="s">
        <v>21</v>
      </c>
      <c r="BV59" s="83" t="s">
        <v>80</v>
      </c>
      <c r="BW59" s="83" t="s">
        <v>103</v>
      </c>
      <c r="BX59" s="83" t="s">
        <v>5</v>
      </c>
      <c r="CL59" s="83" t="s">
        <v>87</v>
      </c>
      <c r="CM59" s="83" t="s">
        <v>88</v>
      </c>
    </row>
    <row r="60" spans="1:91" s="2" customFormat="1" ht="30" customHeight="1">
      <c r="A60" s="32"/>
      <c r="B60" s="3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3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91" s="2" customFormat="1" ht="6.95" customHeight="1">
      <c r="A61" s="3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101 - Zpevněné plochy'!C2" display="/" xr:uid="{00000000-0004-0000-0000-000000000000}"/>
    <hyperlink ref="A56" location="'SO 102 - Dopravní značení'!C2" display="/" xr:uid="{00000000-0004-0000-0000-000001000000}"/>
    <hyperlink ref="A57" location="'SO 201 - Opěrné zdi'!C2" display="/" xr:uid="{00000000-0004-0000-0000-000002000000}"/>
    <hyperlink ref="A58" location="'SO 401 - Veřejné osvětlení'!C2" display="/" xr:uid="{00000000-0004-0000-0000-000003000000}"/>
    <hyperlink ref="A59" location="'SO 900 - Vedlejší rozpočt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315" t="s">
        <v>6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104</v>
      </c>
      <c r="I4" s="88"/>
      <c r="L4" s="20"/>
      <c r="M4" s="90" t="s">
        <v>11</v>
      </c>
      <c r="AT4" s="17" t="s">
        <v>4</v>
      </c>
    </row>
    <row r="5" spans="1:46" s="1" customFormat="1" ht="6.95" customHeight="1">
      <c r="B5" s="20"/>
      <c r="I5" s="88"/>
      <c r="L5" s="20"/>
    </row>
    <row r="6" spans="1:46" s="1" customFormat="1" ht="12" customHeight="1">
      <c r="B6" s="20"/>
      <c r="D6" s="27" t="s">
        <v>16</v>
      </c>
      <c r="I6" s="88"/>
      <c r="L6" s="20"/>
    </row>
    <row r="7" spans="1:46" s="1" customFormat="1" ht="16.5" customHeight="1">
      <c r="B7" s="20"/>
      <c r="E7" s="316" t="str">
        <f>'Rekapitulace stavby'!K6</f>
        <v>Kutná Hora - Karlov - chodník pro pěší</v>
      </c>
      <c r="F7" s="317"/>
      <c r="G7" s="317"/>
      <c r="H7" s="317"/>
      <c r="I7" s="88"/>
      <c r="L7" s="20"/>
    </row>
    <row r="8" spans="1:46" s="2" customFormat="1" ht="12" customHeight="1">
      <c r="A8" s="32"/>
      <c r="B8" s="33"/>
      <c r="C8" s="32"/>
      <c r="D8" s="27" t="s">
        <v>105</v>
      </c>
      <c r="E8" s="32"/>
      <c r="F8" s="32"/>
      <c r="G8" s="32"/>
      <c r="H8" s="32"/>
      <c r="I8" s="91"/>
      <c r="J8" s="32"/>
      <c r="K8" s="32"/>
      <c r="L8" s="9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78" t="s">
        <v>106</v>
      </c>
      <c r="F9" s="318"/>
      <c r="G9" s="318"/>
      <c r="H9" s="318"/>
      <c r="I9" s="91"/>
      <c r="J9" s="32"/>
      <c r="K9" s="32"/>
      <c r="L9" s="9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1"/>
      <c r="J10" s="32"/>
      <c r="K10" s="32"/>
      <c r="L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87</v>
      </c>
      <c r="G11" s="32"/>
      <c r="H11" s="32"/>
      <c r="I11" s="93" t="s">
        <v>20</v>
      </c>
      <c r="J11" s="25" t="s">
        <v>3</v>
      </c>
      <c r="K11" s="32"/>
      <c r="L11" s="9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3" t="s">
        <v>24</v>
      </c>
      <c r="J12" s="50" t="str">
        <f>'Rekapitulace stavby'!AN8</f>
        <v>18. 5. 2020</v>
      </c>
      <c r="K12" s="32"/>
      <c r="L12" s="9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1"/>
      <c r="J13" s="32"/>
      <c r="K13" s="32"/>
      <c r="L13" s="9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3" t="s">
        <v>29</v>
      </c>
      <c r="J14" s="25" t="s">
        <v>30</v>
      </c>
      <c r="K14" s="32"/>
      <c r="L14" s="9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31</v>
      </c>
      <c r="F15" s="32"/>
      <c r="G15" s="32"/>
      <c r="H15" s="32"/>
      <c r="I15" s="93" t="s">
        <v>32</v>
      </c>
      <c r="J15" s="25" t="s">
        <v>3</v>
      </c>
      <c r="K15" s="32"/>
      <c r="L15" s="9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1"/>
      <c r="J16" s="32"/>
      <c r="K16" s="32"/>
      <c r="L16" s="9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33</v>
      </c>
      <c r="E17" s="32"/>
      <c r="F17" s="32"/>
      <c r="G17" s="32"/>
      <c r="H17" s="32"/>
      <c r="I17" s="93" t="s">
        <v>29</v>
      </c>
      <c r="J17" s="28" t="str">
        <f>'Rekapitulace stavby'!AN13</f>
        <v>Vyplň údaj</v>
      </c>
      <c r="K17" s="32"/>
      <c r="L17" s="9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19" t="str">
        <f>'Rekapitulace stavby'!E14</f>
        <v>Vyplň údaj</v>
      </c>
      <c r="F18" s="299"/>
      <c r="G18" s="299"/>
      <c r="H18" s="299"/>
      <c r="I18" s="93" t="s">
        <v>32</v>
      </c>
      <c r="J18" s="28" t="str">
        <f>'Rekapitulace stavby'!AN14</f>
        <v>Vyplň údaj</v>
      </c>
      <c r="K18" s="32"/>
      <c r="L18" s="9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1"/>
      <c r="J19" s="32"/>
      <c r="K19" s="32"/>
      <c r="L19" s="9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35</v>
      </c>
      <c r="E20" s="32"/>
      <c r="F20" s="32"/>
      <c r="G20" s="32"/>
      <c r="H20" s="32"/>
      <c r="I20" s="93" t="s">
        <v>29</v>
      </c>
      <c r="J20" s="25" t="s">
        <v>36</v>
      </c>
      <c r="K20" s="32"/>
      <c r="L20" s="9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37</v>
      </c>
      <c r="F21" s="32"/>
      <c r="G21" s="32"/>
      <c r="H21" s="32"/>
      <c r="I21" s="93" t="s">
        <v>32</v>
      </c>
      <c r="J21" s="25" t="s">
        <v>3</v>
      </c>
      <c r="K21" s="32"/>
      <c r="L21" s="9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1"/>
      <c r="J22" s="32"/>
      <c r="K22" s="32"/>
      <c r="L22" s="9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39</v>
      </c>
      <c r="E23" s="32"/>
      <c r="F23" s="32"/>
      <c r="G23" s="32"/>
      <c r="H23" s="32"/>
      <c r="I23" s="93" t="s">
        <v>29</v>
      </c>
      <c r="J23" s="25" t="s">
        <v>40</v>
      </c>
      <c r="K23" s="32"/>
      <c r="L23" s="9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107</v>
      </c>
      <c r="F24" s="32"/>
      <c r="G24" s="32"/>
      <c r="H24" s="32"/>
      <c r="I24" s="93" t="s">
        <v>32</v>
      </c>
      <c r="J24" s="25" t="s">
        <v>3</v>
      </c>
      <c r="K24" s="32"/>
      <c r="L24" s="9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1"/>
      <c r="J25" s="32"/>
      <c r="K25" s="32"/>
      <c r="L25" s="9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42</v>
      </c>
      <c r="E26" s="32"/>
      <c r="F26" s="32"/>
      <c r="G26" s="32"/>
      <c r="H26" s="32"/>
      <c r="I26" s="91"/>
      <c r="J26" s="32"/>
      <c r="K26" s="32"/>
      <c r="L26" s="9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94"/>
      <c r="B27" s="95"/>
      <c r="C27" s="94"/>
      <c r="D27" s="94"/>
      <c r="E27" s="304" t="s">
        <v>108</v>
      </c>
      <c r="F27" s="304"/>
      <c r="G27" s="304"/>
      <c r="H27" s="30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1"/>
      <c r="J28" s="32"/>
      <c r="K28" s="32"/>
      <c r="L28" s="9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98"/>
      <c r="J29" s="61"/>
      <c r="K29" s="61"/>
      <c r="L29" s="9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44</v>
      </c>
      <c r="E30" s="32"/>
      <c r="F30" s="32"/>
      <c r="G30" s="32"/>
      <c r="H30" s="32"/>
      <c r="I30" s="91"/>
      <c r="J30" s="66">
        <f>ROUND(J87, 2)</f>
        <v>0</v>
      </c>
      <c r="K30" s="32"/>
      <c r="L30" s="9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98"/>
      <c r="J31" s="61"/>
      <c r="K31" s="61"/>
      <c r="L31" s="9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46</v>
      </c>
      <c r="G32" s="32"/>
      <c r="H32" s="32"/>
      <c r="I32" s="100" t="s">
        <v>45</v>
      </c>
      <c r="J32" s="36" t="s">
        <v>47</v>
      </c>
      <c r="K32" s="32"/>
      <c r="L32" s="9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48</v>
      </c>
      <c r="E33" s="27" t="s">
        <v>49</v>
      </c>
      <c r="F33" s="102">
        <f>ROUND((SUM(BE87:BE224)),  2)</f>
        <v>0</v>
      </c>
      <c r="G33" s="32"/>
      <c r="H33" s="32"/>
      <c r="I33" s="103">
        <v>0.21</v>
      </c>
      <c r="J33" s="102">
        <f>ROUND(((SUM(BE87:BE224))*I33),  2)</f>
        <v>0</v>
      </c>
      <c r="K33" s="32"/>
      <c r="L33" s="9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50</v>
      </c>
      <c r="F34" s="102">
        <f>ROUND((SUM(BF87:BF224)),  2)</f>
        <v>0</v>
      </c>
      <c r="G34" s="32"/>
      <c r="H34" s="32"/>
      <c r="I34" s="103">
        <v>0.15</v>
      </c>
      <c r="J34" s="102">
        <f>ROUND(((SUM(BF87:BF224))*I34),  2)</f>
        <v>0</v>
      </c>
      <c r="K34" s="32"/>
      <c r="L34" s="9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51</v>
      </c>
      <c r="F35" s="102">
        <f>ROUND((SUM(BG87:BG224)),  2)</f>
        <v>0</v>
      </c>
      <c r="G35" s="32"/>
      <c r="H35" s="32"/>
      <c r="I35" s="103">
        <v>0.21</v>
      </c>
      <c r="J35" s="102">
        <f>0</f>
        <v>0</v>
      </c>
      <c r="K35" s="32"/>
      <c r="L35" s="9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2">
        <f>ROUND((SUM(BH87:BH224)),  2)</f>
        <v>0</v>
      </c>
      <c r="G36" s="32"/>
      <c r="H36" s="32"/>
      <c r="I36" s="103">
        <v>0.15</v>
      </c>
      <c r="J36" s="102">
        <f>0</f>
        <v>0</v>
      </c>
      <c r="K36" s="32"/>
      <c r="L36" s="9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2">
        <f>ROUND((SUM(BI87:BI224)),  2)</f>
        <v>0</v>
      </c>
      <c r="G37" s="32"/>
      <c r="H37" s="32"/>
      <c r="I37" s="103">
        <v>0</v>
      </c>
      <c r="J37" s="102">
        <f>0</f>
        <v>0</v>
      </c>
      <c r="K37" s="32"/>
      <c r="L37" s="9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9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54</v>
      </c>
      <c r="E39" s="55"/>
      <c r="F39" s="55"/>
      <c r="G39" s="106" t="s">
        <v>55</v>
      </c>
      <c r="H39" s="107" t="s">
        <v>56</v>
      </c>
      <c r="I39" s="108"/>
      <c r="J39" s="109">
        <f>SUM(J30:J37)</f>
        <v>0</v>
      </c>
      <c r="K39" s="110"/>
      <c r="L39" s="9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111"/>
      <c r="J40" s="43"/>
      <c r="K40" s="43"/>
      <c r="L40" s="9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12"/>
      <c r="J44" s="45"/>
      <c r="K44" s="45"/>
      <c r="L44" s="9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109</v>
      </c>
      <c r="D45" s="32"/>
      <c r="E45" s="32"/>
      <c r="F45" s="32"/>
      <c r="G45" s="32"/>
      <c r="H45" s="32"/>
      <c r="I45" s="91"/>
      <c r="J45" s="32"/>
      <c r="K45" s="32"/>
      <c r="L45" s="9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91"/>
      <c r="J46" s="32"/>
      <c r="K46" s="32"/>
      <c r="L46" s="9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2"/>
      <c r="E47" s="32"/>
      <c r="F47" s="32"/>
      <c r="G47" s="32"/>
      <c r="H47" s="32"/>
      <c r="I47" s="91"/>
      <c r="J47" s="32"/>
      <c r="K47" s="32"/>
      <c r="L47" s="9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6" t="str">
        <f>E7</f>
        <v>Kutná Hora - Karlov - chodník pro pěší</v>
      </c>
      <c r="F48" s="317"/>
      <c r="G48" s="317"/>
      <c r="H48" s="317"/>
      <c r="I48" s="91"/>
      <c r="J48" s="32"/>
      <c r="K48" s="32"/>
      <c r="L48" s="9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105</v>
      </c>
      <c r="D49" s="32"/>
      <c r="E49" s="32"/>
      <c r="F49" s="32"/>
      <c r="G49" s="32"/>
      <c r="H49" s="32"/>
      <c r="I49" s="91"/>
      <c r="J49" s="32"/>
      <c r="K49" s="32"/>
      <c r="L49" s="9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78" t="str">
        <f>E9</f>
        <v>SO 101 - Zpevněné plochy</v>
      </c>
      <c r="F50" s="318"/>
      <c r="G50" s="318"/>
      <c r="H50" s="318"/>
      <c r="I50" s="91"/>
      <c r="J50" s="32"/>
      <c r="K50" s="32"/>
      <c r="L50" s="9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91"/>
      <c r="J51" s="32"/>
      <c r="K51" s="32"/>
      <c r="L51" s="9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2"/>
      <c r="E52" s="32"/>
      <c r="F52" s="25" t="str">
        <f>F12</f>
        <v>k.ú. Kutná Hora (677 710)</v>
      </c>
      <c r="G52" s="32"/>
      <c r="H52" s="32"/>
      <c r="I52" s="93" t="s">
        <v>24</v>
      </c>
      <c r="J52" s="50" t="str">
        <f>IF(J12="","",J12)</f>
        <v>18. 5. 2020</v>
      </c>
      <c r="K52" s="32"/>
      <c r="L52" s="9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91"/>
      <c r="J53" s="32"/>
      <c r="K53" s="32"/>
      <c r="L53" s="9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28</v>
      </c>
      <c r="D54" s="32"/>
      <c r="E54" s="32"/>
      <c r="F54" s="25" t="str">
        <f>E15</f>
        <v>Město Kutná Hora, Havlíčkovo nám.552/1, Kutná Hora</v>
      </c>
      <c r="G54" s="32"/>
      <c r="H54" s="32"/>
      <c r="I54" s="93" t="s">
        <v>35</v>
      </c>
      <c r="J54" s="30" t="str">
        <f>E21</f>
        <v>MILOTA Kladno spol.s r.o.,Huťská 1557, Kladno</v>
      </c>
      <c r="K54" s="32"/>
      <c r="L54" s="9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54.4" customHeight="1">
      <c r="A55" s="32"/>
      <c r="B55" s="33"/>
      <c r="C55" s="27" t="s">
        <v>33</v>
      </c>
      <c r="D55" s="32"/>
      <c r="E55" s="32"/>
      <c r="F55" s="25" t="str">
        <f>IF(E18="","",E18)</f>
        <v>Vyplň údaj</v>
      </c>
      <c r="G55" s="32"/>
      <c r="H55" s="32"/>
      <c r="I55" s="93" t="s">
        <v>39</v>
      </c>
      <c r="J55" s="30" t="str">
        <f>E24</f>
        <v>Bc.Halota, Ing.Křepinský - PRINKOM spol.s r.o.</v>
      </c>
      <c r="K55" s="32"/>
      <c r="L55" s="9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91"/>
      <c r="J56" s="32"/>
      <c r="K56" s="32"/>
      <c r="L56" s="9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13" t="s">
        <v>110</v>
      </c>
      <c r="D57" s="104"/>
      <c r="E57" s="104"/>
      <c r="F57" s="104"/>
      <c r="G57" s="104"/>
      <c r="H57" s="104"/>
      <c r="I57" s="114"/>
      <c r="J57" s="115" t="s">
        <v>111</v>
      </c>
      <c r="K57" s="104"/>
      <c r="L57" s="9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91"/>
      <c r="J58" s="32"/>
      <c r="K58" s="32"/>
      <c r="L58" s="9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16" t="s">
        <v>76</v>
      </c>
      <c r="D59" s="32"/>
      <c r="E59" s="32"/>
      <c r="F59" s="32"/>
      <c r="G59" s="32"/>
      <c r="H59" s="32"/>
      <c r="I59" s="91"/>
      <c r="J59" s="66">
        <f>J87</f>
        <v>0</v>
      </c>
      <c r="K59" s="32"/>
      <c r="L59" s="9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112</v>
      </c>
    </row>
    <row r="60" spans="1:47" s="9" customFormat="1" ht="24.95" customHeight="1">
      <c r="B60" s="117"/>
      <c r="D60" s="118" t="s">
        <v>113</v>
      </c>
      <c r="E60" s="119"/>
      <c r="F60" s="119"/>
      <c r="G60" s="119"/>
      <c r="H60" s="119"/>
      <c r="I60" s="120"/>
      <c r="J60" s="121">
        <f>J88</f>
        <v>0</v>
      </c>
      <c r="L60" s="117"/>
    </row>
    <row r="61" spans="1:47" s="10" customFormat="1" ht="19.899999999999999" customHeight="1">
      <c r="B61" s="122"/>
      <c r="D61" s="123" t="s">
        <v>114</v>
      </c>
      <c r="E61" s="124"/>
      <c r="F61" s="124"/>
      <c r="G61" s="124"/>
      <c r="H61" s="124"/>
      <c r="I61" s="125"/>
      <c r="J61" s="126">
        <f>J89</f>
        <v>0</v>
      </c>
      <c r="L61" s="122"/>
    </row>
    <row r="62" spans="1:47" s="10" customFormat="1" ht="19.899999999999999" customHeight="1">
      <c r="B62" s="122"/>
      <c r="D62" s="123" t="s">
        <v>115</v>
      </c>
      <c r="E62" s="124"/>
      <c r="F62" s="124"/>
      <c r="G62" s="124"/>
      <c r="H62" s="124"/>
      <c r="I62" s="125"/>
      <c r="J62" s="126">
        <f>J141</f>
        <v>0</v>
      </c>
      <c r="L62" s="122"/>
    </row>
    <row r="63" spans="1:47" s="10" customFormat="1" ht="19.899999999999999" customHeight="1">
      <c r="B63" s="122"/>
      <c r="D63" s="123" t="s">
        <v>116</v>
      </c>
      <c r="E63" s="124"/>
      <c r="F63" s="124"/>
      <c r="G63" s="124"/>
      <c r="H63" s="124"/>
      <c r="I63" s="125"/>
      <c r="J63" s="126">
        <f>J144</f>
        <v>0</v>
      </c>
      <c r="L63" s="122"/>
    </row>
    <row r="64" spans="1:47" s="10" customFormat="1" ht="19.899999999999999" customHeight="1">
      <c r="B64" s="122"/>
      <c r="D64" s="123" t="s">
        <v>117</v>
      </c>
      <c r="E64" s="124"/>
      <c r="F64" s="124"/>
      <c r="G64" s="124"/>
      <c r="H64" s="124"/>
      <c r="I64" s="125"/>
      <c r="J64" s="126">
        <f>J161</f>
        <v>0</v>
      </c>
      <c r="L64" s="122"/>
    </row>
    <row r="65" spans="1:31" s="10" customFormat="1" ht="19.899999999999999" customHeight="1">
      <c r="B65" s="122"/>
      <c r="D65" s="123" t="s">
        <v>118</v>
      </c>
      <c r="E65" s="124"/>
      <c r="F65" s="124"/>
      <c r="G65" s="124"/>
      <c r="H65" s="124"/>
      <c r="I65" s="125"/>
      <c r="J65" s="126">
        <f>J186</f>
        <v>0</v>
      </c>
      <c r="L65" s="122"/>
    </row>
    <row r="66" spans="1:31" s="10" customFormat="1" ht="19.899999999999999" customHeight="1">
      <c r="B66" s="122"/>
      <c r="D66" s="123" t="s">
        <v>119</v>
      </c>
      <c r="E66" s="124"/>
      <c r="F66" s="124"/>
      <c r="G66" s="124"/>
      <c r="H66" s="124"/>
      <c r="I66" s="125"/>
      <c r="J66" s="126">
        <f>J197</f>
        <v>0</v>
      </c>
      <c r="L66" s="122"/>
    </row>
    <row r="67" spans="1:31" s="10" customFormat="1" ht="19.899999999999999" customHeight="1">
      <c r="B67" s="122"/>
      <c r="D67" s="123" t="s">
        <v>120</v>
      </c>
      <c r="E67" s="124"/>
      <c r="F67" s="124"/>
      <c r="G67" s="124"/>
      <c r="H67" s="124"/>
      <c r="I67" s="125"/>
      <c r="J67" s="126">
        <f>J223</f>
        <v>0</v>
      </c>
      <c r="L67" s="122"/>
    </row>
    <row r="68" spans="1:31" s="2" customFormat="1" ht="21.75" customHeight="1">
      <c r="A68" s="32"/>
      <c r="B68" s="33"/>
      <c r="C68" s="32"/>
      <c r="D68" s="32"/>
      <c r="E68" s="32"/>
      <c r="F68" s="32"/>
      <c r="G68" s="32"/>
      <c r="H68" s="32"/>
      <c r="I68" s="91"/>
      <c r="J68" s="32"/>
      <c r="K68" s="32"/>
      <c r="L68" s="9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42"/>
      <c r="C69" s="43"/>
      <c r="D69" s="43"/>
      <c r="E69" s="43"/>
      <c r="F69" s="43"/>
      <c r="G69" s="43"/>
      <c r="H69" s="43"/>
      <c r="I69" s="111"/>
      <c r="J69" s="43"/>
      <c r="K69" s="43"/>
      <c r="L69" s="9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5" customHeight="1">
      <c r="A73" s="32"/>
      <c r="B73" s="44"/>
      <c r="C73" s="45"/>
      <c r="D73" s="45"/>
      <c r="E73" s="45"/>
      <c r="F73" s="45"/>
      <c r="G73" s="45"/>
      <c r="H73" s="45"/>
      <c r="I73" s="112"/>
      <c r="J73" s="45"/>
      <c r="K73" s="45"/>
      <c r="L73" s="9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5" customHeight="1">
      <c r="A74" s="32"/>
      <c r="B74" s="33"/>
      <c r="C74" s="21" t="s">
        <v>121</v>
      </c>
      <c r="D74" s="32"/>
      <c r="E74" s="32"/>
      <c r="F74" s="32"/>
      <c r="G74" s="32"/>
      <c r="H74" s="32"/>
      <c r="I74" s="91"/>
      <c r="J74" s="32"/>
      <c r="K74" s="32"/>
      <c r="L74" s="9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>
      <c r="A75" s="32"/>
      <c r="B75" s="33"/>
      <c r="C75" s="32"/>
      <c r="D75" s="32"/>
      <c r="E75" s="32"/>
      <c r="F75" s="32"/>
      <c r="G75" s="32"/>
      <c r="H75" s="32"/>
      <c r="I75" s="91"/>
      <c r="J75" s="32"/>
      <c r="K75" s="32"/>
      <c r="L75" s="9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>
      <c r="A76" s="32"/>
      <c r="B76" s="33"/>
      <c r="C76" s="27" t="s">
        <v>16</v>
      </c>
      <c r="D76" s="32"/>
      <c r="E76" s="32"/>
      <c r="F76" s="32"/>
      <c r="G76" s="32"/>
      <c r="H76" s="32"/>
      <c r="I76" s="91"/>
      <c r="J76" s="32"/>
      <c r="K76" s="32"/>
      <c r="L76" s="9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>
      <c r="A77" s="32"/>
      <c r="B77" s="33"/>
      <c r="C77" s="32"/>
      <c r="D77" s="32"/>
      <c r="E77" s="316" t="str">
        <f>E7</f>
        <v>Kutná Hora - Karlov - chodník pro pěší</v>
      </c>
      <c r="F77" s="317"/>
      <c r="G77" s="317"/>
      <c r="H77" s="317"/>
      <c r="I77" s="91"/>
      <c r="J77" s="32"/>
      <c r="K77" s="32"/>
      <c r="L77" s="9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7" t="s">
        <v>105</v>
      </c>
      <c r="D78" s="32"/>
      <c r="E78" s="32"/>
      <c r="F78" s="32"/>
      <c r="G78" s="32"/>
      <c r="H78" s="32"/>
      <c r="I78" s="91"/>
      <c r="J78" s="32"/>
      <c r="K78" s="32"/>
      <c r="L78" s="9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>
      <c r="A79" s="32"/>
      <c r="B79" s="33"/>
      <c r="C79" s="32"/>
      <c r="D79" s="32"/>
      <c r="E79" s="278" t="str">
        <f>E9</f>
        <v>SO 101 - Zpevněné plochy</v>
      </c>
      <c r="F79" s="318"/>
      <c r="G79" s="318"/>
      <c r="H79" s="318"/>
      <c r="I79" s="91"/>
      <c r="J79" s="32"/>
      <c r="K79" s="32"/>
      <c r="L79" s="9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5" customHeight="1">
      <c r="A80" s="32"/>
      <c r="B80" s="33"/>
      <c r="C80" s="32"/>
      <c r="D80" s="32"/>
      <c r="E80" s="32"/>
      <c r="F80" s="32"/>
      <c r="G80" s="32"/>
      <c r="H80" s="32"/>
      <c r="I80" s="91"/>
      <c r="J80" s="32"/>
      <c r="K80" s="32"/>
      <c r="L80" s="9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>
      <c r="A81" s="32"/>
      <c r="B81" s="33"/>
      <c r="C81" s="27" t="s">
        <v>22</v>
      </c>
      <c r="D81" s="32"/>
      <c r="E81" s="32"/>
      <c r="F81" s="25" t="str">
        <f>F12</f>
        <v>k.ú. Kutná Hora (677 710)</v>
      </c>
      <c r="G81" s="32"/>
      <c r="H81" s="32"/>
      <c r="I81" s="93" t="s">
        <v>24</v>
      </c>
      <c r="J81" s="50" t="str">
        <f>IF(J12="","",J12)</f>
        <v>18. 5. 2020</v>
      </c>
      <c r="K81" s="32"/>
      <c r="L81" s="9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>
      <c r="A82" s="32"/>
      <c r="B82" s="33"/>
      <c r="C82" s="32"/>
      <c r="D82" s="32"/>
      <c r="E82" s="32"/>
      <c r="F82" s="32"/>
      <c r="G82" s="32"/>
      <c r="H82" s="32"/>
      <c r="I82" s="91"/>
      <c r="J82" s="32"/>
      <c r="K82" s="32"/>
      <c r="L82" s="9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40.15" customHeight="1">
      <c r="A83" s="32"/>
      <c r="B83" s="33"/>
      <c r="C83" s="27" t="s">
        <v>28</v>
      </c>
      <c r="D83" s="32"/>
      <c r="E83" s="32"/>
      <c r="F83" s="25" t="str">
        <f>E15</f>
        <v>Město Kutná Hora, Havlíčkovo nám.552/1, Kutná Hora</v>
      </c>
      <c r="G83" s="32"/>
      <c r="H83" s="32"/>
      <c r="I83" s="93" t="s">
        <v>35</v>
      </c>
      <c r="J83" s="30" t="str">
        <f>E21</f>
        <v>MILOTA Kladno spol.s r.o.,Huťská 1557, Kladno</v>
      </c>
      <c r="K83" s="32"/>
      <c r="L83" s="9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54.4" customHeight="1">
      <c r="A84" s="32"/>
      <c r="B84" s="33"/>
      <c r="C84" s="27" t="s">
        <v>33</v>
      </c>
      <c r="D84" s="32"/>
      <c r="E84" s="32"/>
      <c r="F84" s="25" t="str">
        <f>IF(E18="","",E18)</f>
        <v>Vyplň údaj</v>
      </c>
      <c r="G84" s="32"/>
      <c r="H84" s="32"/>
      <c r="I84" s="93" t="s">
        <v>39</v>
      </c>
      <c r="J84" s="30" t="str">
        <f>E24</f>
        <v>Bc.Halota, Ing.Křepinský - PRINKOM spol.s r.o.</v>
      </c>
      <c r="K84" s="32"/>
      <c r="L84" s="9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0.35" customHeight="1">
      <c r="A85" s="32"/>
      <c r="B85" s="33"/>
      <c r="C85" s="32"/>
      <c r="D85" s="32"/>
      <c r="E85" s="32"/>
      <c r="F85" s="32"/>
      <c r="G85" s="32"/>
      <c r="H85" s="32"/>
      <c r="I85" s="91"/>
      <c r="J85" s="32"/>
      <c r="K85" s="32"/>
      <c r="L85" s="9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11" customFormat="1" ht="29.25" customHeight="1">
      <c r="A86" s="127"/>
      <c r="B86" s="128"/>
      <c r="C86" s="129" t="s">
        <v>122</v>
      </c>
      <c r="D86" s="130" t="s">
        <v>63</v>
      </c>
      <c r="E86" s="130" t="s">
        <v>59</v>
      </c>
      <c r="F86" s="130" t="s">
        <v>60</v>
      </c>
      <c r="G86" s="130" t="s">
        <v>123</v>
      </c>
      <c r="H86" s="130" t="s">
        <v>124</v>
      </c>
      <c r="I86" s="131" t="s">
        <v>125</v>
      </c>
      <c r="J86" s="130" t="s">
        <v>111</v>
      </c>
      <c r="K86" s="132" t="s">
        <v>126</v>
      </c>
      <c r="L86" s="133"/>
      <c r="M86" s="57" t="s">
        <v>3</v>
      </c>
      <c r="N86" s="58" t="s">
        <v>48</v>
      </c>
      <c r="O86" s="58" t="s">
        <v>127</v>
      </c>
      <c r="P86" s="58" t="s">
        <v>128</v>
      </c>
      <c r="Q86" s="58" t="s">
        <v>129</v>
      </c>
      <c r="R86" s="58" t="s">
        <v>130</v>
      </c>
      <c r="S86" s="58" t="s">
        <v>131</v>
      </c>
      <c r="T86" s="59" t="s">
        <v>132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65" s="2" customFormat="1" ht="22.9" customHeight="1">
      <c r="A87" s="32"/>
      <c r="B87" s="33"/>
      <c r="C87" s="64" t="s">
        <v>133</v>
      </c>
      <c r="D87" s="32"/>
      <c r="E87" s="32"/>
      <c r="F87" s="32"/>
      <c r="G87" s="32"/>
      <c r="H87" s="32"/>
      <c r="I87" s="91"/>
      <c r="J87" s="134">
        <f>BK87</f>
        <v>0</v>
      </c>
      <c r="K87" s="32"/>
      <c r="L87" s="33"/>
      <c r="M87" s="60"/>
      <c r="N87" s="51"/>
      <c r="O87" s="61"/>
      <c r="P87" s="135">
        <f>P88</f>
        <v>0</v>
      </c>
      <c r="Q87" s="61"/>
      <c r="R87" s="135">
        <f>R88</f>
        <v>318.24517000000003</v>
      </c>
      <c r="S87" s="61"/>
      <c r="T87" s="136">
        <f>T88</f>
        <v>451.75400000000002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7" t="s">
        <v>77</v>
      </c>
      <c r="AU87" s="17" t="s">
        <v>112</v>
      </c>
      <c r="BK87" s="137">
        <f>BK88</f>
        <v>0</v>
      </c>
    </row>
    <row r="88" spans="1:65" s="12" customFormat="1" ht="25.9" customHeight="1">
      <c r="B88" s="138"/>
      <c r="D88" s="139" t="s">
        <v>77</v>
      </c>
      <c r="E88" s="140" t="s">
        <v>134</v>
      </c>
      <c r="F88" s="140" t="s">
        <v>135</v>
      </c>
      <c r="I88" s="141"/>
      <c r="J88" s="142">
        <f>BK88</f>
        <v>0</v>
      </c>
      <c r="L88" s="138"/>
      <c r="M88" s="143"/>
      <c r="N88" s="144"/>
      <c r="O88" s="144"/>
      <c r="P88" s="145">
        <f>P89+P141+P144+P161+P186+P197+P223</f>
        <v>0</v>
      </c>
      <c r="Q88" s="144"/>
      <c r="R88" s="145">
        <f>R89+R141+R144+R161+R186+R197+R223</f>
        <v>318.24517000000003</v>
      </c>
      <c r="S88" s="144"/>
      <c r="T88" s="146">
        <f>T89+T141+T144+T161+T186+T197+T223</f>
        <v>451.75400000000002</v>
      </c>
      <c r="AR88" s="139" t="s">
        <v>21</v>
      </c>
      <c r="AT88" s="147" t="s">
        <v>77</v>
      </c>
      <c r="AU88" s="147" t="s">
        <v>78</v>
      </c>
      <c r="AY88" s="139" t="s">
        <v>136</v>
      </c>
      <c r="BK88" s="148">
        <f>BK89+BK141+BK144+BK161+BK186+BK197+BK223</f>
        <v>0</v>
      </c>
    </row>
    <row r="89" spans="1:65" s="12" customFormat="1" ht="22.9" customHeight="1">
      <c r="B89" s="138"/>
      <c r="D89" s="139" t="s">
        <v>77</v>
      </c>
      <c r="E89" s="149" t="s">
        <v>21</v>
      </c>
      <c r="F89" s="149" t="s">
        <v>137</v>
      </c>
      <c r="I89" s="141"/>
      <c r="J89" s="150">
        <f>BK89</f>
        <v>0</v>
      </c>
      <c r="L89" s="138"/>
      <c r="M89" s="143"/>
      <c r="N89" s="144"/>
      <c r="O89" s="144"/>
      <c r="P89" s="145">
        <f>SUM(P90:P140)</f>
        <v>0</v>
      </c>
      <c r="Q89" s="144"/>
      <c r="R89" s="145">
        <f>SUM(R90:R140)</f>
        <v>6.2100000000000002E-3</v>
      </c>
      <c r="S89" s="144"/>
      <c r="T89" s="146">
        <f>SUM(T90:T140)</f>
        <v>451.75400000000002</v>
      </c>
      <c r="AR89" s="139" t="s">
        <v>21</v>
      </c>
      <c r="AT89" s="147" t="s">
        <v>77</v>
      </c>
      <c r="AU89" s="147" t="s">
        <v>21</v>
      </c>
      <c r="AY89" s="139" t="s">
        <v>136</v>
      </c>
      <c r="BK89" s="148">
        <f>SUM(BK90:BK140)</f>
        <v>0</v>
      </c>
    </row>
    <row r="90" spans="1:65" s="2" customFormat="1" ht="33" customHeight="1">
      <c r="A90" s="32"/>
      <c r="B90" s="151"/>
      <c r="C90" s="152" t="s">
        <v>21</v>
      </c>
      <c r="D90" s="152" t="s">
        <v>138</v>
      </c>
      <c r="E90" s="153" t="s">
        <v>139</v>
      </c>
      <c r="F90" s="154" t="s">
        <v>140</v>
      </c>
      <c r="G90" s="155" t="s">
        <v>141</v>
      </c>
      <c r="H90" s="156">
        <v>93</v>
      </c>
      <c r="I90" s="157"/>
      <c r="J90" s="158">
        <f>ROUND(I90*H90,2)</f>
        <v>0</v>
      </c>
      <c r="K90" s="154" t="s">
        <v>142</v>
      </c>
      <c r="L90" s="33"/>
      <c r="M90" s="159" t="s">
        <v>3</v>
      </c>
      <c r="N90" s="160" t="s">
        <v>49</v>
      </c>
      <c r="O90" s="53"/>
      <c r="P90" s="161">
        <f>O90*H90</f>
        <v>0</v>
      </c>
      <c r="Q90" s="161">
        <v>0</v>
      </c>
      <c r="R90" s="161">
        <f>Q90*H90</f>
        <v>0</v>
      </c>
      <c r="S90" s="161">
        <v>0.42499999999999999</v>
      </c>
      <c r="T90" s="162">
        <f>S90*H90</f>
        <v>39.524999999999999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3" t="s">
        <v>143</v>
      </c>
      <c r="AT90" s="163" t="s">
        <v>138</v>
      </c>
      <c r="AU90" s="163" t="s">
        <v>88</v>
      </c>
      <c r="AY90" s="17" t="s">
        <v>136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17" t="s">
        <v>21</v>
      </c>
      <c r="BK90" s="164">
        <f>ROUND(I90*H90,2)</f>
        <v>0</v>
      </c>
      <c r="BL90" s="17" t="s">
        <v>143</v>
      </c>
      <c r="BM90" s="163" t="s">
        <v>144</v>
      </c>
    </row>
    <row r="91" spans="1:65" s="13" customFormat="1" ht="11.25">
      <c r="B91" s="165"/>
      <c r="D91" s="166" t="s">
        <v>145</v>
      </c>
      <c r="E91" s="167" t="s">
        <v>3</v>
      </c>
      <c r="F91" s="168" t="s">
        <v>146</v>
      </c>
      <c r="H91" s="169">
        <v>93</v>
      </c>
      <c r="I91" s="170"/>
      <c r="L91" s="165"/>
      <c r="M91" s="171"/>
      <c r="N91" s="172"/>
      <c r="O91" s="172"/>
      <c r="P91" s="172"/>
      <c r="Q91" s="172"/>
      <c r="R91" s="172"/>
      <c r="S91" s="172"/>
      <c r="T91" s="173"/>
      <c r="AT91" s="167" t="s">
        <v>145</v>
      </c>
      <c r="AU91" s="167" t="s">
        <v>88</v>
      </c>
      <c r="AV91" s="13" t="s">
        <v>88</v>
      </c>
      <c r="AW91" s="13" t="s">
        <v>38</v>
      </c>
      <c r="AX91" s="13" t="s">
        <v>78</v>
      </c>
      <c r="AY91" s="167" t="s">
        <v>136</v>
      </c>
    </row>
    <row r="92" spans="1:65" s="2" customFormat="1" ht="33" customHeight="1">
      <c r="A92" s="32"/>
      <c r="B92" s="151"/>
      <c r="C92" s="152" t="s">
        <v>88</v>
      </c>
      <c r="D92" s="152" t="s">
        <v>138</v>
      </c>
      <c r="E92" s="153" t="s">
        <v>147</v>
      </c>
      <c r="F92" s="154" t="s">
        <v>148</v>
      </c>
      <c r="G92" s="155" t="s">
        <v>141</v>
      </c>
      <c r="H92" s="156">
        <v>58</v>
      </c>
      <c r="I92" s="157"/>
      <c r="J92" s="158">
        <f>ROUND(I92*H92,2)</f>
        <v>0</v>
      </c>
      <c r="K92" s="154" t="s">
        <v>142</v>
      </c>
      <c r="L92" s="33"/>
      <c r="M92" s="159" t="s">
        <v>3</v>
      </c>
      <c r="N92" s="160" t="s">
        <v>49</v>
      </c>
      <c r="O92" s="53"/>
      <c r="P92" s="161">
        <f>O92*H92</f>
        <v>0</v>
      </c>
      <c r="Q92" s="161">
        <v>0</v>
      </c>
      <c r="R92" s="161">
        <f>Q92*H92</f>
        <v>0</v>
      </c>
      <c r="S92" s="161">
        <v>0.28999999999999998</v>
      </c>
      <c r="T92" s="162">
        <f>S92*H92</f>
        <v>16.82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3" t="s">
        <v>143</v>
      </c>
      <c r="AT92" s="163" t="s">
        <v>138</v>
      </c>
      <c r="AU92" s="163" t="s">
        <v>88</v>
      </c>
      <c r="AY92" s="17" t="s">
        <v>136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17" t="s">
        <v>21</v>
      </c>
      <c r="BK92" s="164">
        <f>ROUND(I92*H92,2)</f>
        <v>0</v>
      </c>
      <c r="BL92" s="17" t="s">
        <v>143</v>
      </c>
      <c r="BM92" s="163" t="s">
        <v>149</v>
      </c>
    </row>
    <row r="93" spans="1:65" s="13" customFormat="1" ht="11.25">
      <c r="B93" s="165"/>
      <c r="D93" s="166" t="s">
        <v>145</v>
      </c>
      <c r="E93" s="167" t="s">
        <v>3</v>
      </c>
      <c r="F93" s="168" t="s">
        <v>150</v>
      </c>
      <c r="H93" s="169">
        <v>58</v>
      </c>
      <c r="I93" s="170"/>
      <c r="L93" s="165"/>
      <c r="M93" s="171"/>
      <c r="N93" s="172"/>
      <c r="O93" s="172"/>
      <c r="P93" s="172"/>
      <c r="Q93" s="172"/>
      <c r="R93" s="172"/>
      <c r="S93" s="172"/>
      <c r="T93" s="173"/>
      <c r="AT93" s="167" t="s">
        <v>145</v>
      </c>
      <c r="AU93" s="167" t="s">
        <v>88</v>
      </c>
      <c r="AV93" s="13" t="s">
        <v>88</v>
      </c>
      <c r="AW93" s="13" t="s">
        <v>38</v>
      </c>
      <c r="AX93" s="13" t="s">
        <v>78</v>
      </c>
      <c r="AY93" s="167" t="s">
        <v>136</v>
      </c>
    </row>
    <row r="94" spans="1:65" s="2" customFormat="1" ht="21.75" customHeight="1">
      <c r="A94" s="32"/>
      <c r="B94" s="151"/>
      <c r="C94" s="152" t="s">
        <v>151</v>
      </c>
      <c r="D94" s="152" t="s">
        <v>138</v>
      </c>
      <c r="E94" s="153" t="s">
        <v>152</v>
      </c>
      <c r="F94" s="154" t="s">
        <v>153</v>
      </c>
      <c r="G94" s="155" t="s">
        <v>141</v>
      </c>
      <c r="H94" s="156">
        <v>58</v>
      </c>
      <c r="I94" s="157"/>
      <c r="J94" s="158">
        <f>ROUND(I94*H94,2)</f>
        <v>0</v>
      </c>
      <c r="K94" s="154" t="s">
        <v>142</v>
      </c>
      <c r="L94" s="33"/>
      <c r="M94" s="159" t="s">
        <v>3</v>
      </c>
      <c r="N94" s="160" t="s">
        <v>49</v>
      </c>
      <c r="O94" s="53"/>
      <c r="P94" s="161">
        <f>O94*H94</f>
        <v>0</v>
      </c>
      <c r="Q94" s="161">
        <v>0</v>
      </c>
      <c r="R94" s="161">
        <f>Q94*H94</f>
        <v>0</v>
      </c>
      <c r="S94" s="161">
        <v>9.8000000000000004E-2</v>
      </c>
      <c r="T94" s="162">
        <f>S94*H94</f>
        <v>5.6840000000000002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3" t="s">
        <v>143</v>
      </c>
      <c r="AT94" s="163" t="s">
        <v>138</v>
      </c>
      <c r="AU94" s="163" t="s">
        <v>88</v>
      </c>
      <c r="AY94" s="17" t="s">
        <v>136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17" t="s">
        <v>21</v>
      </c>
      <c r="BK94" s="164">
        <f>ROUND(I94*H94,2)</f>
        <v>0</v>
      </c>
      <c r="BL94" s="17" t="s">
        <v>143</v>
      </c>
      <c r="BM94" s="163" t="s">
        <v>154</v>
      </c>
    </row>
    <row r="95" spans="1:65" s="13" customFormat="1" ht="11.25">
      <c r="B95" s="165"/>
      <c r="D95" s="166" t="s">
        <v>145</v>
      </c>
      <c r="E95" s="167" t="s">
        <v>3</v>
      </c>
      <c r="F95" s="168" t="s">
        <v>155</v>
      </c>
      <c r="H95" s="169">
        <v>58</v>
      </c>
      <c r="I95" s="170"/>
      <c r="L95" s="165"/>
      <c r="M95" s="171"/>
      <c r="N95" s="172"/>
      <c r="O95" s="172"/>
      <c r="P95" s="172"/>
      <c r="Q95" s="172"/>
      <c r="R95" s="172"/>
      <c r="S95" s="172"/>
      <c r="T95" s="173"/>
      <c r="AT95" s="167" t="s">
        <v>145</v>
      </c>
      <c r="AU95" s="167" t="s">
        <v>88</v>
      </c>
      <c r="AV95" s="13" t="s">
        <v>88</v>
      </c>
      <c r="AW95" s="13" t="s">
        <v>38</v>
      </c>
      <c r="AX95" s="13" t="s">
        <v>78</v>
      </c>
      <c r="AY95" s="167" t="s">
        <v>136</v>
      </c>
    </row>
    <row r="96" spans="1:65" s="2" customFormat="1" ht="33" customHeight="1">
      <c r="A96" s="32"/>
      <c r="B96" s="151"/>
      <c r="C96" s="152" t="s">
        <v>143</v>
      </c>
      <c r="D96" s="152" t="s">
        <v>138</v>
      </c>
      <c r="E96" s="153" t="s">
        <v>156</v>
      </c>
      <c r="F96" s="154" t="s">
        <v>157</v>
      </c>
      <c r="G96" s="155" t="s">
        <v>141</v>
      </c>
      <c r="H96" s="156">
        <v>325</v>
      </c>
      <c r="I96" s="157"/>
      <c r="J96" s="158">
        <f>ROUND(I96*H96,2)</f>
        <v>0</v>
      </c>
      <c r="K96" s="154" t="s">
        <v>142</v>
      </c>
      <c r="L96" s="33"/>
      <c r="M96" s="159" t="s">
        <v>3</v>
      </c>
      <c r="N96" s="160" t="s">
        <v>49</v>
      </c>
      <c r="O96" s="53"/>
      <c r="P96" s="161">
        <f>O96*H96</f>
        <v>0</v>
      </c>
      <c r="Q96" s="161">
        <v>0</v>
      </c>
      <c r="R96" s="161">
        <f>Q96*H96</f>
        <v>0</v>
      </c>
      <c r="S96" s="161">
        <v>0.28999999999999998</v>
      </c>
      <c r="T96" s="162">
        <f>S96*H96</f>
        <v>94.25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3" t="s">
        <v>143</v>
      </c>
      <c r="AT96" s="163" t="s">
        <v>138</v>
      </c>
      <c r="AU96" s="163" t="s">
        <v>88</v>
      </c>
      <c r="AY96" s="17" t="s">
        <v>136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17" t="s">
        <v>21</v>
      </c>
      <c r="BK96" s="164">
        <f>ROUND(I96*H96,2)</f>
        <v>0</v>
      </c>
      <c r="BL96" s="17" t="s">
        <v>143</v>
      </c>
      <c r="BM96" s="163" t="s">
        <v>158</v>
      </c>
    </row>
    <row r="97" spans="1:65" s="13" customFormat="1" ht="11.25">
      <c r="B97" s="165"/>
      <c r="D97" s="166" t="s">
        <v>145</v>
      </c>
      <c r="E97" s="167" t="s">
        <v>3</v>
      </c>
      <c r="F97" s="168" t="s">
        <v>159</v>
      </c>
      <c r="H97" s="169">
        <v>325</v>
      </c>
      <c r="I97" s="170"/>
      <c r="L97" s="165"/>
      <c r="M97" s="171"/>
      <c r="N97" s="172"/>
      <c r="O97" s="172"/>
      <c r="P97" s="172"/>
      <c r="Q97" s="172"/>
      <c r="R97" s="172"/>
      <c r="S97" s="172"/>
      <c r="T97" s="173"/>
      <c r="AT97" s="167" t="s">
        <v>145</v>
      </c>
      <c r="AU97" s="167" t="s">
        <v>88</v>
      </c>
      <c r="AV97" s="13" t="s">
        <v>88</v>
      </c>
      <c r="AW97" s="13" t="s">
        <v>38</v>
      </c>
      <c r="AX97" s="13" t="s">
        <v>78</v>
      </c>
      <c r="AY97" s="167" t="s">
        <v>136</v>
      </c>
    </row>
    <row r="98" spans="1:65" s="2" customFormat="1" ht="33" customHeight="1">
      <c r="A98" s="32"/>
      <c r="B98" s="151"/>
      <c r="C98" s="152" t="s">
        <v>160</v>
      </c>
      <c r="D98" s="152" t="s">
        <v>138</v>
      </c>
      <c r="E98" s="153" t="s">
        <v>161</v>
      </c>
      <c r="F98" s="154" t="s">
        <v>162</v>
      </c>
      <c r="G98" s="155" t="s">
        <v>141</v>
      </c>
      <c r="H98" s="156">
        <v>325</v>
      </c>
      <c r="I98" s="157"/>
      <c r="J98" s="158">
        <f>ROUND(I98*H98,2)</f>
        <v>0</v>
      </c>
      <c r="K98" s="154" t="s">
        <v>142</v>
      </c>
      <c r="L98" s="33"/>
      <c r="M98" s="159" t="s">
        <v>3</v>
      </c>
      <c r="N98" s="160" t="s">
        <v>49</v>
      </c>
      <c r="O98" s="53"/>
      <c r="P98" s="161">
        <f>O98*H98</f>
        <v>0</v>
      </c>
      <c r="Q98" s="161">
        <v>0</v>
      </c>
      <c r="R98" s="161">
        <f>Q98*H98</f>
        <v>0</v>
      </c>
      <c r="S98" s="161">
        <v>0.32500000000000001</v>
      </c>
      <c r="T98" s="162">
        <f>S98*H98</f>
        <v>105.625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3" t="s">
        <v>143</v>
      </c>
      <c r="AT98" s="163" t="s">
        <v>138</v>
      </c>
      <c r="AU98" s="163" t="s">
        <v>88</v>
      </c>
      <c r="AY98" s="17" t="s">
        <v>136</v>
      </c>
      <c r="BE98" s="164">
        <f>IF(N98="základní",J98,0)</f>
        <v>0</v>
      </c>
      <c r="BF98" s="164">
        <f>IF(N98="snížená",J98,0)</f>
        <v>0</v>
      </c>
      <c r="BG98" s="164">
        <f>IF(N98="zákl. přenesená",J98,0)</f>
        <v>0</v>
      </c>
      <c r="BH98" s="164">
        <f>IF(N98="sníž. přenesená",J98,0)</f>
        <v>0</v>
      </c>
      <c r="BI98" s="164">
        <f>IF(N98="nulová",J98,0)</f>
        <v>0</v>
      </c>
      <c r="BJ98" s="17" t="s">
        <v>21</v>
      </c>
      <c r="BK98" s="164">
        <f>ROUND(I98*H98,2)</f>
        <v>0</v>
      </c>
      <c r="BL98" s="17" t="s">
        <v>143</v>
      </c>
      <c r="BM98" s="163" t="s">
        <v>163</v>
      </c>
    </row>
    <row r="99" spans="1:65" s="13" customFormat="1" ht="11.25">
      <c r="B99" s="165"/>
      <c r="D99" s="166" t="s">
        <v>145</v>
      </c>
      <c r="E99" s="167" t="s">
        <v>3</v>
      </c>
      <c r="F99" s="168" t="s">
        <v>164</v>
      </c>
      <c r="H99" s="169">
        <v>325</v>
      </c>
      <c r="I99" s="170"/>
      <c r="L99" s="165"/>
      <c r="M99" s="171"/>
      <c r="N99" s="172"/>
      <c r="O99" s="172"/>
      <c r="P99" s="172"/>
      <c r="Q99" s="172"/>
      <c r="R99" s="172"/>
      <c r="S99" s="172"/>
      <c r="T99" s="173"/>
      <c r="AT99" s="167" t="s">
        <v>145</v>
      </c>
      <c r="AU99" s="167" t="s">
        <v>88</v>
      </c>
      <c r="AV99" s="13" t="s">
        <v>88</v>
      </c>
      <c r="AW99" s="13" t="s">
        <v>38</v>
      </c>
      <c r="AX99" s="13" t="s">
        <v>78</v>
      </c>
      <c r="AY99" s="167" t="s">
        <v>136</v>
      </c>
    </row>
    <row r="100" spans="1:65" s="2" customFormat="1" ht="21.75" customHeight="1">
      <c r="A100" s="32"/>
      <c r="B100" s="151"/>
      <c r="C100" s="152" t="s">
        <v>165</v>
      </c>
      <c r="D100" s="152" t="s">
        <v>138</v>
      </c>
      <c r="E100" s="153" t="s">
        <v>166</v>
      </c>
      <c r="F100" s="154" t="s">
        <v>167</v>
      </c>
      <c r="G100" s="155" t="s">
        <v>141</v>
      </c>
      <c r="H100" s="156">
        <v>325</v>
      </c>
      <c r="I100" s="157"/>
      <c r="J100" s="158">
        <f>ROUND(I100*H100,2)</f>
        <v>0</v>
      </c>
      <c r="K100" s="154" t="s">
        <v>142</v>
      </c>
      <c r="L100" s="33"/>
      <c r="M100" s="159" t="s">
        <v>3</v>
      </c>
      <c r="N100" s="160" t="s">
        <v>49</v>
      </c>
      <c r="O100" s="53"/>
      <c r="P100" s="161">
        <f>O100*H100</f>
        <v>0</v>
      </c>
      <c r="Q100" s="161">
        <v>0</v>
      </c>
      <c r="R100" s="161">
        <f>Q100*H100</f>
        <v>0</v>
      </c>
      <c r="S100" s="161">
        <v>0.316</v>
      </c>
      <c r="T100" s="162">
        <f>S100*H100</f>
        <v>102.7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3" t="s">
        <v>143</v>
      </c>
      <c r="AT100" s="163" t="s">
        <v>138</v>
      </c>
      <c r="AU100" s="163" t="s">
        <v>88</v>
      </c>
      <c r="AY100" s="17" t="s">
        <v>136</v>
      </c>
      <c r="BE100" s="164">
        <f>IF(N100="základní",J100,0)</f>
        <v>0</v>
      </c>
      <c r="BF100" s="164">
        <f>IF(N100="snížená",J100,0)</f>
        <v>0</v>
      </c>
      <c r="BG100" s="164">
        <f>IF(N100="zákl. přenesená",J100,0)</f>
        <v>0</v>
      </c>
      <c r="BH100" s="164">
        <f>IF(N100="sníž. přenesená",J100,0)</f>
        <v>0</v>
      </c>
      <c r="BI100" s="164">
        <f>IF(N100="nulová",J100,0)</f>
        <v>0</v>
      </c>
      <c r="BJ100" s="17" t="s">
        <v>21</v>
      </c>
      <c r="BK100" s="164">
        <f>ROUND(I100*H100,2)</f>
        <v>0</v>
      </c>
      <c r="BL100" s="17" t="s">
        <v>143</v>
      </c>
      <c r="BM100" s="163" t="s">
        <v>168</v>
      </c>
    </row>
    <row r="101" spans="1:65" s="13" customFormat="1" ht="11.25">
      <c r="B101" s="165"/>
      <c r="D101" s="166" t="s">
        <v>145</v>
      </c>
      <c r="E101" s="167" t="s">
        <v>3</v>
      </c>
      <c r="F101" s="168" t="s">
        <v>169</v>
      </c>
      <c r="H101" s="169">
        <v>325</v>
      </c>
      <c r="I101" s="170"/>
      <c r="L101" s="165"/>
      <c r="M101" s="171"/>
      <c r="N101" s="172"/>
      <c r="O101" s="172"/>
      <c r="P101" s="172"/>
      <c r="Q101" s="172"/>
      <c r="R101" s="172"/>
      <c r="S101" s="172"/>
      <c r="T101" s="173"/>
      <c r="AT101" s="167" t="s">
        <v>145</v>
      </c>
      <c r="AU101" s="167" t="s">
        <v>88</v>
      </c>
      <c r="AV101" s="13" t="s">
        <v>88</v>
      </c>
      <c r="AW101" s="13" t="s">
        <v>38</v>
      </c>
      <c r="AX101" s="13" t="s">
        <v>78</v>
      </c>
      <c r="AY101" s="167" t="s">
        <v>136</v>
      </c>
    </row>
    <row r="102" spans="1:65" s="2" customFormat="1" ht="21.75" customHeight="1">
      <c r="A102" s="32"/>
      <c r="B102" s="151"/>
      <c r="C102" s="152" t="s">
        <v>170</v>
      </c>
      <c r="D102" s="152" t="s">
        <v>138</v>
      </c>
      <c r="E102" s="153" t="s">
        <v>171</v>
      </c>
      <c r="F102" s="154" t="s">
        <v>172</v>
      </c>
      <c r="G102" s="155" t="s">
        <v>173</v>
      </c>
      <c r="H102" s="156">
        <v>370</v>
      </c>
      <c r="I102" s="157"/>
      <c r="J102" s="158">
        <f>ROUND(I102*H102,2)</f>
        <v>0</v>
      </c>
      <c r="K102" s="154" t="s">
        <v>142</v>
      </c>
      <c r="L102" s="33"/>
      <c r="M102" s="159" t="s">
        <v>3</v>
      </c>
      <c r="N102" s="160" t="s">
        <v>49</v>
      </c>
      <c r="O102" s="53"/>
      <c r="P102" s="161">
        <f>O102*H102</f>
        <v>0</v>
      </c>
      <c r="Q102" s="161">
        <v>0</v>
      </c>
      <c r="R102" s="161">
        <f>Q102*H102</f>
        <v>0</v>
      </c>
      <c r="S102" s="161">
        <v>0.23</v>
      </c>
      <c r="T102" s="162">
        <f>S102*H102</f>
        <v>85.100000000000009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3" t="s">
        <v>143</v>
      </c>
      <c r="AT102" s="163" t="s">
        <v>138</v>
      </c>
      <c r="AU102" s="163" t="s">
        <v>88</v>
      </c>
      <c r="AY102" s="17" t="s">
        <v>136</v>
      </c>
      <c r="BE102" s="164">
        <f>IF(N102="základní",J102,0)</f>
        <v>0</v>
      </c>
      <c r="BF102" s="164">
        <f>IF(N102="snížená",J102,0)</f>
        <v>0</v>
      </c>
      <c r="BG102" s="164">
        <f>IF(N102="zákl. přenesená",J102,0)</f>
        <v>0</v>
      </c>
      <c r="BH102" s="164">
        <f>IF(N102="sníž. přenesená",J102,0)</f>
        <v>0</v>
      </c>
      <c r="BI102" s="164">
        <f>IF(N102="nulová",J102,0)</f>
        <v>0</v>
      </c>
      <c r="BJ102" s="17" t="s">
        <v>21</v>
      </c>
      <c r="BK102" s="164">
        <f>ROUND(I102*H102,2)</f>
        <v>0</v>
      </c>
      <c r="BL102" s="17" t="s">
        <v>143</v>
      </c>
      <c r="BM102" s="163" t="s">
        <v>174</v>
      </c>
    </row>
    <row r="103" spans="1:65" s="13" customFormat="1" ht="11.25">
      <c r="B103" s="165"/>
      <c r="D103" s="166" t="s">
        <v>145</v>
      </c>
      <c r="E103" s="167" t="s">
        <v>3</v>
      </c>
      <c r="F103" s="168" t="s">
        <v>175</v>
      </c>
      <c r="H103" s="169">
        <v>370</v>
      </c>
      <c r="I103" s="170"/>
      <c r="L103" s="165"/>
      <c r="M103" s="171"/>
      <c r="N103" s="172"/>
      <c r="O103" s="172"/>
      <c r="P103" s="172"/>
      <c r="Q103" s="172"/>
      <c r="R103" s="172"/>
      <c r="S103" s="172"/>
      <c r="T103" s="173"/>
      <c r="AT103" s="167" t="s">
        <v>145</v>
      </c>
      <c r="AU103" s="167" t="s">
        <v>88</v>
      </c>
      <c r="AV103" s="13" t="s">
        <v>88</v>
      </c>
      <c r="AW103" s="13" t="s">
        <v>38</v>
      </c>
      <c r="AX103" s="13" t="s">
        <v>78</v>
      </c>
      <c r="AY103" s="167" t="s">
        <v>136</v>
      </c>
    </row>
    <row r="104" spans="1:65" s="2" customFormat="1" ht="21.75" customHeight="1">
      <c r="A104" s="32"/>
      <c r="B104" s="151"/>
      <c r="C104" s="152" t="s">
        <v>176</v>
      </c>
      <c r="D104" s="152" t="s">
        <v>138</v>
      </c>
      <c r="E104" s="153" t="s">
        <v>177</v>
      </c>
      <c r="F104" s="154" t="s">
        <v>178</v>
      </c>
      <c r="G104" s="155" t="s">
        <v>173</v>
      </c>
      <c r="H104" s="156">
        <v>10</v>
      </c>
      <c r="I104" s="157"/>
      <c r="J104" s="158">
        <f>ROUND(I104*H104,2)</f>
        <v>0</v>
      </c>
      <c r="K104" s="154" t="s">
        <v>142</v>
      </c>
      <c r="L104" s="33"/>
      <c r="M104" s="159" t="s">
        <v>3</v>
      </c>
      <c r="N104" s="160" t="s">
        <v>49</v>
      </c>
      <c r="O104" s="53"/>
      <c r="P104" s="161">
        <f>O104*H104</f>
        <v>0</v>
      </c>
      <c r="Q104" s="161">
        <v>0</v>
      </c>
      <c r="R104" s="161">
        <f>Q104*H104</f>
        <v>0</v>
      </c>
      <c r="S104" s="161">
        <v>0.20499999999999999</v>
      </c>
      <c r="T104" s="162">
        <f>S104*H104</f>
        <v>2.0499999999999998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3" t="s">
        <v>143</v>
      </c>
      <c r="AT104" s="163" t="s">
        <v>138</v>
      </c>
      <c r="AU104" s="163" t="s">
        <v>88</v>
      </c>
      <c r="AY104" s="17" t="s">
        <v>136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17" t="s">
        <v>21</v>
      </c>
      <c r="BK104" s="164">
        <f>ROUND(I104*H104,2)</f>
        <v>0</v>
      </c>
      <c r="BL104" s="17" t="s">
        <v>143</v>
      </c>
      <c r="BM104" s="163" t="s">
        <v>179</v>
      </c>
    </row>
    <row r="105" spans="1:65" s="13" customFormat="1" ht="11.25">
      <c r="B105" s="165"/>
      <c r="D105" s="166" t="s">
        <v>145</v>
      </c>
      <c r="E105" s="167" t="s">
        <v>3</v>
      </c>
      <c r="F105" s="168" t="s">
        <v>180</v>
      </c>
      <c r="H105" s="169">
        <v>10</v>
      </c>
      <c r="I105" s="170"/>
      <c r="L105" s="165"/>
      <c r="M105" s="171"/>
      <c r="N105" s="172"/>
      <c r="O105" s="172"/>
      <c r="P105" s="172"/>
      <c r="Q105" s="172"/>
      <c r="R105" s="172"/>
      <c r="S105" s="172"/>
      <c r="T105" s="173"/>
      <c r="AT105" s="167" t="s">
        <v>145</v>
      </c>
      <c r="AU105" s="167" t="s">
        <v>88</v>
      </c>
      <c r="AV105" s="13" t="s">
        <v>88</v>
      </c>
      <c r="AW105" s="13" t="s">
        <v>38</v>
      </c>
      <c r="AX105" s="13" t="s">
        <v>78</v>
      </c>
      <c r="AY105" s="167" t="s">
        <v>136</v>
      </c>
    </row>
    <row r="106" spans="1:65" s="2" customFormat="1" ht="16.5" customHeight="1">
      <c r="A106" s="32"/>
      <c r="B106" s="151"/>
      <c r="C106" s="152" t="s">
        <v>181</v>
      </c>
      <c r="D106" s="152" t="s">
        <v>138</v>
      </c>
      <c r="E106" s="153" t="s">
        <v>182</v>
      </c>
      <c r="F106" s="154" t="s">
        <v>183</v>
      </c>
      <c r="G106" s="155" t="s">
        <v>184</v>
      </c>
      <c r="H106" s="156">
        <v>121</v>
      </c>
      <c r="I106" s="157"/>
      <c r="J106" s="158">
        <f>ROUND(I106*H106,2)</f>
        <v>0</v>
      </c>
      <c r="K106" s="154" t="s">
        <v>142</v>
      </c>
      <c r="L106" s="33"/>
      <c r="M106" s="159" t="s">
        <v>3</v>
      </c>
      <c r="N106" s="160" t="s">
        <v>49</v>
      </c>
      <c r="O106" s="53"/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3" t="s">
        <v>143</v>
      </c>
      <c r="AT106" s="163" t="s">
        <v>138</v>
      </c>
      <c r="AU106" s="163" t="s">
        <v>88</v>
      </c>
      <c r="AY106" s="17" t="s">
        <v>136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17" t="s">
        <v>21</v>
      </c>
      <c r="BK106" s="164">
        <f>ROUND(I106*H106,2)</f>
        <v>0</v>
      </c>
      <c r="BL106" s="17" t="s">
        <v>143</v>
      </c>
      <c r="BM106" s="163" t="s">
        <v>185</v>
      </c>
    </row>
    <row r="107" spans="1:65" s="13" customFormat="1" ht="11.25">
      <c r="B107" s="165"/>
      <c r="D107" s="166" t="s">
        <v>145</v>
      </c>
      <c r="E107" s="167" t="s">
        <v>3</v>
      </c>
      <c r="F107" s="168" t="s">
        <v>186</v>
      </c>
      <c r="H107" s="169">
        <v>121</v>
      </c>
      <c r="I107" s="170"/>
      <c r="L107" s="165"/>
      <c r="M107" s="171"/>
      <c r="N107" s="172"/>
      <c r="O107" s="172"/>
      <c r="P107" s="172"/>
      <c r="Q107" s="172"/>
      <c r="R107" s="172"/>
      <c r="S107" s="172"/>
      <c r="T107" s="173"/>
      <c r="AT107" s="167" t="s">
        <v>145</v>
      </c>
      <c r="AU107" s="167" t="s">
        <v>88</v>
      </c>
      <c r="AV107" s="13" t="s">
        <v>88</v>
      </c>
      <c r="AW107" s="13" t="s">
        <v>38</v>
      </c>
      <c r="AX107" s="13" t="s">
        <v>78</v>
      </c>
      <c r="AY107" s="167" t="s">
        <v>136</v>
      </c>
    </row>
    <row r="108" spans="1:65" s="2" customFormat="1" ht="16.5" customHeight="1">
      <c r="A108" s="32"/>
      <c r="B108" s="151"/>
      <c r="C108" s="152" t="s">
        <v>26</v>
      </c>
      <c r="D108" s="152" t="s">
        <v>138</v>
      </c>
      <c r="E108" s="153" t="s">
        <v>187</v>
      </c>
      <c r="F108" s="154" t="s">
        <v>188</v>
      </c>
      <c r="G108" s="155" t="s">
        <v>184</v>
      </c>
      <c r="H108" s="156">
        <v>13.5</v>
      </c>
      <c r="I108" s="157"/>
      <c r="J108" s="158">
        <f>ROUND(I108*H108,2)</f>
        <v>0</v>
      </c>
      <c r="K108" s="154" t="s">
        <v>142</v>
      </c>
      <c r="L108" s="33"/>
      <c r="M108" s="159" t="s">
        <v>3</v>
      </c>
      <c r="N108" s="160" t="s">
        <v>49</v>
      </c>
      <c r="O108" s="53"/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3" t="s">
        <v>143</v>
      </c>
      <c r="AT108" s="163" t="s">
        <v>138</v>
      </c>
      <c r="AU108" s="163" t="s">
        <v>88</v>
      </c>
      <c r="AY108" s="17" t="s">
        <v>136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17" t="s">
        <v>21</v>
      </c>
      <c r="BK108" s="164">
        <f>ROUND(I108*H108,2)</f>
        <v>0</v>
      </c>
      <c r="BL108" s="17" t="s">
        <v>143</v>
      </c>
      <c r="BM108" s="163" t="s">
        <v>189</v>
      </c>
    </row>
    <row r="109" spans="1:65" s="13" customFormat="1" ht="11.25">
      <c r="B109" s="165"/>
      <c r="D109" s="166" t="s">
        <v>145</v>
      </c>
      <c r="E109" s="167" t="s">
        <v>3</v>
      </c>
      <c r="F109" s="168" t="s">
        <v>190</v>
      </c>
      <c r="H109" s="169">
        <v>13.5</v>
      </c>
      <c r="I109" s="170"/>
      <c r="L109" s="165"/>
      <c r="M109" s="171"/>
      <c r="N109" s="172"/>
      <c r="O109" s="172"/>
      <c r="P109" s="172"/>
      <c r="Q109" s="172"/>
      <c r="R109" s="172"/>
      <c r="S109" s="172"/>
      <c r="T109" s="173"/>
      <c r="AT109" s="167" t="s">
        <v>145</v>
      </c>
      <c r="AU109" s="167" t="s">
        <v>88</v>
      </c>
      <c r="AV109" s="13" t="s">
        <v>88</v>
      </c>
      <c r="AW109" s="13" t="s">
        <v>38</v>
      </c>
      <c r="AX109" s="13" t="s">
        <v>78</v>
      </c>
      <c r="AY109" s="167" t="s">
        <v>136</v>
      </c>
    </row>
    <row r="110" spans="1:65" s="2" customFormat="1" ht="16.5" customHeight="1">
      <c r="A110" s="32"/>
      <c r="B110" s="151"/>
      <c r="C110" s="152" t="s">
        <v>191</v>
      </c>
      <c r="D110" s="152" t="s">
        <v>138</v>
      </c>
      <c r="E110" s="153" t="s">
        <v>192</v>
      </c>
      <c r="F110" s="154" t="s">
        <v>193</v>
      </c>
      <c r="G110" s="155" t="s">
        <v>184</v>
      </c>
      <c r="H110" s="156">
        <v>13.5</v>
      </c>
      <c r="I110" s="157"/>
      <c r="J110" s="158">
        <f>ROUND(I110*H110,2)</f>
        <v>0</v>
      </c>
      <c r="K110" s="154" t="s">
        <v>142</v>
      </c>
      <c r="L110" s="33"/>
      <c r="M110" s="159" t="s">
        <v>3</v>
      </c>
      <c r="N110" s="160" t="s">
        <v>49</v>
      </c>
      <c r="O110" s="53"/>
      <c r="P110" s="161">
        <f>O110*H110</f>
        <v>0</v>
      </c>
      <c r="Q110" s="161">
        <v>4.6000000000000001E-4</v>
      </c>
      <c r="R110" s="161">
        <f>Q110*H110</f>
        <v>6.2100000000000002E-3</v>
      </c>
      <c r="S110" s="161">
        <v>0</v>
      </c>
      <c r="T110" s="162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3" t="s">
        <v>143</v>
      </c>
      <c r="AT110" s="163" t="s">
        <v>138</v>
      </c>
      <c r="AU110" s="163" t="s">
        <v>88</v>
      </c>
      <c r="AY110" s="17" t="s">
        <v>136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17" t="s">
        <v>21</v>
      </c>
      <c r="BK110" s="164">
        <f>ROUND(I110*H110,2)</f>
        <v>0</v>
      </c>
      <c r="BL110" s="17" t="s">
        <v>143</v>
      </c>
      <c r="BM110" s="163" t="s">
        <v>194</v>
      </c>
    </row>
    <row r="111" spans="1:65" s="13" customFormat="1" ht="11.25">
      <c r="B111" s="165"/>
      <c r="D111" s="166" t="s">
        <v>145</v>
      </c>
      <c r="E111" s="167" t="s">
        <v>3</v>
      </c>
      <c r="F111" s="168" t="s">
        <v>195</v>
      </c>
      <c r="H111" s="169">
        <v>13.5</v>
      </c>
      <c r="I111" s="170"/>
      <c r="L111" s="165"/>
      <c r="M111" s="171"/>
      <c r="N111" s="172"/>
      <c r="O111" s="172"/>
      <c r="P111" s="172"/>
      <c r="Q111" s="172"/>
      <c r="R111" s="172"/>
      <c r="S111" s="172"/>
      <c r="T111" s="173"/>
      <c r="AT111" s="167" t="s">
        <v>145</v>
      </c>
      <c r="AU111" s="167" t="s">
        <v>88</v>
      </c>
      <c r="AV111" s="13" t="s">
        <v>88</v>
      </c>
      <c r="AW111" s="13" t="s">
        <v>38</v>
      </c>
      <c r="AX111" s="13" t="s">
        <v>78</v>
      </c>
      <c r="AY111" s="167" t="s">
        <v>136</v>
      </c>
    </row>
    <row r="112" spans="1:65" s="2" customFormat="1" ht="21.75" customHeight="1">
      <c r="A112" s="32"/>
      <c r="B112" s="151"/>
      <c r="C112" s="152" t="s">
        <v>196</v>
      </c>
      <c r="D112" s="152" t="s">
        <v>138</v>
      </c>
      <c r="E112" s="153" t="s">
        <v>197</v>
      </c>
      <c r="F112" s="154" t="s">
        <v>198</v>
      </c>
      <c r="G112" s="155" t="s">
        <v>184</v>
      </c>
      <c r="H112" s="156">
        <v>13.5</v>
      </c>
      <c r="I112" s="157"/>
      <c r="J112" s="158">
        <f>ROUND(I112*H112,2)</f>
        <v>0</v>
      </c>
      <c r="K112" s="154" t="s">
        <v>142</v>
      </c>
      <c r="L112" s="33"/>
      <c r="M112" s="159" t="s">
        <v>3</v>
      </c>
      <c r="N112" s="160" t="s">
        <v>49</v>
      </c>
      <c r="O112" s="53"/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3" t="s">
        <v>143</v>
      </c>
      <c r="AT112" s="163" t="s">
        <v>138</v>
      </c>
      <c r="AU112" s="163" t="s">
        <v>88</v>
      </c>
      <c r="AY112" s="17" t="s">
        <v>136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17" t="s">
        <v>21</v>
      </c>
      <c r="BK112" s="164">
        <f>ROUND(I112*H112,2)</f>
        <v>0</v>
      </c>
      <c r="BL112" s="17" t="s">
        <v>143</v>
      </c>
      <c r="BM112" s="163" t="s">
        <v>199</v>
      </c>
    </row>
    <row r="113" spans="1:65" s="13" customFormat="1" ht="11.25">
      <c r="B113" s="165"/>
      <c r="D113" s="166" t="s">
        <v>145</v>
      </c>
      <c r="E113" s="167" t="s">
        <v>3</v>
      </c>
      <c r="F113" s="168" t="s">
        <v>195</v>
      </c>
      <c r="H113" s="169">
        <v>13.5</v>
      </c>
      <c r="I113" s="170"/>
      <c r="L113" s="165"/>
      <c r="M113" s="171"/>
      <c r="N113" s="172"/>
      <c r="O113" s="172"/>
      <c r="P113" s="172"/>
      <c r="Q113" s="172"/>
      <c r="R113" s="172"/>
      <c r="S113" s="172"/>
      <c r="T113" s="173"/>
      <c r="AT113" s="167" t="s">
        <v>145</v>
      </c>
      <c r="AU113" s="167" t="s">
        <v>88</v>
      </c>
      <c r="AV113" s="13" t="s">
        <v>88</v>
      </c>
      <c r="AW113" s="13" t="s">
        <v>38</v>
      </c>
      <c r="AX113" s="13" t="s">
        <v>78</v>
      </c>
      <c r="AY113" s="167" t="s">
        <v>136</v>
      </c>
    </row>
    <row r="114" spans="1:65" s="2" customFormat="1" ht="21.75" customHeight="1">
      <c r="A114" s="32"/>
      <c r="B114" s="151"/>
      <c r="C114" s="152" t="s">
        <v>200</v>
      </c>
      <c r="D114" s="152" t="s">
        <v>138</v>
      </c>
      <c r="E114" s="153" t="s">
        <v>201</v>
      </c>
      <c r="F114" s="154" t="s">
        <v>202</v>
      </c>
      <c r="G114" s="155" t="s">
        <v>184</v>
      </c>
      <c r="H114" s="156">
        <v>13.5</v>
      </c>
      <c r="I114" s="157"/>
      <c r="J114" s="158">
        <f>ROUND(I114*H114,2)</f>
        <v>0</v>
      </c>
      <c r="K114" s="154" t="s">
        <v>142</v>
      </c>
      <c r="L114" s="33"/>
      <c r="M114" s="159" t="s">
        <v>3</v>
      </c>
      <c r="N114" s="160" t="s">
        <v>49</v>
      </c>
      <c r="O114" s="53"/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3" t="s">
        <v>143</v>
      </c>
      <c r="AT114" s="163" t="s">
        <v>138</v>
      </c>
      <c r="AU114" s="163" t="s">
        <v>88</v>
      </c>
      <c r="AY114" s="17" t="s">
        <v>136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17" t="s">
        <v>21</v>
      </c>
      <c r="BK114" s="164">
        <f>ROUND(I114*H114,2)</f>
        <v>0</v>
      </c>
      <c r="BL114" s="17" t="s">
        <v>143</v>
      </c>
      <c r="BM114" s="163" t="s">
        <v>203</v>
      </c>
    </row>
    <row r="115" spans="1:65" s="13" customFormat="1" ht="11.25">
      <c r="B115" s="165"/>
      <c r="D115" s="166" t="s">
        <v>145</v>
      </c>
      <c r="E115" s="167" t="s">
        <v>3</v>
      </c>
      <c r="F115" s="168" t="s">
        <v>204</v>
      </c>
      <c r="H115" s="169">
        <v>13.5</v>
      </c>
      <c r="I115" s="170"/>
      <c r="L115" s="165"/>
      <c r="M115" s="171"/>
      <c r="N115" s="172"/>
      <c r="O115" s="172"/>
      <c r="P115" s="172"/>
      <c r="Q115" s="172"/>
      <c r="R115" s="172"/>
      <c r="S115" s="172"/>
      <c r="T115" s="173"/>
      <c r="AT115" s="167" t="s">
        <v>145</v>
      </c>
      <c r="AU115" s="167" t="s">
        <v>88</v>
      </c>
      <c r="AV115" s="13" t="s">
        <v>88</v>
      </c>
      <c r="AW115" s="13" t="s">
        <v>38</v>
      </c>
      <c r="AX115" s="13" t="s">
        <v>78</v>
      </c>
      <c r="AY115" s="167" t="s">
        <v>136</v>
      </c>
    </row>
    <row r="116" spans="1:65" s="2" customFormat="1" ht="33" customHeight="1">
      <c r="A116" s="32"/>
      <c r="B116" s="151"/>
      <c r="C116" s="152" t="s">
        <v>205</v>
      </c>
      <c r="D116" s="152" t="s">
        <v>138</v>
      </c>
      <c r="E116" s="153" t="s">
        <v>206</v>
      </c>
      <c r="F116" s="154" t="s">
        <v>207</v>
      </c>
      <c r="G116" s="155" t="s">
        <v>184</v>
      </c>
      <c r="H116" s="156">
        <v>176.57499999999999</v>
      </c>
      <c r="I116" s="157"/>
      <c r="J116" s="158">
        <f>ROUND(I116*H116,2)</f>
        <v>0</v>
      </c>
      <c r="K116" s="154" t="s">
        <v>142</v>
      </c>
      <c r="L116" s="33"/>
      <c r="M116" s="159" t="s">
        <v>3</v>
      </c>
      <c r="N116" s="160" t="s">
        <v>49</v>
      </c>
      <c r="O116" s="53"/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3" t="s">
        <v>143</v>
      </c>
      <c r="AT116" s="163" t="s">
        <v>138</v>
      </c>
      <c r="AU116" s="163" t="s">
        <v>88</v>
      </c>
      <c r="AY116" s="17" t="s">
        <v>136</v>
      </c>
      <c r="BE116" s="164">
        <f>IF(N116="základní",J116,0)</f>
        <v>0</v>
      </c>
      <c r="BF116" s="164">
        <f>IF(N116="snížená",J116,0)</f>
        <v>0</v>
      </c>
      <c r="BG116" s="164">
        <f>IF(N116="zákl. přenesená",J116,0)</f>
        <v>0</v>
      </c>
      <c r="BH116" s="164">
        <f>IF(N116="sníž. přenesená",J116,0)</f>
        <v>0</v>
      </c>
      <c r="BI116" s="164">
        <f>IF(N116="nulová",J116,0)</f>
        <v>0</v>
      </c>
      <c r="BJ116" s="17" t="s">
        <v>21</v>
      </c>
      <c r="BK116" s="164">
        <f>ROUND(I116*H116,2)</f>
        <v>0</v>
      </c>
      <c r="BL116" s="17" t="s">
        <v>143</v>
      </c>
      <c r="BM116" s="163" t="s">
        <v>208</v>
      </c>
    </row>
    <row r="117" spans="1:65" s="14" customFormat="1" ht="11.25">
      <c r="B117" s="174"/>
      <c r="D117" s="166" t="s">
        <v>145</v>
      </c>
      <c r="E117" s="175" t="s">
        <v>3</v>
      </c>
      <c r="F117" s="176" t="s">
        <v>209</v>
      </c>
      <c r="H117" s="175" t="s">
        <v>3</v>
      </c>
      <c r="I117" s="177"/>
      <c r="L117" s="174"/>
      <c r="M117" s="178"/>
      <c r="N117" s="179"/>
      <c r="O117" s="179"/>
      <c r="P117" s="179"/>
      <c r="Q117" s="179"/>
      <c r="R117" s="179"/>
      <c r="S117" s="179"/>
      <c r="T117" s="180"/>
      <c r="AT117" s="175" t="s">
        <v>145</v>
      </c>
      <c r="AU117" s="175" t="s">
        <v>88</v>
      </c>
      <c r="AV117" s="14" t="s">
        <v>21</v>
      </c>
      <c r="AW117" s="14" t="s">
        <v>38</v>
      </c>
      <c r="AX117" s="14" t="s">
        <v>78</v>
      </c>
      <c r="AY117" s="175" t="s">
        <v>136</v>
      </c>
    </row>
    <row r="118" spans="1:65" s="13" customFormat="1" ht="11.25">
      <c r="B118" s="165"/>
      <c r="D118" s="166" t="s">
        <v>145</v>
      </c>
      <c r="E118" s="167" t="s">
        <v>3</v>
      </c>
      <c r="F118" s="168" t="s">
        <v>210</v>
      </c>
      <c r="H118" s="169">
        <v>151</v>
      </c>
      <c r="I118" s="170"/>
      <c r="L118" s="165"/>
      <c r="M118" s="171"/>
      <c r="N118" s="172"/>
      <c r="O118" s="172"/>
      <c r="P118" s="172"/>
      <c r="Q118" s="172"/>
      <c r="R118" s="172"/>
      <c r="S118" s="172"/>
      <c r="T118" s="173"/>
      <c r="AT118" s="167" t="s">
        <v>145</v>
      </c>
      <c r="AU118" s="167" t="s">
        <v>88</v>
      </c>
      <c r="AV118" s="13" t="s">
        <v>88</v>
      </c>
      <c r="AW118" s="13" t="s">
        <v>38</v>
      </c>
      <c r="AX118" s="13" t="s">
        <v>78</v>
      </c>
      <c r="AY118" s="167" t="s">
        <v>136</v>
      </c>
    </row>
    <row r="119" spans="1:65" s="13" customFormat="1" ht="11.25">
      <c r="B119" s="165"/>
      <c r="D119" s="166" t="s">
        <v>145</v>
      </c>
      <c r="E119" s="167" t="s">
        <v>3</v>
      </c>
      <c r="F119" s="168" t="s">
        <v>211</v>
      </c>
      <c r="H119" s="169">
        <v>13.5</v>
      </c>
      <c r="I119" s="170"/>
      <c r="L119" s="165"/>
      <c r="M119" s="171"/>
      <c r="N119" s="172"/>
      <c r="O119" s="172"/>
      <c r="P119" s="172"/>
      <c r="Q119" s="172"/>
      <c r="R119" s="172"/>
      <c r="S119" s="172"/>
      <c r="T119" s="173"/>
      <c r="AT119" s="167" t="s">
        <v>145</v>
      </c>
      <c r="AU119" s="167" t="s">
        <v>88</v>
      </c>
      <c r="AV119" s="13" t="s">
        <v>88</v>
      </c>
      <c r="AW119" s="13" t="s">
        <v>38</v>
      </c>
      <c r="AX119" s="13" t="s">
        <v>78</v>
      </c>
      <c r="AY119" s="167" t="s">
        <v>136</v>
      </c>
    </row>
    <row r="120" spans="1:65" s="14" customFormat="1" ht="11.25">
      <c r="B120" s="174"/>
      <c r="D120" s="166" t="s">
        <v>145</v>
      </c>
      <c r="E120" s="175" t="s">
        <v>3</v>
      </c>
      <c r="F120" s="176" t="s">
        <v>212</v>
      </c>
      <c r="H120" s="175" t="s">
        <v>3</v>
      </c>
      <c r="I120" s="177"/>
      <c r="L120" s="174"/>
      <c r="M120" s="178"/>
      <c r="N120" s="179"/>
      <c r="O120" s="179"/>
      <c r="P120" s="179"/>
      <c r="Q120" s="179"/>
      <c r="R120" s="179"/>
      <c r="S120" s="179"/>
      <c r="T120" s="180"/>
      <c r="AT120" s="175" t="s">
        <v>145</v>
      </c>
      <c r="AU120" s="175" t="s">
        <v>88</v>
      </c>
      <c r="AV120" s="14" t="s">
        <v>21</v>
      </c>
      <c r="AW120" s="14" t="s">
        <v>38</v>
      </c>
      <c r="AX120" s="14" t="s">
        <v>78</v>
      </c>
      <c r="AY120" s="175" t="s">
        <v>136</v>
      </c>
    </row>
    <row r="121" spans="1:65" s="13" customFormat="1" ht="11.25">
      <c r="B121" s="165"/>
      <c r="D121" s="166" t="s">
        <v>145</v>
      </c>
      <c r="E121" s="167" t="s">
        <v>3</v>
      </c>
      <c r="F121" s="168" t="s">
        <v>213</v>
      </c>
      <c r="H121" s="169">
        <v>12.074999999999999</v>
      </c>
      <c r="I121" s="170"/>
      <c r="L121" s="165"/>
      <c r="M121" s="171"/>
      <c r="N121" s="172"/>
      <c r="O121" s="172"/>
      <c r="P121" s="172"/>
      <c r="Q121" s="172"/>
      <c r="R121" s="172"/>
      <c r="S121" s="172"/>
      <c r="T121" s="173"/>
      <c r="AT121" s="167" t="s">
        <v>145</v>
      </c>
      <c r="AU121" s="167" t="s">
        <v>88</v>
      </c>
      <c r="AV121" s="13" t="s">
        <v>88</v>
      </c>
      <c r="AW121" s="13" t="s">
        <v>38</v>
      </c>
      <c r="AX121" s="13" t="s">
        <v>78</v>
      </c>
      <c r="AY121" s="167" t="s">
        <v>136</v>
      </c>
    </row>
    <row r="122" spans="1:65" s="2" customFormat="1" ht="33" customHeight="1">
      <c r="A122" s="32"/>
      <c r="B122" s="151"/>
      <c r="C122" s="152" t="s">
        <v>9</v>
      </c>
      <c r="D122" s="152" t="s">
        <v>138</v>
      </c>
      <c r="E122" s="153" t="s">
        <v>214</v>
      </c>
      <c r="F122" s="154" t="s">
        <v>215</v>
      </c>
      <c r="G122" s="155" t="s">
        <v>184</v>
      </c>
      <c r="H122" s="156">
        <v>152.42500000000001</v>
      </c>
      <c r="I122" s="157"/>
      <c r="J122" s="158">
        <f>ROUND(I122*H122,2)</f>
        <v>0</v>
      </c>
      <c r="K122" s="154" t="s">
        <v>142</v>
      </c>
      <c r="L122" s="33"/>
      <c r="M122" s="159" t="s">
        <v>3</v>
      </c>
      <c r="N122" s="160" t="s">
        <v>49</v>
      </c>
      <c r="O122" s="53"/>
      <c r="P122" s="161">
        <f>O122*H122</f>
        <v>0</v>
      </c>
      <c r="Q122" s="161">
        <v>0</v>
      </c>
      <c r="R122" s="161">
        <f>Q122*H122</f>
        <v>0</v>
      </c>
      <c r="S122" s="161">
        <v>0</v>
      </c>
      <c r="T122" s="16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3" t="s">
        <v>143</v>
      </c>
      <c r="AT122" s="163" t="s">
        <v>138</v>
      </c>
      <c r="AU122" s="163" t="s">
        <v>88</v>
      </c>
      <c r="AY122" s="17" t="s">
        <v>136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17" t="s">
        <v>21</v>
      </c>
      <c r="BK122" s="164">
        <f>ROUND(I122*H122,2)</f>
        <v>0</v>
      </c>
      <c r="BL122" s="17" t="s">
        <v>143</v>
      </c>
      <c r="BM122" s="163" t="s">
        <v>216</v>
      </c>
    </row>
    <row r="123" spans="1:65" s="14" customFormat="1" ht="11.25">
      <c r="B123" s="174"/>
      <c r="D123" s="166" t="s">
        <v>145</v>
      </c>
      <c r="E123" s="175" t="s">
        <v>3</v>
      </c>
      <c r="F123" s="176" t="s">
        <v>209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145</v>
      </c>
      <c r="AU123" s="175" t="s">
        <v>88</v>
      </c>
      <c r="AV123" s="14" t="s">
        <v>21</v>
      </c>
      <c r="AW123" s="14" t="s">
        <v>38</v>
      </c>
      <c r="AX123" s="14" t="s">
        <v>78</v>
      </c>
      <c r="AY123" s="175" t="s">
        <v>136</v>
      </c>
    </row>
    <row r="124" spans="1:65" s="13" customFormat="1" ht="11.25">
      <c r="B124" s="165"/>
      <c r="D124" s="166" t="s">
        <v>145</v>
      </c>
      <c r="E124" s="167" t="s">
        <v>3</v>
      </c>
      <c r="F124" s="168" t="s">
        <v>210</v>
      </c>
      <c r="H124" s="169">
        <v>151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145</v>
      </c>
      <c r="AU124" s="167" t="s">
        <v>88</v>
      </c>
      <c r="AV124" s="13" t="s">
        <v>88</v>
      </c>
      <c r="AW124" s="13" t="s">
        <v>38</v>
      </c>
      <c r="AX124" s="13" t="s">
        <v>78</v>
      </c>
      <c r="AY124" s="167" t="s">
        <v>136</v>
      </c>
    </row>
    <row r="125" spans="1:65" s="13" customFormat="1" ht="11.25">
      <c r="B125" s="165"/>
      <c r="D125" s="166" t="s">
        <v>145</v>
      </c>
      <c r="E125" s="167" t="s">
        <v>3</v>
      </c>
      <c r="F125" s="168" t="s">
        <v>211</v>
      </c>
      <c r="H125" s="169">
        <v>13.5</v>
      </c>
      <c r="I125" s="170"/>
      <c r="L125" s="165"/>
      <c r="M125" s="171"/>
      <c r="N125" s="172"/>
      <c r="O125" s="172"/>
      <c r="P125" s="172"/>
      <c r="Q125" s="172"/>
      <c r="R125" s="172"/>
      <c r="S125" s="172"/>
      <c r="T125" s="173"/>
      <c r="AT125" s="167" t="s">
        <v>145</v>
      </c>
      <c r="AU125" s="167" t="s">
        <v>88</v>
      </c>
      <c r="AV125" s="13" t="s">
        <v>88</v>
      </c>
      <c r="AW125" s="13" t="s">
        <v>38</v>
      </c>
      <c r="AX125" s="13" t="s">
        <v>78</v>
      </c>
      <c r="AY125" s="167" t="s">
        <v>136</v>
      </c>
    </row>
    <row r="126" spans="1:65" s="14" customFormat="1" ht="11.25">
      <c r="B126" s="174"/>
      <c r="D126" s="166" t="s">
        <v>145</v>
      </c>
      <c r="E126" s="175" t="s">
        <v>3</v>
      </c>
      <c r="F126" s="176" t="s">
        <v>217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145</v>
      </c>
      <c r="AU126" s="175" t="s">
        <v>88</v>
      </c>
      <c r="AV126" s="14" t="s">
        <v>21</v>
      </c>
      <c r="AW126" s="14" t="s">
        <v>38</v>
      </c>
      <c r="AX126" s="14" t="s">
        <v>78</v>
      </c>
      <c r="AY126" s="175" t="s">
        <v>136</v>
      </c>
    </row>
    <row r="127" spans="1:65" s="13" customFormat="1" ht="11.25">
      <c r="B127" s="165"/>
      <c r="D127" s="166" t="s">
        <v>145</v>
      </c>
      <c r="E127" s="167" t="s">
        <v>3</v>
      </c>
      <c r="F127" s="168" t="s">
        <v>218</v>
      </c>
      <c r="H127" s="169">
        <v>-12.074999999999999</v>
      </c>
      <c r="I127" s="170"/>
      <c r="L127" s="165"/>
      <c r="M127" s="171"/>
      <c r="N127" s="172"/>
      <c r="O127" s="172"/>
      <c r="P127" s="172"/>
      <c r="Q127" s="172"/>
      <c r="R127" s="172"/>
      <c r="S127" s="172"/>
      <c r="T127" s="173"/>
      <c r="AT127" s="167" t="s">
        <v>145</v>
      </c>
      <c r="AU127" s="167" t="s">
        <v>88</v>
      </c>
      <c r="AV127" s="13" t="s">
        <v>88</v>
      </c>
      <c r="AW127" s="13" t="s">
        <v>38</v>
      </c>
      <c r="AX127" s="13" t="s">
        <v>78</v>
      </c>
      <c r="AY127" s="167" t="s">
        <v>136</v>
      </c>
    </row>
    <row r="128" spans="1:65" s="2" customFormat="1" ht="21.75" customHeight="1">
      <c r="A128" s="32"/>
      <c r="B128" s="151"/>
      <c r="C128" s="152" t="s">
        <v>219</v>
      </c>
      <c r="D128" s="152" t="s">
        <v>138</v>
      </c>
      <c r="E128" s="153" t="s">
        <v>220</v>
      </c>
      <c r="F128" s="154" t="s">
        <v>221</v>
      </c>
      <c r="G128" s="155" t="s">
        <v>184</v>
      </c>
      <c r="H128" s="156">
        <v>164.5</v>
      </c>
      <c r="I128" s="157"/>
      <c r="J128" s="158">
        <f>ROUND(I128*H128,2)</f>
        <v>0</v>
      </c>
      <c r="K128" s="154" t="s">
        <v>142</v>
      </c>
      <c r="L128" s="33"/>
      <c r="M128" s="159" t="s">
        <v>3</v>
      </c>
      <c r="N128" s="160" t="s">
        <v>49</v>
      </c>
      <c r="O128" s="53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3" t="s">
        <v>143</v>
      </c>
      <c r="AT128" s="163" t="s">
        <v>138</v>
      </c>
      <c r="AU128" s="163" t="s">
        <v>88</v>
      </c>
      <c r="AY128" s="17" t="s">
        <v>136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21</v>
      </c>
      <c r="BK128" s="164">
        <f>ROUND(I128*H128,2)</f>
        <v>0</v>
      </c>
      <c r="BL128" s="17" t="s">
        <v>143</v>
      </c>
      <c r="BM128" s="163" t="s">
        <v>222</v>
      </c>
    </row>
    <row r="129" spans="1:65" s="14" customFormat="1" ht="11.25">
      <c r="B129" s="174"/>
      <c r="D129" s="166" t="s">
        <v>145</v>
      </c>
      <c r="E129" s="175" t="s">
        <v>3</v>
      </c>
      <c r="F129" s="176" t="s">
        <v>212</v>
      </c>
      <c r="H129" s="175" t="s">
        <v>3</v>
      </c>
      <c r="I129" s="177"/>
      <c r="L129" s="174"/>
      <c r="M129" s="178"/>
      <c r="N129" s="179"/>
      <c r="O129" s="179"/>
      <c r="P129" s="179"/>
      <c r="Q129" s="179"/>
      <c r="R129" s="179"/>
      <c r="S129" s="179"/>
      <c r="T129" s="180"/>
      <c r="AT129" s="175" t="s">
        <v>145</v>
      </c>
      <c r="AU129" s="175" t="s">
        <v>88</v>
      </c>
      <c r="AV129" s="14" t="s">
        <v>21</v>
      </c>
      <c r="AW129" s="14" t="s">
        <v>38</v>
      </c>
      <c r="AX129" s="14" t="s">
        <v>78</v>
      </c>
      <c r="AY129" s="175" t="s">
        <v>136</v>
      </c>
    </row>
    <row r="130" spans="1:65" s="13" customFormat="1" ht="11.25">
      <c r="B130" s="165"/>
      <c r="D130" s="166" t="s">
        <v>145</v>
      </c>
      <c r="E130" s="167" t="s">
        <v>3</v>
      </c>
      <c r="F130" s="168" t="s">
        <v>213</v>
      </c>
      <c r="H130" s="169">
        <v>12.074999999999999</v>
      </c>
      <c r="I130" s="170"/>
      <c r="L130" s="165"/>
      <c r="M130" s="171"/>
      <c r="N130" s="172"/>
      <c r="O130" s="172"/>
      <c r="P130" s="172"/>
      <c r="Q130" s="172"/>
      <c r="R130" s="172"/>
      <c r="S130" s="172"/>
      <c r="T130" s="173"/>
      <c r="AT130" s="167" t="s">
        <v>145</v>
      </c>
      <c r="AU130" s="167" t="s">
        <v>88</v>
      </c>
      <c r="AV130" s="13" t="s">
        <v>88</v>
      </c>
      <c r="AW130" s="13" t="s">
        <v>38</v>
      </c>
      <c r="AX130" s="13" t="s">
        <v>78</v>
      </c>
      <c r="AY130" s="167" t="s">
        <v>136</v>
      </c>
    </row>
    <row r="131" spans="1:65" s="13" customFormat="1" ht="11.25">
      <c r="B131" s="165"/>
      <c r="D131" s="166" t="s">
        <v>145</v>
      </c>
      <c r="E131" s="167" t="s">
        <v>3</v>
      </c>
      <c r="F131" s="168" t="s">
        <v>223</v>
      </c>
      <c r="H131" s="169">
        <v>152.42500000000001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145</v>
      </c>
      <c r="AU131" s="167" t="s">
        <v>88</v>
      </c>
      <c r="AV131" s="13" t="s">
        <v>88</v>
      </c>
      <c r="AW131" s="13" t="s">
        <v>38</v>
      </c>
      <c r="AX131" s="13" t="s">
        <v>78</v>
      </c>
      <c r="AY131" s="167" t="s">
        <v>136</v>
      </c>
    </row>
    <row r="132" spans="1:65" s="2" customFormat="1" ht="21.75" customHeight="1">
      <c r="A132" s="32"/>
      <c r="B132" s="151"/>
      <c r="C132" s="152" t="s">
        <v>224</v>
      </c>
      <c r="D132" s="152" t="s">
        <v>138</v>
      </c>
      <c r="E132" s="153" t="s">
        <v>225</v>
      </c>
      <c r="F132" s="154" t="s">
        <v>226</v>
      </c>
      <c r="G132" s="155" t="s">
        <v>227</v>
      </c>
      <c r="H132" s="156">
        <v>281.98599999999999</v>
      </c>
      <c r="I132" s="157"/>
      <c r="J132" s="158">
        <f>ROUND(I132*H132,2)</f>
        <v>0</v>
      </c>
      <c r="K132" s="154" t="s">
        <v>142</v>
      </c>
      <c r="L132" s="33"/>
      <c r="M132" s="159" t="s">
        <v>3</v>
      </c>
      <c r="N132" s="160" t="s">
        <v>49</v>
      </c>
      <c r="O132" s="53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143</v>
      </c>
      <c r="AT132" s="163" t="s">
        <v>138</v>
      </c>
      <c r="AU132" s="163" t="s">
        <v>88</v>
      </c>
      <c r="AY132" s="17" t="s">
        <v>136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17" t="s">
        <v>21</v>
      </c>
      <c r="BK132" s="164">
        <f>ROUND(I132*H132,2)</f>
        <v>0</v>
      </c>
      <c r="BL132" s="17" t="s">
        <v>143</v>
      </c>
      <c r="BM132" s="163" t="s">
        <v>228</v>
      </c>
    </row>
    <row r="133" spans="1:65" s="13" customFormat="1" ht="11.25">
      <c r="B133" s="165"/>
      <c r="D133" s="166" t="s">
        <v>145</v>
      </c>
      <c r="E133" s="167" t="s">
        <v>3</v>
      </c>
      <c r="F133" s="168" t="s">
        <v>229</v>
      </c>
      <c r="H133" s="169">
        <v>281.98599999999999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145</v>
      </c>
      <c r="AU133" s="167" t="s">
        <v>88</v>
      </c>
      <c r="AV133" s="13" t="s">
        <v>88</v>
      </c>
      <c r="AW133" s="13" t="s">
        <v>38</v>
      </c>
      <c r="AX133" s="13" t="s">
        <v>78</v>
      </c>
      <c r="AY133" s="167" t="s">
        <v>136</v>
      </c>
    </row>
    <row r="134" spans="1:65" s="2" customFormat="1" ht="21.75" customHeight="1">
      <c r="A134" s="32"/>
      <c r="B134" s="151"/>
      <c r="C134" s="152" t="s">
        <v>230</v>
      </c>
      <c r="D134" s="152" t="s">
        <v>138</v>
      </c>
      <c r="E134" s="153" t="s">
        <v>231</v>
      </c>
      <c r="F134" s="154" t="s">
        <v>232</v>
      </c>
      <c r="G134" s="155" t="s">
        <v>184</v>
      </c>
      <c r="H134" s="156">
        <v>152.42500000000001</v>
      </c>
      <c r="I134" s="157"/>
      <c r="J134" s="158">
        <f>ROUND(I134*H134,2)</f>
        <v>0</v>
      </c>
      <c r="K134" s="154" t="s">
        <v>142</v>
      </c>
      <c r="L134" s="33"/>
      <c r="M134" s="159" t="s">
        <v>3</v>
      </c>
      <c r="N134" s="160" t="s">
        <v>49</v>
      </c>
      <c r="O134" s="53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3" t="s">
        <v>143</v>
      </c>
      <c r="AT134" s="163" t="s">
        <v>138</v>
      </c>
      <c r="AU134" s="163" t="s">
        <v>88</v>
      </c>
      <c r="AY134" s="17" t="s">
        <v>136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7" t="s">
        <v>21</v>
      </c>
      <c r="BK134" s="164">
        <f>ROUND(I134*H134,2)</f>
        <v>0</v>
      </c>
      <c r="BL134" s="17" t="s">
        <v>143</v>
      </c>
      <c r="BM134" s="163" t="s">
        <v>233</v>
      </c>
    </row>
    <row r="135" spans="1:65" s="13" customFormat="1" ht="11.25">
      <c r="B135" s="165"/>
      <c r="D135" s="166" t="s">
        <v>145</v>
      </c>
      <c r="E135" s="167" t="s">
        <v>3</v>
      </c>
      <c r="F135" s="168" t="s">
        <v>234</v>
      </c>
      <c r="H135" s="169">
        <v>152.42500000000001</v>
      </c>
      <c r="I135" s="170"/>
      <c r="L135" s="165"/>
      <c r="M135" s="171"/>
      <c r="N135" s="172"/>
      <c r="O135" s="172"/>
      <c r="P135" s="172"/>
      <c r="Q135" s="172"/>
      <c r="R135" s="172"/>
      <c r="S135" s="172"/>
      <c r="T135" s="173"/>
      <c r="AT135" s="167" t="s">
        <v>145</v>
      </c>
      <c r="AU135" s="167" t="s">
        <v>88</v>
      </c>
      <c r="AV135" s="13" t="s">
        <v>88</v>
      </c>
      <c r="AW135" s="13" t="s">
        <v>38</v>
      </c>
      <c r="AX135" s="13" t="s">
        <v>78</v>
      </c>
      <c r="AY135" s="167" t="s">
        <v>136</v>
      </c>
    </row>
    <row r="136" spans="1:65" s="2" customFormat="1" ht="21.75" customHeight="1">
      <c r="A136" s="32"/>
      <c r="B136" s="151"/>
      <c r="C136" s="152" t="s">
        <v>235</v>
      </c>
      <c r="D136" s="152" t="s">
        <v>138</v>
      </c>
      <c r="E136" s="153" t="s">
        <v>236</v>
      </c>
      <c r="F136" s="154" t="s">
        <v>237</v>
      </c>
      <c r="G136" s="155" t="s">
        <v>184</v>
      </c>
      <c r="H136" s="156">
        <v>12.074999999999999</v>
      </c>
      <c r="I136" s="157"/>
      <c r="J136" s="158">
        <f>ROUND(I136*H136,2)</f>
        <v>0</v>
      </c>
      <c r="K136" s="154" t="s">
        <v>142</v>
      </c>
      <c r="L136" s="33"/>
      <c r="M136" s="159" t="s">
        <v>3</v>
      </c>
      <c r="N136" s="160" t="s">
        <v>49</v>
      </c>
      <c r="O136" s="53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3" t="s">
        <v>143</v>
      </c>
      <c r="AT136" s="163" t="s">
        <v>138</v>
      </c>
      <c r="AU136" s="163" t="s">
        <v>88</v>
      </c>
      <c r="AY136" s="17" t="s">
        <v>136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7" t="s">
        <v>21</v>
      </c>
      <c r="BK136" s="164">
        <f>ROUND(I136*H136,2)</f>
        <v>0</v>
      </c>
      <c r="BL136" s="17" t="s">
        <v>143</v>
      </c>
      <c r="BM136" s="163" t="s">
        <v>238</v>
      </c>
    </row>
    <row r="137" spans="1:65" s="13" customFormat="1" ht="11.25">
      <c r="B137" s="165"/>
      <c r="D137" s="166" t="s">
        <v>145</v>
      </c>
      <c r="E137" s="167" t="s">
        <v>3</v>
      </c>
      <c r="F137" s="168" t="s">
        <v>239</v>
      </c>
      <c r="H137" s="169">
        <v>12.074999999999999</v>
      </c>
      <c r="I137" s="170"/>
      <c r="L137" s="165"/>
      <c r="M137" s="171"/>
      <c r="N137" s="172"/>
      <c r="O137" s="172"/>
      <c r="P137" s="172"/>
      <c r="Q137" s="172"/>
      <c r="R137" s="172"/>
      <c r="S137" s="172"/>
      <c r="T137" s="173"/>
      <c r="AT137" s="167" t="s">
        <v>145</v>
      </c>
      <c r="AU137" s="167" t="s">
        <v>88</v>
      </c>
      <c r="AV137" s="13" t="s">
        <v>88</v>
      </c>
      <c r="AW137" s="13" t="s">
        <v>38</v>
      </c>
      <c r="AX137" s="13" t="s">
        <v>78</v>
      </c>
      <c r="AY137" s="167" t="s">
        <v>136</v>
      </c>
    </row>
    <row r="138" spans="1:65" s="2" customFormat="1" ht="21.75" customHeight="1">
      <c r="A138" s="32"/>
      <c r="B138" s="151"/>
      <c r="C138" s="152" t="s">
        <v>240</v>
      </c>
      <c r="D138" s="152" t="s">
        <v>138</v>
      </c>
      <c r="E138" s="153" t="s">
        <v>241</v>
      </c>
      <c r="F138" s="154" t="s">
        <v>242</v>
      </c>
      <c r="G138" s="155" t="s">
        <v>141</v>
      </c>
      <c r="H138" s="156">
        <v>315</v>
      </c>
      <c r="I138" s="157"/>
      <c r="J138" s="158">
        <f>ROUND(I138*H138,2)</f>
        <v>0</v>
      </c>
      <c r="K138" s="154" t="s">
        <v>142</v>
      </c>
      <c r="L138" s="33"/>
      <c r="M138" s="159" t="s">
        <v>3</v>
      </c>
      <c r="N138" s="160" t="s">
        <v>49</v>
      </c>
      <c r="O138" s="53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3" t="s">
        <v>143</v>
      </c>
      <c r="AT138" s="163" t="s">
        <v>138</v>
      </c>
      <c r="AU138" s="163" t="s">
        <v>88</v>
      </c>
      <c r="AY138" s="17" t="s">
        <v>136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7" t="s">
        <v>21</v>
      </c>
      <c r="BK138" s="164">
        <f>ROUND(I138*H138,2)</f>
        <v>0</v>
      </c>
      <c r="BL138" s="17" t="s">
        <v>143</v>
      </c>
      <c r="BM138" s="163" t="s">
        <v>243</v>
      </c>
    </row>
    <row r="139" spans="1:65" s="2" customFormat="1" ht="16.5" customHeight="1">
      <c r="A139" s="32"/>
      <c r="B139" s="151"/>
      <c r="C139" s="152" t="s">
        <v>8</v>
      </c>
      <c r="D139" s="152" t="s">
        <v>138</v>
      </c>
      <c r="E139" s="153" t="s">
        <v>244</v>
      </c>
      <c r="F139" s="154" t="s">
        <v>245</v>
      </c>
      <c r="G139" s="155" t="s">
        <v>141</v>
      </c>
      <c r="H139" s="156">
        <v>315</v>
      </c>
      <c r="I139" s="157"/>
      <c r="J139" s="158">
        <f>ROUND(I139*H139,2)</f>
        <v>0</v>
      </c>
      <c r="K139" s="154" t="s">
        <v>142</v>
      </c>
      <c r="L139" s="33"/>
      <c r="M139" s="159" t="s">
        <v>3</v>
      </c>
      <c r="N139" s="160" t="s">
        <v>49</v>
      </c>
      <c r="O139" s="53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3" t="s">
        <v>143</v>
      </c>
      <c r="AT139" s="163" t="s">
        <v>138</v>
      </c>
      <c r="AU139" s="163" t="s">
        <v>88</v>
      </c>
      <c r="AY139" s="17" t="s">
        <v>136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21</v>
      </c>
      <c r="BK139" s="164">
        <f>ROUND(I139*H139,2)</f>
        <v>0</v>
      </c>
      <c r="BL139" s="17" t="s">
        <v>143</v>
      </c>
      <c r="BM139" s="163" t="s">
        <v>246</v>
      </c>
    </row>
    <row r="140" spans="1:65" s="2" customFormat="1" ht="16.5" customHeight="1">
      <c r="A140" s="32"/>
      <c r="B140" s="151"/>
      <c r="C140" s="152" t="s">
        <v>247</v>
      </c>
      <c r="D140" s="152" t="s">
        <v>138</v>
      </c>
      <c r="E140" s="153" t="s">
        <v>248</v>
      </c>
      <c r="F140" s="154" t="s">
        <v>249</v>
      </c>
      <c r="G140" s="155" t="s">
        <v>141</v>
      </c>
      <c r="H140" s="156">
        <v>901</v>
      </c>
      <c r="I140" s="157"/>
      <c r="J140" s="158">
        <f>ROUND(I140*H140,2)</f>
        <v>0</v>
      </c>
      <c r="K140" s="154" t="s">
        <v>142</v>
      </c>
      <c r="L140" s="33"/>
      <c r="M140" s="159" t="s">
        <v>3</v>
      </c>
      <c r="N140" s="160" t="s">
        <v>49</v>
      </c>
      <c r="O140" s="53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3" t="s">
        <v>143</v>
      </c>
      <c r="AT140" s="163" t="s">
        <v>138</v>
      </c>
      <c r="AU140" s="163" t="s">
        <v>88</v>
      </c>
      <c r="AY140" s="17" t="s">
        <v>136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7" t="s">
        <v>21</v>
      </c>
      <c r="BK140" s="164">
        <f>ROUND(I140*H140,2)</f>
        <v>0</v>
      </c>
      <c r="BL140" s="17" t="s">
        <v>143</v>
      </c>
      <c r="BM140" s="163" t="s">
        <v>250</v>
      </c>
    </row>
    <row r="141" spans="1:65" s="12" customFormat="1" ht="22.9" customHeight="1">
      <c r="B141" s="138"/>
      <c r="D141" s="139" t="s">
        <v>77</v>
      </c>
      <c r="E141" s="149" t="s">
        <v>143</v>
      </c>
      <c r="F141" s="149" t="s">
        <v>251</v>
      </c>
      <c r="I141" s="141"/>
      <c r="J141" s="150">
        <f>BK141</f>
        <v>0</v>
      </c>
      <c r="L141" s="138"/>
      <c r="M141" s="143"/>
      <c r="N141" s="144"/>
      <c r="O141" s="144"/>
      <c r="P141" s="145">
        <f>SUM(P142:P143)</f>
        <v>0</v>
      </c>
      <c r="Q141" s="144"/>
      <c r="R141" s="145">
        <f>SUM(R142:R143)</f>
        <v>0</v>
      </c>
      <c r="S141" s="144"/>
      <c r="T141" s="146">
        <f>SUM(T142:T143)</f>
        <v>0</v>
      </c>
      <c r="AR141" s="139" t="s">
        <v>21</v>
      </c>
      <c r="AT141" s="147" t="s">
        <v>77</v>
      </c>
      <c r="AU141" s="147" t="s">
        <v>21</v>
      </c>
      <c r="AY141" s="139" t="s">
        <v>136</v>
      </c>
      <c r="BK141" s="148">
        <f>SUM(BK142:BK143)</f>
        <v>0</v>
      </c>
    </row>
    <row r="142" spans="1:65" s="2" customFormat="1" ht="16.5" customHeight="1">
      <c r="A142" s="32"/>
      <c r="B142" s="151"/>
      <c r="C142" s="152" t="s">
        <v>252</v>
      </c>
      <c r="D142" s="152" t="s">
        <v>138</v>
      </c>
      <c r="E142" s="153" t="s">
        <v>253</v>
      </c>
      <c r="F142" s="154" t="s">
        <v>254</v>
      </c>
      <c r="G142" s="155" t="s">
        <v>184</v>
      </c>
      <c r="H142" s="156">
        <v>0.9</v>
      </c>
      <c r="I142" s="157"/>
      <c r="J142" s="158">
        <f>ROUND(I142*H142,2)</f>
        <v>0</v>
      </c>
      <c r="K142" s="154" t="s">
        <v>142</v>
      </c>
      <c r="L142" s="33"/>
      <c r="M142" s="159" t="s">
        <v>3</v>
      </c>
      <c r="N142" s="160" t="s">
        <v>49</v>
      </c>
      <c r="O142" s="53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3" t="s">
        <v>143</v>
      </c>
      <c r="AT142" s="163" t="s">
        <v>138</v>
      </c>
      <c r="AU142" s="163" t="s">
        <v>88</v>
      </c>
      <c r="AY142" s="17" t="s">
        <v>136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7" t="s">
        <v>21</v>
      </c>
      <c r="BK142" s="164">
        <f>ROUND(I142*H142,2)</f>
        <v>0</v>
      </c>
      <c r="BL142" s="17" t="s">
        <v>143</v>
      </c>
      <c r="BM142" s="163" t="s">
        <v>255</v>
      </c>
    </row>
    <row r="143" spans="1:65" s="13" customFormat="1" ht="11.25">
      <c r="B143" s="165"/>
      <c r="D143" s="166" t="s">
        <v>145</v>
      </c>
      <c r="E143" s="167" t="s">
        <v>3</v>
      </c>
      <c r="F143" s="168" t="s">
        <v>256</v>
      </c>
      <c r="H143" s="169">
        <v>0.9</v>
      </c>
      <c r="I143" s="170"/>
      <c r="L143" s="165"/>
      <c r="M143" s="171"/>
      <c r="N143" s="172"/>
      <c r="O143" s="172"/>
      <c r="P143" s="172"/>
      <c r="Q143" s="172"/>
      <c r="R143" s="172"/>
      <c r="S143" s="172"/>
      <c r="T143" s="173"/>
      <c r="AT143" s="167" t="s">
        <v>145</v>
      </c>
      <c r="AU143" s="167" t="s">
        <v>88</v>
      </c>
      <c r="AV143" s="13" t="s">
        <v>88</v>
      </c>
      <c r="AW143" s="13" t="s">
        <v>38</v>
      </c>
      <c r="AX143" s="13" t="s">
        <v>78</v>
      </c>
      <c r="AY143" s="167" t="s">
        <v>136</v>
      </c>
    </row>
    <row r="144" spans="1:65" s="12" customFormat="1" ht="22.9" customHeight="1">
      <c r="B144" s="138"/>
      <c r="D144" s="139" t="s">
        <v>77</v>
      </c>
      <c r="E144" s="149" t="s">
        <v>160</v>
      </c>
      <c r="F144" s="149" t="s">
        <v>257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SUM(P145:P160)</f>
        <v>0</v>
      </c>
      <c r="Q144" s="144"/>
      <c r="R144" s="145">
        <f>SUM(R145:R160)</f>
        <v>155.85804000000002</v>
      </c>
      <c r="S144" s="144"/>
      <c r="T144" s="146">
        <f>SUM(T145:T160)</f>
        <v>0</v>
      </c>
      <c r="AR144" s="139" t="s">
        <v>21</v>
      </c>
      <c r="AT144" s="147" t="s">
        <v>77</v>
      </c>
      <c r="AU144" s="147" t="s">
        <v>21</v>
      </c>
      <c r="AY144" s="139" t="s">
        <v>136</v>
      </c>
      <c r="BK144" s="148">
        <f>SUM(BK145:BK160)</f>
        <v>0</v>
      </c>
    </row>
    <row r="145" spans="1:65" s="2" customFormat="1" ht="16.5" customHeight="1">
      <c r="A145" s="32"/>
      <c r="B145" s="151"/>
      <c r="C145" s="152" t="s">
        <v>258</v>
      </c>
      <c r="D145" s="152" t="s">
        <v>138</v>
      </c>
      <c r="E145" s="153" t="s">
        <v>259</v>
      </c>
      <c r="F145" s="154" t="s">
        <v>260</v>
      </c>
      <c r="G145" s="155" t="s">
        <v>141</v>
      </c>
      <c r="H145" s="156">
        <v>714</v>
      </c>
      <c r="I145" s="157"/>
      <c r="J145" s="158">
        <f>ROUND(I145*H145,2)</f>
        <v>0</v>
      </c>
      <c r="K145" s="154" t="s">
        <v>142</v>
      </c>
      <c r="L145" s="33"/>
      <c r="M145" s="159" t="s">
        <v>3</v>
      </c>
      <c r="N145" s="160" t="s">
        <v>49</v>
      </c>
      <c r="O145" s="53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3" t="s">
        <v>143</v>
      </c>
      <c r="AT145" s="163" t="s">
        <v>138</v>
      </c>
      <c r="AU145" s="163" t="s">
        <v>88</v>
      </c>
      <c r="AY145" s="17" t="s">
        <v>136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7" t="s">
        <v>21</v>
      </c>
      <c r="BK145" s="164">
        <f>ROUND(I145*H145,2)</f>
        <v>0</v>
      </c>
      <c r="BL145" s="17" t="s">
        <v>143</v>
      </c>
      <c r="BM145" s="163" t="s">
        <v>261</v>
      </c>
    </row>
    <row r="146" spans="1:65" s="13" customFormat="1" ht="11.25">
      <c r="B146" s="165"/>
      <c r="D146" s="166" t="s">
        <v>145</v>
      </c>
      <c r="E146" s="167" t="s">
        <v>3</v>
      </c>
      <c r="F146" s="168" t="s">
        <v>262</v>
      </c>
      <c r="H146" s="169">
        <v>714</v>
      </c>
      <c r="I146" s="170"/>
      <c r="L146" s="165"/>
      <c r="M146" s="171"/>
      <c r="N146" s="172"/>
      <c r="O146" s="172"/>
      <c r="P146" s="172"/>
      <c r="Q146" s="172"/>
      <c r="R146" s="172"/>
      <c r="S146" s="172"/>
      <c r="T146" s="173"/>
      <c r="AT146" s="167" t="s">
        <v>145</v>
      </c>
      <c r="AU146" s="167" t="s">
        <v>88</v>
      </c>
      <c r="AV146" s="13" t="s">
        <v>88</v>
      </c>
      <c r="AW146" s="13" t="s">
        <v>38</v>
      </c>
      <c r="AX146" s="13" t="s">
        <v>78</v>
      </c>
      <c r="AY146" s="167" t="s">
        <v>136</v>
      </c>
    </row>
    <row r="147" spans="1:65" s="2" customFormat="1" ht="21.75" customHeight="1">
      <c r="A147" s="32"/>
      <c r="B147" s="151"/>
      <c r="C147" s="152" t="s">
        <v>263</v>
      </c>
      <c r="D147" s="152" t="s">
        <v>138</v>
      </c>
      <c r="E147" s="153" t="s">
        <v>264</v>
      </c>
      <c r="F147" s="154" t="s">
        <v>265</v>
      </c>
      <c r="G147" s="155" t="s">
        <v>141</v>
      </c>
      <c r="H147" s="156">
        <v>187</v>
      </c>
      <c r="I147" s="157"/>
      <c r="J147" s="158">
        <f>ROUND(I147*H147,2)</f>
        <v>0</v>
      </c>
      <c r="K147" s="154" t="s">
        <v>142</v>
      </c>
      <c r="L147" s="33"/>
      <c r="M147" s="159" t="s">
        <v>3</v>
      </c>
      <c r="N147" s="160" t="s">
        <v>49</v>
      </c>
      <c r="O147" s="53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3" t="s">
        <v>143</v>
      </c>
      <c r="AT147" s="163" t="s">
        <v>138</v>
      </c>
      <c r="AU147" s="163" t="s">
        <v>88</v>
      </c>
      <c r="AY147" s="17" t="s">
        <v>136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7" t="s">
        <v>21</v>
      </c>
      <c r="BK147" s="164">
        <f>ROUND(I147*H147,2)</f>
        <v>0</v>
      </c>
      <c r="BL147" s="17" t="s">
        <v>143</v>
      </c>
      <c r="BM147" s="163" t="s">
        <v>266</v>
      </c>
    </row>
    <row r="148" spans="1:65" s="13" customFormat="1" ht="11.25">
      <c r="B148" s="165"/>
      <c r="D148" s="166" t="s">
        <v>145</v>
      </c>
      <c r="E148" s="167" t="s">
        <v>3</v>
      </c>
      <c r="F148" s="168" t="s">
        <v>267</v>
      </c>
      <c r="H148" s="169">
        <v>187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145</v>
      </c>
      <c r="AU148" s="167" t="s">
        <v>88</v>
      </c>
      <c r="AV148" s="13" t="s">
        <v>88</v>
      </c>
      <c r="AW148" s="13" t="s">
        <v>38</v>
      </c>
      <c r="AX148" s="13" t="s">
        <v>78</v>
      </c>
      <c r="AY148" s="167" t="s">
        <v>136</v>
      </c>
    </row>
    <row r="149" spans="1:65" s="2" customFormat="1" ht="16.5" customHeight="1">
      <c r="A149" s="32"/>
      <c r="B149" s="151"/>
      <c r="C149" s="152" t="s">
        <v>268</v>
      </c>
      <c r="D149" s="152" t="s">
        <v>138</v>
      </c>
      <c r="E149" s="153" t="s">
        <v>269</v>
      </c>
      <c r="F149" s="154" t="s">
        <v>270</v>
      </c>
      <c r="G149" s="155" t="s">
        <v>141</v>
      </c>
      <c r="H149" s="156">
        <v>187</v>
      </c>
      <c r="I149" s="157"/>
      <c r="J149" s="158">
        <f>ROUND(I149*H149,2)</f>
        <v>0</v>
      </c>
      <c r="K149" s="154" t="s">
        <v>142</v>
      </c>
      <c r="L149" s="33"/>
      <c r="M149" s="159" t="s">
        <v>3</v>
      </c>
      <c r="N149" s="160" t="s">
        <v>49</v>
      </c>
      <c r="O149" s="53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3" t="s">
        <v>143</v>
      </c>
      <c r="AT149" s="163" t="s">
        <v>138</v>
      </c>
      <c r="AU149" s="163" t="s">
        <v>88</v>
      </c>
      <c r="AY149" s="17" t="s">
        <v>136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7" t="s">
        <v>21</v>
      </c>
      <c r="BK149" s="164">
        <f>ROUND(I149*H149,2)</f>
        <v>0</v>
      </c>
      <c r="BL149" s="17" t="s">
        <v>143</v>
      </c>
      <c r="BM149" s="163" t="s">
        <v>271</v>
      </c>
    </row>
    <row r="150" spans="1:65" s="13" customFormat="1" ht="11.25">
      <c r="B150" s="165"/>
      <c r="D150" s="166" t="s">
        <v>145</v>
      </c>
      <c r="E150" s="167" t="s">
        <v>3</v>
      </c>
      <c r="F150" s="168" t="s">
        <v>272</v>
      </c>
      <c r="H150" s="169">
        <v>187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145</v>
      </c>
      <c r="AU150" s="167" t="s">
        <v>88</v>
      </c>
      <c r="AV150" s="13" t="s">
        <v>88</v>
      </c>
      <c r="AW150" s="13" t="s">
        <v>38</v>
      </c>
      <c r="AX150" s="13" t="s">
        <v>78</v>
      </c>
      <c r="AY150" s="167" t="s">
        <v>136</v>
      </c>
    </row>
    <row r="151" spans="1:65" s="2" customFormat="1" ht="16.5" customHeight="1">
      <c r="A151" s="32"/>
      <c r="B151" s="151"/>
      <c r="C151" s="152" t="s">
        <v>273</v>
      </c>
      <c r="D151" s="152" t="s">
        <v>138</v>
      </c>
      <c r="E151" s="153" t="s">
        <v>274</v>
      </c>
      <c r="F151" s="154" t="s">
        <v>275</v>
      </c>
      <c r="G151" s="155" t="s">
        <v>141</v>
      </c>
      <c r="H151" s="156">
        <v>187</v>
      </c>
      <c r="I151" s="157"/>
      <c r="J151" s="158">
        <f>ROUND(I151*H151,2)</f>
        <v>0</v>
      </c>
      <c r="K151" s="154" t="s">
        <v>142</v>
      </c>
      <c r="L151" s="33"/>
      <c r="M151" s="159" t="s">
        <v>3</v>
      </c>
      <c r="N151" s="160" t="s">
        <v>49</v>
      </c>
      <c r="O151" s="53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3" t="s">
        <v>143</v>
      </c>
      <c r="AT151" s="163" t="s">
        <v>138</v>
      </c>
      <c r="AU151" s="163" t="s">
        <v>88</v>
      </c>
      <c r="AY151" s="17" t="s">
        <v>136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7" t="s">
        <v>21</v>
      </c>
      <c r="BK151" s="164">
        <f>ROUND(I151*H151,2)</f>
        <v>0</v>
      </c>
      <c r="BL151" s="17" t="s">
        <v>143</v>
      </c>
      <c r="BM151" s="163" t="s">
        <v>276</v>
      </c>
    </row>
    <row r="152" spans="1:65" s="13" customFormat="1" ht="11.25">
      <c r="B152" s="165"/>
      <c r="D152" s="166" t="s">
        <v>145</v>
      </c>
      <c r="E152" s="167" t="s">
        <v>3</v>
      </c>
      <c r="F152" s="168" t="s">
        <v>272</v>
      </c>
      <c r="H152" s="169">
        <v>187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145</v>
      </c>
      <c r="AU152" s="167" t="s">
        <v>88</v>
      </c>
      <c r="AV152" s="13" t="s">
        <v>88</v>
      </c>
      <c r="AW152" s="13" t="s">
        <v>38</v>
      </c>
      <c r="AX152" s="13" t="s">
        <v>78</v>
      </c>
      <c r="AY152" s="167" t="s">
        <v>136</v>
      </c>
    </row>
    <row r="153" spans="1:65" s="2" customFormat="1" ht="16.5" customHeight="1">
      <c r="A153" s="32"/>
      <c r="B153" s="151"/>
      <c r="C153" s="152" t="s">
        <v>277</v>
      </c>
      <c r="D153" s="152" t="s">
        <v>138</v>
      </c>
      <c r="E153" s="153" t="s">
        <v>278</v>
      </c>
      <c r="F153" s="154" t="s">
        <v>279</v>
      </c>
      <c r="G153" s="155" t="s">
        <v>141</v>
      </c>
      <c r="H153" s="156">
        <v>187</v>
      </c>
      <c r="I153" s="157"/>
      <c r="J153" s="158">
        <f>ROUND(I153*H153,2)</f>
        <v>0</v>
      </c>
      <c r="K153" s="154" t="s">
        <v>142</v>
      </c>
      <c r="L153" s="33"/>
      <c r="M153" s="159" t="s">
        <v>3</v>
      </c>
      <c r="N153" s="160" t="s">
        <v>49</v>
      </c>
      <c r="O153" s="53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3" t="s">
        <v>143</v>
      </c>
      <c r="AT153" s="163" t="s">
        <v>138</v>
      </c>
      <c r="AU153" s="163" t="s">
        <v>88</v>
      </c>
      <c r="AY153" s="17" t="s">
        <v>136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7" t="s">
        <v>21</v>
      </c>
      <c r="BK153" s="164">
        <f>ROUND(I153*H153,2)</f>
        <v>0</v>
      </c>
      <c r="BL153" s="17" t="s">
        <v>143</v>
      </c>
      <c r="BM153" s="163" t="s">
        <v>280</v>
      </c>
    </row>
    <row r="154" spans="1:65" s="13" customFormat="1" ht="11.25">
      <c r="B154" s="165"/>
      <c r="D154" s="166" t="s">
        <v>145</v>
      </c>
      <c r="E154" s="167" t="s">
        <v>3</v>
      </c>
      <c r="F154" s="168" t="s">
        <v>281</v>
      </c>
      <c r="H154" s="169">
        <v>187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145</v>
      </c>
      <c r="AU154" s="167" t="s">
        <v>88</v>
      </c>
      <c r="AV154" s="13" t="s">
        <v>88</v>
      </c>
      <c r="AW154" s="13" t="s">
        <v>38</v>
      </c>
      <c r="AX154" s="13" t="s">
        <v>78</v>
      </c>
      <c r="AY154" s="167" t="s">
        <v>136</v>
      </c>
    </row>
    <row r="155" spans="1:65" s="2" customFormat="1" ht="21.75" customHeight="1">
      <c r="A155" s="32"/>
      <c r="B155" s="151"/>
      <c r="C155" s="152" t="s">
        <v>282</v>
      </c>
      <c r="D155" s="152" t="s">
        <v>138</v>
      </c>
      <c r="E155" s="153" t="s">
        <v>283</v>
      </c>
      <c r="F155" s="154" t="s">
        <v>284</v>
      </c>
      <c r="G155" s="155" t="s">
        <v>141</v>
      </c>
      <c r="H155" s="156">
        <v>187</v>
      </c>
      <c r="I155" s="157"/>
      <c r="J155" s="158">
        <f>ROUND(I155*H155,2)</f>
        <v>0</v>
      </c>
      <c r="K155" s="154" t="s">
        <v>142</v>
      </c>
      <c r="L155" s="33"/>
      <c r="M155" s="159" t="s">
        <v>3</v>
      </c>
      <c r="N155" s="160" t="s">
        <v>49</v>
      </c>
      <c r="O155" s="53"/>
      <c r="P155" s="161">
        <f>O155*H155</f>
        <v>0</v>
      </c>
      <c r="Q155" s="161">
        <v>6.6E-3</v>
      </c>
      <c r="R155" s="161">
        <f>Q155*H155</f>
        <v>1.2342</v>
      </c>
      <c r="S155" s="161">
        <v>0</v>
      </c>
      <c r="T155" s="16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3" t="s">
        <v>143</v>
      </c>
      <c r="AT155" s="163" t="s">
        <v>138</v>
      </c>
      <c r="AU155" s="163" t="s">
        <v>88</v>
      </c>
      <c r="AY155" s="17" t="s">
        <v>136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7" t="s">
        <v>21</v>
      </c>
      <c r="BK155" s="164">
        <f>ROUND(I155*H155,2)</f>
        <v>0</v>
      </c>
      <c r="BL155" s="17" t="s">
        <v>143</v>
      </c>
      <c r="BM155" s="163" t="s">
        <v>285</v>
      </c>
    </row>
    <row r="156" spans="1:65" s="13" customFormat="1" ht="11.25">
      <c r="B156" s="165"/>
      <c r="D156" s="166" t="s">
        <v>145</v>
      </c>
      <c r="E156" s="167" t="s">
        <v>3</v>
      </c>
      <c r="F156" s="168" t="s">
        <v>281</v>
      </c>
      <c r="H156" s="169">
        <v>187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145</v>
      </c>
      <c r="AU156" s="167" t="s">
        <v>88</v>
      </c>
      <c r="AV156" s="13" t="s">
        <v>88</v>
      </c>
      <c r="AW156" s="13" t="s">
        <v>38</v>
      </c>
      <c r="AX156" s="13" t="s">
        <v>78</v>
      </c>
      <c r="AY156" s="167" t="s">
        <v>136</v>
      </c>
    </row>
    <row r="157" spans="1:65" s="2" customFormat="1" ht="33" customHeight="1">
      <c r="A157" s="32"/>
      <c r="B157" s="151"/>
      <c r="C157" s="152" t="s">
        <v>286</v>
      </c>
      <c r="D157" s="152" t="s">
        <v>138</v>
      </c>
      <c r="E157" s="153" t="s">
        <v>287</v>
      </c>
      <c r="F157" s="154" t="s">
        <v>288</v>
      </c>
      <c r="G157" s="155" t="s">
        <v>141</v>
      </c>
      <c r="H157" s="156">
        <v>714</v>
      </c>
      <c r="I157" s="157"/>
      <c r="J157" s="158">
        <f>ROUND(I157*H157,2)</f>
        <v>0</v>
      </c>
      <c r="K157" s="154" t="s">
        <v>142</v>
      </c>
      <c r="L157" s="33"/>
      <c r="M157" s="159" t="s">
        <v>3</v>
      </c>
      <c r="N157" s="160" t="s">
        <v>49</v>
      </c>
      <c r="O157" s="53"/>
      <c r="P157" s="161">
        <f>O157*H157</f>
        <v>0</v>
      </c>
      <c r="Q157" s="161">
        <v>8.4250000000000005E-2</v>
      </c>
      <c r="R157" s="161">
        <f>Q157*H157</f>
        <v>60.154500000000006</v>
      </c>
      <c r="S157" s="161">
        <v>0</v>
      </c>
      <c r="T157" s="16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3" t="s">
        <v>143</v>
      </c>
      <c r="AT157" s="163" t="s">
        <v>138</v>
      </c>
      <c r="AU157" s="163" t="s">
        <v>88</v>
      </c>
      <c r="AY157" s="17" t="s">
        <v>136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7" t="s">
        <v>21</v>
      </c>
      <c r="BK157" s="164">
        <f>ROUND(I157*H157,2)</f>
        <v>0</v>
      </c>
      <c r="BL157" s="17" t="s">
        <v>143</v>
      </c>
      <c r="BM157" s="163" t="s">
        <v>289</v>
      </c>
    </row>
    <row r="158" spans="1:65" s="13" customFormat="1" ht="11.25">
      <c r="B158" s="165"/>
      <c r="D158" s="166" t="s">
        <v>145</v>
      </c>
      <c r="E158" s="167" t="s">
        <v>3</v>
      </c>
      <c r="F158" s="168" t="s">
        <v>262</v>
      </c>
      <c r="H158" s="169">
        <v>714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145</v>
      </c>
      <c r="AU158" s="167" t="s">
        <v>88</v>
      </c>
      <c r="AV158" s="13" t="s">
        <v>88</v>
      </c>
      <c r="AW158" s="13" t="s">
        <v>38</v>
      </c>
      <c r="AX158" s="13" t="s">
        <v>78</v>
      </c>
      <c r="AY158" s="167" t="s">
        <v>136</v>
      </c>
    </row>
    <row r="159" spans="1:65" s="2" customFormat="1" ht="16.5" customHeight="1">
      <c r="A159" s="32"/>
      <c r="B159" s="151"/>
      <c r="C159" s="181" t="s">
        <v>290</v>
      </c>
      <c r="D159" s="181" t="s">
        <v>291</v>
      </c>
      <c r="E159" s="182" t="s">
        <v>292</v>
      </c>
      <c r="F159" s="183" t="s">
        <v>293</v>
      </c>
      <c r="G159" s="184" t="s">
        <v>141</v>
      </c>
      <c r="H159" s="185">
        <v>721.14</v>
      </c>
      <c r="I159" s="186"/>
      <c r="J159" s="187">
        <f>ROUND(I159*H159,2)</f>
        <v>0</v>
      </c>
      <c r="K159" s="183" t="s">
        <v>142</v>
      </c>
      <c r="L159" s="188"/>
      <c r="M159" s="189" t="s">
        <v>3</v>
      </c>
      <c r="N159" s="190" t="s">
        <v>49</v>
      </c>
      <c r="O159" s="53"/>
      <c r="P159" s="161">
        <f>O159*H159</f>
        <v>0</v>
      </c>
      <c r="Q159" s="161">
        <v>0.13100000000000001</v>
      </c>
      <c r="R159" s="161">
        <f>Q159*H159</f>
        <v>94.469340000000003</v>
      </c>
      <c r="S159" s="161">
        <v>0</v>
      </c>
      <c r="T159" s="162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3" t="s">
        <v>176</v>
      </c>
      <c r="AT159" s="163" t="s">
        <v>291</v>
      </c>
      <c r="AU159" s="163" t="s">
        <v>88</v>
      </c>
      <c r="AY159" s="17" t="s">
        <v>136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7" t="s">
        <v>21</v>
      </c>
      <c r="BK159" s="164">
        <f>ROUND(I159*H159,2)</f>
        <v>0</v>
      </c>
      <c r="BL159" s="17" t="s">
        <v>143</v>
      </c>
      <c r="BM159" s="163" t="s">
        <v>294</v>
      </c>
    </row>
    <row r="160" spans="1:65" s="13" customFormat="1" ht="11.25">
      <c r="B160" s="165"/>
      <c r="D160" s="166" t="s">
        <v>145</v>
      </c>
      <c r="E160" s="167" t="s">
        <v>3</v>
      </c>
      <c r="F160" s="168" t="s">
        <v>295</v>
      </c>
      <c r="H160" s="169">
        <v>721.14</v>
      </c>
      <c r="I160" s="170"/>
      <c r="L160" s="165"/>
      <c r="M160" s="171"/>
      <c r="N160" s="172"/>
      <c r="O160" s="172"/>
      <c r="P160" s="172"/>
      <c r="Q160" s="172"/>
      <c r="R160" s="172"/>
      <c r="S160" s="172"/>
      <c r="T160" s="173"/>
      <c r="AT160" s="167" t="s">
        <v>145</v>
      </c>
      <c r="AU160" s="167" t="s">
        <v>88</v>
      </c>
      <c r="AV160" s="13" t="s">
        <v>88</v>
      </c>
      <c r="AW160" s="13" t="s">
        <v>38</v>
      </c>
      <c r="AX160" s="13" t="s">
        <v>78</v>
      </c>
      <c r="AY160" s="167" t="s">
        <v>136</v>
      </c>
    </row>
    <row r="161" spans="1:65" s="12" customFormat="1" ht="22.9" customHeight="1">
      <c r="B161" s="138"/>
      <c r="D161" s="139" t="s">
        <v>77</v>
      </c>
      <c r="E161" s="149" t="s">
        <v>176</v>
      </c>
      <c r="F161" s="149" t="s">
        <v>296</v>
      </c>
      <c r="I161" s="141"/>
      <c r="J161" s="150">
        <f>BK161</f>
        <v>0</v>
      </c>
      <c r="L161" s="138"/>
      <c r="M161" s="143"/>
      <c r="N161" s="144"/>
      <c r="O161" s="144"/>
      <c r="P161" s="145">
        <f>SUM(P162:P185)</f>
        <v>0</v>
      </c>
      <c r="Q161" s="144"/>
      <c r="R161" s="145">
        <f>SUM(R162:R185)</f>
        <v>3.39696</v>
      </c>
      <c r="S161" s="144"/>
      <c r="T161" s="146">
        <f>SUM(T162:T185)</f>
        <v>0</v>
      </c>
      <c r="AR161" s="139" t="s">
        <v>21</v>
      </c>
      <c r="AT161" s="147" t="s">
        <v>77</v>
      </c>
      <c r="AU161" s="147" t="s">
        <v>21</v>
      </c>
      <c r="AY161" s="139" t="s">
        <v>136</v>
      </c>
      <c r="BK161" s="148">
        <f>SUM(BK162:BK185)</f>
        <v>0</v>
      </c>
    </row>
    <row r="162" spans="1:65" s="2" customFormat="1" ht="16.5" customHeight="1">
      <c r="A162" s="32"/>
      <c r="B162" s="151"/>
      <c r="C162" s="152" t="s">
        <v>297</v>
      </c>
      <c r="D162" s="152" t="s">
        <v>138</v>
      </c>
      <c r="E162" s="153" t="s">
        <v>298</v>
      </c>
      <c r="F162" s="154" t="s">
        <v>299</v>
      </c>
      <c r="G162" s="155" t="s">
        <v>300</v>
      </c>
      <c r="H162" s="156">
        <v>4</v>
      </c>
      <c r="I162" s="157"/>
      <c r="J162" s="158">
        <f>ROUND(I162*H162,2)</f>
        <v>0</v>
      </c>
      <c r="K162" s="154" t="s">
        <v>142</v>
      </c>
      <c r="L162" s="33"/>
      <c r="M162" s="159" t="s">
        <v>3</v>
      </c>
      <c r="N162" s="160" t="s">
        <v>49</v>
      </c>
      <c r="O162" s="53"/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3" t="s">
        <v>143</v>
      </c>
      <c r="AT162" s="163" t="s">
        <v>138</v>
      </c>
      <c r="AU162" s="163" t="s">
        <v>88</v>
      </c>
      <c r="AY162" s="17" t="s">
        <v>136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7" t="s">
        <v>21</v>
      </c>
      <c r="BK162" s="164">
        <f>ROUND(I162*H162,2)</f>
        <v>0</v>
      </c>
      <c r="BL162" s="17" t="s">
        <v>143</v>
      </c>
      <c r="BM162" s="163" t="s">
        <v>301</v>
      </c>
    </row>
    <row r="163" spans="1:65" s="13" customFormat="1" ht="11.25">
      <c r="B163" s="165"/>
      <c r="D163" s="166" t="s">
        <v>145</v>
      </c>
      <c r="E163" s="167" t="s">
        <v>3</v>
      </c>
      <c r="F163" s="168" t="s">
        <v>302</v>
      </c>
      <c r="H163" s="169">
        <v>4</v>
      </c>
      <c r="I163" s="170"/>
      <c r="L163" s="165"/>
      <c r="M163" s="171"/>
      <c r="N163" s="172"/>
      <c r="O163" s="172"/>
      <c r="P163" s="172"/>
      <c r="Q163" s="172"/>
      <c r="R163" s="172"/>
      <c r="S163" s="172"/>
      <c r="T163" s="173"/>
      <c r="AT163" s="167" t="s">
        <v>145</v>
      </c>
      <c r="AU163" s="167" t="s">
        <v>88</v>
      </c>
      <c r="AV163" s="13" t="s">
        <v>88</v>
      </c>
      <c r="AW163" s="13" t="s">
        <v>38</v>
      </c>
      <c r="AX163" s="13" t="s">
        <v>78</v>
      </c>
      <c r="AY163" s="167" t="s">
        <v>136</v>
      </c>
    </row>
    <row r="164" spans="1:65" s="2" customFormat="1" ht="16.5" customHeight="1">
      <c r="A164" s="32"/>
      <c r="B164" s="151"/>
      <c r="C164" s="181" t="s">
        <v>303</v>
      </c>
      <c r="D164" s="181" t="s">
        <v>291</v>
      </c>
      <c r="E164" s="182" t="s">
        <v>304</v>
      </c>
      <c r="F164" s="183" t="s">
        <v>305</v>
      </c>
      <c r="G164" s="184" t="s">
        <v>300</v>
      </c>
      <c r="H164" s="185">
        <v>4</v>
      </c>
      <c r="I164" s="186"/>
      <c r="J164" s="187">
        <f>ROUND(I164*H164,2)</f>
        <v>0</v>
      </c>
      <c r="K164" s="183" t="s">
        <v>142</v>
      </c>
      <c r="L164" s="188"/>
      <c r="M164" s="189" t="s">
        <v>3</v>
      </c>
      <c r="N164" s="190" t="s">
        <v>49</v>
      </c>
      <c r="O164" s="53"/>
      <c r="P164" s="161">
        <f>O164*H164</f>
        <v>0</v>
      </c>
      <c r="Q164" s="161">
        <v>1.1999999999999999E-3</v>
      </c>
      <c r="R164" s="161">
        <f>Q164*H164</f>
        <v>4.7999999999999996E-3</v>
      </c>
      <c r="S164" s="161">
        <v>0</v>
      </c>
      <c r="T164" s="16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3" t="s">
        <v>176</v>
      </c>
      <c r="AT164" s="163" t="s">
        <v>291</v>
      </c>
      <c r="AU164" s="163" t="s">
        <v>88</v>
      </c>
      <c r="AY164" s="17" t="s">
        <v>136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7" t="s">
        <v>21</v>
      </c>
      <c r="BK164" s="164">
        <f>ROUND(I164*H164,2)</f>
        <v>0</v>
      </c>
      <c r="BL164" s="17" t="s">
        <v>143</v>
      </c>
      <c r="BM164" s="163" t="s">
        <v>306</v>
      </c>
    </row>
    <row r="165" spans="1:65" s="2" customFormat="1" ht="16.5" customHeight="1">
      <c r="A165" s="32"/>
      <c r="B165" s="151"/>
      <c r="C165" s="152" t="s">
        <v>307</v>
      </c>
      <c r="D165" s="152" t="s">
        <v>138</v>
      </c>
      <c r="E165" s="153" t="s">
        <v>308</v>
      </c>
      <c r="F165" s="154" t="s">
        <v>309</v>
      </c>
      <c r="G165" s="155" t="s">
        <v>300</v>
      </c>
      <c r="H165" s="156">
        <v>4</v>
      </c>
      <c r="I165" s="157"/>
      <c r="J165" s="158">
        <f>ROUND(I165*H165,2)</f>
        <v>0</v>
      </c>
      <c r="K165" s="154" t="s">
        <v>142</v>
      </c>
      <c r="L165" s="33"/>
      <c r="M165" s="159" t="s">
        <v>3</v>
      </c>
      <c r="N165" s="160" t="s">
        <v>49</v>
      </c>
      <c r="O165" s="53"/>
      <c r="P165" s="161">
        <f>O165*H165</f>
        <v>0</v>
      </c>
      <c r="Q165" s="161">
        <v>0.34089999999999998</v>
      </c>
      <c r="R165" s="161">
        <f>Q165*H165</f>
        <v>1.3635999999999999</v>
      </c>
      <c r="S165" s="161">
        <v>0</v>
      </c>
      <c r="T165" s="16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3" t="s">
        <v>143</v>
      </c>
      <c r="AT165" s="163" t="s">
        <v>138</v>
      </c>
      <c r="AU165" s="163" t="s">
        <v>88</v>
      </c>
      <c r="AY165" s="17" t="s">
        <v>136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7" t="s">
        <v>21</v>
      </c>
      <c r="BK165" s="164">
        <f>ROUND(I165*H165,2)</f>
        <v>0</v>
      </c>
      <c r="BL165" s="17" t="s">
        <v>143</v>
      </c>
      <c r="BM165" s="163" t="s">
        <v>310</v>
      </c>
    </row>
    <row r="166" spans="1:65" s="13" customFormat="1" ht="11.25">
      <c r="B166" s="165"/>
      <c r="D166" s="166" t="s">
        <v>145</v>
      </c>
      <c r="E166" s="167" t="s">
        <v>3</v>
      </c>
      <c r="F166" s="168" t="s">
        <v>311</v>
      </c>
      <c r="H166" s="169">
        <v>4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145</v>
      </c>
      <c r="AU166" s="167" t="s">
        <v>88</v>
      </c>
      <c r="AV166" s="13" t="s">
        <v>88</v>
      </c>
      <c r="AW166" s="13" t="s">
        <v>38</v>
      </c>
      <c r="AX166" s="13" t="s">
        <v>78</v>
      </c>
      <c r="AY166" s="167" t="s">
        <v>136</v>
      </c>
    </row>
    <row r="167" spans="1:65" s="2" customFormat="1" ht="16.5" customHeight="1">
      <c r="A167" s="32"/>
      <c r="B167" s="151"/>
      <c r="C167" s="181" t="s">
        <v>312</v>
      </c>
      <c r="D167" s="181" t="s">
        <v>291</v>
      </c>
      <c r="E167" s="182" t="s">
        <v>313</v>
      </c>
      <c r="F167" s="183" t="s">
        <v>314</v>
      </c>
      <c r="G167" s="184" t="s">
        <v>300</v>
      </c>
      <c r="H167" s="185">
        <v>1</v>
      </c>
      <c r="I167" s="186"/>
      <c r="J167" s="187">
        <f>ROUND(I167*H167,2)</f>
        <v>0</v>
      </c>
      <c r="K167" s="183" t="s">
        <v>142</v>
      </c>
      <c r="L167" s="188"/>
      <c r="M167" s="189" t="s">
        <v>3</v>
      </c>
      <c r="N167" s="190" t="s">
        <v>49</v>
      </c>
      <c r="O167" s="53"/>
      <c r="P167" s="161">
        <f>O167*H167</f>
        <v>0</v>
      </c>
      <c r="Q167" s="161">
        <v>9.7000000000000003E-2</v>
      </c>
      <c r="R167" s="161">
        <f>Q167*H167</f>
        <v>9.7000000000000003E-2</v>
      </c>
      <c r="S167" s="161">
        <v>0</v>
      </c>
      <c r="T167" s="16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3" t="s">
        <v>176</v>
      </c>
      <c r="AT167" s="163" t="s">
        <v>291</v>
      </c>
      <c r="AU167" s="163" t="s">
        <v>88</v>
      </c>
      <c r="AY167" s="17" t="s">
        <v>136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7" t="s">
        <v>21</v>
      </c>
      <c r="BK167" s="164">
        <f>ROUND(I167*H167,2)</f>
        <v>0</v>
      </c>
      <c r="BL167" s="17" t="s">
        <v>143</v>
      </c>
      <c r="BM167" s="163" t="s">
        <v>315</v>
      </c>
    </row>
    <row r="168" spans="1:65" s="13" customFormat="1" ht="11.25">
      <c r="B168" s="165"/>
      <c r="D168" s="166" t="s">
        <v>145</v>
      </c>
      <c r="E168" s="167" t="s">
        <v>3</v>
      </c>
      <c r="F168" s="168" t="s">
        <v>316</v>
      </c>
      <c r="H168" s="169">
        <v>1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145</v>
      </c>
      <c r="AU168" s="167" t="s">
        <v>88</v>
      </c>
      <c r="AV168" s="13" t="s">
        <v>88</v>
      </c>
      <c r="AW168" s="13" t="s">
        <v>38</v>
      </c>
      <c r="AX168" s="13" t="s">
        <v>78</v>
      </c>
      <c r="AY168" s="167" t="s">
        <v>136</v>
      </c>
    </row>
    <row r="169" spans="1:65" s="2" customFormat="1" ht="16.5" customHeight="1">
      <c r="A169" s="32"/>
      <c r="B169" s="151"/>
      <c r="C169" s="181" t="s">
        <v>317</v>
      </c>
      <c r="D169" s="181" t="s">
        <v>291</v>
      </c>
      <c r="E169" s="182" t="s">
        <v>318</v>
      </c>
      <c r="F169" s="183" t="s">
        <v>319</v>
      </c>
      <c r="G169" s="184" t="s">
        <v>300</v>
      </c>
      <c r="H169" s="185">
        <v>1</v>
      </c>
      <c r="I169" s="186"/>
      <c r="J169" s="187">
        <f>ROUND(I169*H169,2)</f>
        <v>0</v>
      </c>
      <c r="K169" s="183" t="s">
        <v>142</v>
      </c>
      <c r="L169" s="188"/>
      <c r="M169" s="189" t="s">
        <v>3</v>
      </c>
      <c r="N169" s="190" t="s">
        <v>49</v>
      </c>
      <c r="O169" s="53"/>
      <c r="P169" s="161">
        <f>O169*H169</f>
        <v>0</v>
      </c>
      <c r="Q169" s="161">
        <v>0.04</v>
      </c>
      <c r="R169" s="161">
        <f>Q169*H169</f>
        <v>0.04</v>
      </c>
      <c r="S169" s="161">
        <v>0</v>
      </c>
      <c r="T169" s="16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3" t="s">
        <v>176</v>
      </c>
      <c r="AT169" s="163" t="s">
        <v>291</v>
      </c>
      <c r="AU169" s="163" t="s">
        <v>88</v>
      </c>
      <c r="AY169" s="17" t="s">
        <v>136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7" t="s">
        <v>21</v>
      </c>
      <c r="BK169" s="164">
        <f>ROUND(I169*H169,2)</f>
        <v>0</v>
      </c>
      <c r="BL169" s="17" t="s">
        <v>143</v>
      </c>
      <c r="BM169" s="163" t="s">
        <v>320</v>
      </c>
    </row>
    <row r="170" spans="1:65" s="13" customFormat="1" ht="11.25">
      <c r="B170" s="165"/>
      <c r="D170" s="166" t="s">
        <v>145</v>
      </c>
      <c r="E170" s="167" t="s">
        <v>3</v>
      </c>
      <c r="F170" s="168" t="s">
        <v>316</v>
      </c>
      <c r="H170" s="169">
        <v>1</v>
      </c>
      <c r="I170" s="170"/>
      <c r="L170" s="165"/>
      <c r="M170" s="171"/>
      <c r="N170" s="172"/>
      <c r="O170" s="172"/>
      <c r="P170" s="172"/>
      <c r="Q170" s="172"/>
      <c r="R170" s="172"/>
      <c r="S170" s="172"/>
      <c r="T170" s="173"/>
      <c r="AT170" s="167" t="s">
        <v>145</v>
      </c>
      <c r="AU170" s="167" t="s">
        <v>88</v>
      </c>
      <c r="AV170" s="13" t="s">
        <v>88</v>
      </c>
      <c r="AW170" s="13" t="s">
        <v>38</v>
      </c>
      <c r="AX170" s="13" t="s">
        <v>78</v>
      </c>
      <c r="AY170" s="167" t="s">
        <v>136</v>
      </c>
    </row>
    <row r="171" spans="1:65" s="2" customFormat="1" ht="16.5" customHeight="1">
      <c r="A171" s="32"/>
      <c r="B171" s="151"/>
      <c r="C171" s="181" t="s">
        <v>321</v>
      </c>
      <c r="D171" s="181" t="s">
        <v>291</v>
      </c>
      <c r="E171" s="182" t="s">
        <v>322</v>
      </c>
      <c r="F171" s="183" t="s">
        <v>323</v>
      </c>
      <c r="G171" s="184" t="s">
        <v>300</v>
      </c>
      <c r="H171" s="185">
        <v>1</v>
      </c>
      <c r="I171" s="186"/>
      <c r="J171" s="187">
        <f>ROUND(I171*H171,2)</f>
        <v>0</v>
      </c>
      <c r="K171" s="183" t="s">
        <v>142</v>
      </c>
      <c r="L171" s="188"/>
      <c r="M171" s="189" t="s">
        <v>3</v>
      </c>
      <c r="N171" s="190" t="s">
        <v>49</v>
      </c>
      <c r="O171" s="53"/>
      <c r="P171" s="161">
        <f>O171*H171</f>
        <v>0</v>
      </c>
      <c r="Q171" s="161">
        <v>5.7000000000000002E-2</v>
      </c>
      <c r="R171" s="161">
        <f>Q171*H171</f>
        <v>5.7000000000000002E-2</v>
      </c>
      <c r="S171" s="161">
        <v>0</v>
      </c>
      <c r="T171" s="16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3" t="s">
        <v>176</v>
      </c>
      <c r="AT171" s="163" t="s">
        <v>291</v>
      </c>
      <c r="AU171" s="163" t="s">
        <v>88</v>
      </c>
      <c r="AY171" s="17" t="s">
        <v>136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7" t="s">
        <v>21</v>
      </c>
      <c r="BK171" s="164">
        <f>ROUND(I171*H171,2)</f>
        <v>0</v>
      </c>
      <c r="BL171" s="17" t="s">
        <v>143</v>
      </c>
      <c r="BM171" s="163" t="s">
        <v>324</v>
      </c>
    </row>
    <row r="172" spans="1:65" s="13" customFormat="1" ht="11.25">
      <c r="B172" s="165"/>
      <c r="D172" s="166" t="s">
        <v>145</v>
      </c>
      <c r="E172" s="167" t="s">
        <v>3</v>
      </c>
      <c r="F172" s="168" t="s">
        <v>316</v>
      </c>
      <c r="H172" s="169">
        <v>1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145</v>
      </c>
      <c r="AU172" s="167" t="s">
        <v>88</v>
      </c>
      <c r="AV172" s="13" t="s">
        <v>88</v>
      </c>
      <c r="AW172" s="13" t="s">
        <v>38</v>
      </c>
      <c r="AX172" s="13" t="s">
        <v>78</v>
      </c>
      <c r="AY172" s="167" t="s">
        <v>136</v>
      </c>
    </row>
    <row r="173" spans="1:65" s="2" customFormat="1" ht="16.5" customHeight="1">
      <c r="A173" s="32"/>
      <c r="B173" s="151"/>
      <c r="C173" s="181" t="s">
        <v>325</v>
      </c>
      <c r="D173" s="181" t="s">
        <v>291</v>
      </c>
      <c r="E173" s="182" t="s">
        <v>326</v>
      </c>
      <c r="F173" s="183" t="s">
        <v>327</v>
      </c>
      <c r="G173" s="184" t="s">
        <v>300</v>
      </c>
      <c r="H173" s="185">
        <v>1</v>
      </c>
      <c r="I173" s="186"/>
      <c r="J173" s="187">
        <f>ROUND(I173*H173,2)</f>
        <v>0</v>
      </c>
      <c r="K173" s="183" t="s">
        <v>142</v>
      </c>
      <c r="L173" s="188"/>
      <c r="M173" s="189" t="s">
        <v>3</v>
      </c>
      <c r="N173" s="190" t="s">
        <v>49</v>
      </c>
      <c r="O173" s="53"/>
      <c r="P173" s="161">
        <f>O173*H173</f>
        <v>0</v>
      </c>
      <c r="Q173" s="161">
        <v>0.04</v>
      </c>
      <c r="R173" s="161">
        <f>Q173*H173</f>
        <v>0.04</v>
      </c>
      <c r="S173" s="161">
        <v>0</v>
      </c>
      <c r="T173" s="16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3" t="s">
        <v>176</v>
      </c>
      <c r="AT173" s="163" t="s">
        <v>291</v>
      </c>
      <c r="AU173" s="163" t="s">
        <v>88</v>
      </c>
      <c r="AY173" s="17" t="s">
        <v>136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7" t="s">
        <v>21</v>
      </c>
      <c r="BK173" s="164">
        <f>ROUND(I173*H173,2)</f>
        <v>0</v>
      </c>
      <c r="BL173" s="17" t="s">
        <v>143</v>
      </c>
      <c r="BM173" s="163" t="s">
        <v>328</v>
      </c>
    </row>
    <row r="174" spans="1:65" s="13" customFormat="1" ht="11.25">
      <c r="B174" s="165"/>
      <c r="D174" s="166" t="s">
        <v>145</v>
      </c>
      <c r="E174" s="167" t="s">
        <v>3</v>
      </c>
      <c r="F174" s="168" t="s">
        <v>316</v>
      </c>
      <c r="H174" s="169">
        <v>1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145</v>
      </c>
      <c r="AU174" s="167" t="s">
        <v>88</v>
      </c>
      <c r="AV174" s="13" t="s">
        <v>88</v>
      </c>
      <c r="AW174" s="13" t="s">
        <v>38</v>
      </c>
      <c r="AX174" s="13" t="s">
        <v>78</v>
      </c>
      <c r="AY174" s="167" t="s">
        <v>136</v>
      </c>
    </row>
    <row r="175" spans="1:65" s="2" customFormat="1" ht="16.5" customHeight="1">
      <c r="A175" s="32"/>
      <c r="B175" s="151"/>
      <c r="C175" s="181" t="s">
        <v>329</v>
      </c>
      <c r="D175" s="181" t="s">
        <v>291</v>
      </c>
      <c r="E175" s="182" t="s">
        <v>330</v>
      </c>
      <c r="F175" s="183" t="s">
        <v>331</v>
      </c>
      <c r="G175" s="184" t="s">
        <v>300</v>
      </c>
      <c r="H175" s="185">
        <v>1</v>
      </c>
      <c r="I175" s="186"/>
      <c r="J175" s="187">
        <f>ROUND(I175*H175,2)</f>
        <v>0</v>
      </c>
      <c r="K175" s="183" t="s">
        <v>142</v>
      </c>
      <c r="L175" s="188"/>
      <c r="M175" s="189" t="s">
        <v>3</v>
      </c>
      <c r="N175" s="190" t="s">
        <v>49</v>
      </c>
      <c r="O175" s="53"/>
      <c r="P175" s="161">
        <f>O175*H175</f>
        <v>0</v>
      </c>
      <c r="Q175" s="161">
        <v>2.7E-2</v>
      </c>
      <c r="R175" s="161">
        <f>Q175*H175</f>
        <v>2.7E-2</v>
      </c>
      <c r="S175" s="161">
        <v>0</v>
      </c>
      <c r="T175" s="16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3" t="s">
        <v>176</v>
      </c>
      <c r="AT175" s="163" t="s">
        <v>291</v>
      </c>
      <c r="AU175" s="163" t="s">
        <v>88</v>
      </c>
      <c r="AY175" s="17" t="s">
        <v>136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7" t="s">
        <v>21</v>
      </c>
      <c r="BK175" s="164">
        <f>ROUND(I175*H175,2)</f>
        <v>0</v>
      </c>
      <c r="BL175" s="17" t="s">
        <v>143</v>
      </c>
      <c r="BM175" s="163" t="s">
        <v>332</v>
      </c>
    </row>
    <row r="176" spans="1:65" s="13" customFormat="1" ht="11.25">
      <c r="B176" s="165"/>
      <c r="D176" s="166" t="s">
        <v>145</v>
      </c>
      <c r="E176" s="167" t="s">
        <v>3</v>
      </c>
      <c r="F176" s="168" t="s">
        <v>316</v>
      </c>
      <c r="H176" s="169">
        <v>1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145</v>
      </c>
      <c r="AU176" s="167" t="s">
        <v>88</v>
      </c>
      <c r="AV176" s="13" t="s">
        <v>88</v>
      </c>
      <c r="AW176" s="13" t="s">
        <v>38</v>
      </c>
      <c r="AX176" s="13" t="s">
        <v>78</v>
      </c>
      <c r="AY176" s="167" t="s">
        <v>136</v>
      </c>
    </row>
    <row r="177" spans="1:65" s="2" customFormat="1" ht="16.5" customHeight="1">
      <c r="A177" s="32"/>
      <c r="B177" s="151"/>
      <c r="C177" s="152" t="s">
        <v>333</v>
      </c>
      <c r="D177" s="152" t="s">
        <v>138</v>
      </c>
      <c r="E177" s="153" t="s">
        <v>334</v>
      </c>
      <c r="F177" s="154" t="s">
        <v>335</v>
      </c>
      <c r="G177" s="155" t="s">
        <v>300</v>
      </c>
      <c r="H177" s="156">
        <v>4</v>
      </c>
      <c r="I177" s="157"/>
      <c r="J177" s="158">
        <f>ROUND(I177*H177,2)</f>
        <v>0</v>
      </c>
      <c r="K177" s="154" t="s">
        <v>142</v>
      </c>
      <c r="L177" s="33"/>
      <c r="M177" s="159" t="s">
        <v>3</v>
      </c>
      <c r="N177" s="160" t="s">
        <v>49</v>
      </c>
      <c r="O177" s="53"/>
      <c r="P177" s="161">
        <f>O177*H177</f>
        <v>0</v>
      </c>
      <c r="Q177" s="161">
        <v>0.21734000000000001</v>
      </c>
      <c r="R177" s="161">
        <f>Q177*H177</f>
        <v>0.86936000000000002</v>
      </c>
      <c r="S177" s="161">
        <v>0</v>
      </c>
      <c r="T177" s="16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3" t="s">
        <v>143</v>
      </c>
      <c r="AT177" s="163" t="s">
        <v>138</v>
      </c>
      <c r="AU177" s="163" t="s">
        <v>88</v>
      </c>
      <c r="AY177" s="17" t="s">
        <v>136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7" t="s">
        <v>21</v>
      </c>
      <c r="BK177" s="164">
        <f>ROUND(I177*H177,2)</f>
        <v>0</v>
      </c>
      <c r="BL177" s="17" t="s">
        <v>143</v>
      </c>
      <c r="BM177" s="163" t="s">
        <v>336</v>
      </c>
    </row>
    <row r="178" spans="1:65" s="13" customFormat="1" ht="11.25">
      <c r="B178" s="165"/>
      <c r="D178" s="166" t="s">
        <v>145</v>
      </c>
      <c r="E178" s="167" t="s">
        <v>3</v>
      </c>
      <c r="F178" s="168" t="s">
        <v>311</v>
      </c>
      <c r="H178" s="169">
        <v>4</v>
      </c>
      <c r="I178" s="170"/>
      <c r="L178" s="165"/>
      <c r="M178" s="171"/>
      <c r="N178" s="172"/>
      <c r="O178" s="172"/>
      <c r="P178" s="172"/>
      <c r="Q178" s="172"/>
      <c r="R178" s="172"/>
      <c r="S178" s="172"/>
      <c r="T178" s="173"/>
      <c r="AT178" s="167" t="s">
        <v>145</v>
      </c>
      <c r="AU178" s="167" t="s">
        <v>88</v>
      </c>
      <c r="AV178" s="13" t="s">
        <v>88</v>
      </c>
      <c r="AW178" s="13" t="s">
        <v>38</v>
      </c>
      <c r="AX178" s="13" t="s">
        <v>78</v>
      </c>
      <c r="AY178" s="167" t="s">
        <v>136</v>
      </c>
    </row>
    <row r="179" spans="1:65" s="2" customFormat="1" ht="16.5" customHeight="1">
      <c r="A179" s="32"/>
      <c r="B179" s="151"/>
      <c r="C179" s="181" t="s">
        <v>337</v>
      </c>
      <c r="D179" s="181" t="s">
        <v>291</v>
      </c>
      <c r="E179" s="182" t="s">
        <v>338</v>
      </c>
      <c r="F179" s="183" t="s">
        <v>339</v>
      </c>
      <c r="G179" s="184" t="s">
        <v>300</v>
      </c>
      <c r="H179" s="185">
        <v>1</v>
      </c>
      <c r="I179" s="186"/>
      <c r="J179" s="187">
        <f>ROUND(I179*H179,2)</f>
        <v>0</v>
      </c>
      <c r="K179" s="183" t="s">
        <v>142</v>
      </c>
      <c r="L179" s="188"/>
      <c r="M179" s="189" t="s">
        <v>3</v>
      </c>
      <c r="N179" s="190" t="s">
        <v>49</v>
      </c>
      <c r="O179" s="53"/>
      <c r="P179" s="161">
        <f>O179*H179</f>
        <v>0</v>
      </c>
      <c r="Q179" s="161">
        <v>5.0599999999999999E-2</v>
      </c>
      <c r="R179" s="161">
        <f>Q179*H179</f>
        <v>5.0599999999999999E-2</v>
      </c>
      <c r="S179" s="161">
        <v>0</v>
      </c>
      <c r="T179" s="162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3" t="s">
        <v>176</v>
      </c>
      <c r="AT179" s="163" t="s">
        <v>291</v>
      </c>
      <c r="AU179" s="163" t="s">
        <v>88</v>
      </c>
      <c r="AY179" s="17" t="s">
        <v>136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7" t="s">
        <v>21</v>
      </c>
      <c r="BK179" s="164">
        <f>ROUND(I179*H179,2)</f>
        <v>0</v>
      </c>
      <c r="BL179" s="17" t="s">
        <v>143</v>
      </c>
      <c r="BM179" s="163" t="s">
        <v>340</v>
      </c>
    </row>
    <row r="180" spans="1:65" s="13" customFormat="1" ht="11.25">
      <c r="B180" s="165"/>
      <c r="D180" s="166" t="s">
        <v>145</v>
      </c>
      <c r="E180" s="167" t="s">
        <v>3</v>
      </c>
      <c r="F180" s="168" t="s">
        <v>316</v>
      </c>
      <c r="H180" s="169">
        <v>1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145</v>
      </c>
      <c r="AU180" s="167" t="s">
        <v>88</v>
      </c>
      <c r="AV180" s="13" t="s">
        <v>88</v>
      </c>
      <c r="AW180" s="13" t="s">
        <v>38</v>
      </c>
      <c r="AX180" s="13" t="s">
        <v>78</v>
      </c>
      <c r="AY180" s="167" t="s">
        <v>136</v>
      </c>
    </row>
    <row r="181" spans="1:65" s="2" customFormat="1" ht="16.5" customHeight="1">
      <c r="A181" s="32"/>
      <c r="B181" s="151"/>
      <c r="C181" s="181" t="s">
        <v>341</v>
      </c>
      <c r="D181" s="181" t="s">
        <v>291</v>
      </c>
      <c r="E181" s="182" t="s">
        <v>342</v>
      </c>
      <c r="F181" s="183" t="s">
        <v>343</v>
      </c>
      <c r="G181" s="184" t="s">
        <v>300</v>
      </c>
      <c r="H181" s="185">
        <v>1</v>
      </c>
      <c r="I181" s="186"/>
      <c r="J181" s="187">
        <f>ROUND(I181*H181,2)</f>
        <v>0</v>
      </c>
      <c r="K181" s="183" t="s">
        <v>142</v>
      </c>
      <c r="L181" s="188"/>
      <c r="M181" s="189" t="s">
        <v>3</v>
      </c>
      <c r="N181" s="190" t="s">
        <v>49</v>
      </c>
      <c r="O181" s="53"/>
      <c r="P181" s="161">
        <f>O181*H181</f>
        <v>0</v>
      </c>
      <c r="Q181" s="161">
        <v>6.0000000000000001E-3</v>
      </c>
      <c r="R181" s="161">
        <f>Q181*H181</f>
        <v>6.0000000000000001E-3</v>
      </c>
      <c r="S181" s="161">
        <v>0</v>
      </c>
      <c r="T181" s="162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3" t="s">
        <v>176</v>
      </c>
      <c r="AT181" s="163" t="s">
        <v>291</v>
      </c>
      <c r="AU181" s="163" t="s">
        <v>88</v>
      </c>
      <c r="AY181" s="17" t="s">
        <v>136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7" t="s">
        <v>21</v>
      </c>
      <c r="BK181" s="164">
        <f>ROUND(I181*H181,2)</f>
        <v>0</v>
      </c>
      <c r="BL181" s="17" t="s">
        <v>143</v>
      </c>
      <c r="BM181" s="163" t="s">
        <v>344</v>
      </c>
    </row>
    <row r="182" spans="1:65" s="13" customFormat="1" ht="11.25">
      <c r="B182" s="165"/>
      <c r="D182" s="166" t="s">
        <v>145</v>
      </c>
      <c r="E182" s="167" t="s">
        <v>3</v>
      </c>
      <c r="F182" s="168" t="s">
        <v>316</v>
      </c>
      <c r="H182" s="169">
        <v>1</v>
      </c>
      <c r="I182" s="170"/>
      <c r="L182" s="165"/>
      <c r="M182" s="171"/>
      <c r="N182" s="172"/>
      <c r="O182" s="172"/>
      <c r="P182" s="172"/>
      <c r="Q182" s="172"/>
      <c r="R182" s="172"/>
      <c r="S182" s="172"/>
      <c r="T182" s="173"/>
      <c r="AT182" s="167" t="s">
        <v>145</v>
      </c>
      <c r="AU182" s="167" t="s">
        <v>88</v>
      </c>
      <c r="AV182" s="13" t="s">
        <v>88</v>
      </c>
      <c r="AW182" s="13" t="s">
        <v>38</v>
      </c>
      <c r="AX182" s="13" t="s">
        <v>78</v>
      </c>
      <c r="AY182" s="167" t="s">
        <v>136</v>
      </c>
    </row>
    <row r="183" spans="1:65" s="2" customFormat="1" ht="16.5" customHeight="1">
      <c r="A183" s="32"/>
      <c r="B183" s="151"/>
      <c r="C183" s="152" t="s">
        <v>345</v>
      </c>
      <c r="D183" s="152" t="s">
        <v>138</v>
      </c>
      <c r="E183" s="153" t="s">
        <v>346</v>
      </c>
      <c r="F183" s="154" t="s">
        <v>347</v>
      </c>
      <c r="G183" s="155" t="s">
        <v>300</v>
      </c>
      <c r="H183" s="156">
        <v>2</v>
      </c>
      <c r="I183" s="157"/>
      <c r="J183" s="158">
        <f>ROUND(I183*H183,2)</f>
        <v>0</v>
      </c>
      <c r="K183" s="154" t="s">
        <v>142</v>
      </c>
      <c r="L183" s="33"/>
      <c r="M183" s="159" t="s">
        <v>3</v>
      </c>
      <c r="N183" s="160" t="s">
        <v>49</v>
      </c>
      <c r="O183" s="53"/>
      <c r="P183" s="161">
        <f>O183*H183</f>
        <v>0</v>
      </c>
      <c r="Q183" s="161">
        <v>0.42080000000000001</v>
      </c>
      <c r="R183" s="161">
        <f>Q183*H183</f>
        <v>0.84160000000000001</v>
      </c>
      <c r="S183" s="161">
        <v>0</v>
      </c>
      <c r="T183" s="16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3" t="s">
        <v>143</v>
      </c>
      <c r="AT183" s="163" t="s">
        <v>138</v>
      </c>
      <c r="AU183" s="163" t="s">
        <v>88</v>
      </c>
      <c r="AY183" s="17" t="s">
        <v>136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7" t="s">
        <v>21</v>
      </c>
      <c r="BK183" s="164">
        <f>ROUND(I183*H183,2)</f>
        <v>0</v>
      </c>
      <c r="BL183" s="17" t="s">
        <v>143</v>
      </c>
      <c r="BM183" s="163" t="s">
        <v>348</v>
      </c>
    </row>
    <row r="184" spans="1:65" s="13" customFormat="1" ht="11.25">
      <c r="B184" s="165"/>
      <c r="D184" s="166" t="s">
        <v>145</v>
      </c>
      <c r="E184" s="167" t="s">
        <v>3</v>
      </c>
      <c r="F184" s="168" t="s">
        <v>349</v>
      </c>
      <c r="H184" s="169">
        <v>2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145</v>
      </c>
      <c r="AU184" s="167" t="s">
        <v>88</v>
      </c>
      <c r="AV184" s="13" t="s">
        <v>88</v>
      </c>
      <c r="AW184" s="13" t="s">
        <v>38</v>
      </c>
      <c r="AX184" s="13" t="s">
        <v>78</v>
      </c>
      <c r="AY184" s="167" t="s">
        <v>136</v>
      </c>
    </row>
    <row r="185" spans="1:65" s="2" customFormat="1" ht="16.5" customHeight="1">
      <c r="A185" s="32"/>
      <c r="B185" s="151"/>
      <c r="C185" s="152" t="s">
        <v>350</v>
      </c>
      <c r="D185" s="152" t="s">
        <v>138</v>
      </c>
      <c r="E185" s="153" t="s">
        <v>351</v>
      </c>
      <c r="F185" s="154" t="s">
        <v>352</v>
      </c>
      <c r="G185" s="155" t="s">
        <v>300</v>
      </c>
      <c r="H185" s="156">
        <v>4</v>
      </c>
      <c r="I185" s="157"/>
      <c r="J185" s="158">
        <f>ROUND(I185*H185,2)</f>
        <v>0</v>
      </c>
      <c r="K185" s="154" t="s">
        <v>3</v>
      </c>
      <c r="L185" s="33"/>
      <c r="M185" s="159" t="s">
        <v>3</v>
      </c>
      <c r="N185" s="160" t="s">
        <v>49</v>
      </c>
      <c r="O185" s="53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3" t="s">
        <v>143</v>
      </c>
      <c r="AT185" s="163" t="s">
        <v>138</v>
      </c>
      <c r="AU185" s="163" t="s">
        <v>88</v>
      </c>
      <c r="AY185" s="17" t="s">
        <v>136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7" t="s">
        <v>21</v>
      </c>
      <c r="BK185" s="164">
        <f>ROUND(I185*H185,2)</f>
        <v>0</v>
      </c>
      <c r="BL185" s="17" t="s">
        <v>143</v>
      </c>
      <c r="BM185" s="163" t="s">
        <v>353</v>
      </c>
    </row>
    <row r="186" spans="1:65" s="12" customFormat="1" ht="22.9" customHeight="1">
      <c r="B186" s="138"/>
      <c r="D186" s="139" t="s">
        <v>77</v>
      </c>
      <c r="E186" s="149" t="s">
        <v>181</v>
      </c>
      <c r="F186" s="149" t="s">
        <v>354</v>
      </c>
      <c r="I186" s="141"/>
      <c r="J186" s="150">
        <f>BK186</f>
        <v>0</v>
      </c>
      <c r="L186" s="138"/>
      <c r="M186" s="143"/>
      <c r="N186" s="144"/>
      <c r="O186" s="144"/>
      <c r="P186" s="145">
        <f>SUM(P187:P196)</f>
        <v>0</v>
      </c>
      <c r="Q186" s="144"/>
      <c r="R186" s="145">
        <f>SUM(R187:R196)</f>
        <v>158.98396</v>
      </c>
      <c r="S186" s="144"/>
      <c r="T186" s="146">
        <f>SUM(T187:T196)</f>
        <v>0</v>
      </c>
      <c r="AR186" s="139" t="s">
        <v>21</v>
      </c>
      <c r="AT186" s="147" t="s">
        <v>77</v>
      </c>
      <c r="AU186" s="147" t="s">
        <v>21</v>
      </c>
      <c r="AY186" s="139" t="s">
        <v>136</v>
      </c>
      <c r="BK186" s="148">
        <f>SUM(BK187:BK196)</f>
        <v>0</v>
      </c>
    </row>
    <row r="187" spans="1:65" s="2" customFormat="1" ht="21.75" customHeight="1">
      <c r="A187" s="32"/>
      <c r="B187" s="151"/>
      <c r="C187" s="152" t="s">
        <v>355</v>
      </c>
      <c r="D187" s="152" t="s">
        <v>138</v>
      </c>
      <c r="E187" s="153" t="s">
        <v>356</v>
      </c>
      <c r="F187" s="154" t="s">
        <v>357</v>
      </c>
      <c r="G187" s="155" t="s">
        <v>173</v>
      </c>
      <c r="H187" s="156">
        <v>375</v>
      </c>
      <c r="I187" s="157"/>
      <c r="J187" s="158">
        <f>ROUND(I187*H187,2)</f>
        <v>0</v>
      </c>
      <c r="K187" s="154" t="s">
        <v>142</v>
      </c>
      <c r="L187" s="33"/>
      <c r="M187" s="159" t="s">
        <v>3</v>
      </c>
      <c r="N187" s="160" t="s">
        <v>49</v>
      </c>
      <c r="O187" s="53"/>
      <c r="P187" s="161">
        <f>O187*H187</f>
        <v>0</v>
      </c>
      <c r="Q187" s="161">
        <v>0.1295</v>
      </c>
      <c r="R187" s="161">
        <f>Q187*H187</f>
        <v>48.5625</v>
      </c>
      <c r="S187" s="161">
        <v>0</v>
      </c>
      <c r="T187" s="162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3" t="s">
        <v>143</v>
      </c>
      <c r="AT187" s="163" t="s">
        <v>138</v>
      </c>
      <c r="AU187" s="163" t="s">
        <v>88</v>
      </c>
      <c r="AY187" s="17" t="s">
        <v>136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7" t="s">
        <v>21</v>
      </c>
      <c r="BK187" s="164">
        <f>ROUND(I187*H187,2)</f>
        <v>0</v>
      </c>
      <c r="BL187" s="17" t="s">
        <v>143</v>
      </c>
      <c r="BM187" s="163" t="s">
        <v>358</v>
      </c>
    </row>
    <row r="188" spans="1:65" s="2" customFormat="1" ht="16.5" customHeight="1">
      <c r="A188" s="32"/>
      <c r="B188" s="151"/>
      <c r="C188" s="181" t="s">
        <v>359</v>
      </c>
      <c r="D188" s="181" t="s">
        <v>291</v>
      </c>
      <c r="E188" s="182" t="s">
        <v>360</v>
      </c>
      <c r="F188" s="183" t="s">
        <v>361</v>
      </c>
      <c r="G188" s="184" t="s">
        <v>173</v>
      </c>
      <c r="H188" s="185">
        <v>378.75</v>
      </c>
      <c r="I188" s="186"/>
      <c r="J188" s="187">
        <f>ROUND(I188*H188,2)</f>
        <v>0</v>
      </c>
      <c r="K188" s="183" t="s">
        <v>142</v>
      </c>
      <c r="L188" s="188"/>
      <c r="M188" s="189" t="s">
        <v>3</v>
      </c>
      <c r="N188" s="190" t="s">
        <v>49</v>
      </c>
      <c r="O188" s="53"/>
      <c r="P188" s="161">
        <f>O188*H188</f>
        <v>0</v>
      </c>
      <c r="Q188" s="161">
        <v>0.08</v>
      </c>
      <c r="R188" s="161">
        <f>Q188*H188</f>
        <v>30.3</v>
      </c>
      <c r="S188" s="161">
        <v>0</v>
      </c>
      <c r="T188" s="162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3" t="s">
        <v>176</v>
      </c>
      <c r="AT188" s="163" t="s">
        <v>291</v>
      </c>
      <c r="AU188" s="163" t="s">
        <v>88</v>
      </c>
      <c r="AY188" s="17" t="s">
        <v>136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17" t="s">
        <v>21</v>
      </c>
      <c r="BK188" s="164">
        <f>ROUND(I188*H188,2)</f>
        <v>0</v>
      </c>
      <c r="BL188" s="17" t="s">
        <v>143</v>
      </c>
      <c r="BM188" s="163" t="s">
        <v>362</v>
      </c>
    </row>
    <row r="189" spans="1:65" s="13" customFormat="1" ht="11.25">
      <c r="B189" s="165"/>
      <c r="D189" s="166" t="s">
        <v>145</v>
      </c>
      <c r="E189" s="167" t="s">
        <v>3</v>
      </c>
      <c r="F189" s="168" t="s">
        <v>363</v>
      </c>
      <c r="H189" s="169">
        <v>378.75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145</v>
      </c>
      <c r="AU189" s="167" t="s">
        <v>88</v>
      </c>
      <c r="AV189" s="13" t="s">
        <v>88</v>
      </c>
      <c r="AW189" s="13" t="s">
        <v>38</v>
      </c>
      <c r="AX189" s="13" t="s">
        <v>78</v>
      </c>
      <c r="AY189" s="167" t="s">
        <v>136</v>
      </c>
    </row>
    <row r="190" spans="1:65" s="2" customFormat="1" ht="21.75" customHeight="1">
      <c r="A190" s="32"/>
      <c r="B190" s="151"/>
      <c r="C190" s="152" t="s">
        <v>364</v>
      </c>
      <c r="D190" s="152" t="s">
        <v>138</v>
      </c>
      <c r="E190" s="153" t="s">
        <v>365</v>
      </c>
      <c r="F190" s="154" t="s">
        <v>366</v>
      </c>
      <c r="G190" s="155" t="s">
        <v>173</v>
      </c>
      <c r="H190" s="156">
        <v>650</v>
      </c>
      <c r="I190" s="157"/>
      <c r="J190" s="158">
        <f>ROUND(I190*H190,2)</f>
        <v>0</v>
      </c>
      <c r="K190" s="154" t="s">
        <v>142</v>
      </c>
      <c r="L190" s="33"/>
      <c r="M190" s="159" t="s">
        <v>3</v>
      </c>
      <c r="N190" s="160" t="s">
        <v>49</v>
      </c>
      <c r="O190" s="53"/>
      <c r="P190" s="161">
        <f>O190*H190</f>
        <v>0</v>
      </c>
      <c r="Q190" s="161">
        <v>0.10095</v>
      </c>
      <c r="R190" s="161">
        <f>Q190*H190</f>
        <v>65.617499999999993</v>
      </c>
      <c r="S190" s="161">
        <v>0</v>
      </c>
      <c r="T190" s="162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3" t="s">
        <v>143</v>
      </c>
      <c r="AT190" s="163" t="s">
        <v>138</v>
      </c>
      <c r="AU190" s="163" t="s">
        <v>88</v>
      </c>
      <c r="AY190" s="17" t="s">
        <v>136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17" t="s">
        <v>21</v>
      </c>
      <c r="BK190" s="164">
        <f>ROUND(I190*H190,2)</f>
        <v>0</v>
      </c>
      <c r="BL190" s="17" t="s">
        <v>143</v>
      </c>
      <c r="BM190" s="163" t="s">
        <v>367</v>
      </c>
    </row>
    <row r="191" spans="1:65" s="2" customFormat="1" ht="16.5" customHeight="1">
      <c r="A191" s="32"/>
      <c r="B191" s="151"/>
      <c r="C191" s="181" t="s">
        <v>368</v>
      </c>
      <c r="D191" s="181" t="s">
        <v>291</v>
      </c>
      <c r="E191" s="182" t="s">
        <v>369</v>
      </c>
      <c r="F191" s="183" t="s">
        <v>370</v>
      </c>
      <c r="G191" s="184" t="s">
        <v>173</v>
      </c>
      <c r="H191" s="185">
        <v>656.5</v>
      </c>
      <c r="I191" s="186"/>
      <c r="J191" s="187">
        <f>ROUND(I191*H191,2)</f>
        <v>0</v>
      </c>
      <c r="K191" s="183" t="s">
        <v>142</v>
      </c>
      <c r="L191" s="188"/>
      <c r="M191" s="189" t="s">
        <v>3</v>
      </c>
      <c r="N191" s="190" t="s">
        <v>49</v>
      </c>
      <c r="O191" s="53"/>
      <c r="P191" s="161">
        <f>O191*H191</f>
        <v>0</v>
      </c>
      <c r="Q191" s="161">
        <v>2.1999999999999999E-2</v>
      </c>
      <c r="R191" s="161">
        <f>Q191*H191</f>
        <v>14.443</v>
      </c>
      <c r="S191" s="161">
        <v>0</v>
      </c>
      <c r="T191" s="162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3" t="s">
        <v>176</v>
      </c>
      <c r="AT191" s="163" t="s">
        <v>291</v>
      </c>
      <c r="AU191" s="163" t="s">
        <v>88</v>
      </c>
      <c r="AY191" s="17" t="s">
        <v>136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7" t="s">
        <v>21</v>
      </c>
      <c r="BK191" s="164">
        <f>ROUND(I191*H191,2)</f>
        <v>0</v>
      </c>
      <c r="BL191" s="17" t="s">
        <v>143</v>
      </c>
      <c r="BM191" s="163" t="s">
        <v>371</v>
      </c>
    </row>
    <row r="192" spans="1:65" s="13" customFormat="1" ht="11.25">
      <c r="B192" s="165"/>
      <c r="D192" s="166" t="s">
        <v>145</v>
      </c>
      <c r="E192" s="167" t="s">
        <v>3</v>
      </c>
      <c r="F192" s="168" t="s">
        <v>372</v>
      </c>
      <c r="H192" s="169">
        <v>656.5</v>
      </c>
      <c r="I192" s="170"/>
      <c r="L192" s="165"/>
      <c r="M192" s="171"/>
      <c r="N192" s="172"/>
      <c r="O192" s="172"/>
      <c r="P192" s="172"/>
      <c r="Q192" s="172"/>
      <c r="R192" s="172"/>
      <c r="S192" s="172"/>
      <c r="T192" s="173"/>
      <c r="AT192" s="167" t="s">
        <v>145</v>
      </c>
      <c r="AU192" s="167" t="s">
        <v>88</v>
      </c>
      <c r="AV192" s="13" t="s">
        <v>88</v>
      </c>
      <c r="AW192" s="13" t="s">
        <v>38</v>
      </c>
      <c r="AX192" s="13" t="s">
        <v>78</v>
      </c>
      <c r="AY192" s="167" t="s">
        <v>136</v>
      </c>
    </row>
    <row r="193" spans="1:65" s="2" customFormat="1" ht="16.5" customHeight="1">
      <c r="A193" s="32"/>
      <c r="B193" s="151"/>
      <c r="C193" s="152" t="s">
        <v>373</v>
      </c>
      <c r="D193" s="152" t="s">
        <v>138</v>
      </c>
      <c r="E193" s="153" t="s">
        <v>374</v>
      </c>
      <c r="F193" s="154" t="s">
        <v>375</v>
      </c>
      <c r="G193" s="155" t="s">
        <v>173</v>
      </c>
      <c r="H193" s="156">
        <v>381</v>
      </c>
      <c r="I193" s="157"/>
      <c r="J193" s="158">
        <f>ROUND(I193*H193,2)</f>
        <v>0</v>
      </c>
      <c r="K193" s="154" t="s">
        <v>142</v>
      </c>
      <c r="L193" s="33"/>
      <c r="M193" s="159" t="s">
        <v>3</v>
      </c>
      <c r="N193" s="160" t="s">
        <v>49</v>
      </c>
      <c r="O193" s="53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3" t="s">
        <v>143</v>
      </c>
      <c r="AT193" s="163" t="s">
        <v>138</v>
      </c>
      <c r="AU193" s="163" t="s">
        <v>88</v>
      </c>
      <c r="AY193" s="17" t="s">
        <v>136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17" t="s">
        <v>21</v>
      </c>
      <c r="BK193" s="164">
        <f>ROUND(I193*H193,2)</f>
        <v>0</v>
      </c>
      <c r="BL193" s="17" t="s">
        <v>143</v>
      </c>
      <c r="BM193" s="163" t="s">
        <v>376</v>
      </c>
    </row>
    <row r="194" spans="1:65" s="2" customFormat="1" ht="21.75" customHeight="1">
      <c r="A194" s="32"/>
      <c r="B194" s="151"/>
      <c r="C194" s="152" t="s">
        <v>377</v>
      </c>
      <c r="D194" s="152" t="s">
        <v>138</v>
      </c>
      <c r="E194" s="153" t="s">
        <v>378</v>
      </c>
      <c r="F194" s="154" t="s">
        <v>379</v>
      </c>
      <c r="G194" s="155" t="s">
        <v>173</v>
      </c>
      <c r="H194" s="156">
        <v>381</v>
      </c>
      <c r="I194" s="157"/>
      <c r="J194" s="158">
        <f>ROUND(I194*H194,2)</f>
        <v>0</v>
      </c>
      <c r="K194" s="154" t="s">
        <v>142</v>
      </c>
      <c r="L194" s="33"/>
      <c r="M194" s="159" t="s">
        <v>3</v>
      </c>
      <c r="N194" s="160" t="s">
        <v>49</v>
      </c>
      <c r="O194" s="53"/>
      <c r="P194" s="161">
        <f>O194*H194</f>
        <v>0</v>
      </c>
      <c r="Q194" s="161">
        <v>1.6000000000000001E-4</v>
      </c>
      <c r="R194" s="161">
        <f>Q194*H194</f>
        <v>6.0960000000000007E-2</v>
      </c>
      <c r="S194" s="161">
        <v>0</v>
      </c>
      <c r="T194" s="16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3" t="s">
        <v>143</v>
      </c>
      <c r="AT194" s="163" t="s">
        <v>138</v>
      </c>
      <c r="AU194" s="163" t="s">
        <v>88</v>
      </c>
      <c r="AY194" s="17" t="s">
        <v>136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7" t="s">
        <v>21</v>
      </c>
      <c r="BK194" s="164">
        <f>ROUND(I194*H194,2)</f>
        <v>0</v>
      </c>
      <c r="BL194" s="17" t="s">
        <v>143</v>
      </c>
      <c r="BM194" s="163" t="s">
        <v>380</v>
      </c>
    </row>
    <row r="195" spans="1:65" s="2" customFormat="1" ht="21.75" customHeight="1">
      <c r="A195" s="32"/>
      <c r="B195" s="151"/>
      <c r="C195" s="152" t="s">
        <v>381</v>
      </c>
      <c r="D195" s="152" t="s">
        <v>138</v>
      </c>
      <c r="E195" s="153" t="s">
        <v>382</v>
      </c>
      <c r="F195" s="154" t="s">
        <v>383</v>
      </c>
      <c r="G195" s="155" t="s">
        <v>173</v>
      </c>
      <c r="H195" s="156">
        <v>381</v>
      </c>
      <c r="I195" s="157"/>
      <c r="J195" s="158">
        <f>ROUND(I195*H195,2)</f>
        <v>0</v>
      </c>
      <c r="K195" s="154" t="s">
        <v>142</v>
      </c>
      <c r="L195" s="33"/>
      <c r="M195" s="159" t="s">
        <v>3</v>
      </c>
      <c r="N195" s="160" t="s">
        <v>49</v>
      </c>
      <c r="O195" s="53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3" t="s">
        <v>143</v>
      </c>
      <c r="AT195" s="163" t="s">
        <v>138</v>
      </c>
      <c r="AU195" s="163" t="s">
        <v>88</v>
      </c>
      <c r="AY195" s="17" t="s">
        <v>136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7" t="s">
        <v>21</v>
      </c>
      <c r="BK195" s="164">
        <f>ROUND(I195*H195,2)</f>
        <v>0</v>
      </c>
      <c r="BL195" s="17" t="s">
        <v>143</v>
      </c>
      <c r="BM195" s="163" t="s">
        <v>384</v>
      </c>
    </row>
    <row r="196" spans="1:65" s="2" customFormat="1" ht="16.5" customHeight="1">
      <c r="A196" s="32"/>
      <c r="B196" s="151"/>
      <c r="C196" s="152" t="s">
        <v>385</v>
      </c>
      <c r="D196" s="152" t="s">
        <v>138</v>
      </c>
      <c r="E196" s="153" t="s">
        <v>386</v>
      </c>
      <c r="F196" s="154" t="s">
        <v>387</v>
      </c>
      <c r="G196" s="155" t="s">
        <v>173</v>
      </c>
      <c r="H196" s="156">
        <v>381</v>
      </c>
      <c r="I196" s="157"/>
      <c r="J196" s="158">
        <f>ROUND(I196*H196,2)</f>
        <v>0</v>
      </c>
      <c r="K196" s="154" t="s">
        <v>142</v>
      </c>
      <c r="L196" s="33"/>
      <c r="M196" s="159" t="s">
        <v>3</v>
      </c>
      <c r="N196" s="160" t="s">
        <v>49</v>
      </c>
      <c r="O196" s="53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3" t="s">
        <v>143</v>
      </c>
      <c r="AT196" s="163" t="s">
        <v>138</v>
      </c>
      <c r="AU196" s="163" t="s">
        <v>88</v>
      </c>
      <c r="AY196" s="17" t="s">
        <v>136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7" t="s">
        <v>21</v>
      </c>
      <c r="BK196" s="164">
        <f>ROUND(I196*H196,2)</f>
        <v>0</v>
      </c>
      <c r="BL196" s="17" t="s">
        <v>143</v>
      </c>
      <c r="BM196" s="163" t="s">
        <v>388</v>
      </c>
    </row>
    <row r="197" spans="1:65" s="12" customFormat="1" ht="22.9" customHeight="1">
      <c r="B197" s="138"/>
      <c r="D197" s="139" t="s">
        <v>77</v>
      </c>
      <c r="E197" s="149" t="s">
        <v>389</v>
      </c>
      <c r="F197" s="149" t="s">
        <v>390</v>
      </c>
      <c r="I197" s="141"/>
      <c r="J197" s="150">
        <f>BK197</f>
        <v>0</v>
      </c>
      <c r="L197" s="138"/>
      <c r="M197" s="143"/>
      <c r="N197" s="144"/>
      <c r="O197" s="144"/>
      <c r="P197" s="145">
        <f>SUM(P198:P222)</f>
        <v>0</v>
      </c>
      <c r="Q197" s="144"/>
      <c r="R197" s="145">
        <f>SUM(R198:R222)</f>
        <v>0</v>
      </c>
      <c r="S197" s="144"/>
      <c r="T197" s="146">
        <f>SUM(T198:T222)</f>
        <v>0</v>
      </c>
      <c r="AR197" s="139" t="s">
        <v>21</v>
      </c>
      <c r="AT197" s="147" t="s">
        <v>77</v>
      </c>
      <c r="AU197" s="147" t="s">
        <v>21</v>
      </c>
      <c r="AY197" s="139" t="s">
        <v>136</v>
      </c>
      <c r="BK197" s="148">
        <f>SUM(BK198:BK222)</f>
        <v>0</v>
      </c>
    </row>
    <row r="198" spans="1:65" s="2" customFormat="1" ht="21.75" customHeight="1">
      <c r="A198" s="32"/>
      <c r="B198" s="151"/>
      <c r="C198" s="152" t="s">
        <v>391</v>
      </c>
      <c r="D198" s="152" t="s">
        <v>138</v>
      </c>
      <c r="E198" s="153" t="s">
        <v>392</v>
      </c>
      <c r="F198" s="154" t="s">
        <v>393</v>
      </c>
      <c r="G198" s="155" t="s">
        <v>227</v>
      </c>
      <c r="H198" s="156">
        <v>325.07900000000001</v>
      </c>
      <c r="I198" s="157"/>
      <c r="J198" s="158">
        <f>ROUND(I198*H198,2)</f>
        <v>0</v>
      </c>
      <c r="K198" s="154" t="s">
        <v>142</v>
      </c>
      <c r="L198" s="33"/>
      <c r="M198" s="159" t="s">
        <v>3</v>
      </c>
      <c r="N198" s="160" t="s">
        <v>49</v>
      </c>
      <c r="O198" s="53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3" t="s">
        <v>143</v>
      </c>
      <c r="AT198" s="163" t="s">
        <v>138</v>
      </c>
      <c r="AU198" s="163" t="s">
        <v>88</v>
      </c>
      <c r="AY198" s="17" t="s">
        <v>136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17" t="s">
        <v>21</v>
      </c>
      <c r="BK198" s="164">
        <f>ROUND(I198*H198,2)</f>
        <v>0</v>
      </c>
      <c r="BL198" s="17" t="s">
        <v>143</v>
      </c>
      <c r="BM198" s="163" t="s">
        <v>394</v>
      </c>
    </row>
    <row r="199" spans="1:65" s="13" customFormat="1" ht="11.25">
      <c r="B199" s="165"/>
      <c r="D199" s="166" t="s">
        <v>145</v>
      </c>
      <c r="E199" s="167" t="s">
        <v>3</v>
      </c>
      <c r="F199" s="168" t="s">
        <v>395</v>
      </c>
      <c r="H199" s="169">
        <v>111.07</v>
      </c>
      <c r="I199" s="170"/>
      <c r="L199" s="165"/>
      <c r="M199" s="171"/>
      <c r="N199" s="172"/>
      <c r="O199" s="172"/>
      <c r="P199" s="172"/>
      <c r="Q199" s="172"/>
      <c r="R199" s="172"/>
      <c r="S199" s="172"/>
      <c r="T199" s="173"/>
      <c r="AT199" s="167" t="s">
        <v>145</v>
      </c>
      <c r="AU199" s="167" t="s">
        <v>88</v>
      </c>
      <c r="AV199" s="13" t="s">
        <v>88</v>
      </c>
      <c r="AW199" s="13" t="s">
        <v>38</v>
      </c>
      <c r="AX199" s="13" t="s">
        <v>78</v>
      </c>
      <c r="AY199" s="167" t="s">
        <v>136</v>
      </c>
    </row>
    <row r="200" spans="1:65" s="13" customFormat="1" ht="11.25">
      <c r="B200" s="165"/>
      <c r="D200" s="166" t="s">
        <v>145</v>
      </c>
      <c r="E200" s="167" t="s">
        <v>3</v>
      </c>
      <c r="F200" s="168" t="s">
        <v>396</v>
      </c>
      <c r="H200" s="169">
        <v>108.384</v>
      </c>
      <c r="I200" s="170"/>
      <c r="L200" s="165"/>
      <c r="M200" s="171"/>
      <c r="N200" s="172"/>
      <c r="O200" s="172"/>
      <c r="P200" s="172"/>
      <c r="Q200" s="172"/>
      <c r="R200" s="172"/>
      <c r="S200" s="172"/>
      <c r="T200" s="173"/>
      <c r="AT200" s="167" t="s">
        <v>145</v>
      </c>
      <c r="AU200" s="167" t="s">
        <v>88</v>
      </c>
      <c r="AV200" s="13" t="s">
        <v>88</v>
      </c>
      <c r="AW200" s="13" t="s">
        <v>38</v>
      </c>
      <c r="AX200" s="13" t="s">
        <v>78</v>
      </c>
      <c r="AY200" s="167" t="s">
        <v>136</v>
      </c>
    </row>
    <row r="201" spans="1:65" s="13" customFormat="1" ht="11.25">
      <c r="B201" s="165"/>
      <c r="D201" s="166" t="s">
        <v>145</v>
      </c>
      <c r="E201" s="167" t="s">
        <v>3</v>
      </c>
      <c r="F201" s="168" t="s">
        <v>397</v>
      </c>
      <c r="H201" s="169">
        <v>105.625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145</v>
      </c>
      <c r="AU201" s="167" t="s">
        <v>88</v>
      </c>
      <c r="AV201" s="13" t="s">
        <v>88</v>
      </c>
      <c r="AW201" s="13" t="s">
        <v>38</v>
      </c>
      <c r="AX201" s="13" t="s">
        <v>78</v>
      </c>
      <c r="AY201" s="167" t="s">
        <v>136</v>
      </c>
    </row>
    <row r="202" spans="1:65" s="2" customFormat="1" ht="21.75" customHeight="1">
      <c r="A202" s="32"/>
      <c r="B202" s="151"/>
      <c r="C202" s="152" t="s">
        <v>398</v>
      </c>
      <c r="D202" s="152" t="s">
        <v>138</v>
      </c>
      <c r="E202" s="153" t="s">
        <v>399</v>
      </c>
      <c r="F202" s="154" t="s">
        <v>400</v>
      </c>
      <c r="G202" s="155" t="s">
        <v>227</v>
      </c>
      <c r="H202" s="156">
        <v>2925.7109999999998</v>
      </c>
      <c r="I202" s="157"/>
      <c r="J202" s="158">
        <f>ROUND(I202*H202,2)</f>
        <v>0</v>
      </c>
      <c r="K202" s="154" t="s">
        <v>142</v>
      </c>
      <c r="L202" s="33"/>
      <c r="M202" s="159" t="s">
        <v>3</v>
      </c>
      <c r="N202" s="160" t="s">
        <v>49</v>
      </c>
      <c r="O202" s="53"/>
      <c r="P202" s="161">
        <f>O202*H202</f>
        <v>0</v>
      </c>
      <c r="Q202" s="161">
        <v>0</v>
      </c>
      <c r="R202" s="161">
        <f>Q202*H202</f>
        <v>0</v>
      </c>
      <c r="S202" s="161">
        <v>0</v>
      </c>
      <c r="T202" s="16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3" t="s">
        <v>143</v>
      </c>
      <c r="AT202" s="163" t="s">
        <v>138</v>
      </c>
      <c r="AU202" s="163" t="s">
        <v>88</v>
      </c>
      <c r="AY202" s="17" t="s">
        <v>136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7" t="s">
        <v>21</v>
      </c>
      <c r="BK202" s="164">
        <f>ROUND(I202*H202,2)</f>
        <v>0</v>
      </c>
      <c r="BL202" s="17" t="s">
        <v>143</v>
      </c>
      <c r="BM202" s="163" t="s">
        <v>401</v>
      </c>
    </row>
    <row r="203" spans="1:65" s="13" customFormat="1" ht="11.25">
      <c r="B203" s="165"/>
      <c r="D203" s="166" t="s">
        <v>145</v>
      </c>
      <c r="E203" s="167" t="s">
        <v>3</v>
      </c>
      <c r="F203" s="168" t="s">
        <v>402</v>
      </c>
      <c r="H203" s="169">
        <v>325.07900000000001</v>
      </c>
      <c r="I203" s="170"/>
      <c r="L203" s="165"/>
      <c r="M203" s="171"/>
      <c r="N203" s="172"/>
      <c r="O203" s="172"/>
      <c r="P203" s="172"/>
      <c r="Q203" s="172"/>
      <c r="R203" s="172"/>
      <c r="S203" s="172"/>
      <c r="T203" s="173"/>
      <c r="AT203" s="167" t="s">
        <v>145</v>
      </c>
      <c r="AU203" s="167" t="s">
        <v>88</v>
      </c>
      <c r="AV203" s="13" t="s">
        <v>88</v>
      </c>
      <c r="AW203" s="13" t="s">
        <v>38</v>
      </c>
      <c r="AX203" s="13" t="s">
        <v>78</v>
      </c>
      <c r="AY203" s="167" t="s">
        <v>136</v>
      </c>
    </row>
    <row r="204" spans="1:65" s="13" customFormat="1" ht="11.25">
      <c r="B204" s="165"/>
      <c r="D204" s="166" t="s">
        <v>145</v>
      </c>
      <c r="F204" s="168" t="s">
        <v>403</v>
      </c>
      <c r="H204" s="169">
        <v>2925.7109999999998</v>
      </c>
      <c r="I204" s="170"/>
      <c r="L204" s="165"/>
      <c r="M204" s="171"/>
      <c r="N204" s="172"/>
      <c r="O204" s="172"/>
      <c r="P204" s="172"/>
      <c r="Q204" s="172"/>
      <c r="R204" s="172"/>
      <c r="S204" s="172"/>
      <c r="T204" s="173"/>
      <c r="AT204" s="167" t="s">
        <v>145</v>
      </c>
      <c r="AU204" s="167" t="s">
        <v>88</v>
      </c>
      <c r="AV204" s="13" t="s">
        <v>88</v>
      </c>
      <c r="AW204" s="13" t="s">
        <v>4</v>
      </c>
      <c r="AX204" s="13" t="s">
        <v>21</v>
      </c>
      <c r="AY204" s="167" t="s">
        <v>136</v>
      </c>
    </row>
    <row r="205" spans="1:65" s="2" customFormat="1" ht="21.75" customHeight="1">
      <c r="A205" s="32"/>
      <c r="B205" s="151"/>
      <c r="C205" s="152" t="s">
        <v>404</v>
      </c>
      <c r="D205" s="152" t="s">
        <v>138</v>
      </c>
      <c r="E205" s="153" t="s">
        <v>405</v>
      </c>
      <c r="F205" s="154" t="s">
        <v>406</v>
      </c>
      <c r="G205" s="155" t="s">
        <v>227</v>
      </c>
      <c r="H205" s="156">
        <v>126.93600000000001</v>
      </c>
      <c r="I205" s="157"/>
      <c r="J205" s="158">
        <f>ROUND(I205*H205,2)</f>
        <v>0</v>
      </c>
      <c r="K205" s="154" t="s">
        <v>142</v>
      </c>
      <c r="L205" s="33"/>
      <c r="M205" s="159" t="s">
        <v>3</v>
      </c>
      <c r="N205" s="160" t="s">
        <v>49</v>
      </c>
      <c r="O205" s="53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3" t="s">
        <v>143</v>
      </c>
      <c r="AT205" s="163" t="s">
        <v>138</v>
      </c>
      <c r="AU205" s="163" t="s">
        <v>88</v>
      </c>
      <c r="AY205" s="17" t="s">
        <v>136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7" t="s">
        <v>21</v>
      </c>
      <c r="BK205" s="164">
        <f>ROUND(I205*H205,2)</f>
        <v>0</v>
      </c>
      <c r="BL205" s="17" t="s">
        <v>143</v>
      </c>
      <c r="BM205" s="163" t="s">
        <v>407</v>
      </c>
    </row>
    <row r="206" spans="1:65" s="13" customFormat="1" ht="11.25">
      <c r="B206" s="165"/>
      <c r="D206" s="166" t="s">
        <v>145</v>
      </c>
      <c r="E206" s="167" t="s">
        <v>3</v>
      </c>
      <c r="F206" s="168" t="s">
        <v>408</v>
      </c>
      <c r="H206" s="169">
        <v>39.524999999999999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145</v>
      </c>
      <c r="AU206" s="167" t="s">
        <v>88</v>
      </c>
      <c r="AV206" s="13" t="s">
        <v>88</v>
      </c>
      <c r="AW206" s="13" t="s">
        <v>38</v>
      </c>
      <c r="AX206" s="13" t="s">
        <v>78</v>
      </c>
      <c r="AY206" s="167" t="s">
        <v>136</v>
      </c>
    </row>
    <row r="207" spans="1:65" s="13" customFormat="1" ht="11.25">
      <c r="B207" s="165"/>
      <c r="D207" s="166" t="s">
        <v>145</v>
      </c>
      <c r="E207" s="167" t="s">
        <v>3</v>
      </c>
      <c r="F207" s="168" t="s">
        <v>409</v>
      </c>
      <c r="H207" s="169">
        <v>85.1</v>
      </c>
      <c r="I207" s="170"/>
      <c r="L207" s="165"/>
      <c r="M207" s="171"/>
      <c r="N207" s="172"/>
      <c r="O207" s="172"/>
      <c r="P207" s="172"/>
      <c r="Q207" s="172"/>
      <c r="R207" s="172"/>
      <c r="S207" s="172"/>
      <c r="T207" s="173"/>
      <c r="AT207" s="167" t="s">
        <v>145</v>
      </c>
      <c r="AU207" s="167" t="s">
        <v>88</v>
      </c>
      <c r="AV207" s="13" t="s">
        <v>88</v>
      </c>
      <c r="AW207" s="13" t="s">
        <v>38</v>
      </c>
      <c r="AX207" s="13" t="s">
        <v>78</v>
      </c>
      <c r="AY207" s="167" t="s">
        <v>136</v>
      </c>
    </row>
    <row r="208" spans="1:65" s="13" customFormat="1" ht="11.25">
      <c r="B208" s="165"/>
      <c r="D208" s="166" t="s">
        <v>145</v>
      </c>
      <c r="E208" s="167" t="s">
        <v>3</v>
      </c>
      <c r="F208" s="168" t="s">
        <v>410</v>
      </c>
      <c r="H208" s="169">
        <v>2.0499999999999998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145</v>
      </c>
      <c r="AU208" s="167" t="s">
        <v>88</v>
      </c>
      <c r="AV208" s="13" t="s">
        <v>88</v>
      </c>
      <c r="AW208" s="13" t="s">
        <v>38</v>
      </c>
      <c r="AX208" s="13" t="s">
        <v>78</v>
      </c>
      <c r="AY208" s="167" t="s">
        <v>136</v>
      </c>
    </row>
    <row r="209" spans="1:65" s="13" customFormat="1" ht="11.25">
      <c r="B209" s="165"/>
      <c r="D209" s="166" t="s">
        <v>145</v>
      </c>
      <c r="E209" s="167" t="s">
        <v>3</v>
      </c>
      <c r="F209" s="168" t="s">
        <v>411</v>
      </c>
      <c r="H209" s="169">
        <v>0.26100000000000001</v>
      </c>
      <c r="I209" s="170"/>
      <c r="L209" s="165"/>
      <c r="M209" s="171"/>
      <c r="N209" s="172"/>
      <c r="O209" s="172"/>
      <c r="P209" s="172"/>
      <c r="Q209" s="172"/>
      <c r="R209" s="172"/>
      <c r="S209" s="172"/>
      <c r="T209" s="173"/>
      <c r="AT209" s="167" t="s">
        <v>145</v>
      </c>
      <c r="AU209" s="167" t="s">
        <v>88</v>
      </c>
      <c r="AV209" s="13" t="s">
        <v>88</v>
      </c>
      <c r="AW209" s="13" t="s">
        <v>38</v>
      </c>
      <c r="AX209" s="13" t="s">
        <v>78</v>
      </c>
      <c r="AY209" s="167" t="s">
        <v>136</v>
      </c>
    </row>
    <row r="210" spans="1:65" s="2" customFormat="1" ht="21.75" customHeight="1">
      <c r="A210" s="32"/>
      <c r="B210" s="151"/>
      <c r="C210" s="152" t="s">
        <v>412</v>
      </c>
      <c r="D210" s="152" t="s">
        <v>138</v>
      </c>
      <c r="E210" s="153" t="s">
        <v>413</v>
      </c>
      <c r="F210" s="154" t="s">
        <v>400</v>
      </c>
      <c r="G210" s="155" t="s">
        <v>227</v>
      </c>
      <c r="H210" s="156">
        <v>1142.424</v>
      </c>
      <c r="I210" s="157"/>
      <c r="J210" s="158">
        <f>ROUND(I210*H210,2)</f>
        <v>0</v>
      </c>
      <c r="K210" s="154" t="s">
        <v>142</v>
      </c>
      <c r="L210" s="33"/>
      <c r="M210" s="159" t="s">
        <v>3</v>
      </c>
      <c r="N210" s="160" t="s">
        <v>49</v>
      </c>
      <c r="O210" s="53"/>
      <c r="P210" s="161">
        <f>O210*H210</f>
        <v>0</v>
      </c>
      <c r="Q210" s="161">
        <v>0</v>
      </c>
      <c r="R210" s="161">
        <f>Q210*H210</f>
        <v>0</v>
      </c>
      <c r="S210" s="161">
        <v>0</v>
      </c>
      <c r="T210" s="162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3" t="s">
        <v>143</v>
      </c>
      <c r="AT210" s="163" t="s">
        <v>138</v>
      </c>
      <c r="AU210" s="163" t="s">
        <v>88</v>
      </c>
      <c r="AY210" s="17" t="s">
        <v>136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17" t="s">
        <v>21</v>
      </c>
      <c r="BK210" s="164">
        <f>ROUND(I210*H210,2)</f>
        <v>0</v>
      </c>
      <c r="BL210" s="17" t="s">
        <v>143</v>
      </c>
      <c r="BM210" s="163" t="s">
        <v>414</v>
      </c>
    </row>
    <row r="211" spans="1:65" s="13" customFormat="1" ht="11.25">
      <c r="B211" s="165"/>
      <c r="D211" s="166" t="s">
        <v>145</v>
      </c>
      <c r="E211" s="167" t="s">
        <v>3</v>
      </c>
      <c r="F211" s="168" t="s">
        <v>415</v>
      </c>
      <c r="H211" s="169">
        <v>126.93600000000001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145</v>
      </c>
      <c r="AU211" s="167" t="s">
        <v>88</v>
      </c>
      <c r="AV211" s="13" t="s">
        <v>88</v>
      </c>
      <c r="AW211" s="13" t="s">
        <v>38</v>
      </c>
      <c r="AX211" s="13" t="s">
        <v>78</v>
      </c>
      <c r="AY211" s="167" t="s">
        <v>136</v>
      </c>
    </row>
    <row r="212" spans="1:65" s="13" customFormat="1" ht="11.25">
      <c r="B212" s="165"/>
      <c r="D212" s="166" t="s">
        <v>145</v>
      </c>
      <c r="F212" s="168" t="s">
        <v>416</v>
      </c>
      <c r="H212" s="169">
        <v>1142.424</v>
      </c>
      <c r="I212" s="170"/>
      <c r="L212" s="165"/>
      <c r="M212" s="171"/>
      <c r="N212" s="172"/>
      <c r="O212" s="172"/>
      <c r="P212" s="172"/>
      <c r="Q212" s="172"/>
      <c r="R212" s="172"/>
      <c r="S212" s="172"/>
      <c r="T212" s="173"/>
      <c r="AT212" s="167" t="s">
        <v>145</v>
      </c>
      <c r="AU212" s="167" t="s">
        <v>88</v>
      </c>
      <c r="AV212" s="13" t="s">
        <v>88</v>
      </c>
      <c r="AW212" s="13" t="s">
        <v>4</v>
      </c>
      <c r="AX212" s="13" t="s">
        <v>21</v>
      </c>
      <c r="AY212" s="167" t="s">
        <v>136</v>
      </c>
    </row>
    <row r="213" spans="1:65" s="2" customFormat="1" ht="21.75" customHeight="1">
      <c r="A213" s="32"/>
      <c r="B213" s="151"/>
      <c r="C213" s="152" t="s">
        <v>417</v>
      </c>
      <c r="D213" s="152" t="s">
        <v>138</v>
      </c>
      <c r="E213" s="153" t="s">
        <v>418</v>
      </c>
      <c r="F213" s="154" t="s">
        <v>419</v>
      </c>
      <c r="G213" s="155" t="s">
        <v>227</v>
      </c>
      <c r="H213" s="156">
        <v>147.46100000000001</v>
      </c>
      <c r="I213" s="157"/>
      <c r="J213" s="158">
        <f>ROUND(I213*H213,2)</f>
        <v>0</v>
      </c>
      <c r="K213" s="154" t="s">
        <v>142</v>
      </c>
      <c r="L213" s="33"/>
      <c r="M213" s="159" t="s">
        <v>3</v>
      </c>
      <c r="N213" s="160" t="s">
        <v>49</v>
      </c>
      <c r="O213" s="53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3" t="s">
        <v>143</v>
      </c>
      <c r="AT213" s="163" t="s">
        <v>138</v>
      </c>
      <c r="AU213" s="163" t="s">
        <v>88</v>
      </c>
      <c r="AY213" s="17" t="s">
        <v>136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7" t="s">
        <v>21</v>
      </c>
      <c r="BK213" s="164">
        <f>ROUND(I213*H213,2)</f>
        <v>0</v>
      </c>
      <c r="BL213" s="17" t="s">
        <v>143</v>
      </c>
      <c r="BM213" s="163" t="s">
        <v>420</v>
      </c>
    </row>
    <row r="214" spans="1:65" s="13" customFormat="1" ht="11.25">
      <c r="B214" s="165"/>
      <c r="D214" s="166" t="s">
        <v>145</v>
      </c>
      <c r="E214" s="167" t="s">
        <v>3</v>
      </c>
      <c r="F214" s="168" t="s">
        <v>397</v>
      </c>
      <c r="H214" s="169">
        <v>105.625</v>
      </c>
      <c r="I214" s="170"/>
      <c r="L214" s="165"/>
      <c r="M214" s="171"/>
      <c r="N214" s="172"/>
      <c r="O214" s="172"/>
      <c r="P214" s="172"/>
      <c r="Q214" s="172"/>
      <c r="R214" s="172"/>
      <c r="S214" s="172"/>
      <c r="T214" s="173"/>
      <c r="AT214" s="167" t="s">
        <v>145</v>
      </c>
      <c r="AU214" s="167" t="s">
        <v>88</v>
      </c>
      <c r="AV214" s="13" t="s">
        <v>88</v>
      </c>
      <c r="AW214" s="13" t="s">
        <v>38</v>
      </c>
      <c r="AX214" s="13" t="s">
        <v>78</v>
      </c>
      <c r="AY214" s="167" t="s">
        <v>136</v>
      </c>
    </row>
    <row r="215" spans="1:65" s="13" customFormat="1" ht="11.25">
      <c r="B215" s="165"/>
      <c r="D215" s="166" t="s">
        <v>145</v>
      </c>
      <c r="E215" s="167" t="s">
        <v>3</v>
      </c>
      <c r="F215" s="168" t="s">
        <v>408</v>
      </c>
      <c r="H215" s="169">
        <v>39.524999999999999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145</v>
      </c>
      <c r="AU215" s="167" t="s">
        <v>88</v>
      </c>
      <c r="AV215" s="13" t="s">
        <v>88</v>
      </c>
      <c r="AW215" s="13" t="s">
        <v>38</v>
      </c>
      <c r="AX215" s="13" t="s">
        <v>78</v>
      </c>
      <c r="AY215" s="167" t="s">
        <v>136</v>
      </c>
    </row>
    <row r="216" spans="1:65" s="13" customFormat="1" ht="11.25">
      <c r="B216" s="165"/>
      <c r="D216" s="166" t="s">
        <v>145</v>
      </c>
      <c r="E216" s="167" t="s">
        <v>3</v>
      </c>
      <c r="F216" s="168" t="s">
        <v>410</v>
      </c>
      <c r="H216" s="169">
        <v>2.0499999999999998</v>
      </c>
      <c r="I216" s="170"/>
      <c r="L216" s="165"/>
      <c r="M216" s="171"/>
      <c r="N216" s="172"/>
      <c r="O216" s="172"/>
      <c r="P216" s="172"/>
      <c r="Q216" s="172"/>
      <c r="R216" s="172"/>
      <c r="S216" s="172"/>
      <c r="T216" s="173"/>
      <c r="AT216" s="167" t="s">
        <v>145</v>
      </c>
      <c r="AU216" s="167" t="s">
        <v>88</v>
      </c>
      <c r="AV216" s="13" t="s">
        <v>88</v>
      </c>
      <c r="AW216" s="13" t="s">
        <v>38</v>
      </c>
      <c r="AX216" s="13" t="s">
        <v>78</v>
      </c>
      <c r="AY216" s="167" t="s">
        <v>136</v>
      </c>
    </row>
    <row r="217" spans="1:65" s="13" customFormat="1" ht="11.25">
      <c r="B217" s="165"/>
      <c r="D217" s="166" t="s">
        <v>145</v>
      </c>
      <c r="E217" s="167" t="s">
        <v>3</v>
      </c>
      <c r="F217" s="168" t="s">
        <v>411</v>
      </c>
      <c r="H217" s="169">
        <v>0.26100000000000001</v>
      </c>
      <c r="I217" s="170"/>
      <c r="L217" s="165"/>
      <c r="M217" s="171"/>
      <c r="N217" s="172"/>
      <c r="O217" s="172"/>
      <c r="P217" s="172"/>
      <c r="Q217" s="172"/>
      <c r="R217" s="172"/>
      <c r="S217" s="172"/>
      <c r="T217" s="173"/>
      <c r="AT217" s="167" t="s">
        <v>145</v>
      </c>
      <c r="AU217" s="167" t="s">
        <v>88</v>
      </c>
      <c r="AV217" s="13" t="s">
        <v>88</v>
      </c>
      <c r="AW217" s="13" t="s">
        <v>38</v>
      </c>
      <c r="AX217" s="13" t="s">
        <v>78</v>
      </c>
      <c r="AY217" s="167" t="s">
        <v>136</v>
      </c>
    </row>
    <row r="218" spans="1:65" s="2" customFormat="1" ht="21.75" customHeight="1">
      <c r="A218" s="32"/>
      <c r="B218" s="151"/>
      <c r="C218" s="152" t="s">
        <v>421</v>
      </c>
      <c r="D218" s="152" t="s">
        <v>138</v>
      </c>
      <c r="E218" s="153" t="s">
        <v>422</v>
      </c>
      <c r="F218" s="154" t="s">
        <v>423</v>
      </c>
      <c r="G218" s="155" t="s">
        <v>227</v>
      </c>
      <c r="H218" s="156">
        <v>196.17</v>
      </c>
      <c r="I218" s="157"/>
      <c r="J218" s="158">
        <f>ROUND(I218*H218,2)</f>
        <v>0</v>
      </c>
      <c r="K218" s="154" t="s">
        <v>142</v>
      </c>
      <c r="L218" s="33"/>
      <c r="M218" s="159" t="s">
        <v>3</v>
      </c>
      <c r="N218" s="160" t="s">
        <v>49</v>
      </c>
      <c r="O218" s="53"/>
      <c r="P218" s="161">
        <f>O218*H218</f>
        <v>0</v>
      </c>
      <c r="Q218" s="161">
        <v>0</v>
      </c>
      <c r="R218" s="161">
        <f>Q218*H218</f>
        <v>0</v>
      </c>
      <c r="S218" s="161">
        <v>0</v>
      </c>
      <c r="T218" s="16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3" t="s">
        <v>143</v>
      </c>
      <c r="AT218" s="163" t="s">
        <v>138</v>
      </c>
      <c r="AU218" s="163" t="s">
        <v>88</v>
      </c>
      <c r="AY218" s="17" t="s">
        <v>136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17" t="s">
        <v>21</v>
      </c>
      <c r="BK218" s="164">
        <f>ROUND(I218*H218,2)</f>
        <v>0</v>
      </c>
      <c r="BL218" s="17" t="s">
        <v>143</v>
      </c>
      <c r="BM218" s="163" t="s">
        <v>424</v>
      </c>
    </row>
    <row r="219" spans="1:65" s="13" customFormat="1" ht="11.25">
      <c r="B219" s="165"/>
      <c r="D219" s="166" t="s">
        <v>145</v>
      </c>
      <c r="E219" s="167" t="s">
        <v>3</v>
      </c>
      <c r="F219" s="168" t="s">
        <v>395</v>
      </c>
      <c r="H219" s="169">
        <v>111.07</v>
      </c>
      <c r="I219" s="170"/>
      <c r="L219" s="165"/>
      <c r="M219" s="171"/>
      <c r="N219" s="172"/>
      <c r="O219" s="172"/>
      <c r="P219" s="172"/>
      <c r="Q219" s="172"/>
      <c r="R219" s="172"/>
      <c r="S219" s="172"/>
      <c r="T219" s="173"/>
      <c r="AT219" s="167" t="s">
        <v>145</v>
      </c>
      <c r="AU219" s="167" t="s">
        <v>88</v>
      </c>
      <c r="AV219" s="13" t="s">
        <v>88</v>
      </c>
      <c r="AW219" s="13" t="s">
        <v>38</v>
      </c>
      <c r="AX219" s="13" t="s">
        <v>78</v>
      </c>
      <c r="AY219" s="167" t="s">
        <v>136</v>
      </c>
    </row>
    <row r="220" spans="1:65" s="13" customFormat="1" ht="11.25">
      <c r="B220" s="165"/>
      <c r="D220" s="166" t="s">
        <v>145</v>
      </c>
      <c r="E220" s="167" t="s">
        <v>3</v>
      </c>
      <c r="F220" s="168" t="s">
        <v>409</v>
      </c>
      <c r="H220" s="169">
        <v>85.1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145</v>
      </c>
      <c r="AU220" s="167" t="s">
        <v>88</v>
      </c>
      <c r="AV220" s="13" t="s">
        <v>88</v>
      </c>
      <c r="AW220" s="13" t="s">
        <v>38</v>
      </c>
      <c r="AX220" s="13" t="s">
        <v>78</v>
      </c>
      <c r="AY220" s="167" t="s">
        <v>136</v>
      </c>
    </row>
    <row r="221" spans="1:65" s="2" customFormat="1" ht="21.75" customHeight="1">
      <c r="A221" s="32"/>
      <c r="B221" s="151"/>
      <c r="C221" s="152" t="s">
        <v>425</v>
      </c>
      <c r="D221" s="152" t="s">
        <v>138</v>
      </c>
      <c r="E221" s="153" t="s">
        <v>426</v>
      </c>
      <c r="F221" s="154" t="s">
        <v>427</v>
      </c>
      <c r="G221" s="155" t="s">
        <v>227</v>
      </c>
      <c r="H221" s="156">
        <v>108.384</v>
      </c>
      <c r="I221" s="157"/>
      <c r="J221" s="158">
        <f>ROUND(I221*H221,2)</f>
        <v>0</v>
      </c>
      <c r="K221" s="154" t="s">
        <v>142</v>
      </c>
      <c r="L221" s="33"/>
      <c r="M221" s="159" t="s">
        <v>3</v>
      </c>
      <c r="N221" s="160" t="s">
        <v>49</v>
      </c>
      <c r="O221" s="53"/>
      <c r="P221" s="161">
        <f>O221*H221</f>
        <v>0</v>
      </c>
      <c r="Q221" s="161">
        <v>0</v>
      </c>
      <c r="R221" s="161">
        <f>Q221*H221</f>
        <v>0</v>
      </c>
      <c r="S221" s="161">
        <v>0</v>
      </c>
      <c r="T221" s="16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3" t="s">
        <v>143</v>
      </c>
      <c r="AT221" s="163" t="s">
        <v>138</v>
      </c>
      <c r="AU221" s="163" t="s">
        <v>88</v>
      </c>
      <c r="AY221" s="17" t="s">
        <v>136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7" t="s">
        <v>21</v>
      </c>
      <c r="BK221" s="164">
        <f>ROUND(I221*H221,2)</f>
        <v>0</v>
      </c>
      <c r="BL221" s="17" t="s">
        <v>143</v>
      </c>
      <c r="BM221" s="163" t="s">
        <v>428</v>
      </c>
    </row>
    <row r="222" spans="1:65" s="13" customFormat="1" ht="11.25">
      <c r="B222" s="165"/>
      <c r="D222" s="166" t="s">
        <v>145</v>
      </c>
      <c r="E222" s="167" t="s">
        <v>3</v>
      </c>
      <c r="F222" s="168" t="s">
        <v>396</v>
      </c>
      <c r="H222" s="169">
        <v>108.384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145</v>
      </c>
      <c r="AU222" s="167" t="s">
        <v>88</v>
      </c>
      <c r="AV222" s="13" t="s">
        <v>88</v>
      </c>
      <c r="AW222" s="13" t="s">
        <v>38</v>
      </c>
      <c r="AX222" s="13" t="s">
        <v>78</v>
      </c>
      <c r="AY222" s="167" t="s">
        <v>136</v>
      </c>
    </row>
    <row r="223" spans="1:65" s="12" customFormat="1" ht="22.9" customHeight="1">
      <c r="B223" s="138"/>
      <c r="D223" s="139" t="s">
        <v>77</v>
      </c>
      <c r="E223" s="149" t="s">
        <v>429</v>
      </c>
      <c r="F223" s="149" t="s">
        <v>430</v>
      </c>
      <c r="I223" s="141"/>
      <c r="J223" s="150">
        <f>BK223</f>
        <v>0</v>
      </c>
      <c r="L223" s="138"/>
      <c r="M223" s="143"/>
      <c r="N223" s="144"/>
      <c r="O223" s="144"/>
      <c r="P223" s="145">
        <f>P224</f>
        <v>0</v>
      </c>
      <c r="Q223" s="144"/>
      <c r="R223" s="145">
        <f>R224</f>
        <v>0</v>
      </c>
      <c r="S223" s="144"/>
      <c r="T223" s="146">
        <f>T224</f>
        <v>0</v>
      </c>
      <c r="AR223" s="139" t="s">
        <v>21</v>
      </c>
      <c r="AT223" s="147" t="s">
        <v>77</v>
      </c>
      <c r="AU223" s="147" t="s">
        <v>21</v>
      </c>
      <c r="AY223" s="139" t="s">
        <v>136</v>
      </c>
      <c r="BK223" s="148">
        <f>BK224</f>
        <v>0</v>
      </c>
    </row>
    <row r="224" spans="1:65" s="2" customFormat="1" ht="21.75" customHeight="1">
      <c r="A224" s="32"/>
      <c r="B224" s="151"/>
      <c r="C224" s="152" t="s">
        <v>431</v>
      </c>
      <c r="D224" s="152" t="s">
        <v>138</v>
      </c>
      <c r="E224" s="153" t="s">
        <v>432</v>
      </c>
      <c r="F224" s="154" t="s">
        <v>433</v>
      </c>
      <c r="G224" s="155" t="s">
        <v>227</v>
      </c>
      <c r="H224" s="156">
        <v>318.245</v>
      </c>
      <c r="I224" s="157"/>
      <c r="J224" s="158">
        <f>ROUND(I224*H224,2)</f>
        <v>0</v>
      </c>
      <c r="K224" s="154" t="s">
        <v>142</v>
      </c>
      <c r="L224" s="33"/>
      <c r="M224" s="191" t="s">
        <v>3</v>
      </c>
      <c r="N224" s="192" t="s">
        <v>49</v>
      </c>
      <c r="O224" s="193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3" t="s">
        <v>143</v>
      </c>
      <c r="AT224" s="163" t="s">
        <v>138</v>
      </c>
      <c r="AU224" s="163" t="s">
        <v>88</v>
      </c>
      <c r="AY224" s="17" t="s">
        <v>136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17" t="s">
        <v>21</v>
      </c>
      <c r="BK224" s="164">
        <f>ROUND(I224*H224,2)</f>
        <v>0</v>
      </c>
      <c r="BL224" s="17" t="s">
        <v>143</v>
      </c>
      <c r="BM224" s="163" t="s">
        <v>434</v>
      </c>
    </row>
    <row r="225" spans="1:31" s="2" customFormat="1" ht="6.95" customHeight="1">
      <c r="A225" s="32"/>
      <c r="B225" s="42"/>
      <c r="C225" s="43"/>
      <c r="D225" s="43"/>
      <c r="E225" s="43"/>
      <c r="F225" s="43"/>
      <c r="G225" s="43"/>
      <c r="H225" s="43"/>
      <c r="I225" s="111"/>
      <c r="J225" s="43"/>
      <c r="K225" s="43"/>
      <c r="L225" s="33"/>
      <c r="M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</sheetData>
  <autoFilter ref="C86:K224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315" t="s">
        <v>6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104</v>
      </c>
      <c r="I4" s="88"/>
      <c r="L4" s="20"/>
      <c r="M4" s="90" t="s">
        <v>11</v>
      </c>
      <c r="AT4" s="17" t="s">
        <v>4</v>
      </c>
    </row>
    <row r="5" spans="1:46" s="1" customFormat="1" ht="6.95" customHeight="1">
      <c r="B5" s="20"/>
      <c r="I5" s="88"/>
      <c r="L5" s="20"/>
    </row>
    <row r="6" spans="1:46" s="1" customFormat="1" ht="12" customHeight="1">
      <c r="B6" s="20"/>
      <c r="D6" s="27" t="s">
        <v>16</v>
      </c>
      <c r="I6" s="88"/>
      <c r="L6" s="20"/>
    </row>
    <row r="7" spans="1:46" s="1" customFormat="1" ht="16.5" customHeight="1">
      <c r="B7" s="20"/>
      <c r="E7" s="316" t="str">
        <f>'Rekapitulace stavby'!K6</f>
        <v>Kutná Hora - Karlov - chodník pro pěší</v>
      </c>
      <c r="F7" s="317"/>
      <c r="G7" s="317"/>
      <c r="H7" s="317"/>
      <c r="I7" s="88"/>
      <c r="L7" s="20"/>
    </row>
    <row r="8" spans="1:46" s="2" customFormat="1" ht="12" customHeight="1">
      <c r="A8" s="32"/>
      <c r="B8" s="33"/>
      <c r="C8" s="32"/>
      <c r="D8" s="27" t="s">
        <v>105</v>
      </c>
      <c r="E8" s="32"/>
      <c r="F8" s="32"/>
      <c r="G8" s="32"/>
      <c r="H8" s="32"/>
      <c r="I8" s="91"/>
      <c r="J8" s="32"/>
      <c r="K8" s="32"/>
      <c r="L8" s="9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78" t="s">
        <v>435</v>
      </c>
      <c r="F9" s="318"/>
      <c r="G9" s="318"/>
      <c r="H9" s="318"/>
      <c r="I9" s="91"/>
      <c r="J9" s="32"/>
      <c r="K9" s="32"/>
      <c r="L9" s="9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1"/>
      <c r="J10" s="32"/>
      <c r="K10" s="32"/>
      <c r="L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92</v>
      </c>
      <c r="G11" s="32"/>
      <c r="H11" s="32"/>
      <c r="I11" s="93" t="s">
        <v>20</v>
      </c>
      <c r="J11" s="25" t="s">
        <v>3</v>
      </c>
      <c r="K11" s="32"/>
      <c r="L11" s="9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3" t="s">
        <v>24</v>
      </c>
      <c r="J12" s="50" t="str">
        <f>'Rekapitulace stavby'!AN8</f>
        <v>18. 5. 2020</v>
      </c>
      <c r="K12" s="32"/>
      <c r="L12" s="9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1"/>
      <c r="J13" s="32"/>
      <c r="K13" s="32"/>
      <c r="L13" s="9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3" t="s">
        <v>29</v>
      </c>
      <c r="J14" s="25" t="s">
        <v>30</v>
      </c>
      <c r="K14" s="32"/>
      <c r="L14" s="9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31</v>
      </c>
      <c r="F15" s="32"/>
      <c r="G15" s="32"/>
      <c r="H15" s="32"/>
      <c r="I15" s="93" t="s">
        <v>32</v>
      </c>
      <c r="J15" s="25" t="s">
        <v>3</v>
      </c>
      <c r="K15" s="32"/>
      <c r="L15" s="9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1"/>
      <c r="J16" s="32"/>
      <c r="K16" s="32"/>
      <c r="L16" s="9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33</v>
      </c>
      <c r="E17" s="32"/>
      <c r="F17" s="32"/>
      <c r="G17" s="32"/>
      <c r="H17" s="32"/>
      <c r="I17" s="93" t="s">
        <v>29</v>
      </c>
      <c r="J17" s="28" t="str">
        <f>'Rekapitulace stavby'!AN13</f>
        <v>Vyplň údaj</v>
      </c>
      <c r="K17" s="32"/>
      <c r="L17" s="9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19" t="str">
        <f>'Rekapitulace stavby'!E14</f>
        <v>Vyplň údaj</v>
      </c>
      <c r="F18" s="299"/>
      <c r="G18" s="299"/>
      <c r="H18" s="299"/>
      <c r="I18" s="93" t="s">
        <v>32</v>
      </c>
      <c r="J18" s="28" t="str">
        <f>'Rekapitulace stavby'!AN14</f>
        <v>Vyplň údaj</v>
      </c>
      <c r="K18" s="32"/>
      <c r="L18" s="9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1"/>
      <c r="J19" s="32"/>
      <c r="K19" s="32"/>
      <c r="L19" s="9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35</v>
      </c>
      <c r="E20" s="32"/>
      <c r="F20" s="32"/>
      <c r="G20" s="32"/>
      <c r="H20" s="32"/>
      <c r="I20" s="93" t="s">
        <v>29</v>
      </c>
      <c r="J20" s="25" t="s">
        <v>36</v>
      </c>
      <c r="K20" s="32"/>
      <c r="L20" s="9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37</v>
      </c>
      <c r="F21" s="32"/>
      <c r="G21" s="32"/>
      <c r="H21" s="32"/>
      <c r="I21" s="93" t="s">
        <v>32</v>
      </c>
      <c r="J21" s="25" t="s">
        <v>3</v>
      </c>
      <c r="K21" s="32"/>
      <c r="L21" s="9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1"/>
      <c r="J22" s="32"/>
      <c r="K22" s="32"/>
      <c r="L22" s="9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39</v>
      </c>
      <c r="E23" s="32"/>
      <c r="F23" s="32"/>
      <c r="G23" s="32"/>
      <c r="H23" s="32"/>
      <c r="I23" s="93" t="s">
        <v>29</v>
      </c>
      <c r="J23" s="25" t="s">
        <v>40</v>
      </c>
      <c r="K23" s="32"/>
      <c r="L23" s="9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107</v>
      </c>
      <c r="F24" s="32"/>
      <c r="G24" s="32"/>
      <c r="H24" s="32"/>
      <c r="I24" s="93" t="s">
        <v>32</v>
      </c>
      <c r="J24" s="25" t="s">
        <v>3</v>
      </c>
      <c r="K24" s="32"/>
      <c r="L24" s="9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1"/>
      <c r="J25" s="32"/>
      <c r="K25" s="32"/>
      <c r="L25" s="9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42</v>
      </c>
      <c r="E26" s="32"/>
      <c r="F26" s="32"/>
      <c r="G26" s="32"/>
      <c r="H26" s="32"/>
      <c r="I26" s="91"/>
      <c r="J26" s="32"/>
      <c r="K26" s="32"/>
      <c r="L26" s="9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94"/>
      <c r="B27" s="95"/>
      <c r="C27" s="94"/>
      <c r="D27" s="94"/>
      <c r="E27" s="304" t="s">
        <v>108</v>
      </c>
      <c r="F27" s="304"/>
      <c r="G27" s="304"/>
      <c r="H27" s="30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1"/>
      <c r="J28" s="32"/>
      <c r="K28" s="32"/>
      <c r="L28" s="9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98"/>
      <c r="J29" s="61"/>
      <c r="K29" s="61"/>
      <c r="L29" s="9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44</v>
      </c>
      <c r="E30" s="32"/>
      <c r="F30" s="32"/>
      <c r="G30" s="32"/>
      <c r="H30" s="32"/>
      <c r="I30" s="91"/>
      <c r="J30" s="66">
        <f>ROUND(J84, 2)</f>
        <v>0</v>
      </c>
      <c r="K30" s="32"/>
      <c r="L30" s="9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98"/>
      <c r="J31" s="61"/>
      <c r="K31" s="61"/>
      <c r="L31" s="9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46</v>
      </c>
      <c r="G32" s="32"/>
      <c r="H32" s="32"/>
      <c r="I32" s="100" t="s">
        <v>45</v>
      </c>
      <c r="J32" s="36" t="s">
        <v>47</v>
      </c>
      <c r="K32" s="32"/>
      <c r="L32" s="9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48</v>
      </c>
      <c r="E33" s="27" t="s">
        <v>49</v>
      </c>
      <c r="F33" s="102">
        <f>ROUND((SUM(BE84:BE133)),  2)</f>
        <v>0</v>
      </c>
      <c r="G33" s="32"/>
      <c r="H33" s="32"/>
      <c r="I33" s="103">
        <v>0.21</v>
      </c>
      <c r="J33" s="102">
        <f>ROUND(((SUM(BE84:BE133))*I33),  2)</f>
        <v>0</v>
      </c>
      <c r="K33" s="32"/>
      <c r="L33" s="9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50</v>
      </c>
      <c r="F34" s="102">
        <f>ROUND((SUM(BF84:BF133)),  2)</f>
        <v>0</v>
      </c>
      <c r="G34" s="32"/>
      <c r="H34" s="32"/>
      <c r="I34" s="103">
        <v>0.15</v>
      </c>
      <c r="J34" s="102">
        <f>ROUND(((SUM(BF84:BF133))*I34),  2)</f>
        <v>0</v>
      </c>
      <c r="K34" s="32"/>
      <c r="L34" s="9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51</v>
      </c>
      <c r="F35" s="102">
        <f>ROUND((SUM(BG84:BG133)),  2)</f>
        <v>0</v>
      </c>
      <c r="G35" s="32"/>
      <c r="H35" s="32"/>
      <c r="I35" s="103">
        <v>0.21</v>
      </c>
      <c r="J35" s="102">
        <f>0</f>
        <v>0</v>
      </c>
      <c r="K35" s="32"/>
      <c r="L35" s="9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2">
        <f>ROUND((SUM(BH84:BH133)),  2)</f>
        <v>0</v>
      </c>
      <c r="G36" s="32"/>
      <c r="H36" s="32"/>
      <c r="I36" s="103">
        <v>0.15</v>
      </c>
      <c r="J36" s="102">
        <f>0</f>
        <v>0</v>
      </c>
      <c r="K36" s="32"/>
      <c r="L36" s="9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2">
        <f>ROUND((SUM(BI84:BI133)),  2)</f>
        <v>0</v>
      </c>
      <c r="G37" s="32"/>
      <c r="H37" s="32"/>
      <c r="I37" s="103">
        <v>0</v>
      </c>
      <c r="J37" s="102">
        <f>0</f>
        <v>0</v>
      </c>
      <c r="K37" s="32"/>
      <c r="L37" s="9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9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54</v>
      </c>
      <c r="E39" s="55"/>
      <c r="F39" s="55"/>
      <c r="G39" s="106" t="s">
        <v>55</v>
      </c>
      <c r="H39" s="107" t="s">
        <v>56</v>
      </c>
      <c r="I39" s="108"/>
      <c r="J39" s="109">
        <f>SUM(J30:J37)</f>
        <v>0</v>
      </c>
      <c r="K39" s="110"/>
      <c r="L39" s="9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111"/>
      <c r="J40" s="43"/>
      <c r="K40" s="43"/>
      <c r="L40" s="9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12"/>
      <c r="J44" s="45"/>
      <c r="K44" s="45"/>
      <c r="L44" s="9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109</v>
      </c>
      <c r="D45" s="32"/>
      <c r="E45" s="32"/>
      <c r="F45" s="32"/>
      <c r="G45" s="32"/>
      <c r="H45" s="32"/>
      <c r="I45" s="91"/>
      <c r="J45" s="32"/>
      <c r="K45" s="32"/>
      <c r="L45" s="9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91"/>
      <c r="J46" s="32"/>
      <c r="K46" s="32"/>
      <c r="L46" s="9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2"/>
      <c r="E47" s="32"/>
      <c r="F47" s="32"/>
      <c r="G47" s="32"/>
      <c r="H47" s="32"/>
      <c r="I47" s="91"/>
      <c r="J47" s="32"/>
      <c r="K47" s="32"/>
      <c r="L47" s="9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6" t="str">
        <f>E7</f>
        <v>Kutná Hora - Karlov - chodník pro pěší</v>
      </c>
      <c r="F48" s="317"/>
      <c r="G48" s="317"/>
      <c r="H48" s="317"/>
      <c r="I48" s="91"/>
      <c r="J48" s="32"/>
      <c r="K48" s="32"/>
      <c r="L48" s="9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105</v>
      </c>
      <c r="D49" s="32"/>
      <c r="E49" s="32"/>
      <c r="F49" s="32"/>
      <c r="G49" s="32"/>
      <c r="H49" s="32"/>
      <c r="I49" s="91"/>
      <c r="J49" s="32"/>
      <c r="K49" s="32"/>
      <c r="L49" s="9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78" t="str">
        <f>E9</f>
        <v>SO 102 - Dopravní značení</v>
      </c>
      <c r="F50" s="318"/>
      <c r="G50" s="318"/>
      <c r="H50" s="318"/>
      <c r="I50" s="91"/>
      <c r="J50" s="32"/>
      <c r="K50" s="32"/>
      <c r="L50" s="9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91"/>
      <c r="J51" s="32"/>
      <c r="K51" s="32"/>
      <c r="L51" s="9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2"/>
      <c r="E52" s="32"/>
      <c r="F52" s="25" t="str">
        <f>F12</f>
        <v>k.ú. Kutná Hora (677 710)</v>
      </c>
      <c r="G52" s="32"/>
      <c r="H52" s="32"/>
      <c r="I52" s="93" t="s">
        <v>24</v>
      </c>
      <c r="J52" s="50" t="str">
        <f>IF(J12="","",J12)</f>
        <v>18. 5. 2020</v>
      </c>
      <c r="K52" s="32"/>
      <c r="L52" s="9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91"/>
      <c r="J53" s="32"/>
      <c r="K53" s="32"/>
      <c r="L53" s="9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28</v>
      </c>
      <c r="D54" s="32"/>
      <c r="E54" s="32"/>
      <c r="F54" s="25" t="str">
        <f>E15</f>
        <v>Město Kutná Hora, Havlíčkovo nám.552/1, Kutná Hora</v>
      </c>
      <c r="G54" s="32"/>
      <c r="H54" s="32"/>
      <c r="I54" s="93" t="s">
        <v>35</v>
      </c>
      <c r="J54" s="30" t="str">
        <f>E21</f>
        <v>MILOTA Kladno spol.s r.o.,Huťská 1557, Kladno</v>
      </c>
      <c r="K54" s="32"/>
      <c r="L54" s="9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54.4" customHeight="1">
      <c r="A55" s="32"/>
      <c r="B55" s="33"/>
      <c r="C55" s="27" t="s">
        <v>33</v>
      </c>
      <c r="D55" s="32"/>
      <c r="E55" s="32"/>
      <c r="F55" s="25" t="str">
        <f>IF(E18="","",E18)</f>
        <v>Vyplň údaj</v>
      </c>
      <c r="G55" s="32"/>
      <c r="H55" s="32"/>
      <c r="I55" s="93" t="s">
        <v>39</v>
      </c>
      <c r="J55" s="30" t="str">
        <f>E24</f>
        <v>Bc.Halota, Ing.Křepinský - PRINKOM spol.s r.o.</v>
      </c>
      <c r="K55" s="32"/>
      <c r="L55" s="9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91"/>
      <c r="J56" s="32"/>
      <c r="K56" s="32"/>
      <c r="L56" s="9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13" t="s">
        <v>110</v>
      </c>
      <c r="D57" s="104"/>
      <c r="E57" s="104"/>
      <c r="F57" s="104"/>
      <c r="G57" s="104"/>
      <c r="H57" s="104"/>
      <c r="I57" s="114"/>
      <c r="J57" s="115" t="s">
        <v>111</v>
      </c>
      <c r="K57" s="104"/>
      <c r="L57" s="9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91"/>
      <c r="J58" s="32"/>
      <c r="K58" s="32"/>
      <c r="L58" s="9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16" t="s">
        <v>76</v>
      </c>
      <c r="D59" s="32"/>
      <c r="E59" s="32"/>
      <c r="F59" s="32"/>
      <c r="G59" s="32"/>
      <c r="H59" s="32"/>
      <c r="I59" s="91"/>
      <c r="J59" s="66">
        <f>J84</f>
        <v>0</v>
      </c>
      <c r="K59" s="32"/>
      <c r="L59" s="9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112</v>
      </c>
    </row>
    <row r="60" spans="1:47" s="9" customFormat="1" ht="24.95" customHeight="1">
      <c r="B60" s="117"/>
      <c r="D60" s="118" t="s">
        <v>113</v>
      </c>
      <c r="E60" s="119"/>
      <c r="F60" s="119"/>
      <c r="G60" s="119"/>
      <c r="H60" s="119"/>
      <c r="I60" s="120"/>
      <c r="J60" s="121">
        <f>J85</f>
        <v>0</v>
      </c>
      <c r="L60" s="117"/>
    </row>
    <row r="61" spans="1:47" s="10" customFormat="1" ht="19.899999999999999" customHeight="1">
      <c r="B61" s="122"/>
      <c r="D61" s="123" t="s">
        <v>436</v>
      </c>
      <c r="E61" s="124"/>
      <c r="F61" s="124"/>
      <c r="G61" s="124"/>
      <c r="H61" s="124"/>
      <c r="I61" s="125"/>
      <c r="J61" s="126">
        <f>J86</f>
        <v>0</v>
      </c>
      <c r="L61" s="122"/>
    </row>
    <row r="62" spans="1:47" s="10" customFormat="1" ht="19.899999999999999" customHeight="1">
      <c r="B62" s="122"/>
      <c r="D62" s="123" t="s">
        <v>120</v>
      </c>
      <c r="E62" s="124"/>
      <c r="F62" s="124"/>
      <c r="G62" s="124"/>
      <c r="H62" s="124"/>
      <c r="I62" s="125"/>
      <c r="J62" s="126">
        <f>J117</f>
        <v>0</v>
      </c>
      <c r="L62" s="122"/>
    </row>
    <row r="63" spans="1:47" s="9" customFormat="1" ht="24.95" customHeight="1">
      <c r="B63" s="117"/>
      <c r="D63" s="118" t="s">
        <v>437</v>
      </c>
      <c r="E63" s="119"/>
      <c r="F63" s="119"/>
      <c r="G63" s="119"/>
      <c r="H63" s="119"/>
      <c r="I63" s="120"/>
      <c r="J63" s="121">
        <f>J119</f>
        <v>0</v>
      </c>
      <c r="L63" s="117"/>
    </row>
    <row r="64" spans="1:47" s="10" customFormat="1" ht="19.899999999999999" customHeight="1">
      <c r="B64" s="122"/>
      <c r="D64" s="123" t="s">
        <v>438</v>
      </c>
      <c r="E64" s="124"/>
      <c r="F64" s="124"/>
      <c r="G64" s="124"/>
      <c r="H64" s="124"/>
      <c r="I64" s="125"/>
      <c r="J64" s="126">
        <f>J120</f>
        <v>0</v>
      </c>
      <c r="L64" s="122"/>
    </row>
    <row r="65" spans="1:31" s="2" customFormat="1" ht="21.75" customHeight="1">
      <c r="A65" s="32"/>
      <c r="B65" s="33"/>
      <c r="C65" s="32"/>
      <c r="D65" s="32"/>
      <c r="E65" s="32"/>
      <c r="F65" s="32"/>
      <c r="G65" s="32"/>
      <c r="H65" s="32"/>
      <c r="I65" s="91"/>
      <c r="J65" s="32"/>
      <c r="K65" s="32"/>
      <c r="L65" s="9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s="2" customFormat="1" ht="6.95" customHeight="1">
      <c r="A66" s="32"/>
      <c r="B66" s="42"/>
      <c r="C66" s="43"/>
      <c r="D66" s="43"/>
      <c r="E66" s="43"/>
      <c r="F66" s="43"/>
      <c r="G66" s="43"/>
      <c r="H66" s="43"/>
      <c r="I66" s="111"/>
      <c r="J66" s="43"/>
      <c r="K66" s="43"/>
      <c r="L66" s="9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70" spans="1:31" s="2" customFormat="1" ht="6.95" customHeight="1">
      <c r="A70" s="32"/>
      <c r="B70" s="44"/>
      <c r="C70" s="45"/>
      <c r="D70" s="45"/>
      <c r="E70" s="45"/>
      <c r="F70" s="45"/>
      <c r="G70" s="45"/>
      <c r="H70" s="45"/>
      <c r="I70" s="112"/>
      <c r="J70" s="45"/>
      <c r="K70" s="45"/>
      <c r="L70" s="9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24.95" customHeight="1">
      <c r="A71" s="32"/>
      <c r="B71" s="33"/>
      <c r="C71" s="21" t="s">
        <v>121</v>
      </c>
      <c r="D71" s="32"/>
      <c r="E71" s="32"/>
      <c r="F71" s="32"/>
      <c r="G71" s="32"/>
      <c r="H71" s="32"/>
      <c r="I71" s="91"/>
      <c r="J71" s="32"/>
      <c r="K71" s="32"/>
      <c r="L71" s="9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>
      <c r="A72" s="32"/>
      <c r="B72" s="33"/>
      <c r="C72" s="32"/>
      <c r="D72" s="32"/>
      <c r="E72" s="32"/>
      <c r="F72" s="32"/>
      <c r="G72" s="32"/>
      <c r="H72" s="32"/>
      <c r="I72" s="91"/>
      <c r="J72" s="32"/>
      <c r="K72" s="32"/>
      <c r="L72" s="9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>
      <c r="A73" s="32"/>
      <c r="B73" s="33"/>
      <c r="C73" s="27" t="s">
        <v>16</v>
      </c>
      <c r="D73" s="32"/>
      <c r="E73" s="32"/>
      <c r="F73" s="32"/>
      <c r="G73" s="32"/>
      <c r="H73" s="32"/>
      <c r="I73" s="91"/>
      <c r="J73" s="32"/>
      <c r="K73" s="32"/>
      <c r="L73" s="9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>
      <c r="A74" s="32"/>
      <c r="B74" s="33"/>
      <c r="C74" s="32"/>
      <c r="D74" s="32"/>
      <c r="E74" s="316" t="str">
        <f>E7</f>
        <v>Kutná Hora - Karlov - chodník pro pěší</v>
      </c>
      <c r="F74" s="317"/>
      <c r="G74" s="317"/>
      <c r="H74" s="317"/>
      <c r="I74" s="91"/>
      <c r="J74" s="32"/>
      <c r="K74" s="32"/>
      <c r="L74" s="9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105</v>
      </c>
      <c r="D75" s="32"/>
      <c r="E75" s="32"/>
      <c r="F75" s="32"/>
      <c r="G75" s="32"/>
      <c r="H75" s="32"/>
      <c r="I75" s="91"/>
      <c r="J75" s="32"/>
      <c r="K75" s="32"/>
      <c r="L75" s="9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>
      <c r="A76" s="32"/>
      <c r="B76" s="33"/>
      <c r="C76" s="32"/>
      <c r="D76" s="32"/>
      <c r="E76" s="278" t="str">
        <f>E9</f>
        <v>SO 102 - Dopravní značení</v>
      </c>
      <c r="F76" s="318"/>
      <c r="G76" s="318"/>
      <c r="H76" s="318"/>
      <c r="I76" s="91"/>
      <c r="J76" s="32"/>
      <c r="K76" s="32"/>
      <c r="L76" s="9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91"/>
      <c r="J77" s="32"/>
      <c r="K77" s="32"/>
      <c r="L77" s="9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7" t="s">
        <v>22</v>
      </c>
      <c r="D78" s="32"/>
      <c r="E78" s="32"/>
      <c r="F78" s="25" t="str">
        <f>F12</f>
        <v>k.ú. Kutná Hora (677 710)</v>
      </c>
      <c r="G78" s="32"/>
      <c r="H78" s="32"/>
      <c r="I78" s="93" t="s">
        <v>24</v>
      </c>
      <c r="J78" s="50" t="str">
        <f>IF(J12="","",J12)</f>
        <v>18. 5. 2020</v>
      </c>
      <c r="K78" s="32"/>
      <c r="L78" s="9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>
      <c r="A79" s="32"/>
      <c r="B79" s="33"/>
      <c r="C79" s="32"/>
      <c r="D79" s="32"/>
      <c r="E79" s="32"/>
      <c r="F79" s="32"/>
      <c r="G79" s="32"/>
      <c r="H79" s="32"/>
      <c r="I79" s="91"/>
      <c r="J79" s="32"/>
      <c r="K79" s="32"/>
      <c r="L79" s="9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>
      <c r="A80" s="32"/>
      <c r="B80" s="33"/>
      <c r="C80" s="27" t="s">
        <v>28</v>
      </c>
      <c r="D80" s="32"/>
      <c r="E80" s="32"/>
      <c r="F80" s="25" t="str">
        <f>E15</f>
        <v>Město Kutná Hora, Havlíčkovo nám.552/1, Kutná Hora</v>
      </c>
      <c r="G80" s="32"/>
      <c r="H80" s="32"/>
      <c r="I80" s="93" t="s">
        <v>35</v>
      </c>
      <c r="J80" s="30" t="str">
        <f>E21</f>
        <v>MILOTA Kladno spol.s r.o.,Huťská 1557, Kladno</v>
      </c>
      <c r="K80" s="32"/>
      <c r="L80" s="9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54.4" customHeight="1">
      <c r="A81" s="32"/>
      <c r="B81" s="33"/>
      <c r="C81" s="27" t="s">
        <v>33</v>
      </c>
      <c r="D81" s="32"/>
      <c r="E81" s="32"/>
      <c r="F81" s="25" t="str">
        <f>IF(E18="","",E18)</f>
        <v>Vyplň údaj</v>
      </c>
      <c r="G81" s="32"/>
      <c r="H81" s="32"/>
      <c r="I81" s="93" t="s">
        <v>39</v>
      </c>
      <c r="J81" s="30" t="str">
        <f>E24</f>
        <v>Bc.Halota, Ing.Křepinský - PRINKOM spol.s r.o.</v>
      </c>
      <c r="K81" s="32"/>
      <c r="L81" s="9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35" customHeight="1">
      <c r="A82" s="32"/>
      <c r="B82" s="33"/>
      <c r="C82" s="32"/>
      <c r="D82" s="32"/>
      <c r="E82" s="32"/>
      <c r="F82" s="32"/>
      <c r="G82" s="32"/>
      <c r="H82" s="32"/>
      <c r="I82" s="91"/>
      <c r="J82" s="32"/>
      <c r="K82" s="32"/>
      <c r="L82" s="9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>
      <c r="A83" s="127"/>
      <c r="B83" s="128"/>
      <c r="C83" s="129" t="s">
        <v>122</v>
      </c>
      <c r="D83" s="130" t="s">
        <v>63</v>
      </c>
      <c r="E83" s="130" t="s">
        <v>59</v>
      </c>
      <c r="F83" s="130" t="s">
        <v>60</v>
      </c>
      <c r="G83" s="130" t="s">
        <v>123</v>
      </c>
      <c r="H83" s="130" t="s">
        <v>124</v>
      </c>
      <c r="I83" s="131" t="s">
        <v>125</v>
      </c>
      <c r="J83" s="130" t="s">
        <v>111</v>
      </c>
      <c r="K83" s="132" t="s">
        <v>126</v>
      </c>
      <c r="L83" s="133"/>
      <c r="M83" s="57" t="s">
        <v>3</v>
      </c>
      <c r="N83" s="58" t="s">
        <v>48</v>
      </c>
      <c r="O83" s="58" t="s">
        <v>127</v>
      </c>
      <c r="P83" s="58" t="s">
        <v>128</v>
      </c>
      <c r="Q83" s="58" t="s">
        <v>129</v>
      </c>
      <c r="R83" s="58" t="s">
        <v>130</v>
      </c>
      <c r="S83" s="58" t="s">
        <v>131</v>
      </c>
      <c r="T83" s="59" t="s">
        <v>132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65" s="2" customFormat="1" ht="22.9" customHeight="1">
      <c r="A84" s="32"/>
      <c r="B84" s="33"/>
      <c r="C84" s="64" t="s">
        <v>133</v>
      </c>
      <c r="D84" s="32"/>
      <c r="E84" s="32"/>
      <c r="F84" s="32"/>
      <c r="G84" s="32"/>
      <c r="H84" s="32"/>
      <c r="I84" s="91"/>
      <c r="J84" s="134">
        <f>BK84</f>
        <v>0</v>
      </c>
      <c r="K84" s="32"/>
      <c r="L84" s="33"/>
      <c r="M84" s="60"/>
      <c r="N84" s="51"/>
      <c r="O84" s="61"/>
      <c r="P84" s="135">
        <f>P85+P119</f>
        <v>0</v>
      </c>
      <c r="Q84" s="61"/>
      <c r="R84" s="135">
        <f>R85+R119</f>
        <v>2.1006983999999997</v>
      </c>
      <c r="S84" s="61"/>
      <c r="T84" s="136">
        <f>T85+T119</f>
        <v>1.7160000000000002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77</v>
      </c>
      <c r="AU84" s="17" t="s">
        <v>112</v>
      </c>
      <c r="BK84" s="137">
        <f>BK85+BK119</f>
        <v>0</v>
      </c>
    </row>
    <row r="85" spans="1:65" s="12" customFormat="1" ht="25.9" customHeight="1">
      <c r="B85" s="138"/>
      <c r="D85" s="139" t="s">
        <v>77</v>
      </c>
      <c r="E85" s="140" t="s">
        <v>134</v>
      </c>
      <c r="F85" s="140" t="s">
        <v>135</v>
      </c>
      <c r="I85" s="141"/>
      <c r="J85" s="142">
        <f>BK85</f>
        <v>0</v>
      </c>
      <c r="L85" s="138"/>
      <c r="M85" s="143"/>
      <c r="N85" s="144"/>
      <c r="O85" s="144"/>
      <c r="P85" s="145">
        <f>P86+P117</f>
        <v>0</v>
      </c>
      <c r="Q85" s="144"/>
      <c r="R85" s="145">
        <f>R86+R117</f>
        <v>2.0836199999999998</v>
      </c>
      <c r="S85" s="144"/>
      <c r="T85" s="146">
        <f>T86+T117</f>
        <v>1.7160000000000002</v>
      </c>
      <c r="AR85" s="139" t="s">
        <v>21</v>
      </c>
      <c r="AT85" s="147" t="s">
        <v>77</v>
      </c>
      <c r="AU85" s="147" t="s">
        <v>78</v>
      </c>
      <c r="AY85" s="139" t="s">
        <v>136</v>
      </c>
      <c r="BK85" s="148">
        <f>BK86+BK117</f>
        <v>0</v>
      </c>
    </row>
    <row r="86" spans="1:65" s="12" customFormat="1" ht="22.9" customHeight="1">
      <c r="B86" s="138"/>
      <c r="D86" s="139" t="s">
        <v>77</v>
      </c>
      <c r="E86" s="149" t="s">
        <v>181</v>
      </c>
      <c r="F86" s="149" t="s">
        <v>439</v>
      </c>
      <c r="I86" s="141"/>
      <c r="J86" s="150">
        <f>BK86</f>
        <v>0</v>
      </c>
      <c r="L86" s="138"/>
      <c r="M86" s="143"/>
      <c r="N86" s="144"/>
      <c r="O86" s="144"/>
      <c r="P86" s="145">
        <f>SUM(P87:P116)</f>
        <v>0</v>
      </c>
      <c r="Q86" s="144"/>
      <c r="R86" s="145">
        <f>SUM(R87:R116)</f>
        <v>2.0836199999999998</v>
      </c>
      <c r="S86" s="144"/>
      <c r="T86" s="146">
        <f>SUM(T87:T116)</f>
        <v>1.7160000000000002</v>
      </c>
      <c r="AR86" s="139" t="s">
        <v>21</v>
      </c>
      <c r="AT86" s="147" t="s">
        <v>77</v>
      </c>
      <c r="AU86" s="147" t="s">
        <v>21</v>
      </c>
      <c r="AY86" s="139" t="s">
        <v>136</v>
      </c>
      <c r="BK86" s="148">
        <f>SUM(BK87:BK116)</f>
        <v>0</v>
      </c>
    </row>
    <row r="87" spans="1:65" s="2" customFormat="1" ht="21.75" customHeight="1">
      <c r="A87" s="32"/>
      <c r="B87" s="151"/>
      <c r="C87" s="152" t="s">
        <v>21</v>
      </c>
      <c r="D87" s="152" t="s">
        <v>138</v>
      </c>
      <c r="E87" s="153" t="s">
        <v>440</v>
      </c>
      <c r="F87" s="154" t="s">
        <v>441</v>
      </c>
      <c r="G87" s="155" t="s">
        <v>173</v>
      </c>
      <c r="H87" s="156">
        <v>35</v>
      </c>
      <c r="I87" s="157"/>
      <c r="J87" s="158">
        <f>ROUND(I87*H87,2)</f>
        <v>0</v>
      </c>
      <c r="K87" s="154" t="s">
        <v>3</v>
      </c>
      <c r="L87" s="33"/>
      <c r="M87" s="159" t="s">
        <v>3</v>
      </c>
      <c r="N87" s="160" t="s">
        <v>49</v>
      </c>
      <c r="O87" s="53"/>
      <c r="P87" s="161">
        <f>O87*H87</f>
        <v>0</v>
      </c>
      <c r="Q87" s="161">
        <v>3.0599999999999999E-2</v>
      </c>
      <c r="R87" s="161">
        <f>Q87*H87</f>
        <v>1.071</v>
      </c>
      <c r="S87" s="161">
        <v>0</v>
      </c>
      <c r="T87" s="162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3" t="s">
        <v>143</v>
      </c>
      <c r="AT87" s="163" t="s">
        <v>138</v>
      </c>
      <c r="AU87" s="163" t="s">
        <v>88</v>
      </c>
      <c r="AY87" s="17" t="s">
        <v>136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17" t="s">
        <v>21</v>
      </c>
      <c r="BK87" s="164">
        <f>ROUND(I87*H87,2)</f>
        <v>0</v>
      </c>
      <c r="BL87" s="17" t="s">
        <v>143</v>
      </c>
      <c r="BM87" s="163" t="s">
        <v>442</v>
      </c>
    </row>
    <row r="88" spans="1:65" s="13" customFormat="1" ht="11.25">
      <c r="B88" s="165"/>
      <c r="D88" s="166" t="s">
        <v>145</v>
      </c>
      <c r="E88" s="167" t="s">
        <v>3</v>
      </c>
      <c r="F88" s="168" t="s">
        <v>443</v>
      </c>
      <c r="H88" s="169">
        <v>35</v>
      </c>
      <c r="I88" s="170"/>
      <c r="L88" s="165"/>
      <c r="M88" s="171"/>
      <c r="N88" s="172"/>
      <c r="O88" s="172"/>
      <c r="P88" s="172"/>
      <c r="Q88" s="172"/>
      <c r="R88" s="172"/>
      <c r="S88" s="172"/>
      <c r="T88" s="173"/>
      <c r="AT88" s="167" t="s">
        <v>145</v>
      </c>
      <c r="AU88" s="167" t="s">
        <v>88</v>
      </c>
      <c r="AV88" s="13" t="s">
        <v>88</v>
      </c>
      <c r="AW88" s="13" t="s">
        <v>38</v>
      </c>
      <c r="AX88" s="13" t="s">
        <v>78</v>
      </c>
      <c r="AY88" s="167" t="s">
        <v>136</v>
      </c>
    </row>
    <row r="89" spans="1:65" s="2" customFormat="1" ht="16.5" customHeight="1">
      <c r="A89" s="32"/>
      <c r="B89" s="151"/>
      <c r="C89" s="152" t="s">
        <v>88</v>
      </c>
      <c r="D89" s="152" t="s">
        <v>138</v>
      </c>
      <c r="E89" s="153" t="s">
        <v>444</v>
      </c>
      <c r="F89" s="154" t="s">
        <v>445</v>
      </c>
      <c r="G89" s="155" t="s">
        <v>300</v>
      </c>
      <c r="H89" s="156">
        <v>4</v>
      </c>
      <c r="I89" s="157"/>
      <c r="J89" s="158">
        <f>ROUND(I89*H89,2)</f>
        <v>0</v>
      </c>
      <c r="K89" s="154" t="s">
        <v>142</v>
      </c>
      <c r="L89" s="33"/>
      <c r="M89" s="159" t="s">
        <v>3</v>
      </c>
      <c r="N89" s="160" t="s">
        <v>49</v>
      </c>
      <c r="O89" s="53"/>
      <c r="P89" s="161">
        <f>O89*H89</f>
        <v>0</v>
      </c>
      <c r="Q89" s="161">
        <v>6.9999999999999999E-4</v>
      </c>
      <c r="R89" s="161">
        <f>Q89*H89</f>
        <v>2.8E-3</v>
      </c>
      <c r="S89" s="161">
        <v>0</v>
      </c>
      <c r="T89" s="162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3" t="s">
        <v>143</v>
      </c>
      <c r="AT89" s="163" t="s">
        <v>138</v>
      </c>
      <c r="AU89" s="163" t="s">
        <v>88</v>
      </c>
      <c r="AY89" s="17" t="s">
        <v>136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17" t="s">
        <v>21</v>
      </c>
      <c r="BK89" s="164">
        <f>ROUND(I89*H89,2)</f>
        <v>0</v>
      </c>
      <c r="BL89" s="17" t="s">
        <v>143</v>
      </c>
      <c r="BM89" s="163" t="s">
        <v>446</v>
      </c>
    </row>
    <row r="90" spans="1:65" s="13" customFormat="1" ht="11.25">
      <c r="B90" s="165"/>
      <c r="D90" s="166" t="s">
        <v>145</v>
      </c>
      <c r="E90" s="167" t="s">
        <v>3</v>
      </c>
      <c r="F90" s="168" t="s">
        <v>447</v>
      </c>
      <c r="H90" s="169">
        <v>3</v>
      </c>
      <c r="I90" s="170"/>
      <c r="L90" s="165"/>
      <c r="M90" s="171"/>
      <c r="N90" s="172"/>
      <c r="O90" s="172"/>
      <c r="P90" s="172"/>
      <c r="Q90" s="172"/>
      <c r="R90" s="172"/>
      <c r="S90" s="172"/>
      <c r="T90" s="173"/>
      <c r="AT90" s="167" t="s">
        <v>145</v>
      </c>
      <c r="AU90" s="167" t="s">
        <v>88</v>
      </c>
      <c r="AV90" s="13" t="s">
        <v>88</v>
      </c>
      <c r="AW90" s="13" t="s">
        <v>38</v>
      </c>
      <c r="AX90" s="13" t="s">
        <v>78</v>
      </c>
      <c r="AY90" s="167" t="s">
        <v>136</v>
      </c>
    </row>
    <row r="91" spans="1:65" s="13" customFormat="1" ht="11.25">
      <c r="B91" s="165"/>
      <c r="D91" s="166" t="s">
        <v>145</v>
      </c>
      <c r="E91" s="167" t="s">
        <v>3</v>
      </c>
      <c r="F91" s="168" t="s">
        <v>448</v>
      </c>
      <c r="H91" s="169">
        <v>1</v>
      </c>
      <c r="I91" s="170"/>
      <c r="L91" s="165"/>
      <c r="M91" s="171"/>
      <c r="N91" s="172"/>
      <c r="O91" s="172"/>
      <c r="P91" s="172"/>
      <c r="Q91" s="172"/>
      <c r="R91" s="172"/>
      <c r="S91" s="172"/>
      <c r="T91" s="173"/>
      <c r="AT91" s="167" t="s">
        <v>145</v>
      </c>
      <c r="AU91" s="167" t="s">
        <v>88</v>
      </c>
      <c r="AV91" s="13" t="s">
        <v>88</v>
      </c>
      <c r="AW91" s="13" t="s">
        <v>38</v>
      </c>
      <c r="AX91" s="13" t="s">
        <v>78</v>
      </c>
      <c r="AY91" s="167" t="s">
        <v>136</v>
      </c>
    </row>
    <row r="92" spans="1:65" s="2" customFormat="1" ht="16.5" customHeight="1">
      <c r="A92" s="32"/>
      <c r="B92" s="151"/>
      <c r="C92" s="181" t="s">
        <v>151</v>
      </c>
      <c r="D92" s="181" t="s">
        <v>291</v>
      </c>
      <c r="E92" s="182" t="s">
        <v>449</v>
      </c>
      <c r="F92" s="183" t="s">
        <v>450</v>
      </c>
      <c r="G92" s="184" t="s">
        <v>300</v>
      </c>
      <c r="H92" s="185">
        <v>1</v>
      </c>
      <c r="I92" s="186"/>
      <c r="J92" s="187">
        <f>ROUND(I92*H92,2)</f>
        <v>0</v>
      </c>
      <c r="K92" s="183" t="s">
        <v>142</v>
      </c>
      <c r="L92" s="188"/>
      <c r="M92" s="189" t="s">
        <v>3</v>
      </c>
      <c r="N92" s="190" t="s">
        <v>49</v>
      </c>
      <c r="O92" s="53"/>
      <c r="P92" s="161">
        <f>O92*H92</f>
        <v>0</v>
      </c>
      <c r="Q92" s="161">
        <v>1.2999999999999999E-3</v>
      </c>
      <c r="R92" s="161">
        <f>Q92*H92</f>
        <v>1.2999999999999999E-3</v>
      </c>
      <c r="S92" s="161">
        <v>0</v>
      </c>
      <c r="T92" s="162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3" t="s">
        <v>176</v>
      </c>
      <c r="AT92" s="163" t="s">
        <v>291</v>
      </c>
      <c r="AU92" s="163" t="s">
        <v>88</v>
      </c>
      <c r="AY92" s="17" t="s">
        <v>136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17" t="s">
        <v>21</v>
      </c>
      <c r="BK92" s="164">
        <f>ROUND(I92*H92,2)</f>
        <v>0</v>
      </c>
      <c r="BL92" s="17" t="s">
        <v>143</v>
      </c>
      <c r="BM92" s="163" t="s">
        <v>451</v>
      </c>
    </row>
    <row r="93" spans="1:65" s="13" customFormat="1" ht="11.25">
      <c r="B93" s="165"/>
      <c r="D93" s="166" t="s">
        <v>145</v>
      </c>
      <c r="E93" s="167" t="s">
        <v>3</v>
      </c>
      <c r="F93" s="168" t="s">
        <v>452</v>
      </c>
      <c r="H93" s="169">
        <v>1</v>
      </c>
      <c r="I93" s="170"/>
      <c r="L93" s="165"/>
      <c r="M93" s="171"/>
      <c r="N93" s="172"/>
      <c r="O93" s="172"/>
      <c r="P93" s="172"/>
      <c r="Q93" s="172"/>
      <c r="R93" s="172"/>
      <c r="S93" s="172"/>
      <c r="T93" s="173"/>
      <c r="AT93" s="167" t="s">
        <v>145</v>
      </c>
      <c r="AU93" s="167" t="s">
        <v>88</v>
      </c>
      <c r="AV93" s="13" t="s">
        <v>88</v>
      </c>
      <c r="AW93" s="13" t="s">
        <v>38</v>
      </c>
      <c r="AX93" s="13" t="s">
        <v>78</v>
      </c>
      <c r="AY93" s="167" t="s">
        <v>136</v>
      </c>
    </row>
    <row r="94" spans="1:65" s="2" customFormat="1" ht="16.5" customHeight="1">
      <c r="A94" s="32"/>
      <c r="B94" s="151"/>
      <c r="C94" s="152" t="s">
        <v>143</v>
      </c>
      <c r="D94" s="152" t="s">
        <v>138</v>
      </c>
      <c r="E94" s="153" t="s">
        <v>453</v>
      </c>
      <c r="F94" s="154" t="s">
        <v>454</v>
      </c>
      <c r="G94" s="155" t="s">
        <v>300</v>
      </c>
      <c r="H94" s="156">
        <v>4</v>
      </c>
      <c r="I94" s="157"/>
      <c r="J94" s="158">
        <f>ROUND(I94*H94,2)</f>
        <v>0</v>
      </c>
      <c r="K94" s="154" t="s">
        <v>142</v>
      </c>
      <c r="L94" s="33"/>
      <c r="M94" s="159" t="s">
        <v>3</v>
      </c>
      <c r="N94" s="160" t="s">
        <v>49</v>
      </c>
      <c r="O94" s="53"/>
      <c r="P94" s="161">
        <f>O94*H94</f>
        <v>0</v>
      </c>
      <c r="Q94" s="161">
        <v>0.11241</v>
      </c>
      <c r="R94" s="161">
        <f>Q94*H94</f>
        <v>0.44963999999999998</v>
      </c>
      <c r="S94" s="161">
        <v>0</v>
      </c>
      <c r="T94" s="16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3" t="s">
        <v>143</v>
      </c>
      <c r="AT94" s="163" t="s">
        <v>138</v>
      </c>
      <c r="AU94" s="163" t="s">
        <v>88</v>
      </c>
      <c r="AY94" s="17" t="s">
        <v>136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17" t="s">
        <v>21</v>
      </c>
      <c r="BK94" s="164">
        <f>ROUND(I94*H94,2)</f>
        <v>0</v>
      </c>
      <c r="BL94" s="17" t="s">
        <v>143</v>
      </c>
      <c r="BM94" s="163" t="s">
        <v>455</v>
      </c>
    </row>
    <row r="95" spans="1:65" s="13" customFormat="1" ht="11.25">
      <c r="B95" s="165"/>
      <c r="D95" s="166" t="s">
        <v>145</v>
      </c>
      <c r="E95" s="167" t="s">
        <v>3</v>
      </c>
      <c r="F95" s="168" t="s">
        <v>447</v>
      </c>
      <c r="H95" s="169">
        <v>3</v>
      </c>
      <c r="I95" s="170"/>
      <c r="L95" s="165"/>
      <c r="M95" s="171"/>
      <c r="N95" s="172"/>
      <c r="O95" s="172"/>
      <c r="P95" s="172"/>
      <c r="Q95" s="172"/>
      <c r="R95" s="172"/>
      <c r="S95" s="172"/>
      <c r="T95" s="173"/>
      <c r="AT95" s="167" t="s">
        <v>145</v>
      </c>
      <c r="AU95" s="167" t="s">
        <v>88</v>
      </c>
      <c r="AV95" s="13" t="s">
        <v>88</v>
      </c>
      <c r="AW95" s="13" t="s">
        <v>38</v>
      </c>
      <c r="AX95" s="13" t="s">
        <v>78</v>
      </c>
      <c r="AY95" s="167" t="s">
        <v>136</v>
      </c>
    </row>
    <row r="96" spans="1:65" s="13" customFormat="1" ht="11.25">
      <c r="B96" s="165"/>
      <c r="D96" s="166" t="s">
        <v>145</v>
      </c>
      <c r="E96" s="167" t="s">
        <v>3</v>
      </c>
      <c r="F96" s="168" t="s">
        <v>448</v>
      </c>
      <c r="H96" s="169">
        <v>1</v>
      </c>
      <c r="I96" s="170"/>
      <c r="L96" s="165"/>
      <c r="M96" s="171"/>
      <c r="N96" s="172"/>
      <c r="O96" s="172"/>
      <c r="P96" s="172"/>
      <c r="Q96" s="172"/>
      <c r="R96" s="172"/>
      <c r="S96" s="172"/>
      <c r="T96" s="173"/>
      <c r="AT96" s="167" t="s">
        <v>145</v>
      </c>
      <c r="AU96" s="167" t="s">
        <v>88</v>
      </c>
      <c r="AV96" s="13" t="s">
        <v>88</v>
      </c>
      <c r="AW96" s="13" t="s">
        <v>38</v>
      </c>
      <c r="AX96" s="13" t="s">
        <v>78</v>
      </c>
      <c r="AY96" s="167" t="s">
        <v>136</v>
      </c>
    </row>
    <row r="97" spans="1:65" s="2" customFormat="1" ht="16.5" customHeight="1">
      <c r="A97" s="32"/>
      <c r="B97" s="151"/>
      <c r="C97" s="181" t="s">
        <v>160</v>
      </c>
      <c r="D97" s="181" t="s">
        <v>291</v>
      </c>
      <c r="E97" s="182" t="s">
        <v>456</v>
      </c>
      <c r="F97" s="183" t="s">
        <v>457</v>
      </c>
      <c r="G97" s="184" t="s">
        <v>300</v>
      </c>
      <c r="H97" s="185">
        <v>1</v>
      </c>
      <c r="I97" s="186"/>
      <c r="J97" s="187">
        <f>ROUND(I97*H97,2)</f>
        <v>0</v>
      </c>
      <c r="K97" s="183" t="s">
        <v>142</v>
      </c>
      <c r="L97" s="188"/>
      <c r="M97" s="189" t="s">
        <v>3</v>
      </c>
      <c r="N97" s="190" t="s">
        <v>49</v>
      </c>
      <c r="O97" s="53"/>
      <c r="P97" s="161">
        <f>O97*H97</f>
        <v>0</v>
      </c>
      <c r="Q97" s="161">
        <v>6.1000000000000004E-3</v>
      </c>
      <c r="R97" s="161">
        <f>Q97*H97</f>
        <v>6.1000000000000004E-3</v>
      </c>
      <c r="S97" s="161">
        <v>0</v>
      </c>
      <c r="T97" s="162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3" t="s">
        <v>176</v>
      </c>
      <c r="AT97" s="163" t="s">
        <v>291</v>
      </c>
      <c r="AU97" s="163" t="s">
        <v>88</v>
      </c>
      <c r="AY97" s="17" t="s">
        <v>136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17" t="s">
        <v>21</v>
      </c>
      <c r="BK97" s="164">
        <f>ROUND(I97*H97,2)</f>
        <v>0</v>
      </c>
      <c r="BL97" s="17" t="s">
        <v>143</v>
      </c>
      <c r="BM97" s="163" t="s">
        <v>458</v>
      </c>
    </row>
    <row r="98" spans="1:65" s="2" customFormat="1" ht="16.5" customHeight="1">
      <c r="A98" s="32"/>
      <c r="B98" s="151"/>
      <c r="C98" s="181" t="s">
        <v>165</v>
      </c>
      <c r="D98" s="181" t="s">
        <v>291</v>
      </c>
      <c r="E98" s="182" t="s">
        <v>459</v>
      </c>
      <c r="F98" s="183" t="s">
        <v>460</v>
      </c>
      <c r="G98" s="184" t="s">
        <v>300</v>
      </c>
      <c r="H98" s="185">
        <v>1</v>
      </c>
      <c r="I98" s="186"/>
      <c r="J98" s="187">
        <f>ROUND(I98*H98,2)</f>
        <v>0</v>
      </c>
      <c r="K98" s="183" t="s">
        <v>142</v>
      </c>
      <c r="L98" s="188"/>
      <c r="M98" s="189" t="s">
        <v>3</v>
      </c>
      <c r="N98" s="190" t="s">
        <v>49</v>
      </c>
      <c r="O98" s="53"/>
      <c r="P98" s="161">
        <f>O98*H98</f>
        <v>0</v>
      </c>
      <c r="Q98" s="161">
        <v>3.0000000000000001E-3</v>
      </c>
      <c r="R98" s="161">
        <f>Q98*H98</f>
        <v>3.0000000000000001E-3</v>
      </c>
      <c r="S98" s="161">
        <v>0</v>
      </c>
      <c r="T98" s="16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3" t="s">
        <v>176</v>
      </c>
      <c r="AT98" s="163" t="s">
        <v>291</v>
      </c>
      <c r="AU98" s="163" t="s">
        <v>88</v>
      </c>
      <c r="AY98" s="17" t="s">
        <v>136</v>
      </c>
      <c r="BE98" s="164">
        <f>IF(N98="základní",J98,0)</f>
        <v>0</v>
      </c>
      <c r="BF98" s="164">
        <f>IF(N98="snížená",J98,0)</f>
        <v>0</v>
      </c>
      <c r="BG98" s="164">
        <f>IF(N98="zákl. přenesená",J98,0)</f>
        <v>0</v>
      </c>
      <c r="BH98" s="164">
        <f>IF(N98="sníž. přenesená",J98,0)</f>
        <v>0</v>
      </c>
      <c r="BI98" s="164">
        <f>IF(N98="nulová",J98,0)</f>
        <v>0</v>
      </c>
      <c r="BJ98" s="17" t="s">
        <v>21</v>
      </c>
      <c r="BK98" s="164">
        <f>ROUND(I98*H98,2)</f>
        <v>0</v>
      </c>
      <c r="BL98" s="17" t="s">
        <v>143</v>
      </c>
      <c r="BM98" s="163" t="s">
        <v>461</v>
      </c>
    </row>
    <row r="99" spans="1:65" s="2" customFormat="1" ht="16.5" customHeight="1">
      <c r="A99" s="32"/>
      <c r="B99" s="151"/>
      <c r="C99" s="181" t="s">
        <v>170</v>
      </c>
      <c r="D99" s="181" t="s">
        <v>291</v>
      </c>
      <c r="E99" s="182" t="s">
        <v>462</v>
      </c>
      <c r="F99" s="183" t="s">
        <v>463</v>
      </c>
      <c r="G99" s="184" t="s">
        <v>300</v>
      </c>
      <c r="H99" s="185">
        <v>1</v>
      </c>
      <c r="I99" s="186"/>
      <c r="J99" s="187">
        <f>ROUND(I99*H99,2)</f>
        <v>0</v>
      </c>
      <c r="K99" s="183" t="s">
        <v>142</v>
      </c>
      <c r="L99" s="188"/>
      <c r="M99" s="189" t="s">
        <v>3</v>
      </c>
      <c r="N99" s="190" t="s">
        <v>49</v>
      </c>
      <c r="O99" s="53"/>
      <c r="P99" s="161">
        <f>O99*H99</f>
        <v>0</v>
      </c>
      <c r="Q99" s="161">
        <v>1E-4</v>
      </c>
      <c r="R99" s="161">
        <f>Q99*H99</f>
        <v>1E-4</v>
      </c>
      <c r="S99" s="161">
        <v>0</v>
      </c>
      <c r="T99" s="162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3" t="s">
        <v>176</v>
      </c>
      <c r="AT99" s="163" t="s">
        <v>291</v>
      </c>
      <c r="AU99" s="163" t="s">
        <v>88</v>
      </c>
      <c r="AY99" s="17" t="s">
        <v>136</v>
      </c>
      <c r="BE99" s="164">
        <f>IF(N99="základní",J99,0)</f>
        <v>0</v>
      </c>
      <c r="BF99" s="164">
        <f>IF(N99="snížená",J99,0)</f>
        <v>0</v>
      </c>
      <c r="BG99" s="164">
        <f>IF(N99="zákl. přenesená",J99,0)</f>
        <v>0</v>
      </c>
      <c r="BH99" s="164">
        <f>IF(N99="sníž. přenesená",J99,0)</f>
        <v>0</v>
      </c>
      <c r="BI99" s="164">
        <f>IF(N99="nulová",J99,0)</f>
        <v>0</v>
      </c>
      <c r="BJ99" s="17" t="s">
        <v>21</v>
      </c>
      <c r="BK99" s="164">
        <f>ROUND(I99*H99,2)</f>
        <v>0</v>
      </c>
      <c r="BL99" s="17" t="s">
        <v>143</v>
      </c>
      <c r="BM99" s="163" t="s">
        <v>464</v>
      </c>
    </row>
    <row r="100" spans="1:65" s="2" customFormat="1" ht="16.5" customHeight="1">
      <c r="A100" s="32"/>
      <c r="B100" s="151"/>
      <c r="C100" s="181" t="s">
        <v>176</v>
      </c>
      <c r="D100" s="181" t="s">
        <v>291</v>
      </c>
      <c r="E100" s="182" t="s">
        <v>465</v>
      </c>
      <c r="F100" s="183" t="s">
        <v>466</v>
      </c>
      <c r="G100" s="184" t="s">
        <v>300</v>
      </c>
      <c r="H100" s="185">
        <v>8</v>
      </c>
      <c r="I100" s="186"/>
      <c r="J100" s="187">
        <f>ROUND(I100*H100,2)</f>
        <v>0</v>
      </c>
      <c r="K100" s="183" t="s">
        <v>142</v>
      </c>
      <c r="L100" s="188"/>
      <c r="M100" s="189" t="s">
        <v>3</v>
      </c>
      <c r="N100" s="190" t="s">
        <v>49</v>
      </c>
      <c r="O100" s="53"/>
      <c r="P100" s="161">
        <f>O100*H100</f>
        <v>0</v>
      </c>
      <c r="Q100" s="161">
        <v>3.5E-4</v>
      </c>
      <c r="R100" s="161">
        <f>Q100*H100</f>
        <v>2.8E-3</v>
      </c>
      <c r="S100" s="161">
        <v>0</v>
      </c>
      <c r="T100" s="162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3" t="s">
        <v>176</v>
      </c>
      <c r="AT100" s="163" t="s">
        <v>291</v>
      </c>
      <c r="AU100" s="163" t="s">
        <v>88</v>
      </c>
      <c r="AY100" s="17" t="s">
        <v>136</v>
      </c>
      <c r="BE100" s="164">
        <f>IF(N100="základní",J100,0)</f>
        <v>0</v>
      </c>
      <c r="BF100" s="164">
        <f>IF(N100="snížená",J100,0)</f>
        <v>0</v>
      </c>
      <c r="BG100" s="164">
        <f>IF(N100="zákl. přenesená",J100,0)</f>
        <v>0</v>
      </c>
      <c r="BH100" s="164">
        <f>IF(N100="sníž. přenesená",J100,0)</f>
        <v>0</v>
      </c>
      <c r="BI100" s="164">
        <f>IF(N100="nulová",J100,0)</f>
        <v>0</v>
      </c>
      <c r="BJ100" s="17" t="s">
        <v>21</v>
      </c>
      <c r="BK100" s="164">
        <f>ROUND(I100*H100,2)</f>
        <v>0</v>
      </c>
      <c r="BL100" s="17" t="s">
        <v>143</v>
      </c>
      <c r="BM100" s="163" t="s">
        <v>467</v>
      </c>
    </row>
    <row r="101" spans="1:65" s="13" customFormat="1" ht="11.25">
      <c r="B101" s="165"/>
      <c r="D101" s="166" t="s">
        <v>145</v>
      </c>
      <c r="E101" s="167" t="s">
        <v>3</v>
      </c>
      <c r="F101" s="168" t="s">
        <v>468</v>
      </c>
      <c r="H101" s="169">
        <v>8</v>
      </c>
      <c r="I101" s="170"/>
      <c r="L101" s="165"/>
      <c r="M101" s="171"/>
      <c r="N101" s="172"/>
      <c r="O101" s="172"/>
      <c r="P101" s="172"/>
      <c r="Q101" s="172"/>
      <c r="R101" s="172"/>
      <c r="S101" s="172"/>
      <c r="T101" s="173"/>
      <c r="AT101" s="167" t="s">
        <v>145</v>
      </c>
      <c r="AU101" s="167" t="s">
        <v>88</v>
      </c>
      <c r="AV101" s="13" t="s">
        <v>88</v>
      </c>
      <c r="AW101" s="13" t="s">
        <v>38</v>
      </c>
      <c r="AX101" s="13" t="s">
        <v>78</v>
      </c>
      <c r="AY101" s="167" t="s">
        <v>136</v>
      </c>
    </row>
    <row r="102" spans="1:65" s="2" customFormat="1" ht="16.5" customHeight="1">
      <c r="A102" s="32"/>
      <c r="B102" s="151"/>
      <c r="C102" s="152" t="s">
        <v>181</v>
      </c>
      <c r="D102" s="152" t="s">
        <v>138</v>
      </c>
      <c r="E102" s="153" t="s">
        <v>469</v>
      </c>
      <c r="F102" s="154" t="s">
        <v>470</v>
      </c>
      <c r="G102" s="155" t="s">
        <v>173</v>
      </c>
      <c r="H102" s="156">
        <v>224</v>
      </c>
      <c r="I102" s="157"/>
      <c r="J102" s="158">
        <f>ROUND(I102*H102,2)</f>
        <v>0</v>
      </c>
      <c r="K102" s="154" t="s">
        <v>142</v>
      </c>
      <c r="L102" s="33"/>
      <c r="M102" s="159" t="s">
        <v>3</v>
      </c>
      <c r="N102" s="160" t="s">
        <v>49</v>
      </c>
      <c r="O102" s="53"/>
      <c r="P102" s="161">
        <f>O102*H102</f>
        <v>0</v>
      </c>
      <c r="Q102" s="161">
        <v>3.3E-4</v>
      </c>
      <c r="R102" s="161">
        <f>Q102*H102</f>
        <v>7.392E-2</v>
      </c>
      <c r="S102" s="161">
        <v>0</v>
      </c>
      <c r="T102" s="162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3" t="s">
        <v>143</v>
      </c>
      <c r="AT102" s="163" t="s">
        <v>138</v>
      </c>
      <c r="AU102" s="163" t="s">
        <v>88</v>
      </c>
      <c r="AY102" s="17" t="s">
        <v>136</v>
      </c>
      <c r="BE102" s="164">
        <f>IF(N102="základní",J102,0)</f>
        <v>0</v>
      </c>
      <c r="BF102" s="164">
        <f>IF(N102="snížená",J102,0)</f>
        <v>0</v>
      </c>
      <c r="BG102" s="164">
        <f>IF(N102="zákl. přenesená",J102,0)</f>
        <v>0</v>
      </c>
      <c r="BH102" s="164">
        <f>IF(N102="sníž. přenesená",J102,0)</f>
        <v>0</v>
      </c>
      <c r="BI102" s="164">
        <f>IF(N102="nulová",J102,0)</f>
        <v>0</v>
      </c>
      <c r="BJ102" s="17" t="s">
        <v>21</v>
      </c>
      <c r="BK102" s="164">
        <f>ROUND(I102*H102,2)</f>
        <v>0</v>
      </c>
      <c r="BL102" s="17" t="s">
        <v>143</v>
      </c>
      <c r="BM102" s="163" t="s">
        <v>471</v>
      </c>
    </row>
    <row r="103" spans="1:65" s="13" customFormat="1" ht="11.25">
      <c r="B103" s="165"/>
      <c r="D103" s="166" t="s">
        <v>145</v>
      </c>
      <c r="E103" s="167" t="s">
        <v>3</v>
      </c>
      <c r="F103" s="168" t="s">
        <v>472</v>
      </c>
      <c r="H103" s="169">
        <v>224</v>
      </c>
      <c r="I103" s="170"/>
      <c r="L103" s="165"/>
      <c r="M103" s="171"/>
      <c r="N103" s="172"/>
      <c r="O103" s="172"/>
      <c r="P103" s="172"/>
      <c r="Q103" s="172"/>
      <c r="R103" s="172"/>
      <c r="S103" s="172"/>
      <c r="T103" s="173"/>
      <c r="AT103" s="167" t="s">
        <v>145</v>
      </c>
      <c r="AU103" s="167" t="s">
        <v>88</v>
      </c>
      <c r="AV103" s="13" t="s">
        <v>88</v>
      </c>
      <c r="AW103" s="13" t="s">
        <v>38</v>
      </c>
      <c r="AX103" s="13" t="s">
        <v>78</v>
      </c>
      <c r="AY103" s="167" t="s">
        <v>136</v>
      </c>
    </row>
    <row r="104" spans="1:65" s="2" customFormat="1" ht="16.5" customHeight="1">
      <c r="A104" s="32"/>
      <c r="B104" s="151"/>
      <c r="C104" s="152" t="s">
        <v>26</v>
      </c>
      <c r="D104" s="152" t="s">
        <v>138</v>
      </c>
      <c r="E104" s="153" t="s">
        <v>473</v>
      </c>
      <c r="F104" s="154" t="s">
        <v>474</v>
      </c>
      <c r="G104" s="155" t="s">
        <v>173</v>
      </c>
      <c r="H104" s="156">
        <v>248</v>
      </c>
      <c r="I104" s="157"/>
      <c r="J104" s="158">
        <f>ROUND(I104*H104,2)</f>
        <v>0</v>
      </c>
      <c r="K104" s="154" t="s">
        <v>142</v>
      </c>
      <c r="L104" s="33"/>
      <c r="M104" s="159" t="s">
        <v>3</v>
      </c>
      <c r="N104" s="160" t="s">
        <v>49</v>
      </c>
      <c r="O104" s="53"/>
      <c r="P104" s="161">
        <f>O104*H104</f>
        <v>0</v>
      </c>
      <c r="Q104" s="161">
        <v>1.1E-4</v>
      </c>
      <c r="R104" s="161">
        <f>Q104*H104</f>
        <v>2.7280000000000002E-2</v>
      </c>
      <c r="S104" s="161">
        <v>0</v>
      </c>
      <c r="T104" s="16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3" t="s">
        <v>143</v>
      </c>
      <c r="AT104" s="163" t="s">
        <v>138</v>
      </c>
      <c r="AU104" s="163" t="s">
        <v>88</v>
      </c>
      <c r="AY104" s="17" t="s">
        <v>136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17" t="s">
        <v>21</v>
      </c>
      <c r="BK104" s="164">
        <f>ROUND(I104*H104,2)</f>
        <v>0</v>
      </c>
      <c r="BL104" s="17" t="s">
        <v>143</v>
      </c>
      <c r="BM104" s="163" t="s">
        <v>475</v>
      </c>
    </row>
    <row r="105" spans="1:65" s="13" customFormat="1" ht="11.25">
      <c r="B105" s="165"/>
      <c r="D105" s="166" t="s">
        <v>145</v>
      </c>
      <c r="E105" s="167" t="s">
        <v>3</v>
      </c>
      <c r="F105" s="168" t="s">
        <v>476</v>
      </c>
      <c r="H105" s="169">
        <v>248</v>
      </c>
      <c r="I105" s="170"/>
      <c r="L105" s="165"/>
      <c r="M105" s="171"/>
      <c r="N105" s="172"/>
      <c r="O105" s="172"/>
      <c r="P105" s="172"/>
      <c r="Q105" s="172"/>
      <c r="R105" s="172"/>
      <c r="S105" s="172"/>
      <c r="T105" s="173"/>
      <c r="AT105" s="167" t="s">
        <v>145</v>
      </c>
      <c r="AU105" s="167" t="s">
        <v>88</v>
      </c>
      <c r="AV105" s="13" t="s">
        <v>88</v>
      </c>
      <c r="AW105" s="13" t="s">
        <v>38</v>
      </c>
      <c r="AX105" s="13" t="s">
        <v>78</v>
      </c>
      <c r="AY105" s="167" t="s">
        <v>136</v>
      </c>
    </row>
    <row r="106" spans="1:65" s="2" customFormat="1" ht="16.5" customHeight="1">
      <c r="A106" s="32"/>
      <c r="B106" s="151"/>
      <c r="C106" s="152" t="s">
        <v>191</v>
      </c>
      <c r="D106" s="152" t="s">
        <v>138</v>
      </c>
      <c r="E106" s="153" t="s">
        <v>477</v>
      </c>
      <c r="F106" s="154" t="s">
        <v>478</v>
      </c>
      <c r="G106" s="155" t="s">
        <v>173</v>
      </c>
      <c r="H106" s="156">
        <v>468</v>
      </c>
      <c r="I106" s="157"/>
      <c r="J106" s="158">
        <f>ROUND(I106*H106,2)</f>
        <v>0</v>
      </c>
      <c r="K106" s="154" t="s">
        <v>142</v>
      </c>
      <c r="L106" s="33"/>
      <c r="M106" s="159" t="s">
        <v>3</v>
      </c>
      <c r="N106" s="160" t="s">
        <v>49</v>
      </c>
      <c r="O106" s="53"/>
      <c r="P106" s="161">
        <f>O106*H106</f>
        <v>0</v>
      </c>
      <c r="Q106" s="161">
        <v>6.4999999999999997E-4</v>
      </c>
      <c r="R106" s="161">
        <f>Q106*H106</f>
        <v>0.30419999999999997</v>
      </c>
      <c r="S106" s="161">
        <v>0</v>
      </c>
      <c r="T106" s="16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3" t="s">
        <v>143</v>
      </c>
      <c r="AT106" s="163" t="s">
        <v>138</v>
      </c>
      <c r="AU106" s="163" t="s">
        <v>88</v>
      </c>
      <c r="AY106" s="17" t="s">
        <v>136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17" t="s">
        <v>21</v>
      </c>
      <c r="BK106" s="164">
        <f>ROUND(I106*H106,2)</f>
        <v>0</v>
      </c>
      <c r="BL106" s="17" t="s">
        <v>143</v>
      </c>
      <c r="BM106" s="163" t="s">
        <v>479</v>
      </c>
    </row>
    <row r="107" spans="1:65" s="13" customFormat="1" ht="11.25">
      <c r="B107" s="165"/>
      <c r="D107" s="166" t="s">
        <v>145</v>
      </c>
      <c r="E107" s="167" t="s">
        <v>3</v>
      </c>
      <c r="F107" s="168" t="s">
        <v>480</v>
      </c>
      <c r="H107" s="169">
        <v>468</v>
      </c>
      <c r="I107" s="170"/>
      <c r="L107" s="165"/>
      <c r="M107" s="171"/>
      <c r="N107" s="172"/>
      <c r="O107" s="172"/>
      <c r="P107" s="172"/>
      <c r="Q107" s="172"/>
      <c r="R107" s="172"/>
      <c r="S107" s="172"/>
      <c r="T107" s="173"/>
      <c r="AT107" s="167" t="s">
        <v>145</v>
      </c>
      <c r="AU107" s="167" t="s">
        <v>88</v>
      </c>
      <c r="AV107" s="13" t="s">
        <v>88</v>
      </c>
      <c r="AW107" s="13" t="s">
        <v>38</v>
      </c>
      <c r="AX107" s="13" t="s">
        <v>78</v>
      </c>
      <c r="AY107" s="167" t="s">
        <v>136</v>
      </c>
    </row>
    <row r="108" spans="1:65" s="2" customFormat="1" ht="16.5" customHeight="1">
      <c r="A108" s="32"/>
      <c r="B108" s="151"/>
      <c r="C108" s="152" t="s">
        <v>196</v>
      </c>
      <c r="D108" s="152" t="s">
        <v>138</v>
      </c>
      <c r="E108" s="153" t="s">
        <v>481</v>
      </c>
      <c r="F108" s="154" t="s">
        <v>482</v>
      </c>
      <c r="G108" s="155" t="s">
        <v>141</v>
      </c>
      <c r="H108" s="156">
        <v>53</v>
      </c>
      <c r="I108" s="157"/>
      <c r="J108" s="158">
        <f>ROUND(I108*H108,2)</f>
        <v>0</v>
      </c>
      <c r="K108" s="154" t="s">
        <v>142</v>
      </c>
      <c r="L108" s="33"/>
      <c r="M108" s="159" t="s">
        <v>3</v>
      </c>
      <c r="N108" s="160" t="s">
        <v>49</v>
      </c>
      <c r="O108" s="53"/>
      <c r="P108" s="161">
        <f>O108*H108</f>
        <v>0</v>
      </c>
      <c r="Q108" s="161">
        <v>2.5999999999999999E-3</v>
      </c>
      <c r="R108" s="161">
        <f>Q108*H108</f>
        <v>0.13780000000000001</v>
      </c>
      <c r="S108" s="161">
        <v>0</v>
      </c>
      <c r="T108" s="16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3" t="s">
        <v>143</v>
      </c>
      <c r="AT108" s="163" t="s">
        <v>138</v>
      </c>
      <c r="AU108" s="163" t="s">
        <v>88</v>
      </c>
      <c r="AY108" s="17" t="s">
        <v>136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17" t="s">
        <v>21</v>
      </c>
      <c r="BK108" s="164">
        <f>ROUND(I108*H108,2)</f>
        <v>0</v>
      </c>
      <c r="BL108" s="17" t="s">
        <v>143</v>
      </c>
      <c r="BM108" s="163" t="s">
        <v>483</v>
      </c>
    </row>
    <row r="109" spans="1:65" s="13" customFormat="1" ht="11.25">
      <c r="B109" s="165"/>
      <c r="D109" s="166" t="s">
        <v>145</v>
      </c>
      <c r="E109" s="167" t="s">
        <v>3</v>
      </c>
      <c r="F109" s="168" t="s">
        <v>484</v>
      </c>
      <c r="H109" s="169">
        <v>53</v>
      </c>
      <c r="I109" s="170"/>
      <c r="L109" s="165"/>
      <c r="M109" s="171"/>
      <c r="N109" s="172"/>
      <c r="O109" s="172"/>
      <c r="P109" s="172"/>
      <c r="Q109" s="172"/>
      <c r="R109" s="172"/>
      <c r="S109" s="172"/>
      <c r="T109" s="173"/>
      <c r="AT109" s="167" t="s">
        <v>145</v>
      </c>
      <c r="AU109" s="167" t="s">
        <v>88</v>
      </c>
      <c r="AV109" s="13" t="s">
        <v>88</v>
      </c>
      <c r="AW109" s="13" t="s">
        <v>38</v>
      </c>
      <c r="AX109" s="13" t="s">
        <v>78</v>
      </c>
      <c r="AY109" s="167" t="s">
        <v>136</v>
      </c>
    </row>
    <row r="110" spans="1:65" s="2" customFormat="1" ht="21.75" customHeight="1">
      <c r="A110" s="32"/>
      <c r="B110" s="151"/>
      <c r="C110" s="152" t="s">
        <v>200</v>
      </c>
      <c r="D110" s="152" t="s">
        <v>138</v>
      </c>
      <c r="E110" s="153" t="s">
        <v>485</v>
      </c>
      <c r="F110" s="154" t="s">
        <v>486</v>
      </c>
      <c r="G110" s="155" t="s">
        <v>173</v>
      </c>
      <c r="H110" s="156">
        <v>940</v>
      </c>
      <c r="I110" s="157"/>
      <c r="J110" s="158">
        <f>ROUND(I110*H110,2)</f>
        <v>0</v>
      </c>
      <c r="K110" s="154" t="s">
        <v>142</v>
      </c>
      <c r="L110" s="33"/>
      <c r="M110" s="159" t="s">
        <v>3</v>
      </c>
      <c r="N110" s="160" t="s">
        <v>49</v>
      </c>
      <c r="O110" s="53"/>
      <c r="P110" s="161">
        <f>O110*H110</f>
        <v>0</v>
      </c>
      <c r="Q110" s="161">
        <v>0</v>
      </c>
      <c r="R110" s="161">
        <f>Q110*H110</f>
        <v>0</v>
      </c>
      <c r="S110" s="161">
        <v>0</v>
      </c>
      <c r="T110" s="162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3" t="s">
        <v>143</v>
      </c>
      <c r="AT110" s="163" t="s">
        <v>138</v>
      </c>
      <c r="AU110" s="163" t="s">
        <v>88</v>
      </c>
      <c r="AY110" s="17" t="s">
        <v>136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17" t="s">
        <v>21</v>
      </c>
      <c r="BK110" s="164">
        <f>ROUND(I110*H110,2)</f>
        <v>0</v>
      </c>
      <c r="BL110" s="17" t="s">
        <v>143</v>
      </c>
      <c r="BM110" s="163" t="s">
        <v>487</v>
      </c>
    </row>
    <row r="111" spans="1:65" s="13" customFormat="1" ht="11.25">
      <c r="B111" s="165"/>
      <c r="D111" s="166" t="s">
        <v>145</v>
      </c>
      <c r="E111" s="167" t="s">
        <v>3</v>
      </c>
      <c r="F111" s="168" t="s">
        <v>488</v>
      </c>
      <c r="H111" s="169">
        <v>940</v>
      </c>
      <c r="I111" s="170"/>
      <c r="L111" s="165"/>
      <c r="M111" s="171"/>
      <c r="N111" s="172"/>
      <c r="O111" s="172"/>
      <c r="P111" s="172"/>
      <c r="Q111" s="172"/>
      <c r="R111" s="172"/>
      <c r="S111" s="172"/>
      <c r="T111" s="173"/>
      <c r="AT111" s="167" t="s">
        <v>145</v>
      </c>
      <c r="AU111" s="167" t="s">
        <v>88</v>
      </c>
      <c r="AV111" s="13" t="s">
        <v>88</v>
      </c>
      <c r="AW111" s="13" t="s">
        <v>38</v>
      </c>
      <c r="AX111" s="13" t="s">
        <v>78</v>
      </c>
      <c r="AY111" s="167" t="s">
        <v>136</v>
      </c>
    </row>
    <row r="112" spans="1:65" s="2" customFormat="1" ht="21.75" customHeight="1">
      <c r="A112" s="32"/>
      <c r="B112" s="151"/>
      <c r="C112" s="152" t="s">
        <v>205</v>
      </c>
      <c r="D112" s="152" t="s">
        <v>138</v>
      </c>
      <c r="E112" s="153" t="s">
        <v>489</v>
      </c>
      <c r="F112" s="154" t="s">
        <v>490</v>
      </c>
      <c r="G112" s="155" t="s">
        <v>141</v>
      </c>
      <c r="H112" s="156">
        <v>53</v>
      </c>
      <c r="I112" s="157"/>
      <c r="J112" s="158">
        <f>ROUND(I112*H112,2)</f>
        <v>0</v>
      </c>
      <c r="K112" s="154" t="s">
        <v>142</v>
      </c>
      <c r="L112" s="33"/>
      <c r="M112" s="159" t="s">
        <v>3</v>
      </c>
      <c r="N112" s="160" t="s">
        <v>49</v>
      </c>
      <c r="O112" s="53"/>
      <c r="P112" s="161">
        <f>O112*H112</f>
        <v>0</v>
      </c>
      <c r="Q112" s="161">
        <v>1.0000000000000001E-5</v>
      </c>
      <c r="R112" s="161">
        <f>Q112*H112</f>
        <v>5.3000000000000009E-4</v>
      </c>
      <c r="S112" s="161">
        <v>0</v>
      </c>
      <c r="T112" s="162">
        <f>S112*H112</f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3" t="s">
        <v>143</v>
      </c>
      <c r="AT112" s="163" t="s">
        <v>138</v>
      </c>
      <c r="AU112" s="163" t="s">
        <v>88</v>
      </c>
      <c r="AY112" s="17" t="s">
        <v>136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17" t="s">
        <v>21</v>
      </c>
      <c r="BK112" s="164">
        <f>ROUND(I112*H112,2)</f>
        <v>0</v>
      </c>
      <c r="BL112" s="17" t="s">
        <v>143</v>
      </c>
      <c r="BM112" s="163" t="s">
        <v>491</v>
      </c>
    </row>
    <row r="113" spans="1:65" s="2" customFormat="1" ht="33" customHeight="1">
      <c r="A113" s="32"/>
      <c r="B113" s="151"/>
      <c r="C113" s="152" t="s">
        <v>9</v>
      </c>
      <c r="D113" s="152" t="s">
        <v>138</v>
      </c>
      <c r="E113" s="153" t="s">
        <v>492</v>
      </c>
      <c r="F113" s="154" t="s">
        <v>493</v>
      </c>
      <c r="G113" s="155" t="s">
        <v>173</v>
      </c>
      <c r="H113" s="156">
        <v>35</v>
      </c>
      <c r="I113" s="157"/>
      <c r="J113" s="158">
        <f>ROUND(I113*H113,2)</f>
        <v>0</v>
      </c>
      <c r="K113" s="154" t="s">
        <v>142</v>
      </c>
      <c r="L113" s="33"/>
      <c r="M113" s="159" t="s">
        <v>3</v>
      </c>
      <c r="N113" s="160" t="s">
        <v>49</v>
      </c>
      <c r="O113" s="53"/>
      <c r="P113" s="161">
        <f>O113*H113</f>
        <v>0</v>
      </c>
      <c r="Q113" s="161">
        <v>9.0000000000000006E-5</v>
      </c>
      <c r="R113" s="161">
        <f>Q113*H113</f>
        <v>3.15E-3</v>
      </c>
      <c r="S113" s="161">
        <v>4.2000000000000003E-2</v>
      </c>
      <c r="T113" s="162">
        <f>S113*H113</f>
        <v>1.4700000000000002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3" t="s">
        <v>143</v>
      </c>
      <c r="AT113" s="163" t="s">
        <v>138</v>
      </c>
      <c r="AU113" s="163" t="s">
        <v>88</v>
      </c>
      <c r="AY113" s="17" t="s">
        <v>136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17" t="s">
        <v>21</v>
      </c>
      <c r="BK113" s="164">
        <f>ROUND(I113*H113,2)</f>
        <v>0</v>
      </c>
      <c r="BL113" s="17" t="s">
        <v>143</v>
      </c>
      <c r="BM113" s="163" t="s">
        <v>494</v>
      </c>
    </row>
    <row r="114" spans="1:65" s="2" customFormat="1" ht="21.75" customHeight="1">
      <c r="A114" s="32"/>
      <c r="B114" s="151"/>
      <c r="C114" s="152" t="s">
        <v>219</v>
      </c>
      <c r="D114" s="152" t="s">
        <v>138</v>
      </c>
      <c r="E114" s="153" t="s">
        <v>495</v>
      </c>
      <c r="F114" s="154" t="s">
        <v>496</v>
      </c>
      <c r="G114" s="155" t="s">
        <v>300</v>
      </c>
      <c r="H114" s="156">
        <v>3</v>
      </c>
      <c r="I114" s="157"/>
      <c r="J114" s="158">
        <f>ROUND(I114*H114,2)</f>
        <v>0</v>
      </c>
      <c r="K114" s="154" t="s">
        <v>142</v>
      </c>
      <c r="L114" s="33"/>
      <c r="M114" s="159" t="s">
        <v>3</v>
      </c>
      <c r="N114" s="160" t="s">
        <v>49</v>
      </c>
      <c r="O114" s="53"/>
      <c r="P114" s="161">
        <f>O114*H114</f>
        <v>0</v>
      </c>
      <c r="Q114" s="161">
        <v>0</v>
      </c>
      <c r="R114" s="161">
        <f>Q114*H114</f>
        <v>0</v>
      </c>
      <c r="S114" s="161">
        <v>8.2000000000000003E-2</v>
      </c>
      <c r="T114" s="162">
        <f>S114*H114</f>
        <v>0.246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3" t="s">
        <v>143</v>
      </c>
      <c r="AT114" s="163" t="s">
        <v>138</v>
      </c>
      <c r="AU114" s="163" t="s">
        <v>88</v>
      </c>
      <c r="AY114" s="17" t="s">
        <v>136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17" t="s">
        <v>21</v>
      </c>
      <c r="BK114" s="164">
        <f>ROUND(I114*H114,2)</f>
        <v>0</v>
      </c>
      <c r="BL114" s="17" t="s">
        <v>143</v>
      </c>
      <c r="BM114" s="163" t="s">
        <v>497</v>
      </c>
    </row>
    <row r="115" spans="1:65" s="13" customFormat="1" ht="11.25">
      <c r="B115" s="165"/>
      <c r="D115" s="166" t="s">
        <v>145</v>
      </c>
      <c r="E115" s="167" t="s">
        <v>3</v>
      </c>
      <c r="F115" s="168" t="s">
        <v>498</v>
      </c>
      <c r="H115" s="169">
        <v>3</v>
      </c>
      <c r="I115" s="170"/>
      <c r="L115" s="165"/>
      <c r="M115" s="171"/>
      <c r="N115" s="172"/>
      <c r="O115" s="172"/>
      <c r="P115" s="172"/>
      <c r="Q115" s="172"/>
      <c r="R115" s="172"/>
      <c r="S115" s="172"/>
      <c r="T115" s="173"/>
      <c r="AT115" s="167" t="s">
        <v>145</v>
      </c>
      <c r="AU115" s="167" t="s">
        <v>88</v>
      </c>
      <c r="AV115" s="13" t="s">
        <v>88</v>
      </c>
      <c r="AW115" s="13" t="s">
        <v>38</v>
      </c>
      <c r="AX115" s="13" t="s">
        <v>78</v>
      </c>
      <c r="AY115" s="167" t="s">
        <v>136</v>
      </c>
    </row>
    <row r="116" spans="1:65" s="2" customFormat="1" ht="16.5" customHeight="1">
      <c r="A116" s="32"/>
      <c r="B116" s="151"/>
      <c r="C116" s="152" t="s">
        <v>224</v>
      </c>
      <c r="D116" s="152" t="s">
        <v>138</v>
      </c>
      <c r="E116" s="153" t="s">
        <v>499</v>
      </c>
      <c r="F116" s="154" t="s">
        <v>500</v>
      </c>
      <c r="G116" s="155" t="s">
        <v>141</v>
      </c>
      <c r="H116" s="156">
        <v>30</v>
      </c>
      <c r="I116" s="157"/>
      <c r="J116" s="158">
        <f>ROUND(I116*H116,2)</f>
        <v>0</v>
      </c>
      <c r="K116" s="154" t="s">
        <v>142</v>
      </c>
      <c r="L116" s="33"/>
      <c r="M116" s="159" t="s">
        <v>3</v>
      </c>
      <c r="N116" s="160" t="s">
        <v>49</v>
      </c>
      <c r="O116" s="53"/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3" t="s">
        <v>143</v>
      </c>
      <c r="AT116" s="163" t="s">
        <v>138</v>
      </c>
      <c r="AU116" s="163" t="s">
        <v>88</v>
      </c>
      <c r="AY116" s="17" t="s">
        <v>136</v>
      </c>
      <c r="BE116" s="164">
        <f>IF(N116="základní",J116,0)</f>
        <v>0</v>
      </c>
      <c r="BF116" s="164">
        <f>IF(N116="snížená",J116,0)</f>
        <v>0</v>
      </c>
      <c r="BG116" s="164">
        <f>IF(N116="zákl. přenesená",J116,0)</f>
        <v>0</v>
      </c>
      <c r="BH116" s="164">
        <f>IF(N116="sníž. přenesená",J116,0)</f>
        <v>0</v>
      </c>
      <c r="BI116" s="164">
        <f>IF(N116="nulová",J116,0)</f>
        <v>0</v>
      </c>
      <c r="BJ116" s="17" t="s">
        <v>21</v>
      </c>
      <c r="BK116" s="164">
        <f>ROUND(I116*H116,2)</f>
        <v>0</v>
      </c>
      <c r="BL116" s="17" t="s">
        <v>143</v>
      </c>
      <c r="BM116" s="163" t="s">
        <v>501</v>
      </c>
    </row>
    <row r="117" spans="1:65" s="12" customFormat="1" ht="22.9" customHeight="1">
      <c r="B117" s="138"/>
      <c r="D117" s="139" t="s">
        <v>77</v>
      </c>
      <c r="E117" s="149" t="s">
        <v>429</v>
      </c>
      <c r="F117" s="149" t="s">
        <v>430</v>
      </c>
      <c r="I117" s="141"/>
      <c r="J117" s="150">
        <f>BK117</f>
        <v>0</v>
      </c>
      <c r="L117" s="138"/>
      <c r="M117" s="143"/>
      <c r="N117" s="144"/>
      <c r="O117" s="144"/>
      <c r="P117" s="145">
        <f>P118</f>
        <v>0</v>
      </c>
      <c r="Q117" s="144"/>
      <c r="R117" s="145">
        <f>R118</f>
        <v>0</v>
      </c>
      <c r="S117" s="144"/>
      <c r="T117" s="146">
        <f>T118</f>
        <v>0</v>
      </c>
      <c r="AR117" s="139" t="s">
        <v>21</v>
      </c>
      <c r="AT117" s="147" t="s">
        <v>77</v>
      </c>
      <c r="AU117" s="147" t="s">
        <v>21</v>
      </c>
      <c r="AY117" s="139" t="s">
        <v>136</v>
      </c>
      <c r="BK117" s="148">
        <f>BK118</f>
        <v>0</v>
      </c>
    </row>
    <row r="118" spans="1:65" s="2" customFormat="1" ht="21.75" customHeight="1">
      <c r="A118" s="32"/>
      <c r="B118" s="151"/>
      <c r="C118" s="152" t="s">
        <v>230</v>
      </c>
      <c r="D118" s="152" t="s">
        <v>138</v>
      </c>
      <c r="E118" s="153" t="s">
        <v>432</v>
      </c>
      <c r="F118" s="154" t="s">
        <v>433</v>
      </c>
      <c r="G118" s="155" t="s">
        <v>227</v>
      </c>
      <c r="H118" s="156">
        <v>2.101</v>
      </c>
      <c r="I118" s="157"/>
      <c r="J118" s="158">
        <f>ROUND(I118*H118,2)</f>
        <v>0</v>
      </c>
      <c r="K118" s="154" t="s">
        <v>142</v>
      </c>
      <c r="L118" s="33"/>
      <c r="M118" s="159" t="s">
        <v>3</v>
      </c>
      <c r="N118" s="160" t="s">
        <v>49</v>
      </c>
      <c r="O118" s="53"/>
      <c r="P118" s="161">
        <f>O118*H118</f>
        <v>0</v>
      </c>
      <c r="Q118" s="161">
        <v>0</v>
      </c>
      <c r="R118" s="161">
        <f>Q118*H118</f>
        <v>0</v>
      </c>
      <c r="S118" s="161">
        <v>0</v>
      </c>
      <c r="T118" s="16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3" t="s">
        <v>143</v>
      </c>
      <c r="AT118" s="163" t="s">
        <v>138</v>
      </c>
      <c r="AU118" s="163" t="s">
        <v>88</v>
      </c>
      <c r="AY118" s="17" t="s">
        <v>136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17" t="s">
        <v>21</v>
      </c>
      <c r="BK118" s="164">
        <f>ROUND(I118*H118,2)</f>
        <v>0</v>
      </c>
      <c r="BL118" s="17" t="s">
        <v>143</v>
      </c>
      <c r="BM118" s="163" t="s">
        <v>434</v>
      </c>
    </row>
    <row r="119" spans="1:65" s="12" customFormat="1" ht="25.9" customHeight="1">
      <c r="B119" s="138"/>
      <c r="D119" s="139" t="s">
        <v>77</v>
      </c>
      <c r="E119" s="140" t="s">
        <v>502</v>
      </c>
      <c r="F119" s="140" t="s">
        <v>503</v>
      </c>
      <c r="I119" s="141"/>
      <c r="J119" s="142">
        <f>BK119</f>
        <v>0</v>
      </c>
      <c r="L119" s="138"/>
      <c r="M119" s="143"/>
      <c r="N119" s="144"/>
      <c r="O119" s="144"/>
      <c r="P119" s="145">
        <f>P120</f>
        <v>0</v>
      </c>
      <c r="Q119" s="144"/>
      <c r="R119" s="145">
        <f>R120</f>
        <v>1.7078400000000001E-2</v>
      </c>
      <c r="S119" s="144"/>
      <c r="T119" s="146">
        <f>T120</f>
        <v>0</v>
      </c>
      <c r="AR119" s="139" t="s">
        <v>88</v>
      </c>
      <c r="AT119" s="147" t="s">
        <v>77</v>
      </c>
      <c r="AU119" s="147" t="s">
        <v>78</v>
      </c>
      <c r="AY119" s="139" t="s">
        <v>136</v>
      </c>
      <c r="BK119" s="148">
        <f>BK120</f>
        <v>0</v>
      </c>
    </row>
    <row r="120" spans="1:65" s="12" customFormat="1" ht="22.9" customHeight="1">
      <c r="B120" s="138"/>
      <c r="D120" s="139" t="s">
        <v>77</v>
      </c>
      <c r="E120" s="149" t="s">
        <v>504</v>
      </c>
      <c r="F120" s="149" t="s">
        <v>505</v>
      </c>
      <c r="I120" s="141"/>
      <c r="J120" s="150">
        <f>BK120</f>
        <v>0</v>
      </c>
      <c r="L120" s="138"/>
      <c r="M120" s="143"/>
      <c r="N120" s="144"/>
      <c r="O120" s="144"/>
      <c r="P120" s="145">
        <f>SUM(P121:P133)</f>
        <v>0</v>
      </c>
      <c r="Q120" s="144"/>
      <c r="R120" s="145">
        <f>SUM(R121:R133)</f>
        <v>1.7078400000000001E-2</v>
      </c>
      <c r="S120" s="144"/>
      <c r="T120" s="146">
        <f>SUM(T121:T133)</f>
        <v>0</v>
      </c>
      <c r="AR120" s="139" t="s">
        <v>88</v>
      </c>
      <c r="AT120" s="147" t="s">
        <v>77</v>
      </c>
      <c r="AU120" s="147" t="s">
        <v>21</v>
      </c>
      <c r="AY120" s="139" t="s">
        <v>136</v>
      </c>
      <c r="BK120" s="148">
        <f>SUM(BK121:BK133)</f>
        <v>0</v>
      </c>
    </row>
    <row r="121" spans="1:65" s="2" customFormat="1" ht="16.5" customHeight="1">
      <c r="A121" s="32"/>
      <c r="B121" s="151"/>
      <c r="C121" s="152" t="s">
        <v>235</v>
      </c>
      <c r="D121" s="152" t="s">
        <v>138</v>
      </c>
      <c r="E121" s="153" t="s">
        <v>506</v>
      </c>
      <c r="F121" s="154" t="s">
        <v>507</v>
      </c>
      <c r="G121" s="155" t="s">
        <v>141</v>
      </c>
      <c r="H121" s="156">
        <v>47.44</v>
      </c>
      <c r="I121" s="157"/>
      <c r="J121" s="158">
        <f>ROUND(I121*H121,2)</f>
        <v>0</v>
      </c>
      <c r="K121" s="154" t="s">
        <v>3</v>
      </c>
      <c r="L121" s="33"/>
      <c r="M121" s="159" t="s">
        <v>3</v>
      </c>
      <c r="N121" s="160" t="s">
        <v>49</v>
      </c>
      <c r="O121" s="53"/>
      <c r="P121" s="161">
        <f>O121*H121</f>
        <v>0</v>
      </c>
      <c r="Q121" s="161">
        <v>6.9999999999999994E-5</v>
      </c>
      <c r="R121" s="161">
        <f>Q121*H121</f>
        <v>3.3207999999999996E-3</v>
      </c>
      <c r="S121" s="161">
        <v>0</v>
      </c>
      <c r="T121" s="16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3" t="s">
        <v>219</v>
      </c>
      <c r="AT121" s="163" t="s">
        <v>138</v>
      </c>
      <c r="AU121" s="163" t="s">
        <v>88</v>
      </c>
      <c r="AY121" s="17" t="s">
        <v>136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17" t="s">
        <v>21</v>
      </c>
      <c r="BK121" s="164">
        <f>ROUND(I121*H121,2)</f>
        <v>0</v>
      </c>
      <c r="BL121" s="17" t="s">
        <v>219</v>
      </c>
      <c r="BM121" s="163" t="s">
        <v>508</v>
      </c>
    </row>
    <row r="122" spans="1:65" s="14" customFormat="1" ht="11.25">
      <c r="B122" s="174"/>
      <c r="D122" s="166" t="s">
        <v>145</v>
      </c>
      <c r="E122" s="175" t="s">
        <v>3</v>
      </c>
      <c r="F122" s="176" t="s">
        <v>509</v>
      </c>
      <c r="H122" s="175" t="s">
        <v>3</v>
      </c>
      <c r="I122" s="177"/>
      <c r="L122" s="174"/>
      <c r="M122" s="178"/>
      <c r="N122" s="179"/>
      <c r="O122" s="179"/>
      <c r="P122" s="179"/>
      <c r="Q122" s="179"/>
      <c r="R122" s="179"/>
      <c r="S122" s="179"/>
      <c r="T122" s="180"/>
      <c r="AT122" s="175" t="s">
        <v>145</v>
      </c>
      <c r="AU122" s="175" t="s">
        <v>88</v>
      </c>
      <c r="AV122" s="14" t="s">
        <v>21</v>
      </c>
      <c r="AW122" s="14" t="s">
        <v>38</v>
      </c>
      <c r="AX122" s="14" t="s">
        <v>78</v>
      </c>
      <c r="AY122" s="175" t="s">
        <v>136</v>
      </c>
    </row>
    <row r="123" spans="1:65" s="13" customFormat="1" ht="11.25">
      <c r="B123" s="165"/>
      <c r="D123" s="166" t="s">
        <v>145</v>
      </c>
      <c r="E123" s="167" t="s">
        <v>3</v>
      </c>
      <c r="F123" s="168" t="s">
        <v>510</v>
      </c>
      <c r="H123" s="169">
        <v>42</v>
      </c>
      <c r="I123" s="170"/>
      <c r="L123" s="165"/>
      <c r="M123" s="171"/>
      <c r="N123" s="172"/>
      <c r="O123" s="172"/>
      <c r="P123" s="172"/>
      <c r="Q123" s="172"/>
      <c r="R123" s="172"/>
      <c r="S123" s="172"/>
      <c r="T123" s="173"/>
      <c r="AT123" s="167" t="s">
        <v>145</v>
      </c>
      <c r="AU123" s="167" t="s">
        <v>88</v>
      </c>
      <c r="AV123" s="13" t="s">
        <v>88</v>
      </c>
      <c r="AW123" s="13" t="s">
        <v>38</v>
      </c>
      <c r="AX123" s="13" t="s">
        <v>78</v>
      </c>
      <c r="AY123" s="167" t="s">
        <v>136</v>
      </c>
    </row>
    <row r="124" spans="1:65" s="13" customFormat="1" ht="11.25">
      <c r="B124" s="165"/>
      <c r="D124" s="166" t="s">
        <v>145</v>
      </c>
      <c r="E124" s="167" t="s">
        <v>3</v>
      </c>
      <c r="F124" s="168" t="s">
        <v>511</v>
      </c>
      <c r="H124" s="169">
        <v>1.7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145</v>
      </c>
      <c r="AU124" s="167" t="s">
        <v>88</v>
      </c>
      <c r="AV124" s="13" t="s">
        <v>88</v>
      </c>
      <c r="AW124" s="13" t="s">
        <v>38</v>
      </c>
      <c r="AX124" s="13" t="s">
        <v>78</v>
      </c>
      <c r="AY124" s="167" t="s">
        <v>136</v>
      </c>
    </row>
    <row r="125" spans="1:65" s="13" customFormat="1" ht="11.25">
      <c r="B125" s="165"/>
      <c r="D125" s="166" t="s">
        <v>145</v>
      </c>
      <c r="E125" s="167" t="s">
        <v>3</v>
      </c>
      <c r="F125" s="168" t="s">
        <v>512</v>
      </c>
      <c r="H125" s="169">
        <v>3.74</v>
      </c>
      <c r="I125" s="170"/>
      <c r="L125" s="165"/>
      <c r="M125" s="171"/>
      <c r="N125" s="172"/>
      <c r="O125" s="172"/>
      <c r="P125" s="172"/>
      <c r="Q125" s="172"/>
      <c r="R125" s="172"/>
      <c r="S125" s="172"/>
      <c r="T125" s="173"/>
      <c r="AT125" s="167" t="s">
        <v>145</v>
      </c>
      <c r="AU125" s="167" t="s">
        <v>88</v>
      </c>
      <c r="AV125" s="13" t="s">
        <v>88</v>
      </c>
      <c r="AW125" s="13" t="s">
        <v>38</v>
      </c>
      <c r="AX125" s="13" t="s">
        <v>78</v>
      </c>
      <c r="AY125" s="167" t="s">
        <v>136</v>
      </c>
    </row>
    <row r="126" spans="1:65" s="2" customFormat="1" ht="16.5" customHeight="1">
      <c r="A126" s="32"/>
      <c r="B126" s="151"/>
      <c r="C126" s="152" t="s">
        <v>240</v>
      </c>
      <c r="D126" s="152" t="s">
        <v>138</v>
      </c>
      <c r="E126" s="153" t="s">
        <v>513</v>
      </c>
      <c r="F126" s="154" t="s">
        <v>514</v>
      </c>
      <c r="G126" s="155" t="s">
        <v>141</v>
      </c>
      <c r="H126" s="156">
        <v>47.44</v>
      </c>
      <c r="I126" s="157"/>
      <c r="J126" s="158">
        <f>ROUND(I126*H126,2)</f>
        <v>0</v>
      </c>
      <c r="K126" s="154" t="s">
        <v>3</v>
      </c>
      <c r="L126" s="33"/>
      <c r="M126" s="159" t="s">
        <v>3</v>
      </c>
      <c r="N126" s="160" t="s">
        <v>49</v>
      </c>
      <c r="O126" s="53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3" t="s">
        <v>219</v>
      </c>
      <c r="AT126" s="163" t="s">
        <v>138</v>
      </c>
      <c r="AU126" s="163" t="s">
        <v>88</v>
      </c>
      <c r="AY126" s="17" t="s">
        <v>136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7" t="s">
        <v>21</v>
      </c>
      <c r="BK126" s="164">
        <f>ROUND(I126*H126,2)</f>
        <v>0</v>
      </c>
      <c r="BL126" s="17" t="s">
        <v>219</v>
      </c>
      <c r="BM126" s="163" t="s">
        <v>515</v>
      </c>
    </row>
    <row r="127" spans="1:65" s="13" customFormat="1" ht="11.25">
      <c r="B127" s="165"/>
      <c r="D127" s="166" t="s">
        <v>145</v>
      </c>
      <c r="E127" s="167" t="s">
        <v>3</v>
      </c>
      <c r="F127" s="168" t="s">
        <v>516</v>
      </c>
      <c r="H127" s="169">
        <v>47.44</v>
      </c>
      <c r="I127" s="170"/>
      <c r="L127" s="165"/>
      <c r="M127" s="171"/>
      <c r="N127" s="172"/>
      <c r="O127" s="172"/>
      <c r="P127" s="172"/>
      <c r="Q127" s="172"/>
      <c r="R127" s="172"/>
      <c r="S127" s="172"/>
      <c r="T127" s="173"/>
      <c r="AT127" s="167" t="s">
        <v>145</v>
      </c>
      <c r="AU127" s="167" t="s">
        <v>88</v>
      </c>
      <c r="AV127" s="13" t="s">
        <v>88</v>
      </c>
      <c r="AW127" s="13" t="s">
        <v>38</v>
      </c>
      <c r="AX127" s="13" t="s">
        <v>78</v>
      </c>
      <c r="AY127" s="167" t="s">
        <v>136</v>
      </c>
    </row>
    <row r="128" spans="1:65" s="2" customFormat="1" ht="16.5" customHeight="1">
      <c r="A128" s="32"/>
      <c r="B128" s="151"/>
      <c r="C128" s="152" t="s">
        <v>8</v>
      </c>
      <c r="D128" s="152" t="s">
        <v>138</v>
      </c>
      <c r="E128" s="153" t="s">
        <v>517</v>
      </c>
      <c r="F128" s="154" t="s">
        <v>518</v>
      </c>
      <c r="G128" s="155" t="s">
        <v>141</v>
      </c>
      <c r="H128" s="156">
        <v>23.72</v>
      </c>
      <c r="I128" s="157"/>
      <c r="J128" s="158">
        <f>ROUND(I128*H128,2)</f>
        <v>0</v>
      </c>
      <c r="K128" s="154" t="s">
        <v>3</v>
      </c>
      <c r="L128" s="33"/>
      <c r="M128" s="159" t="s">
        <v>3</v>
      </c>
      <c r="N128" s="160" t="s">
        <v>49</v>
      </c>
      <c r="O128" s="53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3" t="s">
        <v>219</v>
      </c>
      <c r="AT128" s="163" t="s">
        <v>138</v>
      </c>
      <c r="AU128" s="163" t="s">
        <v>88</v>
      </c>
      <c r="AY128" s="17" t="s">
        <v>136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21</v>
      </c>
      <c r="BK128" s="164">
        <f>ROUND(I128*H128,2)</f>
        <v>0</v>
      </c>
      <c r="BL128" s="17" t="s">
        <v>219</v>
      </c>
      <c r="BM128" s="163" t="s">
        <v>519</v>
      </c>
    </row>
    <row r="129" spans="1:65" s="13" customFormat="1" ht="11.25">
      <c r="B129" s="165"/>
      <c r="D129" s="166" t="s">
        <v>145</v>
      </c>
      <c r="E129" s="167" t="s">
        <v>3</v>
      </c>
      <c r="F129" s="168" t="s">
        <v>520</v>
      </c>
      <c r="H129" s="169">
        <v>23.72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145</v>
      </c>
      <c r="AU129" s="167" t="s">
        <v>88</v>
      </c>
      <c r="AV129" s="13" t="s">
        <v>88</v>
      </c>
      <c r="AW129" s="13" t="s">
        <v>38</v>
      </c>
      <c r="AX129" s="13" t="s">
        <v>78</v>
      </c>
      <c r="AY129" s="167" t="s">
        <v>136</v>
      </c>
    </row>
    <row r="130" spans="1:65" s="2" customFormat="1" ht="16.5" customHeight="1">
      <c r="A130" s="32"/>
      <c r="B130" s="151"/>
      <c r="C130" s="152" t="s">
        <v>247</v>
      </c>
      <c r="D130" s="152" t="s">
        <v>138</v>
      </c>
      <c r="E130" s="153" t="s">
        <v>521</v>
      </c>
      <c r="F130" s="154" t="s">
        <v>522</v>
      </c>
      <c r="G130" s="155" t="s">
        <v>141</v>
      </c>
      <c r="H130" s="156">
        <v>47.44</v>
      </c>
      <c r="I130" s="157"/>
      <c r="J130" s="158">
        <f>ROUND(I130*H130,2)</f>
        <v>0</v>
      </c>
      <c r="K130" s="154" t="s">
        <v>3</v>
      </c>
      <c r="L130" s="33"/>
      <c r="M130" s="159" t="s">
        <v>3</v>
      </c>
      <c r="N130" s="160" t="s">
        <v>49</v>
      </c>
      <c r="O130" s="53"/>
      <c r="P130" s="161">
        <f>O130*H130</f>
        <v>0</v>
      </c>
      <c r="Q130" s="161">
        <v>1.7000000000000001E-4</v>
      </c>
      <c r="R130" s="161">
        <f>Q130*H130</f>
        <v>8.0648000000000004E-3</v>
      </c>
      <c r="S130" s="161">
        <v>0</v>
      </c>
      <c r="T130" s="16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3" t="s">
        <v>219</v>
      </c>
      <c r="AT130" s="163" t="s">
        <v>138</v>
      </c>
      <c r="AU130" s="163" t="s">
        <v>88</v>
      </c>
      <c r="AY130" s="17" t="s">
        <v>136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7" t="s">
        <v>21</v>
      </c>
      <c r="BK130" s="164">
        <f>ROUND(I130*H130,2)</f>
        <v>0</v>
      </c>
      <c r="BL130" s="17" t="s">
        <v>219</v>
      </c>
      <c r="BM130" s="163" t="s">
        <v>523</v>
      </c>
    </row>
    <row r="131" spans="1:65" s="13" customFormat="1" ht="11.25">
      <c r="B131" s="165"/>
      <c r="D131" s="166" t="s">
        <v>145</v>
      </c>
      <c r="E131" s="167" t="s">
        <v>3</v>
      </c>
      <c r="F131" s="168" t="s">
        <v>524</v>
      </c>
      <c r="H131" s="169">
        <v>47.44</v>
      </c>
      <c r="I131" s="170"/>
      <c r="L131" s="165"/>
      <c r="M131" s="171"/>
      <c r="N131" s="172"/>
      <c r="O131" s="172"/>
      <c r="P131" s="172"/>
      <c r="Q131" s="172"/>
      <c r="R131" s="172"/>
      <c r="S131" s="172"/>
      <c r="T131" s="173"/>
      <c r="AT131" s="167" t="s">
        <v>145</v>
      </c>
      <c r="AU131" s="167" t="s">
        <v>88</v>
      </c>
      <c r="AV131" s="13" t="s">
        <v>88</v>
      </c>
      <c r="AW131" s="13" t="s">
        <v>38</v>
      </c>
      <c r="AX131" s="13" t="s">
        <v>78</v>
      </c>
      <c r="AY131" s="167" t="s">
        <v>136</v>
      </c>
    </row>
    <row r="132" spans="1:65" s="2" customFormat="1" ht="16.5" customHeight="1">
      <c r="A132" s="32"/>
      <c r="B132" s="151"/>
      <c r="C132" s="152" t="s">
        <v>252</v>
      </c>
      <c r="D132" s="152" t="s">
        <v>138</v>
      </c>
      <c r="E132" s="153" t="s">
        <v>525</v>
      </c>
      <c r="F132" s="154" t="s">
        <v>526</v>
      </c>
      <c r="G132" s="155" t="s">
        <v>141</v>
      </c>
      <c r="H132" s="156">
        <v>47.44</v>
      </c>
      <c r="I132" s="157"/>
      <c r="J132" s="158">
        <f>ROUND(I132*H132,2)</f>
        <v>0</v>
      </c>
      <c r="K132" s="154" t="s">
        <v>3</v>
      </c>
      <c r="L132" s="33"/>
      <c r="M132" s="159" t="s">
        <v>3</v>
      </c>
      <c r="N132" s="160" t="s">
        <v>49</v>
      </c>
      <c r="O132" s="53"/>
      <c r="P132" s="161">
        <f>O132*H132</f>
        <v>0</v>
      </c>
      <c r="Q132" s="161">
        <v>1.2E-4</v>
      </c>
      <c r="R132" s="161">
        <f>Q132*H132</f>
        <v>5.6927999999999996E-3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219</v>
      </c>
      <c r="AT132" s="163" t="s">
        <v>138</v>
      </c>
      <c r="AU132" s="163" t="s">
        <v>88</v>
      </c>
      <c r="AY132" s="17" t="s">
        <v>136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17" t="s">
        <v>21</v>
      </c>
      <c r="BK132" s="164">
        <f>ROUND(I132*H132,2)</f>
        <v>0</v>
      </c>
      <c r="BL132" s="17" t="s">
        <v>219</v>
      </c>
      <c r="BM132" s="163" t="s">
        <v>527</v>
      </c>
    </row>
    <row r="133" spans="1:65" s="13" customFormat="1" ht="11.25">
      <c r="B133" s="165"/>
      <c r="D133" s="166" t="s">
        <v>145</v>
      </c>
      <c r="E133" s="167" t="s">
        <v>3</v>
      </c>
      <c r="F133" s="168" t="s">
        <v>524</v>
      </c>
      <c r="H133" s="169">
        <v>47.44</v>
      </c>
      <c r="I133" s="170"/>
      <c r="L133" s="165"/>
      <c r="M133" s="196"/>
      <c r="N133" s="197"/>
      <c r="O133" s="197"/>
      <c r="P133" s="197"/>
      <c r="Q133" s="197"/>
      <c r="R133" s="197"/>
      <c r="S133" s="197"/>
      <c r="T133" s="198"/>
      <c r="AT133" s="167" t="s">
        <v>145</v>
      </c>
      <c r="AU133" s="167" t="s">
        <v>88</v>
      </c>
      <c r="AV133" s="13" t="s">
        <v>88</v>
      </c>
      <c r="AW133" s="13" t="s">
        <v>38</v>
      </c>
      <c r="AX133" s="13" t="s">
        <v>78</v>
      </c>
      <c r="AY133" s="167" t="s">
        <v>136</v>
      </c>
    </row>
    <row r="134" spans="1:65" s="2" customFormat="1" ht="6.95" customHeight="1">
      <c r="A134" s="32"/>
      <c r="B134" s="42"/>
      <c r="C134" s="43"/>
      <c r="D134" s="43"/>
      <c r="E134" s="43"/>
      <c r="F134" s="43"/>
      <c r="G134" s="43"/>
      <c r="H134" s="43"/>
      <c r="I134" s="111"/>
      <c r="J134" s="43"/>
      <c r="K134" s="43"/>
      <c r="L134" s="33"/>
      <c r="M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</sheetData>
  <autoFilter ref="C83:K133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315" t="s">
        <v>6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104</v>
      </c>
      <c r="I4" s="88"/>
      <c r="L4" s="20"/>
      <c r="M4" s="90" t="s">
        <v>11</v>
      </c>
      <c r="AT4" s="17" t="s">
        <v>4</v>
      </c>
    </row>
    <row r="5" spans="1:46" s="1" customFormat="1" ht="6.95" customHeight="1">
      <c r="B5" s="20"/>
      <c r="I5" s="88"/>
      <c r="L5" s="20"/>
    </row>
    <row r="6" spans="1:46" s="1" customFormat="1" ht="12" customHeight="1">
      <c r="B6" s="20"/>
      <c r="D6" s="27" t="s">
        <v>16</v>
      </c>
      <c r="I6" s="88"/>
      <c r="L6" s="20"/>
    </row>
    <row r="7" spans="1:46" s="1" customFormat="1" ht="16.5" customHeight="1">
      <c r="B7" s="20"/>
      <c r="E7" s="316" t="str">
        <f>'Rekapitulace stavby'!K6</f>
        <v>Kutná Hora - Karlov - chodník pro pěší</v>
      </c>
      <c r="F7" s="317"/>
      <c r="G7" s="317"/>
      <c r="H7" s="317"/>
      <c r="I7" s="88"/>
      <c r="L7" s="20"/>
    </row>
    <row r="8" spans="1:46" s="2" customFormat="1" ht="12" customHeight="1">
      <c r="A8" s="32"/>
      <c r="B8" s="33"/>
      <c r="C8" s="32"/>
      <c r="D8" s="27" t="s">
        <v>105</v>
      </c>
      <c r="E8" s="32"/>
      <c r="F8" s="32"/>
      <c r="G8" s="32"/>
      <c r="H8" s="32"/>
      <c r="I8" s="91"/>
      <c r="J8" s="32"/>
      <c r="K8" s="32"/>
      <c r="L8" s="9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78" t="s">
        <v>528</v>
      </c>
      <c r="F9" s="318"/>
      <c r="G9" s="318"/>
      <c r="H9" s="318"/>
      <c r="I9" s="91"/>
      <c r="J9" s="32"/>
      <c r="K9" s="32"/>
      <c r="L9" s="9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1"/>
      <c r="J10" s="32"/>
      <c r="K10" s="32"/>
      <c r="L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96</v>
      </c>
      <c r="G11" s="32"/>
      <c r="H11" s="32"/>
      <c r="I11" s="93" t="s">
        <v>20</v>
      </c>
      <c r="J11" s="25" t="s">
        <v>3</v>
      </c>
      <c r="K11" s="32"/>
      <c r="L11" s="9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3" t="s">
        <v>24</v>
      </c>
      <c r="J12" s="50" t="str">
        <f>'Rekapitulace stavby'!AN8</f>
        <v>18. 5. 2020</v>
      </c>
      <c r="K12" s="32"/>
      <c r="L12" s="9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1"/>
      <c r="J13" s="32"/>
      <c r="K13" s="32"/>
      <c r="L13" s="9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3" t="s">
        <v>29</v>
      </c>
      <c r="J14" s="25" t="s">
        <v>30</v>
      </c>
      <c r="K14" s="32"/>
      <c r="L14" s="9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31</v>
      </c>
      <c r="F15" s="32"/>
      <c r="G15" s="32"/>
      <c r="H15" s="32"/>
      <c r="I15" s="93" t="s">
        <v>32</v>
      </c>
      <c r="J15" s="25" t="s">
        <v>3</v>
      </c>
      <c r="K15" s="32"/>
      <c r="L15" s="9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1"/>
      <c r="J16" s="32"/>
      <c r="K16" s="32"/>
      <c r="L16" s="9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33</v>
      </c>
      <c r="E17" s="32"/>
      <c r="F17" s="32"/>
      <c r="G17" s="32"/>
      <c r="H17" s="32"/>
      <c r="I17" s="93" t="s">
        <v>29</v>
      </c>
      <c r="J17" s="28" t="str">
        <f>'Rekapitulace stavby'!AN13</f>
        <v>Vyplň údaj</v>
      </c>
      <c r="K17" s="32"/>
      <c r="L17" s="9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19" t="str">
        <f>'Rekapitulace stavby'!E14</f>
        <v>Vyplň údaj</v>
      </c>
      <c r="F18" s="299"/>
      <c r="G18" s="299"/>
      <c r="H18" s="299"/>
      <c r="I18" s="93" t="s">
        <v>32</v>
      </c>
      <c r="J18" s="28" t="str">
        <f>'Rekapitulace stavby'!AN14</f>
        <v>Vyplň údaj</v>
      </c>
      <c r="K18" s="32"/>
      <c r="L18" s="9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1"/>
      <c r="J19" s="32"/>
      <c r="K19" s="32"/>
      <c r="L19" s="9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35</v>
      </c>
      <c r="E20" s="32"/>
      <c r="F20" s="32"/>
      <c r="G20" s="32"/>
      <c r="H20" s="32"/>
      <c r="I20" s="93" t="s">
        <v>29</v>
      </c>
      <c r="J20" s="25" t="s">
        <v>36</v>
      </c>
      <c r="K20" s="32"/>
      <c r="L20" s="9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37</v>
      </c>
      <c r="F21" s="32"/>
      <c r="G21" s="32"/>
      <c r="H21" s="32"/>
      <c r="I21" s="93" t="s">
        <v>32</v>
      </c>
      <c r="J21" s="25" t="s">
        <v>3</v>
      </c>
      <c r="K21" s="32"/>
      <c r="L21" s="9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1"/>
      <c r="J22" s="32"/>
      <c r="K22" s="32"/>
      <c r="L22" s="9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39</v>
      </c>
      <c r="E23" s="32"/>
      <c r="F23" s="32"/>
      <c r="G23" s="32"/>
      <c r="H23" s="32"/>
      <c r="I23" s="93" t="s">
        <v>29</v>
      </c>
      <c r="J23" s="25" t="s">
        <v>36</v>
      </c>
      <c r="K23" s="32"/>
      <c r="L23" s="9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93" t="s">
        <v>32</v>
      </c>
      <c r="J24" s="25" t="s">
        <v>3</v>
      </c>
      <c r="K24" s="32"/>
      <c r="L24" s="9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1"/>
      <c r="J25" s="32"/>
      <c r="K25" s="32"/>
      <c r="L25" s="9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42</v>
      </c>
      <c r="E26" s="32"/>
      <c r="F26" s="32"/>
      <c r="G26" s="32"/>
      <c r="H26" s="32"/>
      <c r="I26" s="91"/>
      <c r="J26" s="32"/>
      <c r="K26" s="32"/>
      <c r="L26" s="9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94"/>
      <c r="B27" s="95"/>
      <c r="C27" s="94"/>
      <c r="D27" s="94"/>
      <c r="E27" s="304" t="s">
        <v>108</v>
      </c>
      <c r="F27" s="304"/>
      <c r="G27" s="304"/>
      <c r="H27" s="30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1"/>
      <c r="J28" s="32"/>
      <c r="K28" s="32"/>
      <c r="L28" s="9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98"/>
      <c r="J29" s="61"/>
      <c r="K29" s="61"/>
      <c r="L29" s="9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44</v>
      </c>
      <c r="E30" s="32"/>
      <c r="F30" s="32"/>
      <c r="G30" s="32"/>
      <c r="H30" s="32"/>
      <c r="I30" s="91"/>
      <c r="J30" s="66">
        <f>ROUND(J87, 2)</f>
        <v>0</v>
      </c>
      <c r="K30" s="32"/>
      <c r="L30" s="9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98"/>
      <c r="J31" s="61"/>
      <c r="K31" s="61"/>
      <c r="L31" s="9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46</v>
      </c>
      <c r="G32" s="32"/>
      <c r="H32" s="32"/>
      <c r="I32" s="100" t="s">
        <v>45</v>
      </c>
      <c r="J32" s="36" t="s">
        <v>47</v>
      </c>
      <c r="K32" s="32"/>
      <c r="L32" s="9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48</v>
      </c>
      <c r="E33" s="27" t="s">
        <v>49</v>
      </c>
      <c r="F33" s="102">
        <f>ROUND((SUM(BE87:BE148)),  2)</f>
        <v>0</v>
      </c>
      <c r="G33" s="32"/>
      <c r="H33" s="32"/>
      <c r="I33" s="103">
        <v>0.21</v>
      </c>
      <c r="J33" s="102">
        <f>ROUND(((SUM(BE87:BE148))*I33),  2)</f>
        <v>0</v>
      </c>
      <c r="K33" s="32"/>
      <c r="L33" s="9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50</v>
      </c>
      <c r="F34" s="102">
        <f>ROUND((SUM(BF87:BF148)),  2)</f>
        <v>0</v>
      </c>
      <c r="G34" s="32"/>
      <c r="H34" s="32"/>
      <c r="I34" s="103">
        <v>0.15</v>
      </c>
      <c r="J34" s="102">
        <f>ROUND(((SUM(BF87:BF148))*I34),  2)</f>
        <v>0</v>
      </c>
      <c r="K34" s="32"/>
      <c r="L34" s="9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51</v>
      </c>
      <c r="F35" s="102">
        <f>ROUND((SUM(BG87:BG148)),  2)</f>
        <v>0</v>
      </c>
      <c r="G35" s="32"/>
      <c r="H35" s="32"/>
      <c r="I35" s="103">
        <v>0.21</v>
      </c>
      <c r="J35" s="102">
        <f>0</f>
        <v>0</v>
      </c>
      <c r="K35" s="32"/>
      <c r="L35" s="9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2">
        <f>ROUND((SUM(BH87:BH148)),  2)</f>
        <v>0</v>
      </c>
      <c r="G36" s="32"/>
      <c r="H36" s="32"/>
      <c r="I36" s="103">
        <v>0.15</v>
      </c>
      <c r="J36" s="102">
        <f>0</f>
        <v>0</v>
      </c>
      <c r="K36" s="32"/>
      <c r="L36" s="9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2">
        <f>ROUND((SUM(BI87:BI148)),  2)</f>
        <v>0</v>
      </c>
      <c r="G37" s="32"/>
      <c r="H37" s="32"/>
      <c r="I37" s="103">
        <v>0</v>
      </c>
      <c r="J37" s="102">
        <f>0</f>
        <v>0</v>
      </c>
      <c r="K37" s="32"/>
      <c r="L37" s="9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9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54</v>
      </c>
      <c r="E39" s="55"/>
      <c r="F39" s="55"/>
      <c r="G39" s="106" t="s">
        <v>55</v>
      </c>
      <c r="H39" s="107" t="s">
        <v>56</v>
      </c>
      <c r="I39" s="108"/>
      <c r="J39" s="109">
        <f>SUM(J30:J37)</f>
        <v>0</v>
      </c>
      <c r="K39" s="110"/>
      <c r="L39" s="9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111"/>
      <c r="J40" s="43"/>
      <c r="K40" s="43"/>
      <c r="L40" s="9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12"/>
      <c r="J44" s="45"/>
      <c r="K44" s="45"/>
      <c r="L44" s="9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109</v>
      </c>
      <c r="D45" s="32"/>
      <c r="E45" s="32"/>
      <c r="F45" s="32"/>
      <c r="G45" s="32"/>
      <c r="H45" s="32"/>
      <c r="I45" s="91"/>
      <c r="J45" s="32"/>
      <c r="K45" s="32"/>
      <c r="L45" s="9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91"/>
      <c r="J46" s="32"/>
      <c r="K46" s="32"/>
      <c r="L46" s="9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2"/>
      <c r="E47" s="32"/>
      <c r="F47" s="32"/>
      <c r="G47" s="32"/>
      <c r="H47" s="32"/>
      <c r="I47" s="91"/>
      <c r="J47" s="32"/>
      <c r="K47" s="32"/>
      <c r="L47" s="9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6" t="str">
        <f>E7</f>
        <v>Kutná Hora - Karlov - chodník pro pěší</v>
      </c>
      <c r="F48" s="317"/>
      <c r="G48" s="317"/>
      <c r="H48" s="317"/>
      <c r="I48" s="91"/>
      <c r="J48" s="32"/>
      <c r="K48" s="32"/>
      <c r="L48" s="9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105</v>
      </c>
      <c r="D49" s="32"/>
      <c r="E49" s="32"/>
      <c r="F49" s="32"/>
      <c r="G49" s="32"/>
      <c r="H49" s="32"/>
      <c r="I49" s="91"/>
      <c r="J49" s="32"/>
      <c r="K49" s="32"/>
      <c r="L49" s="9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78" t="str">
        <f>E9</f>
        <v>SO 201 - Opěrné zdi</v>
      </c>
      <c r="F50" s="318"/>
      <c r="G50" s="318"/>
      <c r="H50" s="318"/>
      <c r="I50" s="91"/>
      <c r="J50" s="32"/>
      <c r="K50" s="32"/>
      <c r="L50" s="9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91"/>
      <c r="J51" s="32"/>
      <c r="K51" s="32"/>
      <c r="L51" s="9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2"/>
      <c r="E52" s="32"/>
      <c r="F52" s="25" t="str">
        <f>F12</f>
        <v>k.ú. Kutná Hora (677 710)</v>
      </c>
      <c r="G52" s="32"/>
      <c r="H52" s="32"/>
      <c r="I52" s="93" t="s">
        <v>24</v>
      </c>
      <c r="J52" s="50" t="str">
        <f>IF(J12="","",J12)</f>
        <v>18. 5. 2020</v>
      </c>
      <c r="K52" s="32"/>
      <c r="L52" s="9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91"/>
      <c r="J53" s="32"/>
      <c r="K53" s="32"/>
      <c r="L53" s="9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28</v>
      </c>
      <c r="D54" s="32"/>
      <c r="E54" s="32"/>
      <c r="F54" s="25" t="str">
        <f>E15</f>
        <v>Město Kutná Hora, Havlíčkovo nám.552/1, Kutná Hora</v>
      </c>
      <c r="G54" s="32"/>
      <c r="H54" s="32"/>
      <c r="I54" s="93" t="s">
        <v>35</v>
      </c>
      <c r="J54" s="30" t="str">
        <f>E21</f>
        <v>MILOTA Kladno spol.s r.o.,Huťská 1557, Kladno</v>
      </c>
      <c r="K54" s="32"/>
      <c r="L54" s="9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>
      <c r="A55" s="32"/>
      <c r="B55" s="33"/>
      <c r="C55" s="27" t="s">
        <v>33</v>
      </c>
      <c r="D55" s="32"/>
      <c r="E55" s="32"/>
      <c r="F55" s="25" t="str">
        <f>IF(E18="","",E18)</f>
        <v>Vyplň údaj</v>
      </c>
      <c r="G55" s="32"/>
      <c r="H55" s="32"/>
      <c r="I55" s="93" t="s">
        <v>39</v>
      </c>
      <c r="J55" s="30" t="str">
        <f>E24</f>
        <v>MILOTA Kladno spol.s r.o.,Huťská 1557, Kladno</v>
      </c>
      <c r="K55" s="32"/>
      <c r="L55" s="9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91"/>
      <c r="J56" s="32"/>
      <c r="K56" s="32"/>
      <c r="L56" s="9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13" t="s">
        <v>110</v>
      </c>
      <c r="D57" s="104"/>
      <c r="E57" s="104"/>
      <c r="F57" s="104"/>
      <c r="G57" s="104"/>
      <c r="H57" s="104"/>
      <c r="I57" s="114"/>
      <c r="J57" s="115" t="s">
        <v>111</v>
      </c>
      <c r="K57" s="104"/>
      <c r="L57" s="9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91"/>
      <c r="J58" s="32"/>
      <c r="K58" s="32"/>
      <c r="L58" s="9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16" t="s">
        <v>76</v>
      </c>
      <c r="D59" s="32"/>
      <c r="E59" s="32"/>
      <c r="F59" s="32"/>
      <c r="G59" s="32"/>
      <c r="H59" s="32"/>
      <c r="I59" s="91"/>
      <c r="J59" s="66">
        <f>J87</f>
        <v>0</v>
      </c>
      <c r="K59" s="32"/>
      <c r="L59" s="9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112</v>
      </c>
    </row>
    <row r="60" spans="1:47" s="9" customFormat="1" ht="24.95" customHeight="1">
      <c r="B60" s="117"/>
      <c r="D60" s="118" t="s">
        <v>113</v>
      </c>
      <c r="E60" s="119"/>
      <c r="F60" s="119"/>
      <c r="G60" s="119"/>
      <c r="H60" s="119"/>
      <c r="I60" s="120"/>
      <c r="J60" s="121">
        <f>J88</f>
        <v>0</v>
      </c>
      <c r="L60" s="117"/>
    </row>
    <row r="61" spans="1:47" s="10" customFormat="1" ht="19.899999999999999" customHeight="1">
      <c r="B61" s="122"/>
      <c r="D61" s="123" t="s">
        <v>114</v>
      </c>
      <c r="E61" s="124"/>
      <c r="F61" s="124"/>
      <c r="G61" s="124"/>
      <c r="H61" s="124"/>
      <c r="I61" s="125"/>
      <c r="J61" s="126">
        <f>J89</f>
        <v>0</v>
      </c>
      <c r="L61" s="122"/>
    </row>
    <row r="62" spans="1:47" s="10" customFormat="1" ht="19.899999999999999" customHeight="1">
      <c r="B62" s="122"/>
      <c r="D62" s="123" t="s">
        <v>529</v>
      </c>
      <c r="E62" s="124"/>
      <c r="F62" s="124"/>
      <c r="G62" s="124"/>
      <c r="H62" s="124"/>
      <c r="I62" s="125"/>
      <c r="J62" s="126">
        <f>J105</f>
        <v>0</v>
      </c>
      <c r="L62" s="122"/>
    </row>
    <row r="63" spans="1:47" s="10" customFormat="1" ht="19.899999999999999" customHeight="1">
      <c r="B63" s="122"/>
      <c r="D63" s="123" t="s">
        <v>530</v>
      </c>
      <c r="E63" s="124"/>
      <c r="F63" s="124"/>
      <c r="G63" s="124"/>
      <c r="H63" s="124"/>
      <c r="I63" s="125"/>
      <c r="J63" s="126">
        <f>J110</f>
        <v>0</v>
      </c>
      <c r="L63" s="122"/>
    </row>
    <row r="64" spans="1:47" s="10" customFormat="1" ht="19.899999999999999" customHeight="1">
      <c r="B64" s="122"/>
      <c r="D64" s="123" t="s">
        <v>531</v>
      </c>
      <c r="E64" s="124"/>
      <c r="F64" s="124"/>
      <c r="G64" s="124"/>
      <c r="H64" s="124"/>
      <c r="I64" s="125"/>
      <c r="J64" s="126">
        <f>J131</f>
        <v>0</v>
      </c>
      <c r="L64" s="122"/>
    </row>
    <row r="65" spans="1:31" s="10" customFormat="1" ht="19.899999999999999" customHeight="1">
      <c r="B65" s="122"/>
      <c r="D65" s="123" t="s">
        <v>532</v>
      </c>
      <c r="E65" s="124"/>
      <c r="F65" s="124"/>
      <c r="G65" s="124"/>
      <c r="H65" s="124"/>
      <c r="I65" s="125"/>
      <c r="J65" s="126">
        <f>J138</f>
        <v>0</v>
      </c>
      <c r="L65" s="122"/>
    </row>
    <row r="66" spans="1:31" s="10" customFormat="1" ht="19.899999999999999" customHeight="1">
      <c r="B66" s="122"/>
      <c r="D66" s="123" t="s">
        <v>533</v>
      </c>
      <c r="E66" s="124"/>
      <c r="F66" s="124"/>
      <c r="G66" s="124"/>
      <c r="H66" s="124"/>
      <c r="I66" s="125"/>
      <c r="J66" s="126">
        <f>J143</f>
        <v>0</v>
      </c>
      <c r="L66" s="122"/>
    </row>
    <row r="67" spans="1:31" s="10" customFormat="1" ht="19.899999999999999" customHeight="1">
      <c r="B67" s="122"/>
      <c r="D67" s="123" t="s">
        <v>534</v>
      </c>
      <c r="E67" s="124"/>
      <c r="F67" s="124"/>
      <c r="G67" s="124"/>
      <c r="H67" s="124"/>
      <c r="I67" s="125"/>
      <c r="J67" s="126">
        <f>J145</f>
        <v>0</v>
      </c>
      <c r="L67" s="122"/>
    </row>
    <row r="68" spans="1:31" s="2" customFormat="1" ht="21.75" customHeight="1">
      <c r="A68" s="32"/>
      <c r="B68" s="33"/>
      <c r="C68" s="32"/>
      <c r="D68" s="32"/>
      <c r="E68" s="32"/>
      <c r="F68" s="32"/>
      <c r="G68" s="32"/>
      <c r="H68" s="32"/>
      <c r="I68" s="91"/>
      <c r="J68" s="32"/>
      <c r="K68" s="32"/>
      <c r="L68" s="9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42"/>
      <c r="C69" s="43"/>
      <c r="D69" s="43"/>
      <c r="E69" s="43"/>
      <c r="F69" s="43"/>
      <c r="G69" s="43"/>
      <c r="H69" s="43"/>
      <c r="I69" s="111"/>
      <c r="J69" s="43"/>
      <c r="K69" s="43"/>
      <c r="L69" s="9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5" customHeight="1">
      <c r="A73" s="32"/>
      <c r="B73" s="44"/>
      <c r="C73" s="45"/>
      <c r="D73" s="45"/>
      <c r="E73" s="45"/>
      <c r="F73" s="45"/>
      <c r="G73" s="45"/>
      <c r="H73" s="45"/>
      <c r="I73" s="112"/>
      <c r="J73" s="45"/>
      <c r="K73" s="45"/>
      <c r="L73" s="9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5" customHeight="1">
      <c r="A74" s="32"/>
      <c r="B74" s="33"/>
      <c r="C74" s="21" t="s">
        <v>121</v>
      </c>
      <c r="D74" s="32"/>
      <c r="E74" s="32"/>
      <c r="F74" s="32"/>
      <c r="G74" s="32"/>
      <c r="H74" s="32"/>
      <c r="I74" s="91"/>
      <c r="J74" s="32"/>
      <c r="K74" s="32"/>
      <c r="L74" s="9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>
      <c r="A75" s="32"/>
      <c r="B75" s="33"/>
      <c r="C75" s="32"/>
      <c r="D75" s="32"/>
      <c r="E75" s="32"/>
      <c r="F75" s="32"/>
      <c r="G75" s="32"/>
      <c r="H75" s="32"/>
      <c r="I75" s="91"/>
      <c r="J75" s="32"/>
      <c r="K75" s="32"/>
      <c r="L75" s="9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>
      <c r="A76" s="32"/>
      <c r="B76" s="33"/>
      <c r="C76" s="27" t="s">
        <v>16</v>
      </c>
      <c r="D76" s="32"/>
      <c r="E76" s="32"/>
      <c r="F76" s="32"/>
      <c r="G76" s="32"/>
      <c r="H76" s="32"/>
      <c r="I76" s="91"/>
      <c r="J76" s="32"/>
      <c r="K76" s="32"/>
      <c r="L76" s="9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>
      <c r="A77" s="32"/>
      <c r="B77" s="33"/>
      <c r="C77" s="32"/>
      <c r="D77" s="32"/>
      <c r="E77" s="316" t="str">
        <f>E7</f>
        <v>Kutná Hora - Karlov - chodník pro pěší</v>
      </c>
      <c r="F77" s="317"/>
      <c r="G77" s="317"/>
      <c r="H77" s="317"/>
      <c r="I77" s="91"/>
      <c r="J77" s="32"/>
      <c r="K77" s="32"/>
      <c r="L77" s="9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>
      <c r="A78" s="32"/>
      <c r="B78" s="33"/>
      <c r="C78" s="27" t="s">
        <v>105</v>
      </c>
      <c r="D78" s="32"/>
      <c r="E78" s="32"/>
      <c r="F78" s="32"/>
      <c r="G78" s="32"/>
      <c r="H78" s="32"/>
      <c r="I78" s="91"/>
      <c r="J78" s="32"/>
      <c r="K78" s="32"/>
      <c r="L78" s="9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>
      <c r="A79" s="32"/>
      <c r="B79" s="33"/>
      <c r="C79" s="32"/>
      <c r="D79" s="32"/>
      <c r="E79" s="278" t="str">
        <f>E9</f>
        <v>SO 201 - Opěrné zdi</v>
      </c>
      <c r="F79" s="318"/>
      <c r="G79" s="318"/>
      <c r="H79" s="318"/>
      <c r="I79" s="91"/>
      <c r="J79" s="32"/>
      <c r="K79" s="32"/>
      <c r="L79" s="9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6.95" customHeight="1">
      <c r="A80" s="32"/>
      <c r="B80" s="33"/>
      <c r="C80" s="32"/>
      <c r="D80" s="32"/>
      <c r="E80" s="32"/>
      <c r="F80" s="32"/>
      <c r="G80" s="32"/>
      <c r="H80" s="32"/>
      <c r="I80" s="91"/>
      <c r="J80" s="32"/>
      <c r="K80" s="32"/>
      <c r="L80" s="9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>
      <c r="A81" s="32"/>
      <c r="B81" s="33"/>
      <c r="C81" s="27" t="s">
        <v>22</v>
      </c>
      <c r="D81" s="32"/>
      <c r="E81" s="32"/>
      <c r="F81" s="25" t="str">
        <f>F12</f>
        <v>k.ú. Kutná Hora (677 710)</v>
      </c>
      <c r="G81" s="32"/>
      <c r="H81" s="32"/>
      <c r="I81" s="93" t="s">
        <v>24</v>
      </c>
      <c r="J81" s="50" t="str">
        <f>IF(J12="","",J12)</f>
        <v>18. 5. 2020</v>
      </c>
      <c r="K81" s="32"/>
      <c r="L81" s="9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>
      <c r="A82" s="32"/>
      <c r="B82" s="33"/>
      <c r="C82" s="32"/>
      <c r="D82" s="32"/>
      <c r="E82" s="32"/>
      <c r="F82" s="32"/>
      <c r="G82" s="32"/>
      <c r="H82" s="32"/>
      <c r="I82" s="91"/>
      <c r="J82" s="32"/>
      <c r="K82" s="32"/>
      <c r="L82" s="9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40.15" customHeight="1">
      <c r="A83" s="32"/>
      <c r="B83" s="33"/>
      <c r="C83" s="27" t="s">
        <v>28</v>
      </c>
      <c r="D83" s="32"/>
      <c r="E83" s="32"/>
      <c r="F83" s="25" t="str">
        <f>E15</f>
        <v>Město Kutná Hora, Havlíčkovo nám.552/1, Kutná Hora</v>
      </c>
      <c r="G83" s="32"/>
      <c r="H83" s="32"/>
      <c r="I83" s="93" t="s">
        <v>35</v>
      </c>
      <c r="J83" s="30" t="str">
        <f>E21</f>
        <v>MILOTA Kladno spol.s r.o.,Huťská 1557, Kladno</v>
      </c>
      <c r="K83" s="32"/>
      <c r="L83" s="9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>
      <c r="A84" s="32"/>
      <c r="B84" s="33"/>
      <c r="C84" s="27" t="s">
        <v>33</v>
      </c>
      <c r="D84" s="32"/>
      <c r="E84" s="32"/>
      <c r="F84" s="25" t="str">
        <f>IF(E18="","",E18)</f>
        <v>Vyplň údaj</v>
      </c>
      <c r="G84" s="32"/>
      <c r="H84" s="32"/>
      <c r="I84" s="93" t="s">
        <v>39</v>
      </c>
      <c r="J84" s="30" t="str">
        <f>E24</f>
        <v>MILOTA Kladno spol.s r.o.,Huťská 1557, Kladno</v>
      </c>
      <c r="K84" s="32"/>
      <c r="L84" s="9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0.35" customHeight="1">
      <c r="A85" s="32"/>
      <c r="B85" s="33"/>
      <c r="C85" s="32"/>
      <c r="D85" s="32"/>
      <c r="E85" s="32"/>
      <c r="F85" s="32"/>
      <c r="G85" s="32"/>
      <c r="H85" s="32"/>
      <c r="I85" s="91"/>
      <c r="J85" s="32"/>
      <c r="K85" s="32"/>
      <c r="L85" s="9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11" customFormat="1" ht="29.25" customHeight="1">
      <c r="A86" s="127"/>
      <c r="B86" s="128"/>
      <c r="C86" s="129" t="s">
        <v>122</v>
      </c>
      <c r="D86" s="130" t="s">
        <v>63</v>
      </c>
      <c r="E86" s="130" t="s">
        <v>59</v>
      </c>
      <c r="F86" s="130" t="s">
        <v>60</v>
      </c>
      <c r="G86" s="130" t="s">
        <v>123</v>
      </c>
      <c r="H86" s="130" t="s">
        <v>124</v>
      </c>
      <c r="I86" s="131" t="s">
        <v>125</v>
      </c>
      <c r="J86" s="130" t="s">
        <v>111</v>
      </c>
      <c r="K86" s="132" t="s">
        <v>126</v>
      </c>
      <c r="L86" s="133"/>
      <c r="M86" s="57" t="s">
        <v>3</v>
      </c>
      <c r="N86" s="58" t="s">
        <v>48</v>
      </c>
      <c r="O86" s="58" t="s">
        <v>127</v>
      </c>
      <c r="P86" s="58" t="s">
        <v>128</v>
      </c>
      <c r="Q86" s="58" t="s">
        <v>129</v>
      </c>
      <c r="R86" s="58" t="s">
        <v>130</v>
      </c>
      <c r="S86" s="58" t="s">
        <v>131</v>
      </c>
      <c r="T86" s="59" t="s">
        <v>132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65" s="2" customFormat="1" ht="22.9" customHeight="1">
      <c r="A87" s="32"/>
      <c r="B87" s="33"/>
      <c r="C87" s="64" t="s">
        <v>133</v>
      </c>
      <c r="D87" s="32"/>
      <c r="E87" s="32"/>
      <c r="F87" s="32"/>
      <c r="G87" s="32"/>
      <c r="H87" s="32"/>
      <c r="I87" s="91"/>
      <c r="J87" s="134">
        <f>BK87</f>
        <v>0</v>
      </c>
      <c r="K87" s="32"/>
      <c r="L87" s="33"/>
      <c r="M87" s="60"/>
      <c r="N87" s="51"/>
      <c r="O87" s="61"/>
      <c r="P87" s="135">
        <f>P88</f>
        <v>0</v>
      </c>
      <c r="Q87" s="61"/>
      <c r="R87" s="135">
        <f>R88</f>
        <v>34.953082469999998</v>
      </c>
      <c r="S87" s="61"/>
      <c r="T87" s="136">
        <f>T88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T87" s="17" t="s">
        <v>77</v>
      </c>
      <c r="AU87" s="17" t="s">
        <v>112</v>
      </c>
      <c r="BK87" s="137">
        <f>BK88</f>
        <v>0</v>
      </c>
    </row>
    <row r="88" spans="1:65" s="12" customFormat="1" ht="25.9" customHeight="1">
      <c r="B88" s="138"/>
      <c r="D88" s="139" t="s">
        <v>77</v>
      </c>
      <c r="E88" s="140" t="s">
        <v>134</v>
      </c>
      <c r="F88" s="140" t="s">
        <v>135</v>
      </c>
      <c r="I88" s="141"/>
      <c r="J88" s="142">
        <f>BK88</f>
        <v>0</v>
      </c>
      <c r="L88" s="138"/>
      <c r="M88" s="143"/>
      <c r="N88" s="144"/>
      <c r="O88" s="144"/>
      <c r="P88" s="145">
        <f>P89+P105+P110+P131+P138+P143+P145</f>
        <v>0</v>
      </c>
      <c r="Q88" s="144"/>
      <c r="R88" s="145">
        <f>R89+R105+R110+R131+R138+R143+R145</f>
        <v>34.953082469999998</v>
      </c>
      <c r="S88" s="144"/>
      <c r="T88" s="146">
        <f>T89+T105+T110+T131+T138+T143+T145</f>
        <v>0</v>
      </c>
      <c r="AR88" s="139" t="s">
        <v>21</v>
      </c>
      <c r="AT88" s="147" t="s">
        <v>77</v>
      </c>
      <c r="AU88" s="147" t="s">
        <v>78</v>
      </c>
      <c r="AY88" s="139" t="s">
        <v>136</v>
      </c>
      <c r="BK88" s="148">
        <f>BK89+BK105+BK110+BK131+BK138+BK143+BK145</f>
        <v>0</v>
      </c>
    </row>
    <row r="89" spans="1:65" s="12" customFormat="1" ht="22.9" customHeight="1">
      <c r="B89" s="138"/>
      <c r="D89" s="139" t="s">
        <v>77</v>
      </c>
      <c r="E89" s="149" t="s">
        <v>21</v>
      </c>
      <c r="F89" s="149" t="s">
        <v>137</v>
      </c>
      <c r="I89" s="141"/>
      <c r="J89" s="150">
        <f>BK89</f>
        <v>0</v>
      </c>
      <c r="L89" s="138"/>
      <c r="M89" s="143"/>
      <c r="N89" s="144"/>
      <c r="O89" s="144"/>
      <c r="P89" s="145">
        <f>SUM(P90:P104)</f>
        <v>0</v>
      </c>
      <c r="Q89" s="144"/>
      <c r="R89" s="145">
        <f>SUM(R90:R104)</f>
        <v>0</v>
      </c>
      <c r="S89" s="144"/>
      <c r="T89" s="146">
        <f>SUM(T90:T104)</f>
        <v>0</v>
      </c>
      <c r="AR89" s="139" t="s">
        <v>21</v>
      </c>
      <c r="AT89" s="147" t="s">
        <v>77</v>
      </c>
      <c r="AU89" s="147" t="s">
        <v>21</v>
      </c>
      <c r="AY89" s="139" t="s">
        <v>136</v>
      </c>
      <c r="BK89" s="148">
        <f>SUM(BK90:BK104)</f>
        <v>0</v>
      </c>
    </row>
    <row r="90" spans="1:65" s="2" customFormat="1" ht="21.75" customHeight="1">
      <c r="A90" s="32"/>
      <c r="B90" s="151"/>
      <c r="C90" s="152" t="s">
        <v>21</v>
      </c>
      <c r="D90" s="152" t="s">
        <v>138</v>
      </c>
      <c r="E90" s="153" t="s">
        <v>535</v>
      </c>
      <c r="F90" s="154" t="s">
        <v>536</v>
      </c>
      <c r="G90" s="155" t="s">
        <v>184</v>
      </c>
      <c r="H90" s="156">
        <v>169.2</v>
      </c>
      <c r="I90" s="157"/>
      <c r="J90" s="158">
        <f>ROUND(I90*H90,2)</f>
        <v>0</v>
      </c>
      <c r="K90" s="154" t="s">
        <v>142</v>
      </c>
      <c r="L90" s="33"/>
      <c r="M90" s="159" t="s">
        <v>3</v>
      </c>
      <c r="N90" s="160" t="s">
        <v>49</v>
      </c>
      <c r="O90" s="53"/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3" t="s">
        <v>143</v>
      </c>
      <c r="AT90" s="163" t="s">
        <v>138</v>
      </c>
      <c r="AU90" s="163" t="s">
        <v>88</v>
      </c>
      <c r="AY90" s="17" t="s">
        <v>136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17" t="s">
        <v>21</v>
      </c>
      <c r="BK90" s="164">
        <f>ROUND(I90*H90,2)</f>
        <v>0</v>
      </c>
      <c r="BL90" s="17" t="s">
        <v>143</v>
      </c>
      <c r="BM90" s="163" t="s">
        <v>88</v>
      </c>
    </row>
    <row r="91" spans="1:65" s="13" customFormat="1" ht="11.25">
      <c r="B91" s="165"/>
      <c r="D91" s="166" t="s">
        <v>145</v>
      </c>
      <c r="E91" s="167" t="s">
        <v>3</v>
      </c>
      <c r="F91" s="168" t="s">
        <v>537</v>
      </c>
      <c r="H91" s="169">
        <v>148.90199999999999</v>
      </c>
      <c r="I91" s="170"/>
      <c r="L91" s="165"/>
      <c r="M91" s="171"/>
      <c r="N91" s="172"/>
      <c r="O91" s="172"/>
      <c r="P91" s="172"/>
      <c r="Q91" s="172"/>
      <c r="R91" s="172"/>
      <c r="S91" s="172"/>
      <c r="T91" s="173"/>
      <c r="AT91" s="167" t="s">
        <v>145</v>
      </c>
      <c r="AU91" s="167" t="s">
        <v>88</v>
      </c>
      <c r="AV91" s="13" t="s">
        <v>88</v>
      </c>
      <c r="AW91" s="13" t="s">
        <v>38</v>
      </c>
      <c r="AX91" s="13" t="s">
        <v>78</v>
      </c>
      <c r="AY91" s="167" t="s">
        <v>136</v>
      </c>
    </row>
    <row r="92" spans="1:65" s="13" customFormat="1" ht="11.25">
      <c r="B92" s="165"/>
      <c r="D92" s="166" t="s">
        <v>145</v>
      </c>
      <c r="E92" s="167" t="s">
        <v>3</v>
      </c>
      <c r="F92" s="168" t="s">
        <v>538</v>
      </c>
      <c r="H92" s="169">
        <v>20.329000000000001</v>
      </c>
      <c r="I92" s="170"/>
      <c r="L92" s="165"/>
      <c r="M92" s="171"/>
      <c r="N92" s="172"/>
      <c r="O92" s="172"/>
      <c r="P92" s="172"/>
      <c r="Q92" s="172"/>
      <c r="R92" s="172"/>
      <c r="S92" s="172"/>
      <c r="T92" s="173"/>
      <c r="AT92" s="167" t="s">
        <v>145</v>
      </c>
      <c r="AU92" s="167" t="s">
        <v>88</v>
      </c>
      <c r="AV92" s="13" t="s">
        <v>88</v>
      </c>
      <c r="AW92" s="13" t="s">
        <v>38</v>
      </c>
      <c r="AX92" s="13" t="s">
        <v>78</v>
      </c>
      <c r="AY92" s="167" t="s">
        <v>136</v>
      </c>
    </row>
    <row r="93" spans="1:65" s="13" customFormat="1" ht="11.25">
      <c r="B93" s="165"/>
      <c r="D93" s="166" t="s">
        <v>145</v>
      </c>
      <c r="E93" s="167" t="s">
        <v>3</v>
      </c>
      <c r="F93" s="168" t="s">
        <v>539</v>
      </c>
      <c r="H93" s="169">
        <v>-3.1E-2</v>
      </c>
      <c r="I93" s="170"/>
      <c r="L93" s="165"/>
      <c r="M93" s="171"/>
      <c r="N93" s="172"/>
      <c r="O93" s="172"/>
      <c r="P93" s="172"/>
      <c r="Q93" s="172"/>
      <c r="R93" s="172"/>
      <c r="S93" s="172"/>
      <c r="T93" s="173"/>
      <c r="AT93" s="167" t="s">
        <v>145</v>
      </c>
      <c r="AU93" s="167" t="s">
        <v>88</v>
      </c>
      <c r="AV93" s="13" t="s">
        <v>88</v>
      </c>
      <c r="AW93" s="13" t="s">
        <v>38</v>
      </c>
      <c r="AX93" s="13" t="s">
        <v>78</v>
      </c>
      <c r="AY93" s="167" t="s">
        <v>136</v>
      </c>
    </row>
    <row r="94" spans="1:65" s="2" customFormat="1" ht="33" customHeight="1">
      <c r="A94" s="32"/>
      <c r="B94" s="151"/>
      <c r="C94" s="152" t="s">
        <v>88</v>
      </c>
      <c r="D94" s="152" t="s">
        <v>138</v>
      </c>
      <c r="E94" s="153" t="s">
        <v>540</v>
      </c>
      <c r="F94" s="154" t="s">
        <v>541</v>
      </c>
      <c r="G94" s="155" t="s">
        <v>184</v>
      </c>
      <c r="H94" s="156">
        <v>79.099999999999994</v>
      </c>
      <c r="I94" s="157"/>
      <c r="J94" s="158">
        <f>ROUND(I94*H94,2)</f>
        <v>0</v>
      </c>
      <c r="K94" s="154" t="s">
        <v>142</v>
      </c>
      <c r="L94" s="33"/>
      <c r="M94" s="159" t="s">
        <v>3</v>
      </c>
      <c r="N94" s="160" t="s">
        <v>49</v>
      </c>
      <c r="O94" s="53"/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3" t="s">
        <v>143</v>
      </c>
      <c r="AT94" s="163" t="s">
        <v>138</v>
      </c>
      <c r="AU94" s="163" t="s">
        <v>88</v>
      </c>
      <c r="AY94" s="17" t="s">
        <v>136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17" t="s">
        <v>21</v>
      </c>
      <c r="BK94" s="164">
        <f>ROUND(I94*H94,2)</f>
        <v>0</v>
      </c>
      <c r="BL94" s="17" t="s">
        <v>143</v>
      </c>
      <c r="BM94" s="163" t="s">
        <v>542</v>
      </c>
    </row>
    <row r="95" spans="1:65" s="13" customFormat="1" ht="11.25">
      <c r="B95" s="165"/>
      <c r="D95" s="166" t="s">
        <v>145</v>
      </c>
      <c r="E95" s="167" t="s">
        <v>3</v>
      </c>
      <c r="F95" s="168" t="s">
        <v>543</v>
      </c>
      <c r="H95" s="169">
        <v>40.088999999999999</v>
      </c>
      <c r="I95" s="170"/>
      <c r="L95" s="165"/>
      <c r="M95" s="171"/>
      <c r="N95" s="172"/>
      <c r="O95" s="172"/>
      <c r="P95" s="172"/>
      <c r="Q95" s="172"/>
      <c r="R95" s="172"/>
      <c r="S95" s="172"/>
      <c r="T95" s="173"/>
      <c r="AT95" s="167" t="s">
        <v>145</v>
      </c>
      <c r="AU95" s="167" t="s">
        <v>88</v>
      </c>
      <c r="AV95" s="13" t="s">
        <v>88</v>
      </c>
      <c r="AW95" s="13" t="s">
        <v>38</v>
      </c>
      <c r="AX95" s="13" t="s">
        <v>78</v>
      </c>
      <c r="AY95" s="167" t="s">
        <v>136</v>
      </c>
    </row>
    <row r="96" spans="1:65" s="13" customFormat="1" ht="11.25">
      <c r="B96" s="165"/>
      <c r="D96" s="166" t="s">
        <v>145</v>
      </c>
      <c r="E96" s="167" t="s">
        <v>3</v>
      </c>
      <c r="F96" s="168" t="s">
        <v>544</v>
      </c>
      <c r="H96" s="169">
        <v>27.202999999999999</v>
      </c>
      <c r="I96" s="170"/>
      <c r="L96" s="165"/>
      <c r="M96" s="171"/>
      <c r="N96" s="172"/>
      <c r="O96" s="172"/>
      <c r="P96" s="172"/>
      <c r="Q96" s="172"/>
      <c r="R96" s="172"/>
      <c r="S96" s="172"/>
      <c r="T96" s="173"/>
      <c r="AT96" s="167" t="s">
        <v>145</v>
      </c>
      <c r="AU96" s="167" t="s">
        <v>88</v>
      </c>
      <c r="AV96" s="13" t="s">
        <v>88</v>
      </c>
      <c r="AW96" s="13" t="s">
        <v>38</v>
      </c>
      <c r="AX96" s="13" t="s">
        <v>78</v>
      </c>
      <c r="AY96" s="167" t="s">
        <v>136</v>
      </c>
    </row>
    <row r="97" spans="1:65" s="13" customFormat="1" ht="11.25">
      <c r="B97" s="165"/>
      <c r="D97" s="166" t="s">
        <v>145</v>
      </c>
      <c r="E97" s="167" t="s">
        <v>3</v>
      </c>
      <c r="F97" s="168" t="s">
        <v>545</v>
      </c>
      <c r="H97" s="169">
        <v>5.4729999999999999</v>
      </c>
      <c r="I97" s="170"/>
      <c r="L97" s="165"/>
      <c r="M97" s="171"/>
      <c r="N97" s="172"/>
      <c r="O97" s="172"/>
      <c r="P97" s="172"/>
      <c r="Q97" s="172"/>
      <c r="R97" s="172"/>
      <c r="S97" s="172"/>
      <c r="T97" s="173"/>
      <c r="AT97" s="167" t="s">
        <v>145</v>
      </c>
      <c r="AU97" s="167" t="s">
        <v>88</v>
      </c>
      <c r="AV97" s="13" t="s">
        <v>88</v>
      </c>
      <c r="AW97" s="13" t="s">
        <v>38</v>
      </c>
      <c r="AX97" s="13" t="s">
        <v>78</v>
      </c>
      <c r="AY97" s="167" t="s">
        <v>136</v>
      </c>
    </row>
    <row r="98" spans="1:65" s="13" customFormat="1" ht="11.25">
      <c r="B98" s="165"/>
      <c r="D98" s="166" t="s">
        <v>145</v>
      </c>
      <c r="E98" s="167" t="s">
        <v>3</v>
      </c>
      <c r="F98" s="168" t="s">
        <v>546</v>
      </c>
      <c r="H98" s="169">
        <v>6.367</v>
      </c>
      <c r="I98" s="170"/>
      <c r="L98" s="165"/>
      <c r="M98" s="171"/>
      <c r="N98" s="172"/>
      <c r="O98" s="172"/>
      <c r="P98" s="172"/>
      <c r="Q98" s="172"/>
      <c r="R98" s="172"/>
      <c r="S98" s="172"/>
      <c r="T98" s="173"/>
      <c r="AT98" s="167" t="s">
        <v>145</v>
      </c>
      <c r="AU98" s="167" t="s">
        <v>88</v>
      </c>
      <c r="AV98" s="13" t="s">
        <v>88</v>
      </c>
      <c r="AW98" s="13" t="s">
        <v>38</v>
      </c>
      <c r="AX98" s="13" t="s">
        <v>78</v>
      </c>
      <c r="AY98" s="167" t="s">
        <v>136</v>
      </c>
    </row>
    <row r="99" spans="1:65" s="13" customFormat="1" ht="11.25">
      <c r="B99" s="165"/>
      <c r="D99" s="166" t="s">
        <v>145</v>
      </c>
      <c r="E99" s="167" t="s">
        <v>3</v>
      </c>
      <c r="F99" s="168" t="s">
        <v>547</v>
      </c>
      <c r="H99" s="169">
        <v>-3.2000000000000001E-2</v>
      </c>
      <c r="I99" s="170"/>
      <c r="L99" s="165"/>
      <c r="M99" s="171"/>
      <c r="N99" s="172"/>
      <c r="O99" s="172"/>
      <c r="P99" s="172"/>
      <c r="Q99" s="172"/>
      <c r="R99" s="172"/>
      <c r="S99" s="172"/>
      <c r="T99" s="173"/>
      <c r="AT99" s="167" t="s">
        <v>145</v>
      </c>
      <c r="AU99" s="167" t="s">
        <v>88</v>
      </c>
      <c r="AV99" s="13" t="s">
        <v>88</v>
      </c>
      <c r="AW99" s="13" t="s">
        <v>38</v>
      </c>
      <c r="AX99" s="13" t="s">
        <v>78</v>
      </c>
      <c r="AY99" s="167" t="s">
        <v>136</v>
      </c>
    </row>
    <row r="100" spans="1:65" s="2" customFormat="1" ht="21.75" customHeight="1">
      <c r="A100" s="32"/>
      <c r="B100" s="151"/>
      <c r="C100" s="152" t="s">
        <v>151</v>
      </c>
      <c r="D100" s="152" t="s">
        <v>138</v>
      </c>
      <c r="E100" s="153" t="s">
        <v>231</v>
      </c>
      <c r="F100" s="154" t="s">
        <v>232</v>
      </c>
      <c r="G100" s="155" t="s">
        <v>184</v>
      </c>
      <c r="H100" s="156">
        <v>79.099999999999994</v>
      </c>
      <c r="I100" s="157"/>
      <c r="J100" s="158">
        <f>ROUND(I100*H100,2)</f>
        <v>0</v>
      </c>
      <c r="K100" s="154" t="s">
        <v>142</v>
      </c>
      <c r="L100" s="33"/>
      <c r="M100" s="159" t="s">
        <v>3</v>
      </c>
      <c r="N100" s="160" t="s">
        <v>49</v>
      </c>
      <c r="O100" s="53"/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3" t="s">
        <v>143</v>
      </c>
      <c r="AT100" s="163" t="s">
        <v>138</v>
      </c>
      <c r="AU100" s="163" t="s">
        <v>88</v>
      </c>
      <c r="AY100" s="17" t="s">
        <v>136</v>
      </c>
      <c r="BE100" s="164">
        <f>IF(N100="základní",J100,0)</f>
        <v>0</v>
      </c>
      <c r="BF100" s="164">
        <f>IF(N100="snížená",J100,0)</f>
        <v>0</v>
      </c>
      <c r="BG100" s="164">
        <f>IF(N100="zákl. přenesená",J100,0)</f>
        <v>0</v>
      </c>
      <c r="BH100" s="164">
        <f>IF(N100="sníž. přenesená",J100,0)</f>
        <v>0</v>
      </c>
      <c r="BI100" s="164">
        <f>IF(N100="nulová",J100,0)</f>
        <v>0</v>
      </c>
      <c r="BJ100" s="17" t="s">
        <v>21</v>
      </c>
      <c r="BK100" s="164">
        <f>ROUND(I100*H100,2)</f>
        <v>0</v>
      </c>
      <c r="BL100" s="17" t="s">
        <v>143</v>
      </c>
      <c r="BM100" s="163" t="s">
        <v>176</v>
      </c>
    </row>
    <row r="101" spans="1:65" s="2" customFormat="1" ht="21.75" customHeight="1">
      <c r="A101" s="32"/>
      <c r="B101" s="151"/>
      <c r="C101" s="152" t="s">
        <v>143</v>
      </c>
      <c r="D101" s="152" t="s">
        <v>138</v>
      </c>
      <c r="E101" s="153" t="s">
        <v>548</v>
      </c>
      <c r="F101" s="154" t="s">
        <v>423</v>
      </c>
      <c r="G101" s="155" t="s">
        <v>227</v>
      </c>
      <c r="H101" s="156">
        <v>142.38</v>
      </c>
      <c r="I101" s="157"/>
      <c r="J101" s="158">
        <f>ROUND(I101*H101,2)</f>
        <v>0</v>
      </c>
      <c r="K101" s="154" t="s">
        <v>142</v>
      </c>
      <c r="L101" s="33"/>
      <c r="M101" s="159" t="s">
        <v>3</v>
      </c>
      <c r="N101" s="160" t="s">
        <v>49</v>
      </c>
      <c r="O101" s="53"/>
      <c r="P101" s="161">
        <f>O101*H101</f>
        <v>0</v>
      </c>
      <c r="Q101" s="161">
        <v>0</v>
      </c>
      <c r="R101" s="161">
        <f>Q101*H101</f>
        <v>0</v>
      </c>
      <c r="S101" s="161">
        <v>0</v>
      </c>
      <c r="T101" s="162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3" t="s">
        <v>143</v>
      </c>
      <c r="AT101" s="163" t="s">
        <v>138</v>
      </c>
      <c r="AU101" s="163" t="s">
        <v>88</v>
      </c>
      <c r="AY101" s="17" t="s">
        <v>136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17" t="s">
        <v>21</v>
      </c>
      <c r="BK101" s="164">
        <f>ROUND(I101*H101,2)</f>
        <v>0</v>
      </c>
      <c r="BL101" s="17" t="s">
        <v>143</v>
      </c>
      <c r="BM101" s="163" t="s">
        <v>26</v>
      </c>
    </row>
    <row r="102" spans="1:65" s="13" customFormat="1" ht="11.25">
      <c r="B102" s="165"/>
      <c r="D102" s="166" t="s">
        <v>145</v>
      </c>
      <c r="E102" s="167" t="s">
        <v>3</v>
      </c>
      <c r="F102" s="168" t="s">
        <v>549</v>
      </c>
      <c r="H102" s="169">
        <v>142.38</v>
      </c>
      <c r="I102" s="170"/>
      <c r="L102" s="165"/>
      <c r="M102" s="171"/>
      <c r="N102" s="172"/>
      <c r="O102" s="172"/>
      <c r="P102" s="172"/>
      <c r="Q102" s="172"/>
      <c r="R102" s="172"/>
      <c r="S102" s="172"/>
      <c r="T102" s="173"/>
      <c r="AT102" s="167" t="s">
        <v>145</v>
      </c>
      <c r="AU102" s="167" t="s">
        <v>88</v>
      </c>
      <c r="AV102" s="13" t="s">
        <v>88</v>
      </c>
      <c r="AW102" s="13" t="s">
        <v>38</v>
      </c>
      <c r="AX102" s="13" t="s">
        <v>78</v>
      </c>
      <c r="AY102" s="167" t="s">
        <v>136</v>
      </c>
    </row>
    <row r="103" spans="1:65" s="2" customFormat="1" ht="33" customHeight="1">
      <c r="A103" s="32"/>
      <c r="B103" s="151"/>
      <c r="C103" s="152" t="s">
        <v>160</v>
      </c>
      <c r="D103" s="152" t="s">
        <v>138</v>
      </c>
      <c r="E103" s="153" t="s">
        <v>550</v>
      </c>
      <c r="F103" s="154" t="s">
        <v>551</v>
      </c>
      <c r="G103" s="155" t="s">
        <v>184</v>
      </c>
      <c r="H103" s="156">
        <v>90.1</v>
      </c>
      <c r="I103" s="157"/>
      <c r="J103" s="158">
        <f>ROUND(I103*H103,2)</f>
        <v>0</v>
      </c>
      <c r="K103" s="154" t="s">
        <v>142</v>
      </c>
      <c r="L103" s="33"/>
      <c r="M103" s="159" t="s">
        <v>3</v>
      </c>
      <c r="N103" s="160" t="s">
        <v>49</v>
      </c>
      <c r="O103" s="53"/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3" t="s">
        <v>143</v>
      </c>
      <c r="AT103" s="163" t="s">
        <v>138</v>
      </c>
      <c r="AU103" s="163" t="s">
        <v>88</v>
      </c>
      <c r="AY103" s="17" t="s">
        <v>136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17" t="s">
        <v>21</v>
      </c>
      <c r="BK103" s="164">
        <f>ROUND(I103*H103,2)</f>
        <v>0</v>
      </c>
      <c r="BL103" s="17" t="s">
        <v>143</v>
      </c>
      <c r="BM103" s="163" t="s">
        <v>196</v>
      </c>
    </row>
    <row r="104" spans="1:65" s="13" customFormat="1" ht="11.25">
      <c r="B104" s="165"/>
      <c r="D104" s="166" t="s">
        <v>145</v>
      </c>
      <c r="E104" s="167" t="s">
        <v>3</v>
      </c>
      <c r="F104" s="168" t="s">
        <v>552</v>
      </c>
      <c r="H104" s="169">
        <v>90.1</v>
      </c>
      <c r="I104" s="170"/>
      <c r="L104" s="165"/>
      <c r="M104" s="171"/>
      <c r="N104" s="172"/>
      <c r="O104" s="172"/>
      <c r="P104" s="172"/>
      <c r="Q104" s="172"/>
      <c r="R104" s="172"/>
      <c r="S104" s="172"/>
      <c r="T104" s="173"/>
      <c r="AT104" s="167" t="s">
        <v>145</v>
      </c>
      <c r="AU104" s="167" t="s">
        <v>88</v>
      </c>
      <c r="AV104" s="13" t="s">
        <v>88</v>
      </c>
      <c r="AW104" s="13" t="s">
        <v>38</v>
      </c>
      <c r="AX104" s="13" t="s">
        <v>21</v>
      </c>
      <c r="AY104" s="167" t="s">
        <v>136</v>
      </c>
    </row>
    <row r="105" spans="1:65" s="12" customFormat="1" ht="22.9" customHeight="1">
      <c r="B105" s="138"/>
      <c r="D105" s="139" t="s">
        <v>77</v>
      </c>
      <c r="E105" s="149" t="s">
        <v>88</v>
      </c>
      <c r="F105" s="149" t="s">
        <v>553</v>
      </c>
      <c r="I105" s="141"/>
      <c r="J105" s="150">
        <f>BK105</f>
        <v>0</v>
      </c>
      <c r="L105" s="138"/>
      <c r="M105" s="143"/>
      <c r="N105" s="144"/>
      <c r="O105" s="144"/>
      <c r="P105" s="145">
        <f>SUM(P106:P109)</f>
        <v>0</v>
      </c>
      <c r="Q105" s="144"/>
      <c r="R105" s="145">
        <f>SUM(R106:R109)</f>
        <v>14.66621</v>
      </c>
      <c r="S105" s="144"/>
      <c r="T105" s="146">
        <f>SUM(T106:T109)</f>
        <v>0</v>
      </c>
      <c r="AR105" s="139" t="s">
        <v>21</v>
      </c>
      <c r="AT105" s="147" t="s">
        <v>77</v>
      </c>
      <c r="AU105" s="147" t="s">
        <v>21</v>
      </c>
      <c r="AY105" s="139" t="s">
        <v>136</v>
      </c>
      <c r="BK105" s="148">
        <f>SUM(BK106:BK109)</f>
        <v>0</v>
      </c>
    </row>
    <row r="106" spans="1:65" s="2" customFormat="1" ht="16.5" customHeight="1">
      <c r="A106" s="32"/>
      <c r="B106" s="151"/>
      <c r="C106" s="152" t="s">
        <v>165</v>
      </c>
      <c r="D106" s="152" t="s">
        <v>138</v>
      </c>
      <c r="E106" s="153" t="s">
        <v>554</v>
      </c>
      <c r="F106" s="154" t="s">
        <v>555</v>
      </c>
      <c r="G106" s="155" t="s">
        <v>184</v>
      </c>
      <c r="H106" s="156">
        <v>6.5</v>
      </c>
      <c r="I106" s="157"/>
      <c r="J106" s="158">
        <f>ROUND(I106*H106,2)</f>
        <v>0</v>
      </c>
      <c r="K106" s="154" t="s">
        <v>142</v>
      </c>
      <c r="L106" s="33"/>
      <c r="M106" s="159" t="s">
        <v>3</v>
      </c>
      <c r="N106" s="160" t="s">
        <v>49</v>
      </c>
      <c r="O106" s="53"/>
      <c r="P106" s="161">
        <f>O106*H106</f>
        <v>0</v>
      </c>
      <c r="Q106" s="161">
        <v>2.2563399999999998</v>
      </c>
      <c r="R106" s="161">
        <f>Q106*H106</f>
        <v>14.66621</v>
      </c>
      <c r="S106" s="161">
        <v>0</v>
      </c>
      <c r="T106" s="16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3" t="s">
        <v>143</v>
      </c>
      <c r="AT106" s="163" t="s">
        <v>138</v>
      </c>
      <c r="AU106" s="163" t="s">
        <v>88</v>
      </c>
      <c r="AY106" s="17" t="s">
        <v>136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17" t="s">
        <v>21</v>
      </c>
      <c r="BK106" s="164">
        <f>ROUND(I106*H106,2)</f>
        <v>0</v>
      </c>
      <c r="BL106" s="17" t="s">
        <v>143</v>
      </c>
      <c r="BM106" s="163" t="s">
        <v>205</v>
      </c>
    </row>
    <row r="107" spans="1:65" s="13" customFormat="1" ht="11.25">
      <c r="B107" s="165"/>
      <c r="D107" s="166" t="s">
        <v>145</v>
      </c>
      <c r="E107" s="167" t="s">
        <v>3</v>
      </c>
      <c r="F107" s="168" t="s">
        <v>556</v>
      </c>
      <c r="H107" s="169">
        <v>5.7270000000000003</v>
      </c>
      <c r="I107" s="170"/>
      <c r="L107" s="165"/>
      <c r="M107" s="171"/>
      <c r="N107" s="172"/>
      <c r="O107" s="172"/>
      <c r="P107" s="172"/>
      <c r="Q107" s="172"/>
      <c r="R107" s="172"/>
      <c r="S107" s="172"/>
      <c r="T107" s="173"/>
      <c r="AT107" s="167" t="s">
        <v>145</v>
      </c>
      <c r="AU107" s="167" t="s">
        <v>88</v>
      </c>
      <c r="AV107" s="13" t="s">
        <v>88</v>
      </c>
      <c r="AW107" s="13" t="s">
        <v>38</v>
      </c>
      <c r="AX107" s="13" t="s">
        <v>78</v>
      </c>
      <c r="AY107" s="167" t="s">
        <v>136</v>
      </c>
    </row>
    <row r="108" spans="1:65" s="13" customFormat="1" ht="11.25">
      <c r="B108" s="165"/>
      <c r="D108" s="166" t="s">
        <v>145</v>
      </c>
      <c r="E108" s="167" t="s">
        <v>3</v>
      </c>
      <c r="F108" s="168" t="s">
        <v>557</v>
      </c>
      <c r="H108" s="169">
        <v>0.78200000000000003</v>
      </c>
      <c r="I108" s="170"/>
      <c r="L108" s="165"/>
      <c r="M108" s="171"/>
      <c r="N108" s="172"/>
      <c r="O108" s="172"/>
      <c r="P108" s="172"/>
      <c r="Q108" s="172"/>
      <c r="R108" s="172"/>
      <c r="S108" s="172"/>
      <c r="T108" s="173"/>
      <c r="AT108" s="167" t="s">
        <v>145</v>
      </c>
      <c r="AU108" s="167" t="s">
        <v>88</v>
      </c>
      <c r="AV108" s="13" t="s">
        <v>88</v>
      </c>
      <c r="AW108" s="13" t="s">
        <v>38</v>
      </c>
      <c r="AX108" s="13" t="s">
        <v>78</v>
      </c>
      <c r="AY108" s="167" t="s">
        <v>136</v>
      </c>
    </row>
    <row r="109" spans="1:65" s="13" customFormat="1" ht="11.25">
      <c r="B109" s="165"/>
      <c r="D109" s="166" t="s">
        <v>145</v>
      </c>
      <c r="E109" s="167" t="s">
        <v>3</v>
      </c>
      <c r="F109" s="168" t="s">
        <v>558</v>
      </c>
      <c r="H109" s="169">
        <v>-8.9999999999999993E-3</v>
      </c>
      <c r="I109" s="170"/>
      <c r="L109" s="165"/>
      <c r="M109" s="171"/>
      <c r="N109" s="172"/>
      <c r="O109" s="172"/>
      <c r="P109" s="172"/>
      <c r="Q109" s="172"/>
      <c r="R109" s="172"/>
      <c r="S109" s="172"/>
      <c r="T109" s="173"/>
      <c r="AT109" s="167" t="s">
        <v>145</v>
      </c>
      <c r="AU109" s="167" t="s">
        <v>88</v>
      </c>
      <c r="AV109" s="13" t="s">
        <v>88</v>
      </c>
      <c r="AW109" s="13" t="s">
        <v>38</v>
      </c>
      <c r="AX109" s="13" t="s">
        <v>78</v>
      </c>
      <c r="AY109" s="167" t="s">
        <v>136</v>
      </c>
    </row>
    <row r="110" spans="1:65" s="12" customFormat="1" ht="22.9" customHeight="1">
      <c r="B110" s="138"/>
      <c r="D110" s="139" t="s">
        <v>77</v>
      </c>
      <c r="E110" s="149" t="s">
        <v>151</v>
      </c>
      <c r="F110" s="149" t="s">
        <v>559</v>
      </c>
      <c r="I110" s="141"/>
      <c r="J110" s="150">
        <f>BK110</f>
        <v>0</v>
      </c>
      <c r="L110" s="138"/>
      <c r="M110" s="143"/>
      <c r="N110" s="144"/>
      <c r="O110" s="144"/>
      <c r="P110" s="145">
        <f>SUM(P111:P130)</f>
        <v>0</v>
      </c>
      <c r="Q110" s="144"/>
      <c r="R110" s="145">
        <f>SUM(R111:R130)</f>
        <v>16.699286470000001</v>
      </c>
      <c r="S110" s="144"/>
      <c r="T110" s="146">
        <f>SUM(T111:T130)</f>
        <v>0</v>
      </c>
      <c r="AR110" s="139" t="s">
        <v>21</v>
      </c>
      <c r="AT110" s="147" t="s">
        <v>77</v>
      </c>
      <c r="AU110" s="147" t="s">
        <v>21</v>
      </c>
      <c r="AY110" s="139" t="s">
        <v>136</v>
      </c>
      <c r="BK110" s="148">
        <f>SUM(BK111:BK130)</f>
        <v>0</v>
      </c>
    </row>
    <row r="111" spans="1:65" s="2" customFormat="1" ht="16.5" customHeight="1">
      <c r="A111" s="32"/>
      <c r="B111" s="151"/>
      <c r="C111" s="152" t="s">
        <v>170</v>
      </c>
      <c r="D111" s="152" t="s">
        <v>138</v>
      </c>
      <c r="E111" s="153" t="s">
        <v>560</v>
      </c>
      <c r="F111" s="154" t="s">
        <v>561</v>
      </c>
      <c r="G111" s="155" t="s">
        <v>184</v>
      </c>
      <c r="H111" s="156">
        <v>108.1</v>
      </c>
      <c r="I111" s="157"/>
      <c r="J111" s="158">
        <f>ROUND(I111*H111,2)</f>
        <v>0</v>
      </c>
      <c r="K111" s="154" t="s">
        <v>142</v>
      </c>
      <c r="L111" s="33"/>
      <c r="M111" s="159" t="s">
        <v>3</v>
      </c>
      <c r="N111" s="160" t="s">
        <v>49</v>
      </c>
      <c r="O111" s="53"/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3" t="s">
        <v>143</v>
      </c>
      <c r="AT111" s="163" t="s">
        <v>138</v>
      </c>
      <c r="AU111" s="163" t="s">
        <v>88</v>
      </c>
      <c r="AY111" s="17" t="s">
        <v>136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17" t="s">
        <v>21</v>
      </c>
      <c r="BK111" s="164">
        <f>ROUND(I111*H111,2)</f>
        <v>0</v>
      </c>
      <c r="BL111" s="17" t="s">
        <v>143</v>
      </c>
      <c r="BM111" s="163" t="s">
        <v>219</v>
      </c>
    </row>
    <row r="112" spans="1:65" s="13" customFormat="1" ht="11.25">
      <c r="B112" s="165"/>
      <c r="D112" s="166" t="s">
        <v>145</v>
      </c>
      <c r="E112" s="167" t="s">
        <v>3</v>
      </c>
      <c r="F112" s="168" t="s">
        <v>562</v>
      </c>
      <c r="H112" s="169">
        <v>34.362000000000002</v>
      </c>
      <c r="I112" s="170"/>
      <c r="L112" s="165"/>
      <c r="M112" s="171"/>
      <c r="N112" s="172"/>
      <c r="O112" s="172"/>
      <c r="P112" s="172"/>
      <c r="Q112" s="172"/>
      <c r="R112" s="172"/>
      <c r="S112" s="172"/>
      <c r="T112" s="173"/>
      <c r="AT112" s="167" t="s">
        <v>145</v>
      </c>
      <c r="AU112" s="167" t="s">
        <v>88</v>
      </c>
      <c r="AV112" s="13" t="s">
        <v>88</v>
      </c>
      <c r="AW112" s="13" t="s">
        <v>38</v>
      </c>
      <c r="AX112" s="13" t="s">
        <v>78</v>
      </c>
      <c r="AY112" s="167" t="s">
        <v>136</v>
      </c>
    </row>
    <row r="113" spans="1:65" s="13" customFormat="1" ht="11.25">
      <c r="B113" s="165"/>
      <c r="D113" s="166" t="s">
        <v>145</v>
      </c>
      <c r="E113" s="167" t="s">
        <v>3</v>
      </c>
      <c r="F113" s="168" t="s">
        <v>563</v>
      </c>
      <c r="H113" s="169">
        <v>58.018000000000001</v>
      </c>
      <c r="I113" s="170"/>
      <c r="L113" s="165"/>
      <c r="M113" s="171"/>
      <c r="N113" s="172"/>
      <c r="O113" s="172"/>
      <c r="P113" s="172"/>
      <c r="Q113" s="172"/>
      <c r="R113" s="172"/>
      <c r="S113" s="172"/>
      <c r="T113" s="173"/>
      <c r="AT113" s="167" t="s">
        <v>145</v>
      </c>
      <c r="AU113" s="167" t="s">
        <v>88</v>
      </c>
      <c r="AV113" s="13" t="s">
        <v>88</v>
      </c>
      <c r="AW113" s="13" t="s">
        <v>38</v>
      </c>
      <c r="AX113" s="13" t="s">
        <v>78</v>
      </c>
      <c r="AY113" s="167" t="s">
        <v>136</v>
      </c>
    </row>
    <row r="114" spans="1:65" s="13" customFormat="1" ht="11.25">
      <c r="B114" s="165"/>
      <c r="D114" s="166" t="s">
        <v>145</v>
      </c>
      <c r="E114" s="167" t="s">
        <v>3</v>
      </c>
      <c r="F114" s="168" t="s">
        <v>564</v>
      </c>
      <c r="H114" s="169">
        <v>4.6909999999999998</v>
      </c>
      <c r="I114" s="170"/>
      <c r="L114" s="165"/>
      <c r="M114" s="171"/>
      <c r="N114" s="172"/>
      <c r="O114" s="172"/>
      <c r="P114" s="172"/>
      <c r="Q114" s="172"/>
      <c r="R114" s="172"/>
      <c r="S114" s="172"/>
      <c r="T114" s="173"/>
      <c r="AT114" s="167" t="s">
        <v>145</v>
      </c>
      <c r="AU114" s="167" t="s">
        <v>88</v>
      </c>
      <c r="AV114" s="13" t="s">
        <v>88</v>
      </c>
      <c r="AW114" s="13" t="s">
        <v>38</v>
      </c>
      <c r="AX114" s="13" t="s">
        <v>78</v>
      </c>
      <c r="AY114" s="167" t="s">
        <v>136</v>
      </c>
    </row>
    <row r="115" spans="1:65" s="13" customFormat="1" ht="11.25">
      <c r="B115" s="165"/>
      <c r="D115" s="166" t="s">
        <v>145</v>
      </c>
      <c r="E115" s="167" t="s">
        <v>3</v>
      </c>
      <c r="F115" s="168" t="s">
        <v>565</v>
      </c>
      <c r="H115" s="169">
        <v>11.058</v>
      </c>
      <c r="I115" s="170"/>
      <c r="L115" s="165"/>
      <c r="M115" s="171"/>
      <c r="N115" s="172"/>
      <c r="O115" s="172"/>
      <c r="P115" s="172"/>
      <c r="Q115" s="172"/>
      <c r="R115" s="172"/>
      <c r="S115" s="172"/>
      <c r="T115" s="173"/>
      <c r="AT115" s="167" t="s">
        <v>145</v>
      </c>
      <c r="AU115" s="167" t="s">
        <v>88</v>
      </c>
      <c r="AV115" s="13" t="s">
        <v>88</v>
      </c>
      <c r="AW115" s="13" t="s">
        <v>38</v>
      </c>
      <c r="AX115" s="13" t="s">
        <v>78</v>
      </c>
      <c r="AY115" s="167" t="s">
        <v>136</v>
      </c>
    </row>
    <row r="116" spans="1:65" s="13" customFormat="1" ht="11.25">
      <c r="B116" s="165"/>
      <c r="D116" s="166" t="s">
        <v>145</v>
      </c>
      <c r="E116" s="167" t="s">
        <v>3</v>
      </c>
      <c r="F116" s="168" t="s">
        <v>566</v>
      </c>
      <c r="H116" s="169">
        <v>-2.9000000000000001E-2</v>
      </c>
      <c r="I116" s="170"/>
      <c r="L116" s="165"/>
      <c r="M116" s="171"/>
      <c r="N116" s="172"/>
      <c r="O116" s="172"/>
      <c r="P116" s="172"/>
      <c r="Q116" s="172"/>
      <c r="R116" s="172"/>
      <c r="S116" s="172"/>
      <c r="T116" s="173"/>
      <c r="AT116" s="167" t="s">
        <v>145</v>
      </c>
      <c r="AU116" s="167" t="s">
        <v>88</v>
      </c>
      <c r="AV116" s="13" t="s">
        <v>88</v>
      </c>
      <c r="AW116" s="13" t="s">
        <v>38</v>
      </c>
      <c r="AX116" s="13" t="s">
        <v>78</v>
      </c>
      <c r="AY116" s="167" t="s">
        <v>136</v>
      </c>
    </row>
    <row r="117" spans="1:65" s="2" customFormat="1" ht="16.5" customHeight="1">
      <c r="A117" s="32"/>
      <c r="B117" s="151"/>
      <c r="C117" s="152" t="s">
        <v>176</v>
      </c>
      <c r="D117" s="152" t="s">
        <v>138</v>
      </c>
      <c r="E117" s="153" t="s">
        <v>567</v>
      </c>
      <c r="F117" s="154" t="s">
        <v>568</v>
      </c>
      <c r="G117" s="155" t="s">
        <v>141</v>
      </c>
      <c r="H117" s="156">
        <v>235.6</v>
      </c>
      <c r="I117" s="157"/>
      <c r="J117" s="158">
        <f>ROUND(I117*H117,2)</f>
        <v>0</v>
      </c>
      <c r="K117" s="154" t="s">
        <v>142</v>
      </c>
      <c r="L117" s="33"/>
      <c r="M117" s="159" t="s">
        <v>3</v>
      </c>
      <c r="N117" s="160" t="s">
        <v>49</v>
      </c>
      <c r="O117" s="53"/>
      <c r="P117" s="161">
        <f>O117*H117</f>
        <v>0</v>
      </c>
      <c r="Q117" s="161">
        <v>2.7499999999999998E-3</v>
      </c>
      <c r="R117" s="161">
        <f>Q117*H117</f>
        <v>0.64789999999999992</v>
      </c>
      <c r="S117" s="161">
        <v>0</v>
      </c>
      <c r="T117" s="162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3" t="s">
        <v>143</v>
      </c>
      <c r="AT117" s="163" t="s">
        <v>138</v>
      </c>
      <c r="AU117" s="163" t="s">
        <v>88</v>
      </c>
      <c r="AY117" s="17" t="s">
        <v>136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17" t="s">
        <v>21</v>
      </c>
      <c r="BK117" s="164">
        <f>ROUND(I117*H117,2)</f>
        <v>0</v>
      </c>
      <c r="BL117" s="17" t="s">
        <v>143</v>
      </c>
      <c r="BM117" s="163" t="s">
        <v>230</v>
      </c>
    </row>
    <row r="118" spans="1:65" s="13" customFormat="1" ht="11.25">
      <c r="B118" s="165"/>
      <c r="D118" s="166" t="s">
        <v>145</v>
      </c>
      <c r="E118" s="167" t="s">
        <v>3</v>
      </c>
      <c r="F118" s="168" t="s">
        <v>569</v>
      </c>
      <c r="H118" s="169">
        <v>190.9</v>
      </c>
      <c r="I118" s="170"/>
      <c r="L118" s="165"/>
      <c r="M118" s="171"/>
      <c r="N118" s="172"/>
      <c r="O118" s="172"/>
      <c r="P118" s="172"/>
      <c r="Q118" s="172"/>
      <c r="R118" s="172"/>
      <c r="S118" s="172"/>
      <c r="T118" s="173"/>
      <c r="AT118" s="167" t="s">
        <v>145</v>
      </c>
      <c r="AU118" s="167" t="s">
        <v>88</v>
      </c>
      <c r="AV118" s="13" t="s">
        <v>88</v>
      </c>
      <c r="AW118" s="13" t="s">
        <v>38</v>
      </c>
      <c r="AX118" s="13" t="s">
        <v>78</v>
      </c>
      <c r="AY118" s="167" t="s">
        <v>136</v>
      </c>
    </row>
    <row r="119" spans="1:65" s="13" customFormat="1" ht="11.25">
      <c r="B119" s="165"/>
      <c r="D119" s="166" t="s">
        <v>145</v>
      </c>
      <c r="E119" s="167" t="s">
        <v>3</v>
      </c>
      <c r="F119" s="168" t="s">
        <v>570</v>
      </c>
      <c r="H119" s="169">
        <v>44.68</v>
      </c>
      <c r="I119" s="170"/>
      <c r="L119" s="165"/>
      <c r="M119" s="171"/>
      <c r="N119" s="172"/>
      <c r="O119" s="172"/>
      <c r="P119" s="172"/>
      <c r="Q119" s="172"/>
      <c r="R119" s="172"/>
      <c r="S119" s="172"/>
      <c r="T119" s="173"/>
      <c r="AT119" s="167" t="s">
        <v>145</v>
      </c>
      <c r="AU119" s="167" t="s">
        <v>88</v>
      </c>
      <c r="AV119" s="13" t="s">
        <v>88</v>
      </c>
      <c r="AW119" s="13" t="s">
        <v>38</v>
      </c>
      <c r="AX119" s="13" t="s">
        <v>78</v>
      </c>
      <c r="AY119" s="167" t="s">
        <v>136</v>
      </c>
    </row>
    <row r="120" spans="1:65" s="13" customFormat="1" ht="11.25">
      <c r="B120" s="165"/>
      <c r="D120" s="166" t="s">
        <v>145</v>
      </c>
      <c r="E120" s="167" t="s">
        <v>3</v>
      </c>
      <c r="F120" s="168" t="s">
        <v>571</v>
      </c>
      <c r="H120" s="169">
        <v>0.02</v>
      </c>
      <c r="I120" s="170"/>
      <c r="L120" s="165"/>
      <c r="M120" s="171"/>
      <c r="N120" s="172"/>
      <c r="O120" s="172"/>
      <c r="P120" s="172"/>
      <c r="Q120" s="172"/>
      <c r="R120" s="172"/>
      <c r="S120" s="172"/>
      <c r="T120" s="173"/>
      <c r="AT120" s="167" t="s">
        <v>145</v>
      </c>
      <c r="AU120" s="167" t="s">
        <v>88</v>
      </c>
      <c r="AV120" s="13" t="s">
        <v>88</v>
      </c>
      <c r="AW120" s="13" t="s">
        <v>38</v>
      </c>
      <c r="AX120" s="13" t="s">
        <v>78</v>
      </c>
      <c r="AY120" s="167" t="s">
        <v>136</v>
      </c>
    </row>
    <row r="121" spans="1:65" s="2" customFormat="1" ht="16.5" customHeight="1">
      <c r="A121" s="32"/>
      <c r="B121" s="151"/>
      <c r="C121" s="152" t="s">
        <v>181</v>
      </c>
      <c r="D121" s="152" t="s">
        <v>138</v>
      </c>
      <c r="E121" s="153" t="s">
        <v>572</v>
      </c>
      <c r="F121" s="154" t="s">
        <v>573</v>
      </c>
      <c r="G121" s="155" t="s">
        <v>141</v>
      </c>
      <c r="H121" s="156">
        <v>235.6</v>
      </c>
      <c r="I121" s="157"/>
      <c r="J121" s="158">
        <f>ROUND(I121*H121,2)</f>
        <v>0</v>
      </c>
      <c r="K121" s="154" t="s">
        <v>142</v>
      </c>
      <c r="L121" s="33"/>
      <c r="M121" s="159" t="s">
        <v>3</v>
      </c>
      <c r="N121" s="160" t="s">
        <v>49</v>
      </c>
      <c r="O121" s="53"/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3" t="s">
        <v>143</v>
      </c>
      <c r="AT121" s="163" t="s">
        <v>138</v>
      </c>
      <c r="AU121" s="163" t="s">
        <v>88</v>
      </c>
      <c r="AY121" s="17" t="s">
        <v>136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17" t="s">
        <v>21</v>
      </c>
      <c r="BK121" s="164">
        <f>ROUND(I121*H121,2)</f>
        <v>0</v>
      </c>
      <c r="BL121" s="17" t="s">
        <v>143</v>
      </c>
      <c r="BM121" s="163" t="s">
        <v>240</v>
      </c>
    </row>
    <row r="122" spans="1:65" s="2" customFormat="1" ht="16.5" customHeight="1">
      <c r="A122" s="32"/>
      <c r="B122" s="151"/>
      <c r="C122" s="152" t="s">
        <v>26</v>
      </c>
      <c r="D122" s="152" t="s">
        <v>138</v>
      </c>
      <c r="E122" s="153" t="s">
        <v>567</v>
      </c>
      <c r="F122" s="154" t="s">
        <v>568</v>
      </c>
      <c r="G122" s="155" t="s">
        <v>141</v>
      </c>
      <c r="H122" s="156">
        <v>243.2</v>
      </c>
      <c r="I122" s="157"/>
      <c r="J122" s="158">
        <f>ROUND(I122*H122,2)</f>
        <v>0</v>
      </c>
      <c r="K122" s="154" t="s">
        <v>142</v>
      </c>
      <c r="L122" s="33"/>
      <c r="M122" s="159" t="s">
        <v>3</v>
      </c>
      <c r="N122" s="160" t="s">
        <v>49</v>
      </c>
      <c r="O122" s="53"/>
      <c r="P122" s="161">
        <f>O122*H122</f>
        <v>0</v>
      </c>
      <c r="Q122" s="161">
        <v>2.7499999999999998E-3</v>
      </c>
      <c r="R122" s="161">
        <f>Q122*H122</f>
        <v>0.66879999999999995</v>
      </c>
      <c r="S122" s="161">
        <v>0</v>
      </c>
      <c r="T122" s="16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3" t="s">
        <v>143</v>
      </c>
      <c r="AT122" s="163" t="s">
        <v>138</v>
      </c>
      <c r="AU122" s="163" t="s">
        <v>88</v>
      </c>
      <c r="AY122" s="17" t="s">
        <v>136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17" t="s">
        <v>21</v>
      </c>
      <c r="BK122" s="164">
        <f>ROUND(I122*H122,2)</f>
        <v>0</v>
      </c>
      <c r="BL122" s="17" t="s">
        <v>143</v>
      </c>
      <c r="BM122" s="163" t="s">
        <v>247</v>
      </c>
    </row>
    <row r="123" spans="1:65" s="13" customFormat="1" ht="11.25">
      <c r="B123" s="165"/>
      <c r="D123" s="166" t="s">
        <v>145</v>
      </c>
      <c r="E123" s="167" t="s">
        <v>3</v>
      </c>
      <c r="F123" s="168" t="s">
        <v>574</v>
      </c>
      <c r="H123" s="169">
        <v>209.70400000000001</v>
      </c>
      <c r="I123" s="170"/>
      <c r="L123" s="165"/>
      <c r="M123" s="171"/>
      <c r="N123" s="172"/>
      <c r="O123" s="172"/>
      <c r="P123" s="172"/>
      <c r="Q123" s="172"/>
      <c r="R123" s="172"/>
      <c r="S123" s="172"/>
      <c r="T123" s="173"/>
      <c r="AT123" s="167" t="s">
        <v>145</v>
      </c>
      <c r="AU123" s="167" t="s">
        <v>88</v>
      </c>
      <c r="AV123" s="13" t="s">
        <v>88</v>
      </c>
      <c r="AW123" s="13" t="s">
        <v>38</v>
      </c>
      <c r="AX123" s="13" t="s">
        <v>78</v>
      </c>
      <c r="AY123" s="167" t="s">
        <v>136</v>
      </c>
    </row>
    <row r="124" spans="1:65" s="13" customFormat="1" ht="11.25">
      <c r="B124" s="165"/>
      <c r="D124" s="166" t="s">
        <v>145</v>
      </c>
      <c r="E124" s="167" t="s">
        <v>3</v>
      </c>
      <c r="F124" s="168" t="s">
        <v>575</v>
      </c>
      <c r="H124" s="169">
        <v>33.51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145</v>
      </c>
      <c r="AU124" s="167" t="s">
        <v>88</v>
      </c>
      <c r="AV124" s="13" t="s">
        <v>88</v>
      </c>
      <c r="AW124" s="13" t="s">
        <v>38</v>
      </c>
      <c r="AX124" s="13" t="s">
        <v>78</v>
      </c>
      <c r="AY124" s="167" t="s">
        <v>136</v>
      </c>
    </row>
    <row r="125" spans="1:65" s="13" customFormat="1" ht="11.25">
      <c r="B125" s="165"/>
      <c r="D125" s="166" t="s">
        <v>145</v>
      </c>
      <c r="E125" s="167" t="s">
        <v>3</v>
      </c>
      <c r="F125" s="168" t="s">
        <v>576</v>
      </c>
      <c r="H125" s="169">
        <v>-1.4E-2</v>
      </c>
      <c r="I125" s="170"/>
      <c r="L125" s="165"/>
      <c r="M125" s="171"/>
      <c r="N125" s="172"/>
      <c r="O125" s="172"/>
      <c r="P125" s="172"/>
      <c r="Q125" s="172"/>
      <c r="R125" s="172"/>
      <c r="S125" s="172"/>
      <c r="T125" s="173"/>
      <c r="AT125" s="167" t="s">
        <v>145</v>
      </c>
      <c r="AU125" s="167" t="s">
        <v>88</v>
      </c>
      <c r="AV125" s="13" t="s">
        <v>88</v>
      </c>
      <c r="AW125" s="13" t="s">
        <v>38</v>
      </c>
      <c r="AX125" s="13" t="s">
        <v>78</v>
      </c>
      <c r="AY125" s="167" t="s">
        <v>136</v>
      </c>
    </row>
    <row r="126" spans="1:65" s="2" customFormat="1" ht="16.5" customHeight="1">
      <c r="A126" s="32"/>
      <c r="B126" s="151"/>
      <c r="C126" s="152" t="s">
        <v>191</v>
      </c>
      <c r="D126" s="152" t="s">
        <v>138</v>
      </c>
      <c r="E126" s="153" t="s">
        <v>577</v>
      </c>
      <c r="F126" s="154" t="s">
        <v>578</v>
      </c>
      <c r="G126" s="155" t="s">
        <v>141</v>
      </c>
      <c r="H126" s="156">
        <v>243.2</v>
      </c>
      <c r="I126" s="157"/>
      <c r="J126" s="158">
        <f>ROUND(I126*H126,2)</f>
        <v>0</v>
      </c>
      <c r="K126" s="154" t="s">
        <v>142</v>
      </c>
      <c r="L126" s="33"/>
      <c r="M126" s="159" t="s">
        <v>3</v>
      </c>
      <c r="N126" s="160" t="s">
        <v>49</v>
      </c>
      <c r="O126" s="53"/>
      <c r="P126" s="161">
        <f>O126*H126</f>
        <v>0</v>
      </c>
      <c r="Q126" s="161">
        <v>2.5000000000000001E-3</v>
      </c>
      <c r="R126" s="161">
        <f>Q126*H126</f>
        <v>0.60799999999999998</v>
      </c>
      <c r="S126" s="161">
        <v>0</v>
      </c>
      <c r="T126" s="16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3" t="s">
        <v>143</v>
      </c>
      <c r="AT126" s="163" t="s">
        <v>138</v>
      </c>
      <c r="AU126" s="163" t="s">
        <v>88</v>
      </c>
      <c r="AY126" s="17" t="s">
        <v>136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7" t="s">
        <v>21</v>
      </c>
      <c r="BK126" s="164">
        <f>ROUND(I126*H126,2)</f>
        <v>0</v>
      </c>
      <c r="BL126" s="17" t="s">
        <v>143</v>
      </c>
      <c r="BM126" s="163" t="s">
        <v>579</v>
      </c>
    </row>
    <row r="127" spans="1:65" s="2" customFormat="1" ht="16.5" customHeight="1">
      <c r="A127" s="32"/>
      <c r="B127" s="151"/>
      <c r="C127" s="152" t="s">
        <v>196</v>
      </c>
      <c r="D127" s="152" t="s">
        <v>138</v>
      </c>
      <c r="E127" s="153" t="s">
        <v>572</v>
      </c>
      <c r="F127" s="154" t="s">
        <v>573</v>
      </c>
      <c r="G127" s="155" t="s">
        <v>141</v>
      </c>
      <c r="H127" s="156">
        <v>243.2</v>
      </c>
      <c r="I127" s="157"/>
      <c r="J127" s="158">
        <f>ROUND(I127*H127,2)</f>
        <v>0</v>
      </c>
      <c r="K127" s="154" t="s">
        <v>142</v>
      </c>
      <c r="L127" s="33"/>
      <c r="M127" s="159" t="s">
        <v>3</v>
      </c>
      <c r="N127" s="160" t="s">
        <v>49</v>
      </c>
      <c r="O127" s="53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3" t="s">
        <v>143</v>
      </c>
      <c r="AT127" s="163" t="s">
        <v>138</v>
      </c>
      <c r="AU127" s="163" t="s">
        <v>88</v>
      </c>
      <c r="AY127" s="17" t="s">
        <v>136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17" t="s">
        <v>21</v>
      </c>
      <c r="BK127" s="164">
        <f>ROUND(I127*H127,2)</f>
        <v>0</v>
      </c>
      <c r="BL127" s="17" t="s">
        <v>143</v>
      </c>
      <c r="BM127" s="163" t="s">
        <v>258</v>
      </c>
    </row>
    <row r="128" spans="1:65" s="2" customFormat="1" ht="21.75" customHeight="1">
      <c r="A128" s="32"/>
      <c r="B128" s="151"/>
      <c r="C128" s="152" t="s">
        <v>200</v>
      </c>
      <c r="D128" s="152" t="s">
        <v>138</v>
      </c>
      <c r="E128" s="153" t="s">
        <v>580</v>
      </c>
      <c r="F128" s="154" t="s">
        <v>581</v>
      </c>
      <c r="G128" s="155" t="s">
        <v>227</v>
      </c>
      <c r="H128" s="156">
        <v>14.087</v>
      </c>
      <c r="I128" s="157"/>
      <c r="J128" s="158">
        <f>ROUND(I128*H128,2)</f>
        <v>0</v>
      </c>
      <c r="K128" s="154" t="s">
        <v>142</v>
      </c>
      <c r="L128" s="33"/>
      <c r="M128" s="159" t="s">
        <v>3</v>
      </c>
      <c r="N128" s="160" t="s">
        <v>49</v>
      </c>
      <c r="O128" s="53"/>
      <c r="P128" s="161">
        <f>O128*H128</f>
        <v>0</v>
      </c>
      <c r="Q128" s="161">
        <v>1.04881</v>
      </c>
      <c r="R128" s="161">
        <f>Q128*H128</f>
        <v>14.774586469999999</v>
      </c>
      <c r="S128" s="161">
        <v>0</v>
      </c>
      <c r="T128" s="16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3" t="s">
        <v>143</v>
      </c>
      <c r="AT128" s="163" t="s">
        <v>138</v>
      </c>
      <c r="AU128" s="163" t="s">
        <v>88</v>
      </c>
      <c r="AY128" s="17" t="s">
        <v>136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21</v>
      </c>
      <c r="BK128" s="164">
        <f>ROUND(I128*H128,2)</f>
        <v>0</v>
      </c>
      <c r="BL128" s="17" t="s">
        <v>143</v>
      </c>
      <c r="BM128" s="163" t="s">
        <v>268</v>
      </c>
    </row>
    <row r="129" spans="1:65" s="13" customFormat="1" ht="11.25">
      <c r="B129" s="165"/>
      <c r="D129" s="166" t="s">
        <v>145</v>
      </c>
      <c r="E129" s="167" t="s">
        <v>3</v>
      </c>
      <c r="F129" s="168" t="s">
        <v>582</v>
      </c>
      <c r="H129" s="169">
        <v>12.127000000000001</v>
      </c>
      <c r="I129" s="170"/>
      <c r="L129" s="165"/>
      <c r="M129" s="171"/>
      <c r="N129" s="172"/>
      <c r="O129" s="172"/>
      <c r="P129" s="172"/>
      <c r="Q129" s="172"/>
      <c r="R129" s="172"/>
      <c r="S129" s="172"/>
      <c r="T129" s="173"/>
      <c r="AT129" s="167" t="s">
        <v>145</v>
      </c>
      <c r="AU129" s="167" t="s">
        <v>88</v>
      </c>
      <c r="AV129" s="13" t="s">
        <v>88</v>
      </c>
      <c r="AW129" s="13" t="s">
        <v>38</v>
      </c>
      <c r="AX129" s="13" t="s">
        <v>78</v>
      </c>
      <c r="AY129" s="167" t="s">
        <v>136</v>
      </c>
    </row>
    <row r="130" spans="1:65" s="13" customFormat="1" ht="11.25">
      <c r="B130" s="165"/>
      <c r="D130" s="166" t="s">
        <v>145</v>
      </c>
      <c r="E130" s="167" t="s">
        <v>3</v>
      </c>
      <c r="F130" s="168" t="s">
        <v>583</v>
      </c>
      <c r="H130" s="169">
        <v>1.96</v>
      </c>
      <c r="I130" s="170"/>
      <c r="L130" s="165"/>
      <c r="M130" s="171"/>
      <c r="N130" s="172"/>
      <c r="O130" s="172"/>
      <c r="P130" s="172"/>
      <c r="Q130" s="172"/>
      <c r="R130" s="172"/>
      <c r="S130" s="172"/>
      <c r="T130" s="173"/>
      <c r="AT130" s="167" t="s">
        <v>145</v>
      </c>
      <c r="AU130" s="167" t="s">
        <v>88</v>
      </c>
      <c r="AV130" s="13" t="s">
        <v>88</v>
      </c>
      <c r="AW130" s="13" t="s">
        <v>38</v>
      </c>
      <c r="AX130" s="13" t="s">
        <v>78</v>
      </c>
      <c r="AY130" s="167" t="s">
        <v>136</v>
      </c>
    </row>
    <row r="131" spans="1:65" s="12" customFormat="1" ht="22.9" customHeight="1">
      <c r="B131" s="138"/>
      <c r="D131" s="139" t="s">
        <v>77</v>
      </c>
      <c r="E131" s="149" t="s">
        <v>584</v>
      </c>
      <c r="F131" s="149" t="s">
        <v>585</v>
      </c>
      <c r="I131" s="141"/>
      <c r="J131" s="150">
        <f>BK131</f>
        <v>0</v>
      </c>
      <c r="L131" s="138"/>
      <c r="M131" s="143"/>
      <c r="N131" s="144"/>
      <c r="O131" s="144"/>
      <c r="P131" s="145">
        <f>SUM(P132:P137)</f>
        <v>0</v>
      </c>
      <c r="Q131" s="144"/>
      <c r="R131" s="145">
        <f>SUM(R132:R137)</f>
        <v>1.3860000000000001E-3</v>
      </c>
      <c r="S131" s="144"/>
      <c r="T131" s="146">
        <f>SUM(T132:T137)</f>
        <v>0</v>
      </c>
      <c r="AR131" s="139" t="s">
        <v>21</v>
      </c>
      <c r="AT131" s="147" t="s">
        <v>77</v>
      </c>
      <c r="AU131" s="147" t="s">
        <v>21</v>
      </c>
      <c r="AY131" s="139" t="s">
        <v>136</v>
      </c>
      <c r="BK131" s="148">
        <f>SUM(BK132:BK137)</f>
        <v>0</v>
      </c>
    </row>
    <row r="132" spans="1:65" s="2" customFormat="1" ht="16.5" customHeight="1">
      <c r="A132" s="32"/>
      <c r="B132" s="151"/>
      <c r="C132" s="152" t="s">
        <v>205</v>
      </c>
      <c r="D132" s="152" t="s">
        <v>138</v>
      </c>
      <c r="E132" s="153" t="s">
        <v>586</v>
      </c>
      <c r="F132" s="154" t="s">
        <v>587</v>
      </c>
      <c r="G132" s="155" t="s">
        <v>141</v>
      </c>
      <c r="H132" s="156">
        <v>2.2000000000000002</v>
      </c>
      <c r="I132" s="157"/>
      <c r="J132" s="158">
        <f>ROUND(I132*H132,2)</f>
        <v>0</v>
      </c>
      <c r="K132" s="154" t="s">
        <v>142</v>
      </c>
      <c r="L132" s="33"/>
      <c r="M132" s="159" t="s">
        <v>3</v>
      </c>
      <c r="N132" s="160" t="s">
        <v>49</v>
      </c>
      <c r="O132" s="53"/>
      <c r="P132" s="161">
        <f>O132*H132</f>
        <v>0</v>
      </c>
      <c r="Q132" s="161">
        <v>6.3000000000000003E-4</v>
      </c>
      <c r="R132" s="161">
        <f>Q132*H132</f>
        <v>1.3860000000000001E-3</v>
      </c>
      <c r="S132" s="161">
        <v>0</v>
      </c>
      <c r="T132" s="16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3" t="s">
        <v>143</v>
      </c>
      <c r="AT132" s="163" t="s">
        <v>138</v>
      </c>
      <c r="AU132" s="163" t="s">
        <v>88</v>
      </c>
      <c r="AY132" s="17" t="s">
        <v>136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17" t="s">
        <v>21</v>
      </c>
      <c r="BK132" s="164">
        <f>ROUND(I132*H132,2)</f>
        <v>0</v>
      </c>
      <c r="BL132" s="17" t="s">
        <v>143</v>
      </c>
      <c r="BM132" s="163" t="s">
        <v>277</v>
      </c>
    </row>
    <row r="133" spans="1:65" s="13" customFormat="1" ht="11.25">
      <c r="B133" s="165"/>
      <c r="D133" s="166" t="s">
        <v>145</v>
      </c>
      <c r="E133" s="167" t="s">
        <v>3</v>
      </c>
      <c r="F133" s="168" t="s">
        <v>588</v>
      </c>
      <c r="H133" s="169">
        <v>2.1720000000000002</v>
      </c>
      <c r="I133" s="170"/>
      <c r="L133" s="165"/>
      <c r="M133" s="171"/>
      <c r="N133" s="172"/>
      <c r="O133" s="172"/>
      <c r="P133" s="172"/>
      <c r="Q133" s="172"/>
      <c r="R133" s="172"/>
      <c r="S133" s="172"/>
      <c r="T133" s="173"/>
      <c r="AT133" s="167" t="s">
        <v>145</v>
      </c>
      <c r="AU133" s="167" t="s">
        <v>88</v>
      </c>
      <c r="AV133" s="13" t="s">
        <v>88</v>
      </c>
      <c r="AW133" s="13" t="s">
        <v>38</v>
      </c>
      <c r="AX133" s="13" t="s">
        <v>78</v>
      </c>
      <c r="AY133" s="167" t="s">
        <v>136</v>
      </c>
    </row>
    <row r="134" spans="1:65" s="13" customFormat="1" ht="11.25">
      <c r="B134" s="165"/>
      <c r="D134" s="166" t="s">
        <v>145</v>
      </c>
      <c r="E134" s="167" t="s">
        <v>3</v>
      </c>
      <c r="F134" s="168" t="s">
        <v>589</v>
      </c>
      <c r="H134" s="169">
        <v>2.8000000000000001E-2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145</v>
      </c>
      <c r="AU134" s="167" t="s">
        <v>88</v>
      </c>
      <c r="AV134" s="13" t="s">
        <v>88</v>
      </c>
      <c r="AW134" s="13" t="s">
        <v>38</v>
      </c>
      <c r="AX134" s="13" t="s">
        <v>78</v>
      </c>
      <c r="AY134" s="167" t="s">
        <v>136</v>
      </c>
    </row>
    <row r="135" spans="1:65" s="2" customFormat="1" ht="16.5" customHeight="1">
      <c r="A135" s="32"/>
      <c r="B135" s="151"/>
      <c r="C135" s="152" t="s">
        <v>9</v>
      </c>
      <c r="D135" s="152" t="s">
        <v>138</v>
      </c>
      <c r="E135" s="153" t="s">
        <v>590</v>
      </c>
      <c r="F135" s="154" t="s">
        <v>591</v>
      </c>
      <c r="G135" s="155" t="s">
        <v>300</v>
      </c>
      <c r="H135" s="156">
        <v>39</v>
      </c>
      <c r="I135" s="157"/>
      <c r="J135" s="158">
        <f>ROUND(I135*H135,2)</f>
        <v>0</v>
      </c>
      <c r="K135" s="154" t="s">
        <v>3</v>
      </c>
      <c r="L135" s="33"/>
      <c r="M135" s="159" t="s">
        <v>3</v>
      </c>
      <c r="N135" s="160" t="s">
        <v>49</v>
      </c>
      <c r="O135" s="53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3" t="s">
        <v>143</v>
      </c>
      <c r="AT135" s="163" t="s">
        <v>138</v>
      </c>
      <c r="AU135" s="163" t="s">
        <v>88</v>
      </c>
      <c r="AY135" s="17" t="s">
        <v>136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17" t="s">
        <v>21</v>
      </c>
      <c r="BK135" s="164">
        <f>ROUND(I135*H135,2)</f>
        <v>0</v>
      </c>
      <c r="BL135" s="17" t="s">
        <v>143</v>
      </c>
      <c r="BM135" s="163" t="s">
        <v>286</v>
      </c>
    </row>
    <row r="136" spans="1:65" s="13" customFormat="1" ht="11.25">
      <c r="B136" s="165"/>
      <c r="D136" s="166" t="s">
        <v>145</v>
      </c>
      <c r="E136" s="167" t="s">
        <v>3</v>
      </c>
      <c r="F136" s="168" t="s">
        <v>592</v>
      </c>
      <c r="H136" s="169">
        <v>39.262999999999998</v>
      </c>
      <c r="I136" s="170"/>
      <c r="L136" s="165"/>
      <c r="M136" s="171"/>
      <c r="N136" s="172"/>
      <c r="O136" s="172"/>
      <c r="P136" s="172"/>
      <c r="Q136" s="172"/>
      <c r="R136" s="172"/>
      <c r="S136" s="172"/>
      <c r="T136" s="173"/>
      <c r="AT136" s="167" t="s">
        <v>145</v>
      </c>
      <c r="AU136" s="167" t="s">
        <v>88</v>
      </c>
      <c r="AV136" s="13" t="s">
        <v>88</v>
      </c>
      <c r="AW136" s="13" t="s">
        <v>38</v>
      </c>
      <c r="AX136" s="13" t="s">
        <v>78</v>
      </c>
      <c r="AY136" s="167" t="s">
        <v>136</v>
      </c>
    </row>
    <row r="137" spans="1:65" s="13" customFormat="1" ht="11.25">
      <c r="B137" s="165"/>
      <c r="D137" s="166" t="s">
        <v>145</v>
      </c>
      <c r="E137" s="167" t="s">
        <v>3</v>
      </c>
      <c r="F137" s="168" t="s">
        <v>593</v>
      </c>
      <c r="H137" s="169">
        <v>-0.26300000000000001</v>
      </c>
      <c r="I137" s="170"/>
      <c r="L137" s="165"/>
      <c r="M137" s="171"/>
      <c r="N137" s="172"/>
      <c r="O137" s="172"/>
      <c r="P137" s="172"/>
      <c r="Q137" s="172"/>
      <c r="R137" s="172"/>
      <c r="S137" s="172"/>
      <c r="T137" s="173"/>
      <c r="AT137" s="167" t="s">
        <v>145</v>
      </c>
      <c r="AU137" s="167" t="s">
        <v>88</v>
      </c>
      <c r="AV137" s="13" t="s">
        <v>88</v>
      </c>
      <c r="AW137" s="13" t="s">
        <v>38</v>
      </c>
      <c r="AX137" s="13" t="s">
        <v>78</v>
      </c>
      <c r="AY137" s="167" t="s">
        <v>136</v>
      </c>
    </row>
    <row r="138" spans="1:65" s="12" customFormat="1" ht="22.9" customHeight="1">
      <c r="B138" s="138"/>
      <c r="D138" s="139" t="s">
        <v>77</v>
      </c>
      <c r="E138" s="149" t="s">
        <v>594</v>
      </c>
      <c r="F138" s="149" t="s">
        <v>595</v>
      </c>
      <c r="I138" s="141"/>
      <c r="J138" s="150">
        <f>BK138</f>
        <v>0</v>
      </c>
      <c r="L138" s="138"/>
      <c r="M138" s="143"/>
      <c r="N138" s="144"/>
      <c r="O138" s="144"/>
      <c r="P138" s="145">
        <f>SUM(P139:P142)</f>
        <v>0</v>
      </c>
      <c r="Q138" s="144"/>
      <c r="R138" s="145">
        <f>SUM(R139:R142)</f>
        <v>1.5200000000000002E-2</v>
      </c>
      <c r="S138" s="144"/>
      <c r="T138" s="146">
        <f>SUM(T139:T142)</f>
        <v>0</v>
      </c>
      <c r="AR138" s="139" t="s">
        <v>21</v>
      </c>
      <c r="AT138" s="147" t="s">
        <v>77</v>
      </c>
      <c r="AU138" s="147" t="s">
        <v>21</v>
      </c>
      <c r="AY138" s="139" t="s">
        <v>136</v>
      </c>
      <c r="BK138" s="148">
        <f>SUM(BK139:BK142)</f>
        <v>0</v>
      </c>
    </row>
    <row r="139" spans="1:65" s="2" customFormat="1" ht="21.75" customHeight="1">
      <c r="A139" s="32"/>
      <c r="B139" s="151"/>
      <c r="C139" s="152" t="s">
        <v>219</v>
      </c>
      <c r="D139" s="152" t="s">
        <v>138</v>
      </c>
      <c r="E139" s="153" t="s">
        <v>596</v>
      </c>
      <c r="F139" s="154" t="s">
        <v>597</v>
      </c>
      <c r="G139" s="155" t="s">
        <v>300</v>
      </c>
      <c r="H139" s="156">
        <v>304</v>
      </c>
      <c r="I139" s="157"/>
      <c r="J139" s="158">
        <f>ROUND(I139*H139,2)</f>
        <v>0</v>
      </c>
      <c r="K139" s="154" t="s">
        <v>142</v>
      </c>
      <c r="L139" s="33"/>
      <c r="M139" s="159" t="s">
        <v>3</v>
      </c>
      <c r="N139" s="160" t="s">
        <v>49</v>
      </c>
      <c r="O139" s="53"/>
      <c r="P139" s="161">
        <f>O139*H139</f>
        <v>0</v>
      </c>
      <c r="Q139" s="161">
        <v>1.0000000000000001E-5</v>
      </c>
      <c r="R139" s="161">
        <f>Q139*H139</f>
        <v>3.0400000000000002E-3</v>
      </c>
      <c r="S139" s="161">
        <v>0</v>
      </c>
      <c r="T139" s="16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3" t="s">
        <v>143</v>
      </c>
      <c r="AT139" s="163" t="s">
        <v>138</v>
      </c>
      <c r="AU139" s="163" t="s">
        <v>88</v>
      </c>
      <c r="AY139" s="17" t="s">
        <v>136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7" t="s">
        <v>21</v>
      </c>
      <c r="BK139" s="164">
        <f>ROUND(I139*H139,2)</f>
        <v>0</v>
      </c>
      <c r="BL139" s="17" t="s">
        <v>143</v>
      </c>
      <c r="BM139" s="163" t="s">
        <v>297</v>
      </c>
    </row>
    <row r="140" spans="1:65" s="13" customFormat="1" ht="11.25">
      <c r="B140" s="165"/>
      <c r="D140" s="166" t="s">
        <v>145</v>
      </c>
      <c r="E140" s="167" t="s">
        <v>3</v>
      </c>
      <c r="F140" s="168" t="s">
        <v>598</v>
      </c>
      <c r="H140" s="169">
        <v>244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145</v>
      </c>
      <c r="AU140" s="167" t="s">
        <v>88</v>
      </c>
      <c r="AV140" s="13" t="s">
        <v>88</v>
      </c>
      <c r="AW140" s="13" t="s">
        <v>38</v>
      </c>
      <c r="AX140" s="13" t="s">
        <v>78</v>
      </c>
      <c r="AY140" s="167" t="s">
        <v>136</v>
      </c>
    </row>
    <row r="141" spans="1:65" s="13" customFormat="1" ht="11.25">
      <c r="B141" s="165"/>
      <c r="D141" s="166" t="s">
        <v>145</v>
      </c>
      <c r="E141" s="167" t="s">
        <v>3</v>
      </c>
      <c r="F141" s="168" t="s">
        <v>599</v>
      </c>
      <c r="H141" s="169">
        <v>60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145</v>
      </c>
      <c r="AU141" s="167" t="s">
        <v>88</v>
      </c>
      <c r="AV141" s="13" t="s">
        <v>88</v>
      </c>
      <c r="AW141" s="13" t="s">
        <v>38</v>
      </c>
      <c r="AX141" s="13" t="s">
        <v>78</v>
      </c>
      <c r="AY141" s="167" t="s">
        <v>136</v>
      </c>
    </row>
    <row r="142" spans="1:65" s="2" customFormat="1" ht="21.75" customHeight="1">
      <c r="A142" s="32"/>
      <c r="B142" s="151"/>
      <c r="C142" s="152" t="s">
        <v>224</v>
      </c>
      <c r="D142" s="152" t="s">
        <v>138</v>
      </c>
      <c r="E142" s="153" t="s">
        <v>600</v>
      </c>
      <c r="F142" s="154" t="s">
        <v>601</v>
      </c>
      <c r="G142" s="155" t="s">
        <v>300</v>
      </c>
      <c r="H142" s="156">
        <v>304</v>
      </c>
      <c r="I142" s="157"/>
      <c r="J142" s="158">
        <f>ROUND(I142*H142,2)</f>
        <v>0</v>
      </c>
      <c r="K142" s="154" t="s">
        <v>142</v>
      </c>
      <c r="L142" s="33"/>
      <c r="M142" s="159" t="s">
        <v>3</v>
      </c>
      <c r="N142" s="160" t="s">
        <v>49</v>
      </c>
      <c r="O142" s="53"/>
      <c r="P142" s="161">
        <f>O142*H142</f>
        <v>0</v>
      </c>
      <c r="Q142" s="161">
        <v>4.0000000000000003E-5</v>
      </c>
      <c r="R142" s="161">
        <f>Q142*H142</f>
        <v>1.2160000000000001E-2</v>
      </c>
      <c r="S142" s="161">
        <v>0</v>
      </c>
      <c r="T142" s="16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3" t="s">
        <v>143</v>
      </c>
      <c r="AT142" s="163" t="s">
        <v>138</v>
      </c>
      <c r="AU142" s="163" t="s">
        <v>88</v>
      </c>
      <c r="AY142" s="17" t="s">
        <v>136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7" t="s">
        <v>21</v>
      </c>
      <c r="BK142" s="164">
        <f>ROUND(I142*H142,2)</f>
        <v>0</v>
      </c>
      <c r="BL142" s="17" t="s">
        <v>143</v>
      </c>
      <c r="BM142" s="163" t="s">
        <v>602</v>
      </c>
    </row>
    <row r="143" spans="1:65" s="12" customFormat="1" ht="22.9" customHeight="1">
      <c r="B143" s="138"/>
      <c r="D143" s="139" t="s">
        <v>77</v>
      </c>
      <c r="E143" s="149" t="s">
        <v>603</v>
      </c>
      <c r="F143" s="149" t="s">
        <v>604</v>
      </c>
      <c r="I143" s="141"/>
      <c r="J143" s="150">
        <f>BK143</f>
        <v>0</v>
      </c>
      <c r="L143" s="138"/>
      <c r="M143" s="143"/>
      <c r="N143" s="144"/>
      <c r="O143" s="144"/>
      <c r="P143" s="145">
        <f>P144</f>
        <v>0</v>
      </c>
      <c r="Q143" s="144"/>
      <c r="R143" s="145">
        <f>R144</f>
        <v>0</v>
      </c>
      <c r="S143" s="144"/>
      <c r="T143" s="146">
        <f>T144</f>
        <v>0</v>
      </c>
      <c r="AR143" s="139" t="s">
        <v>21</v>
      </c>
      <c r="AT143" s="147" t="s">
        <v>77</v>
      </c>
      <c r="AU143" s="147" t="s">
        <v>21</v>
      </c>
      <c r="AY143" s="139" t="s">
        <v>136</v>
      </c>
      <c r="BK143" s="148">
        <f>BK144</f>
        <v>0</v>
      </c>
    </row>
    <row r="144" spans="1:65" s="2" customFormat="1" ht="21.75" customHeight="1">
      <c r="A144" s="32"/>
      <c r="B144" s="151"/>
      <c r="C144" s="152" t="s">
        <v>230</v>
      </c>
      <c r="D144" s="152" t="s">
        <v>138</v>
      </c>
      <c r="E144" s="153" t="s">
        <v>605</v>
      </c>
      <c r="F144" s="154" t="s">
        <v>606</v>
      </c>
      <c r="G144" s="155" t="s">
        <v>227</v>
      </c>
      <c r="H144" s="156">
        <v>31.382000000000001</v>
      </c>
      <c r="I144" s="157"/>
      <c r="J144" s="158">
        <f>ROUND(I144*H144,2)</f>
        <v>0</v>
      </c>
      <c r="K144" s="154" t="s">
        <v>142</v>
      </c>
      <c r="L144" s="33"/>
      <c r="M144" s="159" t="s">
        <v>3</v>
      </c>
      <c r="N144" s="160" t="s">
        <v>49</v>
      </c>
      <c r="O144" s="53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3" t="s">
        <v>143</v>
      </c>
      <c r="AT144" s="163" t="s">
        <v>138</v>
      </c>
      <c r="AU144" s="163" t="s">
        <v>88</v>
      </c>
      <c r="AY144" s="17" t="s">
        <v>136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7" t="s">
        <v>21</v>
      </c>
      <c r="BK144" s="164">
        <f>ROUND(I144*H144,2)</f>
        <v>0</v>
      </c>
      <c r="BL144" s="17" t="s">
        <v>143</v>
      </c>
      <c r="BM144" s="163" t="s">
        <v>307</v>
      </c>
    </row>
    <row r="145" spans="1:65" s="12" customFormat="1" ht="22.9" customHeight="1">
      <c r="B145" s="138"/>
      <c r="D145" s="139" t="s">
        <v>77</v>
      </c>
      <c r="E145" s="149" t="s">
        <v>607</v>
      </c>
      <c r="F145" s="149" t="s">
        <v>608</v>
      </c>
      <c r="I145" s="141"/>
      <c r="J145" s="150">
        <f>BK145</f>
        <v>0</v>
      </c>
      <c r="L145" s="138"/>
      <c r="M145" s="143"/>
      <c r="N145" s="144"/>
      <c r="O145" s="144"/>
      <c r="P145" s="145">
        <f>SUM(P146:P148)</f>
        <v>0</v>
      </c>
      <c r="Q145" s="144"/>
      <c r="R145" s="145">
        <f>SUM(R146:R148)</f>
        <v>3.5710000000000002</v>
      </c>
      <c r="S145" s="144"/>
      <c r="T145" s="146">
        <f>SUM(T146:T148)</f>
        <v>0</v>
      </c>
      <c r="AR145" s="139" t="s">
        <v>88</v>
      </c>
      <c r="AT145" s="147" t="s">
        <v>77</v>
      </c>
      <c r="AU145" s="147" t="s">
        <v>21</v>
      </c>
      <c r="AY145" s="139" t="s">
        <v>136</v>
      </c>
      <c r="BK145" s="148">
        <f>SUM(BK146:BK148)</f>
        <v>0</v>
      </c>
    </row>
    <row r="146" spans="1:65" s="2" customFormat="1" ht="21.75" customHeight="1">
      <c r="A146" s="32"/>
      <c r="B146" s="151"/>
      <c r="C146" s="152" t="s">
        <v>235</v>
      </c>
      <c r="D146" s="152" t="s">
        <v>138</v>
      </c>
      <c r="E146" s="153" t="s">
        <v>609</v>
      </c>
      <c r="F146" s="154" t="s">
        <v>610</v>
      </c>
      <c r="G146" s="155" t="s">
        <v>611</v>
      </c>
      <c r="H146" s="156">
        <v>3571</v>
      </c>
      <c r="I146" s="157"/>
      <c r="J146" s="158">
        <f>ROUND(I146*H146,2)</f>
        <v>0</v>
      </c>
      <c r="K146" s="154" t="s">
        <v>3</v>
      </c>
      <c r="L146" s="33"/>
      <c r="M146" s="159" t="s">
        <v>3</v>
      </c>
      <c r="N146" s="160" t="s">
        <v>49</v>
      </c>
      <c r="O146" s="53"/>
      <c r="P146" s="161">
        <f>O146*H146</f>
        <v>0</v>
      </c>
      <c r="Q146" s="161">
        <v>1E-3</v>
      </c>
      <c r="R146" s="161">
        <f>Q146*H146</f>
        <v>3.5710000000000002</v>
      </c>
      <c r="S146" s="161">
        <v>0</v>
      </c>
      <c r="T146" s="16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3" t="s">
        <v>219</v>
      </c>
      <c r="AT146" s="163" t="s">
        <v>138</v>
      </c>
      <c r="AU146" s="163" t="s">
        <v>88</v>
      </c>
      <c r="AY146" s="17" t="s">
        <v>136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7" t="s">
        <v>21</v>
      </c>
      <c r="BK146" s="164">
        <f>ROUND(I146*H146,2)</f>
        <v>0</v>
      </c>
      <c r="BL146" s="17" t="s">
        <v>219</v>
      </c>
      <c r="BM146" s="163" t="s">
        <v>317</v>
      </c>
    </row>
    <row r="147" spans="1:65" s="13" customFormat="1" ht="11.25">
      <c r="B147" s="165"/>
      <c r="D147" s="166" t="s">
        <v>145</v>
      </c>
      <c r="E147" s="167" t="s">
        <v>3</v>
      </c>
      <c r="F147" s="168" t="s">
        <v>612</v>
      </c>
      <c r="H147" s="169">
        <v>3571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145</v>
      </c>
      <c r="AU147" s="167" t="s">
        <v>88</v>
      </c>
      <c r="AV147" s="13" t="s">
        <v>88</v>
      </c>
      <c r="AW147" s="13" t="s">
        <v>38</v>
      </c>
      <c r="AX147" s="13" t="s">
        <v>78</v>
      </c>
      <c r="AY147" s="167" t="s">
        <v>136</v>
      </c>
    </row>
    <row r="148" spans="1:65" s="2" customFormat="1" ht="16.5" customHeight="1">
      <c r="A148" s="32"/>
      <c r="B148" s="151"/>
      <c r="C148" s="152" t="s">
        <v>240</v>
      </c>
      <c r="D148" s="152" t="s">
        <v>138</v>
      </c>
      <c r="E148" s="153" t="s">
        <v>613</v>
      </c>
      <c r="F148" s="154" t="s">
        <v>614</v>
      </c>
      <c r="G148" s="155" t="s">
        <v>615</v>
      </c>
      <c r="H148" s="199"/>
      <c r="I148" s="157"/>
      <c r="J148" s="158">
        <f>ROUND(I148*H148,2)</f>
        <v>0</v>
      </c>
      <c r="K148" s="154" t="s">
        <v>142</v>
      </c>
      <c r="L148" s="33"/>
      <c r="M148" s="191" t="s">
        <v>3</v>
      </c>
      <c r="N148" s="192" t="s">
        <v>49</v>
      </c>
      <c r="O148" s="193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3" t="s">
        <v>219</v>
      </c>
      <c r="AT148" s="163" t="s">
        <v>138</v>
      </c>
      <c r="AU148" s="163" t="s">
        <v>88</v>
      </c>
      <c r="AY148" s="17" t="s">
        <v>136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17" t="s">
        <v>21</v>
      </c>
      <c r="BK148" s="164">
        <f>ROUND(I148*H148,2)</f>
        <v>0</v>
      </c>
      <c r="BL148" s="17" t="s">
        <v>219</v>
      </c>
      <c r="BM148" s="163" t="s">
        <v>325</v>
      </c>
    </row>
    <row r="149" spans="1:65" s="2" customFormat="1" ht="6.95" customHeight="1">
      <c r="A149" s="32"/>
      <c r="B149" s="42"/>
      <c r="C149" s="43"/>
      <c r="D149" s="43"/>
      <c r="E149" s="43"/>
      <c r="F149" s="43"/>
      <c r="G149" s="43"/>
      <c r="H149" s="43"/>
      <c r="I149" s="111"/>
      <c r="J149" s="43"/>
      <c r="K149" s="43"/>
      <c r="L149" s="33"/>
      <c r="M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</sheetData>
  <autoFilter ref="C86:K148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315" t="s">
        <v>6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104</v>
      </c>
      <c r="I4" s="88"/>
      <c r="L4" s="20"/>
      <c r="M4" s="90" t="s">
        <v>11</v>
      </c>
      <c r="AT4" s="17" t="s">
        <v>4</v>
      </c>
    </row>
    <row r="5" spans="1:46" s="1" customFormat="1" ht="6.95" customHeight="1">
      <c r="B5" s="20"/>
      <c r="I5" s="88"/>
      <c r="L5" s="20"/>
    </row>
    <row r="6" spans="1:46" s="1" customFormat="1" ht="12" customHeight="1">
      <c r="B6" s="20"/>
      <c r="D6" s="27" t="s">
        <v>16</v>
      </c>
      <c r="I6" s="88"/>
      <c r="L6" s="20"/>
    </row>
    <row r="7" spans="1:46" s="1" customFormat="1" ht="16.5" customHeight="1">
      <c r="B7" s="20"/>
      <c r="E7" s="316" t="str">
        <f>'Rekapitulace stavby'!K6</f>
        <v>Kutná Hora - Karlov - chodník pro pěší</v>
      </c>
      <c r="F7" s="317"/>
      <c r="G7" s="317"/>
      <c r="H7" s="317"/>
      <c r="I7" s="88"/>
      <c r="L7" s="20"/>
    </row>
    <row r="8" spans="1:46" s="2" customFormat="1" ht="12" customHeight="1">
      <c r="A8" s="32"/>
      <c r="B8" s="33"/>
      <c r="C8" s="32"/>
      <c r="D8" s="27" t="s">
        <v>105</v>
      </c>
      <c r="E8" s="32"/>
      <c r="F8" s="32"/>
      <c r="G8" s="32"/>
      <c r="H8" s="32"/>
      <c r="I8" s="91"/>
      <c r="J8" s="32"/>
      <c r="K8" s="32"/>
      <c r="L8" s="9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78" t="s">
        <v>616</v>
      </c>
      <c r="F9" s="318"/>
      <c r="G9" s="318"/>
      <c r="H9" s="318"/>
      <c r="I9" s="91"/>
      <c r="J9" s="32"/>
      <c r="K9" s="32"/>
      <c r="L9" s="9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1"/>
      <c r="J10" s="32"/>
      <c r="K10" s="32"/>
      <c r="L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100</v>
      </c>
      <c r="G11" s="32"/>
      <c r="H11" s="32"/>
      <c r="I11" s="93" t="s">
        <v>20</v>
      </c>
      <c r="J11" s="25" t="s">
        <v>3</v>
      </c>
      <c r="K11" s="32"/>
      <c r="L11" s="9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3" t="s">
        <v>24</v>
      </c>
      <c r="J12" s="50" t="str">
        <f>'Rekapitulace stavby'!AN8</f>
        <v>18. 5. 2020</v>
      </c>
      <c r="K12" s="32"/>
      <c r="L12" s="9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1"/>
      <c r="J13" s="32"/>
      <c r="K13" s="32"/>
      <c r="L13" s="9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3" t="s">
        <v>29</v>
      </c>
      <c r="J14" s="25" t="s">
        <v>30</v>
      </c>
      <c r="K14" s="32"/>
      <c r="L14" s="9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31</v>
      </c>
      <c r="F15" s="32"/>
      <c r="G15" s="32"/>
      <c r="H15" s="32"/>
      <c r="I15" s="93" t="s">
        <v>32</v>
      </c>
      <c r="J15" s="25" t="s">
        <v>3</v>
      </c>
      <c r="K15" s="32"/>
      <c r="L15" s="9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1"/>
      <c r="J16" s="32"/>
      <c r="K16" s="32"/>
      <c r="L16" s="9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33</v>
      </c>
      <c r="E17" s="32"/>
      <c r="F17" s="32"/>
      <c r="G17" s="32"/>
      <c r="H17" s="32"/>
      <c r="I17" s="93" t="s">
        <v>29</v>
      </c>
      <c r="J17" s="28" t="str">
        <f>'Rekapitulace stavby'!AN13</f>
        <v>Vyplň údaj</v>
      </c>
      <c r="K17" s="32"/>
      <c r="L17" s="9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19" t="str">
        <f>'Rekapitulace stavby'!E14</f>
        <v>Vyplň údaj</v>
      </c>
      <c r="F18" s="299"/>
      <c r="G18" s="299"/>
      <c r="H18" s="299"/>
      <c r="I18" s="93" t="s">
        <v>32</v>
      </c>
      <c r="J18" s="28" t="str">
        <f>'Rekapitulace stavby'!AN14</f>
        <v>Vyplň údaj</v>
      </c>
      <c r="K18" s="32"/>
      <c r="L18" s="9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1"/>
      <c r="J19" s="32"/>
      <c r="K19" s="32"/>
      <c r="L19" s="9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35</v>
      </c>
      <c r="E20" s="32"/>
      <c r="F20" s="32"/>
      <c r="G20" s="32"/>
      <c r="H20" s="32"/>
      <c r="I20" s="93" t="s">
        <v>29</v>
      </c>
      <c r="J20" s="25" t="s">
        <v>36</v>
      </c>
      <c r="K20" s="32"/>
      <c r="L20" s="9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37</v>
      </c>
      <c r="F21" s="32"/>
      <c r="G21" s="32"/>
      <c r="H21" s="32"/>
      <c r="I21" s="93" t="s">
        <v>32</v>
      </c>
      <c r="J21" s="25" t="s">
        <v>3</v>
      </c>
      <c r="K21" s="32"/>
      <c r="L21" s="9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1"/>
      <c r="J22" s="32"/>
      <c r="K22" s="32"/>
      <c r="L22" s="9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39</v>
      </c>
      <c r="E23" s="32"/>
      <c r="F23" s="32"/>
      <c r="G23" s="32"/>
      <c r="H23" s="32"/>
      <c r="I23" s="93" t="s">
        <v>29</v>
      </c>
      <c r="J23" s="25" t="s">
        <v>36</v>
      </c>
      <c r="K23" s="32"/>
      <c r="L23" s="9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93" t="s">
        <v>32</v>
      </c>
      <c r="J24" s="25" t="s">
        <v>3</v>
      </c>
      <c r="K24" s="32"/>
      <c r="L24" s="9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1"/>
      <c r="J25" s="32"/>
      <c r="K25" s="32"/>
      <c r="L25" s="9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42</v>
      </c>
      <c r="E26" s="32"/>
      <c r="F26" s="32"/>
      <c r="G26" s="32"/>
      <c r="H26" s="32"/>
      <c r="I26" s="91"/>
      <c r="J26" s="32"/>
      <c r="K26" s="32"/>
      <c r="L26" s="9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94"/>
      <c r="B27" s="95"/>
      <c r="C27" s="94"/>
      <c r="D27" s="94"/>
      <c r="E27" s="304" t="s">
        <v>108</v>
      </c>
      <c r="F27" s="304"/>
      <c r="G27" s="304"/>
      <c r="H27" s="30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1"/>
      <c r="J28" s="32"/>
      <c r="K28" s="32"/>
      <c r="L28" s="9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98"/>
      <c r="J29" s="61"/>
      <c r="K29" s="61"/>
      <c r="L29" s="9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44</v>
      </c>
      <c r="E30" s="32"/>
      <c r="F30" s="32"/>
      <c r="G30" s="32"/>
      <c r="H30" s="32"/>
      <c r="I30" s="91"/>
      <c r="J30" s="66">
        <f>ROUND(J81, 2)</f>
        <v>0</v>
      </c>
      <c r="K30" s="32"/>
      <c r="L30" s="9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98"/>
      <c r="J31" s="61"/>
      <c r="K31" s="61"/>
      <c r="L31" s="9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46</v>
      </c>
      <c r="G32" s="32"/>
      <c r="H32" s="32"/>
      <c r="I32" s="100" t="s">
        <v>45</v>
      </c>
      <c r="J32" s="36" t="s">
        <v>47</v>
      </c>
      <c r="K32" s="32"/>
      <c r="L32" s="9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48</v>
      </c>
      <c r="E33" s="27" t="s">
        <v>49</v>
      </c>
      <c r="F33" s="102">
        <f>ROUND((SUM(BE81:BE130)),  2)</f>
        <v>0</v>
      </c>
      <c r="G33" s="32"/>
      <c r="H33" s="32"/>
      <c r="I33" s="103">
        <v>0.21</v>
      </c>
      <c r="J33" s="102">
        <f>ROUND(((SUM(BE81:BE130))*I33),  2)</f>
        <v>0</v>
      </c>
      <c r="K33" s="32"/>
      <c r="L33" s="9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50</v>
      </c>
      <c r="F34" s="102">
        <f>ROUND((SUM(BF81:BF130)),  2)</f>
        <v>0</v>
      </c>
      <c r="G34" s="32"/>
      <c r="H34" s="32"/>
      <c r="I34" s="103">
        <v>0.15</v>
      </c>
      <c r="J34" s="102">
        <f>ROUND(((SUM(BF81:BF130))*I34),  2)</f>
        <v>0</v>
      </c>
      <c r="K34" s="32"/>
      <c r="L34" s="9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51</v>
      </c>
      <c r="F35" s="102">
        <f>ROUND((SUM(BG81:BG130)),  2)</f>
        <v>0</v>
      </c>
      <c r="G35" s="32"/>
      <c r="H35" s="32"/>
      <c r="I35" s="103">
        <v>0.21</v>
      </c>
      <c r="J35" s="102">
        <f>0</f>
        <v>0</v>
      </c>
      <c r="K35" s="32"/>
      <c r="L35" s="9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2">
        <f>ROUND((SUM(BH81:BH130)),  2)</f>
        <v>0</v>
      </c>
      <c r="G36" s="32"/>
      <c r="H36" s="32"/>
      <c r="I36" s="103">
        <v>0.15</v>
      </c>
      <c r="J36" s="102">
        <f>0</f>
        <v>0</v>
      </c>
      <c r="K36" s="32"/>
      <c r="L36" s="9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2">
        <f>ROUND((SUM(BI81:BI130)),  2)</f>
        <v>0</v>
      </c>
      <c r="G37" s="32"/>
      <c r="H37" s="32"/>
      <c r="I37" s="103">
        <v>0</v>
      </c>
      <c r="J37" s="102">
        <f>0</f>
        <v>0</v>
      </c>
      <c r="K37" s="32"/>
      <c r="L37" s="9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9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54</v>
      </c>
      <c r="E39" s="55"/>
      <c r="F39" s="55"/>
      <c r="G39" s="106" t="s">
        <v>55</v>
      </c>
      <c r="H39" s="107" t="s">
        <v>56</v>
      </c>
      <c r="I39" s="108"/>
      <c r="J39" s="109">
        <f>SUM(J30:J37)</f>
        <v>0</v>
      </c>
      <c r="K39" s="110"/>
      <c r="L39" s="9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111"/>
      <c r="J40" s="43"/>
      <c r="K40" s="43"/>
      <c r="L40" s="9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12"/>
      <c r="J44" s="45"/>
      <c r="K44" s="45"/>
      <c r="L44" s="9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109</v>
      </c>
      <c r="D45" s="32"/>
      <c r="E45" s="32"/>
      <c r="F45" s="32"/>
      <c r="G45" s="32"/>
      <c r="H45" s="32"/>
      <c r="I45" s="91"/>
      <c r="J45" s="32"/>
      <c r="K45" s="32"/>
      <c r="L45" s="9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91"/>
      <c r="J46" s="32"/>
      <c r="K46" s="32"/>
      <c r="L46" s="9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2"/>
      <c r="E47" s="32"/>
      <c r="F47" s="32"/>
      <c r="G47" s="32"/>
      <c r="H47" s="32"/>
      <c r="I47" s="91"/>
      <c r="J47" s="32"/>
      <c r="K47" s="32"/>
      <c r="L47" s="9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6" t="str">
        <f>E7</f>
        <v>Kutná Hora - Karlov - chodník pro pěší</v>
      </c>
      <c r="F48" s="317"/>
      <c r="G48" s="317"/>
      <c r="H48" s="317"/>
      <c r="I48" s="91"/>
      <c r="J48" s="32"/>
      <c r="K48" s="32"/>
      <c r="L48" s="9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105</v>
      </c>
      <c r="D49" s="32"/>
      <c r="E49" s="32"/>
      <c r="F49" s="32"/>
      <c r="G49" s="32"/>
      <c r="H49" s="32"/>
      <c r="I49" s="91"/>
      <c r="J49" s="32"/>
      <c r="K49" s="32"/>
      <c r="L49" s="9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78" t="str">
        <f>E9</f>
        <v>SO 401 - Veřejné osvětlení</v>
      </c>
      <c r="F50" s="318"/>
      <c r="G50" s="318"/>
      <c r="H50" s="318"/>
      <c r="I50" s="91"/>
      <c r="J50" s="32"/>
      <c r="K50" s="32"/>
      <c r="L50" s="9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91"/>
      <c r="J51" s="32"/>
      <c r="K51" s="32"/>
      <c r="L51" s="9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2"/>
      <c r="E52" s="32"/>
      <c r="F52" s="25" t="str">
        <f>F12</f>
        <v>k.ú. Kutná Hora (677 710)</v>
      </c>
      <c r="G52" s="32"/>
      <c r="H52" s="32"/>
      <c r="I52" s="93" t="s">
        <v>24</v>
      </c>
      <c r="J52" s="50" t="str">
        <f>IF(J12="","",J12)</f>
        <v>18. 5. 2020</v>
      </c>
      <c r="K52" s="32"/>
      <c r="L52" s="9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91"/>
      <c r="J53" s="32"/>
      <c r="K53" s="32"/>
      <c r="L53" s="9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28</v>
      </c>
      <c r="D54" s="32"/>
      <c r="E54" s="32"/>
      <c r="F54" s="25" t="str">
        <f>E15</f>
        <v>Město Kutná Hora, Havlíčkovo nám.552/1, Kutná Hora</v>
      </c>
      <c r="G54" s="32"/>
      <c r="H54" s="32"/>
      <c r="I54" s="93" t="s">
        <v>35</v>
      </c>
      <c r="J54" s="30" t="str">
        <f>E21</f>
        <v>MILOTA Kladno spol.s r.o.,Huťská 1557, Kladno</v>
      </c>
      <c r="K54" s="32"/>
      <c r="L54" s="9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>
      <c r="A55" s="32"/>
      <c r="B55" s="33"/>
      <c r="C55" s="27" t="s">
        <v>33</v>
      </c>
      <c r="D55" s="32"/>
      <c r="E55" s="32"/>
      <c r="F55" s="25" t="str">
        <f>IF(E18="","",E18)</f>
        <v>Vyplň údaj</v>
      </c>
      <c r="G55" s="32"/>
      <c r="H55" s="32"/>
      <c r="I55" s="93" t="s">
        <v>39</v>
      </c>
      <c r="J55" s="30" t="str">
        <f>E24</f>
        <v>MILOTA Kladno spol.s r.o.,Huťská 1557, Kladno</v>
      </c>
      <c r="K55" s="32"/>
      <c r="L55" s="9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91"/>
      <c r="J56" s="32"/>
      <c r="K56" s="32"/>
      <c r="L56" s="9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13" t="s">
        <v>110</v>
      </c>
      <c r="D57" s="104"/>
      <c r="E57" s="104"/>
      <c r="F57" s="104"/>
      <c r="G57" s="104"/>
      <c r="H57" s="104"/>
      <c r="I57" s="114"/>
      <c r="J57" s="115" t="s">
        <v>111</v>
      </c>
      <c r="K57" s="104"/>
      <c r="L57" s="9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91"/>
      <c r="J58" s="32"/>
      <c r="K58" s="32"/>
      <c r="L58" s="9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16" t="s">
        <v>76</v>
      </c>
      <c r="D59" s="32"/>
      <c r="E59" s="32"/>
      <c r="F59" s="32"/>
      <c r="G59" s="32"/>
      <c r="H59" s="32"/>
      <c r="I59" s="91"/>
      <c r="J59" s="66">
        <f>J81</f>
        <v>0</v>
      </c>
      <c r="K59" s="32"/>
      <c r="L59" s="9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112</v>
      </c>
    </row>
    <row r="60" spans="1:47" s="9" customFormat="1" ht="24.95" customHeight="1">
      <c r="B60" s="117"/>
      <c r="D60" s="118" t="s">
        <v>617</v>
      </c>
      <c r="E60" s="119"/>
      <c r="F60" s="119"/>
      <c r="G60" s="119"/>
      <c r="H60" s="119"/>
      <c r="I60" s="120"/>
      <c r="J60" s="121">
        <f>J82</f>
        <v>0</v>
      </c>
      <c r="L60" s="117"/>
    </row>
    <row r="61" spans="1:47" s="9" customFormat="1" ht="24.95" customHeight="1">
      <c r="B61" s="117"/>
      <c r="D61" s="118" t="s">
        <v>618</v>
      </c>
      <c r="E61" s="119"/>
      <c r="F61" s="119"/>
      <c r="G61" s="119"/>
      <c r="H61" s="119"/>
      <c r="I61" s="120"/>
      <c r="J61" s="121">
        <f>J103</f>
        <v>0</v>
      </c>
      <c r="L61" s="117"/>
    </row>
    <row r="62" spans="1:47" s="2" customFormat="1" ht="21.75" customHeight="1">
      <c r="A62" s="32"/>
      <c r="B62" s="33"/>
      <c r="C62" s="32"/>
      <c r="D62" s="32"/>
      <c r="E62" s="32"/>
      <c r="F62" s="32"/>
      <c r="G62" s="32"/>
      <c r="H62" s="32"/>
      <c r="I62" s="91"/>
      <c r="J62" s="32"/>
      <c r="K62" s="32"/>
      <c r="L62" s="9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2"/>
      <c r="C63" s="43"/>
      <c r="D63" s="43"/>
      <c r="E63" s="43"/>
      <c r="F63" s="43"/>
      <c r="G63" s="43"/>
      <c r="H63" s="43"/>
      <c r="I63" s="111"/>
      <c r="J63" s="43"/>
      <c r="K63" s="43"/>
      <c r="L63" s="9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4"/>
      <c r="C67" s="45"/>
      <c r="D67" s="45"/>
      <c r="E67" s="45"/>
      <c r="F67" s="45"/>
      <c r="G67" s="45"/>
      <c r="H67" s="45"/>
      <c r="I67" s="112"/>
      <c r="J67" s="45"/>
      <c r="K67" s="45"/>
      <c r="L67" s="9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121</v>
      </c>
      <c r="D68" s="32"/>
      <c r="E68" s="32"/>
      <c r="F68" s="32"/>
      <c r="G68" s="32"/>
      <c r="H68" s="32"/>
      <c r="I68" s="91"/>
      <c r="J68" s="32"/>
      <c r="K68" s="32"/>
      <c r="L68" s="9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2"/>
      <c r="D69" s="32"/>
      <c r="E69" s="32"/>
      <c r="F69" s="32"/>
      <c r="G69" s="32"/>
      <c r="H69" s="32"/>
      <c r="I69" s="91"/>
      <c r="J69" s="32"/>
      <c r="K69" s="32"/>
      <c r="L69" s="9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2"/>
      <c r="E70" s="32"/>
      <c r="F70" s="32"/>
      <c r="G70" s="32"/>
      <c r="H70" s="32"/>
      <c r="I70" s="91"/>
      <c r="J70" s="32"/>
      <c r="K70" s="32"/>
      <c r="L70" s="9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2"/>
      <c r="D71" s="32"/>
      <c r="E71" s="316" t="str">
        <f>E7</f>
        <v>Kutná Hora - Karlov - chodník pro pěší</v>
      </c>
      <c r="F71" s="317"/>
      <c r="G71" s="317"/>
      <c r="H71" s="317"/>
      <c r="I71" s="91"/>
      <c r="J71" s="32"/>
      <c r="K71" s="32"/>
      <c r="L71" s="9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105</v>
      </c>
      <c r="D72" s="32"/>
      <c r="E72" s="32"/>
      <c r="F72" s="32"/>
      <c r="G72" s="32"/>
      <c r="H72" s="32"/>
      <c r="I72" s="91"/>
      <c r="J72" s="32"/>
      <c r="K72" s="32"/>
      <c r="L72" s="9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2"/>
      <c r="D73" s="32"/>
      <c r="E73" s="278" t="str">
        <f>E9</f>
        <v>SO 401 - Veřejné osvětlení</v>
      </c>
      <c r="F73" s="318"/>
      <c r="G73" s="318"/>
      <c r="H73" s="318"/>
      <c r="I73" s="91"/>
      <c r="J73" s="32"/>
      <c r="K73" s="32"/>
      <c r="L73" s="9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2"/>
      <c r="D74" s="32"/>
      <c r="E74" s="32"/>
      <c r="F74" s="32"/>
      <c r="G74" s="32"/>
      <c r="H74" s="32"/>
      <c r="I74" s="91"/>
      <c r="J74" s="32"/>
      <c r="K74" s="32"/>
      <c r="L74" s="9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22</v>
      </c>
      <c r="D75" s="32"/>
      <c r="E75" s="32"/>
      <c r="F75" s="25" t="str">
        <f>F12</f>
        <v>k.ú. Kutná Hora (677 710)</v>
      </c>
      <c r="G75" s="32"/>
      <c r="H75" s="32"/>
      <c r="I75" s="93" t="s">
        <v>24</v>
      </c>
      <c r="J75" s="50" t="str">
        <f>IF(J12="","",J12)</f>
        <v>18. 5. 2020</v>
      </c>
      <c r="K75" s="32"/>
      <c r="L75" s="9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2"/>
      <c r="D76" s="32"/>
      <c r="E76" s="32"/>
      <c r="F76" s="32"/>
      <c r="G76" s="32"/>
      <c r="H76" s="32"/>
      <c r="I76" s="91"/>
      <c r="J76" s="32"/>
      <c r="K76" s="32"/>
      <c r="L76" s="9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>
      <c r="A77" s="32"/>
      <c r="B77" s="33"/>
      <c r="C77" s="27" t="s">
        <v>28</v>
      </c>
      <c r="D77" s="32"/>
      <c r="E77" s="32"/>
      <c r="F77" s="25" t="str">
        <f>E15</f>
        <v>Město Kutná Hora, Havlíčkovo nám.552/1, Kutná Hora</v>
      </c>
      <c r="G77" s="32"/>
      <c r="H77" s="32"/>
      <c r="I77" s="93" t="s">
        <v>35</v>
      </c>
      <c r="J77" s="30" t="str">
        <f>E21</f>
        <v>MILOTA Kladno spol.s r.o.,Huťská 1557, Kladno</v>
      </c>
      <c r="K77" s="32"/>
      <c r="L77" s="9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>
      <c r="A78" s="32"/>
      <c r="B78" s="33"/>
      <c r="C78" s="27" t="s">
        <v>33</v>
      </c>
      <c r="D78" s="32"/>
      <c r="E78" s="32"/>
      <c r="F78" s="25" t="str">
        <f>IF(E18="","",E18)</f>
        <v>Vyplň údaj</v>
      </c>
      <c r="G78" s="32"/>
      <c r="H78" s="32"/>
      <c r="I78" s="93" t="s">
        <v>39</v>
      </c>
      <c r="J78" s="30" t="str">
        <f>E24</f>
        <v>MILOTA Kladno spol.s r.o.,Huťská 1557, Kladno</v>
      </c>
      <c r="K78" s="32"/>
      <c r="L78" s="9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2"/>
      <c r="D79" s="32"/>
      <c r="E79" s="32"/>
      <c r="F79" s="32"/>
      <c r="G79" s="32"/>
      <c r="H79" s="32"/>
      <c r="I79" s="91"/>
      <c r="J79" s="32"/>
      <c r="K79" s="32"/>
      <c r="L79" s="9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27"/>
      <c r="B80" s="128"/>
      <c r="C80" s="129" t="s">
        <v>122</v>
      </c>
      <c r="D80" s="130" t="s">
        <v>63</v>
      </c>
      <c r="E80" s="130" t="s">
        <v>59</v>
      </c>
      <c r="F80" s="130" t="s">
        <v>60</v>
      </c>
      <c r="G80" s="130" t="s">
        <v>123</v>
      </c>
      <c r="H80" s="130" t="s">
        <v>124</v>
      </c>
      <c r="I80" s="131" t="s">
        <v>125</v>
      </c>
      <c r="J80" s="130" t="s">
        <v>111</v>
      </c>
      <c r="K80" s="132" t="s">
        <v>126</v>
      </c>
      <c r="L80" s="133"/>
      <c r="M80" s="57" t="s">
        <v>3</v>
      </c>
      <c r="N80" s="58" t="s">
        <v>48</v>
      </c>
      <c r="O80" s="58" t="s">
        <v>127</v>
      </c>
      <c r="P80" s="58" t="s">
        <v>128</v>
      </c>
      <c r="Q80" s="58" t="s">
        <v>129</v>
      </c>
      <c r="R80" s="58" t="s">
        <v>130</v>
      </c>
      <c r="S80" s="58" t="s">
        <v>131</v>
      </c>
      <c r="T80" s="59" t="s">
        <v>132</v>
      </c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65" s="2" customFormat="1" ht="22.9" customHeight="1">
      <c r="A81" s="32"/>
      <c r="B81" s="33"/>
      <c r="C81" s="64" t="s">
        <v>133</v>
      </c>
      <c r="D81" s="32"/>
      <c r="E81" s="32"/>
      <c r="F81" s="32"/>
      <c r="G81" s="32"/>
      <c r="H81" s="32"/>
      <c r="I81" s="91"/>
      <c r="J81" s="134">
        <f>BK81</f>
        <v>0</v>
      </c>
      <c r="K81" s="32"/>
      <c r="L81" s="33"/>
      <c r="M81" s="60"/>
      <c r="N81" s="51"/>
      <c r="O81" s="61"/>
      <c r="P81" s="135">
        <f>P82+P103</f>
        <v>0</v>
      </c>
      <c r="Q81" s="61"/>
      <c r="R81" s="135">
        <f>R82+R103</f>
        <v>0</v>
      </c>
      <c r="S81" s="61"/>
      <c r="T81" s="136">
        <f>T82+T103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77</v>
      </c>
      <c r="AU81" s="17" t="s">
        <v>112</v>
      </c>
      <c r="BK81" s="137">
        <f>BK82+BK103</f>
        <v>0</v>
      </c>
    </row>
    <row r="82" spans="1:65" s="12" customFormat="1" ht="25.9" customHeight="1">
      <c r="B82" s="138"/>
      <c r="D82" s="139" t="s">
        <v>77</v>
      </c>
      <c r="E82" s="140" t="s">
        <v>619</v>
      </c>
      <c r="F82" s="140" t="s">
        <v>620</v>
      </c>
      <c r="I82" s="141"/>
      <c r="J82" s="142">
        <f>BK82</f>
        <v>0</v>
      </c>
      <c r="L82" s="138"/>
      <c r="M82" s="143"/>
      <c r="N82" s="144"/>
      <c r="O82" s="144"/>
      <c r="P82" s="145">
        <f>SUM(P83:P102)</f>
        <v>0</v>
      </c>
      <c r="Q82" s="144"/>
      <c r="R82" s="145">
        <f>SUM(R83:R102)</f>
        <v>0</v>
      </c>
      <c r="S82" s="144"/>
      <c r="T82" s="146">
        <f>SUM(T83:T102)</f>
        <v>0</v>
      </c>
      <c r="AR82" s="139" t="s">
        <v>21</v>
      </c>
      <c r="AT82" s="147" t="s">
        <v>77</v>
      </c>
      <c r="AU82" s="147" t="s">
        <v>78</v>
      </c>
      <c r="AY82" s="139" t="s">
        <v>136</v>
      </c>
      <c r="BK82" s="148">
        <f>SUM(BK83:BK102)</f>
        <v>0</v>
      </c>
    </row>
    <row r="83" spans="1:65" s="2" customFormat="1" ht="16.5" customHeight="1">
      <c r="A83" s="32"/>
      <c r="B83" s="151"/>
      <c r="C83" s="152" t="s">
        <v>21</v>
      </c>
      <c r="D83" s="152" t="s">
        <v>138</v>
      </c>
      <c r="E83" s="153" t="s">
        <v>621</v>
      </c>
      <c r="F83" s="154" t="s">
        <v>622</v>
      </c>
      <c r="G83" s="155" t="s">
        <v>300</v>
      </c>
      <c r="H83" s="156">
        <v>17</v>
      </c>
      <c r="I83" s="157"/>
      <c r="J83" s="158">
        <f>ROUND(I83*H83,2)</f>
        <v>0</v>
      </c>
      <c r="K83" s="154" t="s">
        <v>3</v>
      </c>
      <c r="L83" s="33"/>
      <c r="M83" s="159" t="s">
        <v>3</v>
      </c>
      <c r="N83" s="160" t="s">
        <v>49</v>
      </c>
      <c r="O83" s="53"/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63" t="s">
        <v>143</v>
      </c>
      <c r="AT83" s="163" t="s">
        <v>138</v>
      </c>
      <c r="AU83" s="163" t="s">
        <v>21</v>
      </c>
      <c r="AY83" s="17" t="s">
        <v>136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17" t="s">
        <v>21</v>
      </c>
      <c r="BK83" s="164">
        <f>ROUND(I83*H83,2)</f>
        <v>0</v>
      </c>
      <c r="BL83" s="17" t="s">
        <v>143</v>
      </c>
      <c r="BM83" s="163" t="s">
        <v>88</v>
      </c>
    </row>
    <row r="84" spans="1:65" s="13" customFormat="1" ht="11.25">
      <c r="B84" s="165"/>
      <c r="D84" s="166" t="s">
        <v>145</v>
      </c>
      <c r="E84" s="167" t="s">
        <v>3</v>
      </c>
      <c r="F84" s="168" t="s">
        <v>623</v>
      </c>
      <c r="H84" s="169">
        <v>17</v>
      </c>
      <c r="I84" s="170"/>
      <c r="L84" s="165"/>
      <c r="M84" s="171"/>
      <c r="N84" s="172"/>
      <c r="O84" s="172"/>
      <c r="P84" s="172"/>
      <c r="Q84" s="172"/>
      <c r="R84" s="172"/>
      <c r="S84" s="172"/>
      <c r="T84" s="173"/>
      <c r="AT84" s="167" t="s">
        <v>145</v>
      </c>
      <c r="AU84" s="167" t="s">
        <v>21</v>
      </c>
      <c r="AV84" s="13" t="s">
        <v>88</v>
      </c>
      <c r="AW84" s="13" t="s">
        <v>38</v>
      </c>
      <c r="AX84" s="13" t="s">
        <v>78</v>
      </c>
      <c r="AY84" s="167" t="s">
        <v>136</v>
      </c>
    </row>
    <row r="85" spans="1:65" s="2" customFormat="1" ht="16.5" customHeight="1">
      <c r="A85" s="32"/>
      <c r="B85" s="151"/>
      <c r="C85" s="181" t="s">
        <v>88</v>
      </c>
      <c r="D85" s="181" t="s">
        <v>291</v>
      </c>
      <c r="E85" s="182" t="s">
        <v>624</v>
      </c>
      <c r="F85" s="183" t="s">
        <v>625</v>
      </c>
      <c r="G85" s="184" t="s">
        <v>300</v>
      </c>
      <c r="H85" s="185">
        <v>17</v>
      </c>
      <c r="I85" s="186"/>
      <c r="J85" s="187">
        <f>ROUND(I85*H85,2)</f>
        <v>0</v>
      </c>
      <c r="K85" s="183" t="s">
        <v>3</v>
      </c>
      <c r="L85" s="188"/>
      <c r="M85" s="189" t="s">
        <v>3</v>
      </c>
      <c r="N85" s="190" t="s">
        <v>49</v>
      </c>
      <c r="O85" s="53"/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3" t="s">
        <v>176</v>
      </c>
      <c r="AT85" s="163" t="s">
        <v>291</v>
      </c>
      <c r="AU85" s="163" t="s">
        <v>21</v>
      </c>
      <c r="AY85" s="17" t="s">
        <v>136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17" t="s">
        <v>21</v>
      </c>
      <c r="BK85" s="164">
        <f>ROUND(I85*H85,2)</f>
        <v>0</v>
      </c>
      <c r="BL85" s="17" t="s">
        <v>143</v>
      </c>
      <c r="BM85" s="163" t="s">
        <v>143</v>
      </c>
    </row>
    <row r="86" spans="1:65" s="2" customFormat="1" ht="16.5" customHeight="1">
      <c r="A86" s="32"/>
      <c r="B86" s="151"/>
      <c r="C86" s="152" t="s">
        <v>151</v>
      </c>
      <c r="D86" s="152" t="s">
        <v>138</v>
      </c>
      <c r="E86" s="153" t="s">
        <v>626</v>
      </c>
      <c r="F86" s="154" t="s">
        <v>627</v>
      </c>
      <c r="G86" s="155" t="s">
        <v>300</v>
      </c>
      <c r="H86" s="156">
        <v>17</v>
      </c>
      <c r="I86" s="157"/>
      <c r="J86" s="158">
        <f>ROUND(I86*H86,2)</f>
        <v>0</v>
      </c>
      <c r="K86" s="154" t="s">
        <v>3</v>
      </c>
      <c r="L86" s="33"/>
      <c r="M86" s="159" t="s">
        <v>3</v>
      </c>
      <c r="N86" s="160" t="s">
        <v>49</v>
      </c>
      <c r="O86" s="53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3" t="s">
        <v>143</v>
      </c>
      <c r="AT86" s="163" t="s">
        <v>138</v>
      </c>
      <c r="AU86" s="163" t="s">
        <v>21</v>
      </c>
      <c r="AY86" s="17" t="s">
        <v>136</v>
      </c>
      <c r="BE86" s="164">
        <f>IF(N86="základní",J86,0)</f>
        <v>0</v>
      </c>
      <c r="BF86" s="164">
        <f>IF(N86="snížená",J86,0)</f>
        <v>0</v>
      </c>
      <c r="BG86" s="164">
        <f>IF(N86="zákl. přenesená",J86,0)</f>
        <v>0</v>
      </c>
      <c r="BH86" s="164">
        <f>IF(N86="sníž. přenesená",J86,0)</f>
        <v>0</v>
      </c>
      <c r="BI86" s="164">
        <f>IF(N86="nulová",J86,0)</f>
        <v>0</v>
      </c>
      <c r="BJ86" s="17" t="s">
        <v>21</v>
      </c>
      <c r="BK86" s="164">
        <f>ROUND(I86*H86,2)</f>
        <v>0</v>
      </c>
      <c r="BL86" s="17" t="s">
        <v>143</v>
      </c>
      <c r="BM86" s="163" t="s">
        <v>165</v>
      </c>
    </row>
    <row r="87" spans="1:65" s="13" customFormat="1" ht="11.25">
      <c r="B87" s="165"/>
      <c r="D87" s="166" t="s">
        <v>145</v>
      </c>
      <c r="E87" s="167" t="s">
        <v>3</v>
      </c>
      <c r="F87" s="168" t="s">
        <v>628</v>
      </c>
      <c r="H87" s="169">
        <v>17</v>
      </c>
      <c r="I87" s="170"/>
      <c r="L87" s="165"/>
      <c r="M87" s="171"/>
      <c r="N87" s="172"/>
      <c r="O87" s="172"/>
      <c r="P87" s="172"/>
      <c r="Q87" s="172"/>
      <c r="R87" s="172"/>
      <c r="S87" s="172"/>
      <c r="T87" s="173"/>
      <c r="AT87" s="167" t="s">
        <v>145</v>
      </c>
      <c r="AU87" s="167" t="s">
        <v>21</v>
      </c>
      <c r="AV87" s="13" t="s">
        <v>88</v>
      </c>
      <c r="AW87" s="13" t="s">
        <v>38</v>
      </c>
      <c r="AX87" s="13" t="s">
        <v>78</v>
      </c>
      <c r="AY87" s="167" t="s">
        <v>136</v>
      </c>
    </row>
    <row r="88" spans="1:65" s="2" customFormat="1" ht="16.5" customHeight="1">
      <c r="A88" s="32"/>
      <c r="B88" s="151"/>
      <c r="C88" s="181" t="s">
        <v>143</v>
      </c>
      <c r="D88" s="181" t="s">
        <v>291</v>
      </c>
      <c r="E88" s="182" t="s">
        <v>629</v>
      </c>
      <c r="F88" s="183" t="s">
        <v>630</v>
      </c>
      <c r="G88" s="184" t="s">
        <v>300</v>
      </c>
      <c r="H88" s="185">
        <v>17</v>
      </c>
      <c r="I88" s="186"/>
      <c r="J88" s="187">
        <f t="shared" ref="J88:J95" si="0">ROUND(I88*H88,2)</f>
        <v>0</v>
      </c>
      <c r="K88" s="183" t="s">
        <v>3</v>
      </c>
      <c r="L88" s="188"/>
      <c r="M88" s="189" t="s">
        <v>3</v>
      </c>
      <c r="N88" s="190" t="s">
        <v>49</v>
      </c>
      <c r="O88" s="53"/>
      <c r="P88" s="161">
        <f t="shared" ref="P88:P95" si="1">O88*H88</f>
        <v>0</v>
      </c>
      <c r="Q88" s="161">
        <v>0</v>
      </c>
      <c r="R88" s="161">
        <f t="shared" ref="R88:R95" si="2">Q88*H88</f>
        <v>0</v>
      </c>
      <c r="S88" s="161">
        <v>0</v>
      </c>
      <c r="T88" s="162">
        <f t="shared" ref="T88:T95" si="3"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3" t="s">
        <v>176</v>
      </c>
      <c r="AT88" s="163" t="s">
        <v>291</v>
      </c>
      <c r="AU88" s="163" t="s">
        <v>21</v>
      </c>
      <c r="AY88" s="17" t="s">
        <v>136</v>
      </c>
      <c r="BE88" s="164">
        <f t="shared" ref="BE88:BE95" si="4">IF(N88="základní",J88,0)</f>
        <v>0</v>
      </c>
      <c r="BF88" s="164">
        <f t="shared" ref="BF88:BF95" si="5">IF(N88="snížená",J88,0)</f>
        <v>0</v>
      </c>
      <c r="BG88" s="164">
        <f t="shared" ref="BG88:BG95" si="6">IF(N88="zákl. přenesená",J88,0)</f>
        <v>0</v>
      </c>
      <c r="BH88" s="164">
        <f t="shared" ref="BH88:BH95" si="7">IF(N88="sníž. přenesená",J88,0)</f>
        <v>0</v>
      </c>
      <c r="BI88" s="164">
        <f t="shared" ref="BI88:BI95" si="8">IF(N88="nulová",J88,0)</f>
        <v>0</v>
      </c>
      <c r="BJ88" s="17" t="s">
        <v>21</v>
      </c>
      <c r="BK88" s="164">
        <f t="shared" ref="BK88:BK95" si="9">ROUND(I88*H88,2)</f>
        <v>0</v>
      </c>
      <c r="BL88" s="17" t="s">
        <v>143</v>
      </c>
      <c r="BM88" s="163" t="s">
        <v>176</v>
      </c>
    </row>
    <row r="89" spans="1:65" s="2" customFormat="1" ht="16.5" customHeight="1">
      <c r="A89" s="32"/>
      <c r="B89" s="151"/>
      <c r="C89" s="152" t="s">
        <v>160</v>
      </c>
      <c r="D89" s="152" t="s">
        <v>138</v>
      </c>
      <c r="E89" s="153" t="s">
        <v>631</v>
      </c>
      <c r="F89" s="154" t="s">
        <v>632</v>
      </c>
      <c r="G89" s="155" t="s">
        <v>300</v>
      </c>
      <c r="H89" s="156">
        <v>18</v>
      </c>
      <c r="I89" s="157"/>
      <c r="J89" s="158">
        <f t="shared" si="0"/>
        <v>0</v>
      </c>
      <c r="K89" s="154" t="s">
        <v>3</v>
      </c>
      <c r="L89" s="33"/>
      <c r="M89" s="159" t="s">
        <v>3</v>
      </c>
      <c r="N89" s="160" t="s">
        <v>49</v>
      </c>
      <c r="O89" s="53"/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3" t="s">
        <v>143</v>
      </c>
      <c r="AT89" s="163" t="s">
        <v>138</v>
      </c>
      <c r="AU89" s="163" t="s">
        <v>21</v>
      </c>
      <c r="AY89" s="17" t="s">
        <v>136</v>
      </c>
      <c r="BE89" s="164">
        <f t="shared" si="4"/>
        <v>0</v>
      </c>
      <c r="BF89" s="164">
        <f t="shared" si="5"/>
        <v>0</v>
      </c>
      <c r="BG89" s="164">
        <f t="shared" si="6"/>
        <v>0</v>
      </c>
      <c r="BH89" s="164">
        <f t="shared" si="7"/>
        <v>0</v>
      </c>
      <c r="BI89" s="164">
        <f t="shared" si="8"/>
        <v>0</v>
      </c>
      <c r="BJ89" s="17" t="s">
        <v>21</v>
      </c>
      <c r="BK89" s="164">
        <f t="shared" si="9"/>
        <v>0</v>
      </c>
      <c r="BL89" s="17" t="s">
        <v>143</v>
      </c>
      <c r="BM89" s="163" t="s">
        <v>26</v>
      </c>
    </row>
    <row r="90" spans="1:65" s="2" customFormat="1" ht="16.5" customHeight="1">
      <c r="A90" s="32"/>
      <c r="B90" s="151"/>
      <c r="C90" s="181" t="s">
        <v>165</v>
      </c>
      <c r="D90" s="181" t="s">
        <v>291</v>
      </c>
      <c r="E90" s="182" t="s">
        <v>633</v>
      </c>
      <c r="F90" s="183" t="s">
        <v>634</v>
      </c>
      <c r="G90" s="184" t="s">
        <v>300</v>
      </c>
      <c r="H90" s="185">
        <v>18</v>
      </c>
      <c r="I90" s="186"/>
      <c r="J90" s="187">
        <f t="shared" si="0"/>
        <v>0</v>
      </c>
      <c r="K90" s="183" t="s">
        <v>3</v>
      </c>
      <c r="L90" s="188"/>
      <c r="M90" s="189" t="s">
        <v>3</v>
      </c>
      <c r="N90" s="190" t="s">
        <v>49</v>
      </c>
      <c r="O90" s="53"/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3" t="s">
        <v>176</v>
      </c>
      <c r="AT90" s="163" t="s">
        <v>291</v>
      </c>
      <c r="AU90" s="163" t="s">
        <v>21</v>
      </c>
      <c r="AY90" s="17" t="s">
        <v>136</v>
      </c>
      <c r="BE90" s="164">
        <f t="shared" si="4"/>
        <v>0</v>
      </c>
      <c r="BF90" s="164">
        <f t="shared" si="5"/>
        <v>0</v>
      </c>
      <c r="BG90" s="164">
        <f t="shared" si="6"/>
        <v>0</v>
      </c>
      <c r="BH90" s="164">
        <f t="shared" si="7"/>
        <v>0</v>
      </c>
      <c r="BI90" s="164">
        <f t="shared" si="8"/>
        <v>0</v>
      </c>
      <c r="BJ90" s="17" t="s">
        <v>21</v>
      </c>
      <c r="BK90" s="164">
        <f t="shared" si="9"/>
        <v>0</v>
      </c>
      <c r="BL90" s="17" t="s">
        <v>143</v>
      </c>
      <c r="BM90" s="163" t="s">
        <v>196</v>
      </c>
    </row>
    <row r="91" spans="1:65" s="2" customFormat="1" ht="16.5" customHeight="1">
      <c r="A91" s="32"/>
      <c r="B91" s="151"/>
      <c r="C91" s="152" t="s">
        <v>170</v>
      </c>
      <c r="D91" s="152" t="s">
        <v>138</v>
      </c>
      <c r="E91" s="153" t="s">
        <v>635</v>
      </c>
      <c r="F91" s="154" t="s">
        <v>636</v>
      </c>
      <c r="G91" s="155" t="s">
        <v>300</v>
      </c>
      <c r="H91" s="156">
        <v>17</v>
      </c>
      <c r="I91" s="157"/>
      <c r="J91" s="158">
        <f t="shared" si="0"/>
        <v>0</v>
      </c>
      <c r="K91" s="154" t="s">
        <v>3</v>
      </c>
      <c r="L91" s="33"/>
      <c r="M91" s="159" t="s">
        <v>3</v>
      </c>
      <c r="N91" s="160" t="s">
        <v>49</v>
      </c>
      <c r="O91" s="53"/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3" t="s">
        <v>143</v>
      </c>
      <c r="AT91" s="163" t="s">
        <v>138</v>
      </c>
      <c r="AU91" s="163" t="s">
        <v>21</v>
      </c>
      <c r="AY91" s="17" t="s">
        <v>136</v>
      </c>
      <c r="BE91" s="164">
        <f t="shared" si="4"/>
        <v>0</v>
      </c>
      <c r="BF91" s="164">
        <f t="shared" si="5"/>
        <v>0</v>
      </c>
      <c r="BG91" s="164">
        <f t="shared" si="6"/>
        <v>0</v>
      </c>
      <c r="BH91" s="164">
        <f t="shared" si="7"/>
        <v>0</v>
      </c>
      <c r="BI91" s="164">
        <f t="shared" si="8"/>
        <v>0</v>
      </c>
      <c r="BJ91" s="17" t="s">
        <v>21</v>
      </c>
      <c r="BK91" s="164">
        <f t="shared" si="9"/>
        <v>0</v>
      </c>
      <c r="BL91" s="17" t="s">
        <v>143</v>
      </c>
      <c r="BM91" s="163" t="s">
        <v>205</v>
      </c>
    </row>
    <row r="92" spans="1:65" s="2" customFormat="1" ht="16.5" customHeight="1">
      <c r="A92" s="32"/>
      <c r="B92" s="151"/>
      <c r="C92" s="181" t="s">
        <v>176</v>
      </c>
      <c r="D92" s="181" t="s">
        <v>291</v>
      </c>
      <c r="E92" s="182" t="s">
        <v>637</v>
      </c>
      <c r="F92" s="183" t="s">
        <v>638</v>
      </c>
      <c r="G92" s="184" t="s">
        <v>300</v>
      </c>
      <c r="H92" s="185">
        <v>17</v>
      </c>
      <c r="I92" s="186"/>
      <c r="J92" s="187">
        <f t="shared" si="0"/>
        <v>0</v>
      </c>
      <c r="K92" s="183" t="s">
        <v>3</v>
      </c>
      <c r="L92" s="188"/>
      <c r="M92" s="189" t="s">
        <v>3</v>
      </c>
      <c r="N92" s="190" t="s">
        <v>49</v>
      </c>
      <c r="O92" s="53"/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3" t="s">
        <v>176</v>
      </c>
      <c r="AT92" s="163" t="s">
        <v>291</v>
      </c>
      <c r="AU92" s="163" t="s">
        <v>21</v>
      </c>
      <c r="AY92" s="17" t="s">
        <v>136</v>
      </c>
      <c r="BE92" s="164">
        <f t="shared" si="4"/>
        <v>0</v>
      </c>
      <c r="BF92" s="164">
        <f t="shared" si="5"/>
        <v>0</v>
      </c>
      <c r="BG92" s="164">
        <f t="shared" si="6"/>
        <v>0</v>
      </c>
      <c r="BH92" s="164">
        <f t="shared" si="7"/>
        <v>0</v>
      </c>
      <c r="BI92" s="164">
        <f t="shared" si="8"/>
        <v>0</v>
      </c>
      <c r="BJ92" s="17" t="s">
        <v>21</v>
      </c>
      <c r="BK92" s="164">
        <f t="shared" si="9"/>
        <v>0</v>
      </c>
      <c r="BL92" s="17" t="s">
        <v>143</v>
      </c>
      <c r="BM92" s="163" t="s">
        <v>219</v>
      </c>
    </row>
    <row r="93" spans="1:65" s="2" customFormat="1" ht="16.5" customHeight="1">
      <c r="A93" s="32"/>
      <c r="B93" s="151"/>
      <c r="C93" s="152" t="s">
        <v>181</v>
      </c>
      <c r="D93" s="152" t="s">
        <v>138</v>
      </c>
      <c r="E93" s="153" t="s">
        <v>639</v>
      </c>
      <c r="F93" s="154" t="s">
        <v>640</v>
      </c>
      <c r="G93" s="155" t="s">
        <v>173</v>
      </c>
      <c r="H93" s="156">
        <v>500</v>
      </c>
      <c r="I93" s="157"/>
      <c r="J93" s="158">
        <f t="shared" si="0"/>
        <v>0</v>
      </c>
      <c r="K93" s="154" t="s">
        <v>3</v>
      </c>
      <c r="L93" s="33"/>
      <c r="M93" s="159" t="s">
        <v>3</v>
      </c>
      <c r="N93" s="160" t="s">
        <v>49</v>
      </c>
      <c r="O93" s="53"/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3" t="s">
        <v>143</v>
      </c>
      <c r="AT93" s="163" t="s">
        <v>138</v>
      </c>
      <c r="AU93" s="163" t="s">
        <v>21</v>
      </c>
      <c r="AY93" s="17" t="s">
        <v>136</v>
      </c>
      <c r="BE93" s="164">
        <f t="shared" si="4"/>
        <v>0</v>
      </c>
      <c r="BF93" s="164">
        <f t="shared" si="5"/>
        <v>0</v>
      </c>
      <c r="BG93" s="164">
        <f t="shared" si="6"/>
        <v>0</v>
      </c>
      <c r="BH93" s="164">
        <f t="shared" si="7"/>
        <v>0</v>
      </c>
      <c r="BI93" s="164">
        <f t="shared" si="8"/>
        <v>0</v>
      </c>
      <c r="BJ93" s="17" t="s">
        <v>21</v>
      </c>
      <c r="BK93" s="164">
        <f t="shared" si="9"/>
        <v>0</v>
      </c>
      <c r="BL93" s="17" t="s">
        <v>143</v>
      </c>
      <c r="BM93" s="163" t="s">
        <v>230</v>
      </c>
    </row>
    <row r="94" spans="1:65" s="2" customFormat="1" ht="16.5" customHeight="1">
      <c r="A94" s="32"/>
      <c r="B94" s="151"/>
      <c r="C94" s="152" t="s">
        <v>26</v>
      </c>
      <c r="D94" s="152" t="s">
        <v>138</v>
      </c>
      <c r="E94" s="153" t="s">
        <v>641</v>
      </c>
      <c r="F94" s="154" t="s">
        <v>642</v>
      </c>
      <c r="G94" s="155" t="s">
        <v>173</v>
      </c>
      <c r="H94" s="156">
        <v>190</v>
      </c>
      <c r="I94" s="157"/>
      <c r="J94" s="158">
        <f t="shared" si="0"/>
        <v>0</v>
      </c>
      <c r="K94" s="154" t="s">
        <v>3</v>
      </c>
      <c r="L94" s="33"/>
      <c r="M94" s="159" t="s">
        <v>3</v>
      </c>
      <c r="N94" s="160" t="s">
        <v>49</v>
      </c>
      <c r="O94" s="53"/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3" t="s">
        <v>143</v>
      </c>
      <c r="AT94" s="163" t="s">
        <v>138</v>
      </c>
      <c r="AU94" s="163" t="s">
        <v>21</v>
      </c>
      <c r="AY94" s="17" t="s">
        <v>136</v>
      </c>
      <c r="BE94" s="164">
        <f t="shared" si="4"/>
        <v>0</v>
      </c>
      <c r="BF94" s="164">
        <f t="shared" si="5"/>
        <v>0</v>
      </c>
      <c r="BG94" s="164">
        <f t="shared" si="6"/>
        <v>0</v>
      </c>
      <c r="BH94" s="164">
        <f t="shared" si="7"/>
        <v>0</v>
      </c>
      <c r="BI94" s="164">
        <f t="shared" si="8"/>
        <v>0</v>
      </c>
      <c r="BJ94" s="17" t="s">
        <v>21</v>
      </c>
      <c r="BK94" s="164">
        <f t="shared" si="9"/>
        <v>0</v>
      </c>
      <c r="BL94" s="17" t="s">
        <v>143</v>
      </c>
      <c r="BM94" s="163" t="s">
        <v>240</v>
      </c>
    </row>
    <row r="95" spans="1:65" s="2" customFormat="1" ht="16.5" customHeight="1">
      <c r="A95" s="32"/>
      <c r="B95" s="151"/>
      <c r="C95" s="152" t="s">
        <v>191</v>
      </c>
      <c r="D95" s="152" t="s">
        <v>138</v>
      </c>
      <c r="E95" s="153" t="s">
        <v>643</v>
      </c>
      <c r="F95" s="154" t="s">
        <v>644</v>
      </c>
      <c r="G95" s="155" t="s">
        <v>173</v>
      </c>
      <c r="H95" s="156">
        <v>220</v>
      </c>
      <c r="I95" s="157"/>
      <c r="J95" s="158">
        <f t="shared" si="0"/>
        <v>0</v>
      </c>
      <c r="K95" s="154" t="s">
        <v>3</v>
      </c>
      <c r="L95" s="33"/>
      <c r="M95" s="159" t="s">
        <v>3</v>
      </c>
      <c r="N95" s="160" t="s">
        <v>49</v>
      </c>
      <c r="O95" s="53"/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3" t="s">
        <v>143</v>
      </c>
      <c r="AT95" s="163" t="s">
        <v>138</v>
      </c>
      <c r="AU95" s="163" t="s">
        <v>21</v>
      </c>
      <c r="AY95" s="17" t="s">
        <v>136</v>
      </c>
      <c r="BE95" s="164">
        <f t="shared" si="4"/>
        <v>0</v>
      </c>
      <c r="BF95" s="164">
        <f t="shared" si="5"/>
        <v>0</v>
      </c>
      <c r="BG95" s="164">
        <f t="shared" si="6"/>
        <v>0</v>
      </c>
      <c r="BH95" s="164">
        <f t="shared" si="7"/>
        <v>0</v>
      </c>
      <c r="BI95" s="164">
        <f t="shared" si="8"/>
        <v>0</v>
      </c>
      <c r="BJ95" s="17" t="s">
        <v>21</v>
      </c>
      <c r="BK95" s="164">
        <f t="shared" si="9"/>
        <v>0</v>
      </c>
      <c r="BL95" s="17" t="s">
        <v>143</v>
      </c>
      <c r="BM95" s="163" t="s">
        <v>247</v>
      </c>
    </row>
    <row r="96" spans="1:65" s="13" customFormat="1" ht="11.25">
      <c r="B96" s="165"/>
      <c r="D96" s="166" t="s">
        <v>145</v>
      </c>
      <c r="E96" s="167" t="s">
        <v>3</v>
      </c>
      <c r="F96" s="168" t="s">
        <v>645</v>
      </c>
      <c r="H96" s="169">
        <v>220</v>
      </c>
      <c r="I96" s="170"/>
      <c r="L96" s="165"/>
      <c r="M96" s="171"/>
      <c r="N96" s="172"/>
      <c r="O96" s="172"/>
      <c r="P96" s="172"/>
      <c r="Q96" s="172"/>
      <c r="R96" s="172"/>
      <c r="S96" s="172"/>
      <c r="T96" s="173"/>
      <c r="AT96" s="167" t="s">
        <v>145</v>
      </c>
      <c r="AU96" s="167" t="s">
        <v>21</v>
      </c>
      <c r="AV96" s="13" t="s">
        <v>88</v>
      </c>
      <c r="AW96" s="13" t="s">
        <v>38</v>
      </c>
      <c r="AX96" s="13" t="s">
        <v>78</v>
      </c>
      <c r="AY96" s="167" t="s">
        <v>136</v>
      </c>
    </row>
    <row r="97" spans="1:65" s="2" customFormat="1" ht="16.5" customHeight="1">
      <c r="A97" s="32"/>
      <c r="B97" s="151"/>
      <c r="C97" s="181" t="s">
        <v>196</v>
      </c>
      <c r="D97" s="181" t="s">
        <v>291</v>
      </c>
      <c r="E97" s="182" t="s">
        <v>646</v>
      </c>
      <c r="F97" s="183" t="s">
        <v>647</v>
      </c>
      <c r="G97" s="184" t="s">
        <v>173</v>
      </c>
      <c r="H97" s="185">
        <v>2</v>
      </c>
      <c r="I97" s="186"/>
      <c r="J97" s="187">
        <f t="shared" ref="J97:J102" si="10">ROUND(I97*H97,2)</f>
        <v>0</v>
      </c>
      <c r="K97" s="183" t="s">
        <v>3</v>
      </c>
      <c r="L97" s="188"/>
      <c r="M97" s="189" t="s">
        <v>3</v>
      </c>
      <c r="N97" s="190" t="s">
        <v>49</v>
      </c>
      <c r="O97" s="53"/>
      <c r="P97" s="161">
        <f t="shared" ref="P97:P102" si="11">O97*H97</f>
        <v>0</v>
      </c>
      <c r="Q97" s="161">
        <v>0</v>
      </c>
      <c r="R97" s="161">
        <f t="shared" ref="R97:R102" si="12">Q97*H97</f>
        <v>0</v>
      </c>
      <c r="S97" s="161">
        <v>0</v>
      </c>
      <c r="T97" s="162">
        <f t="shared" ref="T97:T102" si="13"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3" t="s">
        <v>176</v>
      </c>
      <c r="AT97" s="163" t="s">
        <v>291</v>
      </c>
      <c r="AU97" s="163" t="s">
        <v>21</v>
      </c>
      <c r="AY97" s="17" t="s">
        <v>136</v>
      </c>
      <c r="BE97" s="164">
        <f t="shared" ref="BE97:BE102" si="14">IF(N97="základní",J97,0)</f>
        <v>0</v>
      </c>
      <c r="BF97" s="164">
        <f t="shared" ref="BF97:BF102" si="15">IF(N97="snížená",J97,0)</f>
        <v>0</v>
      </c>
      <c r="BG97" s="164">
        <f t="shared" ref="BG97:BG102" si="16">IF(N97="zákl. přenesená",J97,0)</f>
        <v>0</v>
      </c>
      <c r="BH97" s="164">
        <f t="shared" ref="BH97:BH102" si="17">IF(N97="sníž. přenesená",J97,0)</f>
        <v>0</v>
      </c>
      <c r="BI97" s="164">
        <f t="shared" ref="BI97:BI102" si="18">IF(N97="nulová",J97,0)</f>
        <v>0</v>
      </c>
      <c r="BJ97" s="17" t="s">
        <v>21</v>
      </c>
      <c r="BK97" s="164">
        <f t="shared" ref="BK97:BK102" si="19">ROUND(I97*H97,2)</f>
        <v>0</v>
      </c>
      <c r="BL97" s="17" t="s">
        <v>143</v>
      </c>
      <c r="BM97" s="163" t="s">
        <v>258</v>
      </c>
    </row>
    <row r="98" spans="1:65" s="2" customFormat="1" ht="16.5" customHeight="1">
      <c r="A98" s="32"/>
      <c r="B98" s="151"/>
      <c r="C98" s="181" t="s">
        <v>200</v>
      </c>
      <c r="D98" s="181" t="s">
        <v>291</v>
      </c>
      <c r="E98" s="182" t="s">
        <v>648</v>
      </c>
      <c r="F98" s="183" t="s">
        <v>649</v>
      </c>
      <c r="G98" s="184" t="s">
        <v>173</v>
      </c>
      <c r="H98" s="185">
        <v>36</v>
      </c>
      <c r="I98" s="186"/>
      <c r="J98" s="187">
        <f t="shared" si="10"/>
        <v>0</v>
      </c>
      <c r="K98" s="183" t="s">
        <v>3</v>
      </c>
      <c r="L98" s="188"/>
      <c r="M98" s="189" t="s">
        <v>3</v>
      </c>
      <c r="N98" s="190" t="s">
        <v>49</v>
      </c>
      <c r="O98" s="53"/>
      <c r="P98" s="161">
        <f t="shared" si="11"/>
        <v>0</v>
      </c>
      <c r="Q98" s="161">
        <v>0</v>
      </c>
      <c r="R98" s="161">
        <f t="shared" si="12"/>
        <v>0</v>
      </c>
      <c r="S98" s="161">
        <v>0</v>
      </c>
      <c r="T98" s="162">
        <f t="shared" si="1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3" t="s">
        <v>176</v>
      </c>
      <c r="AT98" s="163" t="s">
        <v>291</v>
      </c>
      <c r="AU98" s="163" t="s">
        <v>21</v>
      </c>
      <c r="AY98" s="17" t="s">
        <v>136</v>
      </c>
      <c r="BE98" s="164">
        <f t="shared" si="14"/>
        <v>0</v>
      </c>
      <c r="BF98" s="164">
        <f t="shared" si="15"/>
        <v>0</v>
      </c>
      <c r="BG98" s="164">
        <f t="shared" si="16"/>
        <v>0</v>
      </c>
      <c r="BH98" s="164">
        <f t="shared" si="17"/>
        <v>0</v>
      </c>
      <c r="BI98" s="164">
        <f t="shared" si="18"/>
        <v>0</v>
      </c>
      <c r="BJ98" s="17" t="s">
        <v>21</v>
      </c>
      <c r="BK98" s="164">
        <f t="shared" si="19"/>
        <v>0</v>
      </c>
      <c r="BL98" s="17" t="s">
        <v>143</v>
      </c>
      <c r="BM98" s="163" t="s">
        <v>268</v>
      </c>
    </row>
    <row r="99" spans="1:65" s="2" customFormat="1" ht="16.5" customHeight="1">
      <c r="A99" s="32"/>
      <c r="B99" s="151"/>
      <c r="C99" s="181" t="s">
        <v>205</v>
      </c>
      <c r="D99" s="181" t="s">
        <v>291</v>
      </c>
      <c r="E99" s="182" t="s">
        <v>650</v>
      </c>
      <c r="F99" s="183" t="s">
        <v>651</v>
      </c>
      <c r="G99" s="184" t="s">
        <v>300</v>
      </c>
      <c r="H99" s="185">
        <v>17</v>
      </c>
      <c r="I99" s="186"/>
      <c r="J99" s="187">
        <f t="shared" si="10"/>
        <v>0</v>
      </c>
      <c r="K99" s="183" t="s">
        <v>3</v>
      </c>
      <c r="L99" s="188"/>
      <c r="M99" s="189" t="s">
        <v>3</v>
      </c>
      <c r="N99" s="190" t="s">
        <v>49</v>
      </c>
      <c r="O99" s="53"/>
      <c r="P99" s="161">
        <f t="shared" si="11"/>
        <v>0</v>
      </c>
      <c r="Q99" s="161">
        <v>0</v>
      </c>
      <c r="R99" s="161">
        <f t="shared" si="12"/>
        <v>0</v>
      </c>
      <c r="S99" s="161">
        <v>0</v>
      </c>
      <c r="T99" s="162">
        <f t="shared" si="1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3" t="s">
        <v>176</v>
      </c>
      <c r="AT99" s="163" t="s">
        <v>291</v>
      </c>
      <c r="AU99" s="163" t="s">
        <v>21</v>
      </c>
      <c r="AY99" s="17" t="s">
        <v>136</v>
      </c>
      <c r="BE99" s="164">
        <f t="shared" si="14"/>
        <v>0</v>
      </c>
      <c r="BF99" s="164">
        <f t="shared" si="15"/>
        <v>0</v>
      </c>
      <c r="BG99" s="164">
        <f t="shared" si="16"/>
        <v>0</v>
      </c>
      <c r="BH99" s="164">
        <f t="shared" si="17"/>
        <v>0</v>
      </c>
      <c r="BI99" s="164">
        <f t="shared" si="18"/>
        <v>0</v>
      </c>
      <c r="BJ99" s="17" t="s">
        <v>21</v>
      </c>
      <c r="BK99" s="164">
        <f t="shared" si="19"/>
        <v>0</v>
      </c>
      <c r="BL99" s="17" t="s">
        <v>143</v>
      </c>
      <c r="BM99" s="163" t="s">
        <v>277</v>
      </c>
    </row>
    <row r="100" spans="1:65" s="2" customFormat="1" ht="16.5" customHeight="1">
      <c r="A100" s="32"/>
      <c r="B100" s="151"/>
      <c r="C100" s="181" t="s">
        <v>9</v>
      </c>
      <c r="D100" s="181" t="s">
        <v>291</v>
      </c>
      <c r="E100" s="182" t="s">
        <v>652</v>
      </c>
      <c r="F100" s="183" t="s">
        <v>653</v>
      </c>
      <c r="G100" s="184" t="s">
        <v>173</v>
      </c>
      <c r="H100" s="185">
        <v>17</v>
      </c>
      <c r="I100" s="186"/>
      <c r="J100" s="187">
        <f t="shared" si="10"/>
        <v>0</v>
      </c>
      <c r="K100" s="183" t="s">
        <v>3</v>
      </c>
      <c r="L100" s="188"/>
      <c r="M100" s="189" t="s">
        <v>3</v>
      </c>
      <c r="N100" s="190" t="s">
        <v>49</v>
      </c>
      <c r="O100" s="53"/>
      <c r="P100" s="161">
        <f t="shared" si="11"/>
        <v>0</v>
      </c>
      <c r="Q100" s="161">
        <v>0</v>
      </c>
      <c r="R100" s="161">
        <f t="shared" si="12"/>
        <v>0</v>
      </c>
      <c r="S100" s="161">
        <v>0</v>
      </c>
      <c r="T100" s="162">
        <f t="shared" si="1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3" t="s">
        <v>176</v>
      </c>
      <c r="AT100" s="163" t="s">
        <v>291</v>
      </c>
      <c r="AU100" s="163" t="s">
        <v>21</v>
      </c>
      <c r="AY100" s="17" t="s">
        <v>136</v>
      </c>
      <c r="BE100" s="164">
        <f t="shared" si="14"/>
        <v>0</v>
      </c>
      <c r="BF100" s="164">
        <f t="shared" si="15"/>
        <v>0</v>
      </c>
      <c r="BG100" s="164">
        <f t="shared" si="16"/>
        <v>0</v>
      </c>
      <c r="BH100" s="164">
        <f t="shared" si="17"/>
        <v>0</v>
      </c>
      <c r="BI100" s="164">
        <f t="shared" si="18"/>
        <v>0</v>
      </c>
      <c r="BJ100" s="17" t="s">
        <v>21</v>
      </c>
      <c r="BK100" s="164">
        <f t="shared" si="19"/>
        <v>0</v>
      </c>
      <c r="BL100" s="17" t="s">
        <v>143</v>
      </c>
      <c r="BM100" s="163" t="s">
        <v>286</v>
      </c>
    </row>
    <row r="101" spans="1:65" s="2" customFormat="1" ht="16.5" customHeight="1">
      <c r="A101" s="32"/>
      <c r="B101" s="151"/>
      <c r="C101" s="181" t="s">
        <v>219</v>
      </c>
      <c r="D101" s="181" t="s">
        <v>291</v>
      </c>
      <c r="E101" s="182" t="s">
        <v>654</v>
      </c>
      <c r="F101" s="183" t="s">
        <v>655</v>
      </c>
      <c r="G101" s="184" t="s">
        <v>656</v>
      </c>
      <c r="H101" s="185">
        <v>1</v>
      </c>
      <c r="I101" s="186"/>
      <c r="J101" s="187">
        <f t="shared" si="10"/>
        <v>0</v>
      </c>
      <c r="K101" s="183" t="s">
        <v>3</v>
      </c>
      <c r="L101" s="188"/>
      <c r="M101" s="189" t="s">
        <v>3</v>
      </c>
      <c r="N101" s="190" t="s">
        <v>49</v>
      </c>
      <c r="O101" s="53"/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3" t="s">
        <v>176</v>
      </c>
      <c r="AT101" s="163" t="s">
        <v>291</v>
      </c>
      <c r="AU101" s="163" t="s">
        <v>21</v>
      </c>
      <c r="AY101" s="17" t="s">
        <v>136</v>
      </c>
      <c r="BE101" s="164">
        <f t="shared" si="14"/>
        <v>0</v>
      </c>
      <c r="BF101" s="164">
        <f t="shared" si="15"/>
        <v>0</v>
      </c>
      <c r="BG101" s="164">
        <f t="shared" si="16"/>
        <v>0</v>
      </c>
      <c r="BH101" s="164">
        <f t="shared" si="17"/>
        <v>0</v>
      </c>
      <c r="BI101" s="164">
        <f t="shared" si="18"/>
        <v>0</v>
      </c>
      <c r="BJ101" s="17" t="s">
        <v>21</v>
      </c>
      <c r="BK101" s="164">
        <f t="shared" si="19"/>
        <v>0</v>
      </c>
      <c r="BL101" s="17" t="s">
        <v>143</v>
      </c>
      <c r="BM101" s="163" t="s">
        <v>297</v>
      </c>
    </row>
    <row r="102" spans="1:65" s="2" customFormat="1" ht="16.5" customHeight="1">
      <c r="A102" s="32"/>
      <c r="B102" s="151"/>
      <c r="C102" s="152" t="s">
        <v>224</v>
      </c>
      <c r="D102" s="152" t="s">
        <v>138</v>
      </c>
      <c r="E102" s="153" t="s">
        <v>657</v>
      </c>
      <c r="F102" s="154" t="s">
        <v>658</v>
      </c>
      <c r="G102" s="155" t="s">
        <v>656</v>
      </c>
      <c r="H102" s="156">
        <v>1</v>
      </c>
      <c r="I102" s="157"/>
      <c r="J102" s="158">
        <f t="shared" si="10"/>
        <v>0</v>
      </c>
      <c r="K102" s="154" t="s">
        <v>3</v>
      </c>
      <c r="L102" s="33"/>
      <c r="M102" s="159" t="s">
        <v>3</v>
      </c>
      <c r="N102" s="160" t="s">
        <v>49</v>
      </c>
      <c r="O102" s="53"/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3" t="s">
        <v>143</v>
      </c>
      <c r="AT102" s="163" t="s">
        <v>138</v>
      </c>
      <c r="AU102" s="163" t="s">
        <v>21</v>
      </c>
      <c r="AY102" s="17" t="s">
        <v>136</v>
      </c>
      <c r="BE102" s="164">
        <f t="shared" si="14"/>
        <v>0</v>
      </c>
      <c r="BF102" s="164">
        <f t="shared" si="15"/>
        <v>0</v>
      </c>
      <c r="BG102" s="164">
        <f t="shared" si="16"/>
        <v>0</v>
      </c>
      <c r="BH102" s="164">
        <f t="shared" si="17"/>
        <v>0</v>
      </c>
      <c r="BI102" s="164">
        <f t="shared" si="18"/>
        <v>0</v>
      </c>
      <c r="BJ102" s="17" t="s">
        <v>21</v>
      </c>
      <c r="BK102" s="164">
        <f t="shared" si="19"/>
        <v>0</v>
      </c>
      <c r="BL102" s="17" t="s">
        <v>143</v>
      </c>
      <c r="BM102" s="163" t="s">
        <v>307</v>
      </c>
    </row>
    <row r="103" spans="1:65" s="12" customFormat="1" ht="25.9" customHeight="1">
      <c r="B103" s="138"/>
      <c r="D103" s="139" t="s">
        <v>77</v>
      </c>
      <c r="E103" s="140" t="s">
        <v>659</v>
      </c>
      <c r="F103" s="140" t="s">
        <v>660</v>
      </c>
      <c r="I103" s="141"/>
      <c r="J103" s="142">
        <f>BK103</f>
        <v>0</v>
      </c>
      <c r="L103" s="138"/>
      <c r="M103" s="143"/>
      <c r="N103" s="144"/>
      <c r="O103" s="144"/>
      <c r="P103" s="145">
        <f>SUM(P104:P130)</f>
        <v>0</v>
      </c>
      <c r="Q103" s="144"/>
      <c r="R103" s="145">
        <f>SUM(R104:R130)</f>
        <v>0</v>
      </c>
      <c r="S103" s="144"/>
      <c r="T103" s="146">
        <f>SUM(T104:T130)</f>
        <v>0</v>
      </c>
      <c r="AR103" s="139" t="s">
        <v>21</v>
      </c>
      <c r="AT103" s="147" t="s">
        <v>77</v>
      </c>
      <c r="AU103" s="147" t="s">
        <v>78</v>
      </c>
      <c r="AY103" s="139" t="s">
        <v>136</v>
      </c>
      <c r="BK103" s="148">
        <f>SUM(BK104:BK130)</f>
        <v>0</v>
      </c>
    </row>
    <row r="104" spans="1:65" s="2" customFormat="1" ht="16.5" customHeight="1">
      <c r="A104" s="32"/>
      <c r="B104" s="151"/>
      <c r="C104" s="152" t="s">
        <v>230</v>
      </c>
      <c r="D104" s="152" t="s">
        <v>138</v>
      </c>
      <c r="E104" s="153" t="s">
        <v>661</v>
      </c>
      <c r="F104" s="154" t="s">
        <v>662</v>
      </c>
      <c r="G104" s="155" t="s">
        <v>663</v>
      </c>
      <c r="H104" s="156">
        <v>0.45</v>
      </c>
      <c r="I104" s="157"/>
      <c r="J104" s="158">
        <f>ROUND(I104*H104,2)</f>
        <v>0</v>
      </c>
      <c r="K104" s="154" t="s">
        <v>3</v>
      </c>
      <c r="L104" s="33"/>
      <c r="M104" s="159" t="s">
        <v>3</v>
      </c>
      <c r="N104" s="160" t="s">
        <v>49</v>
      </c>
      <c r="O104" s="53"/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3" t="s">
        <v>143</v>
      </c>
      <c r="AT104" s="163" t="s">
        <v>138</v>
      </c>
      <c r="AU104" s="163" t="s">
        <v>21</v>
      </c>
      <c r="AY104" s="17" t="s">
        <v>136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17" t="s">
        <v>21</v>
      </c>
      <c r="BK104" s="164">
        <f>ROUND(I104*H104,2)</f>
        <v>0</v>
      </c>
      <c r="BL104" s="17" t="s">
        <v>143</v>
      </c>
      <c r="BM104" s="163" t="s">
        <v>317</v>
      </c>
    </row>
    <row r="105" spans="1:65" s="2" customFormat="1" ht="16.5" customHeight="1">
      <c r="A105" s="32"/>
      <c r="B105" s="151"/>
      <c r="C105" s="152" t="s">
        <v>235</v>
      </c>
      <c r="D105" s="152" t="s">
        <v>138</v>
      </c>
      <c r="E105" s="153" t="s">
        <v>664</v>
      </c>
      <c r="F105" s="154" t="s">
        <v>665</v>
      </c>
      <c r="G105" s="155" t="s">
        <v>184</v>
      </c>
      <c r="H105" s="156">
        <v>7.4</v>
      </c>
      <c r="I105" s="157"/>
      <c r="J105" s="158">
        <f>ROUND(I105*H105,2)</f>
        <v>0</v>
      </c>
      <c r="K105" s="154" t="s">
        <v>3</v>
      </c>
      <c r="L105" s="33"/>
      <c r="M105" s="159" t="s">
        <v>3</v>
      </c>
      <c r="N105" s="160" t="s">
        <v>49</v>
      </c>
      <c r="O105" s="53"/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3" t="s">
        <v>143</v>
      </c>
      <c r="AT105" s="163" t="s">
        <v>138</v>
      </c>
      <c r="AU105" s="163" t="s">
        <v>21</v>
      </c>
      <c r="AY105" s="17" t="s">
        <v>136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17" t="s">
        <v>21</v>
      </c>
      <c r="BK105" s="164">
        <f>ROUND(I105*H105,2)</f>
        <v>0</v>
      </c>
      <c r="BL105" s="17" t="s">
        <v>143</v>
      </c>
      <c r="BM105" s="163" t="s">
        <v>325</v>
      </c>
    </row>
    <row r="106" spans="1:65" s="13" customFormat="1" ht="11.25">
      <c r="B106" s="165"/>
      <c r="D106" s="166" t="s">
        <v>145</v>
      </c>
      <c r="E106" s="167" t="s">
        <v>3</v>
      </c>
      <c r="F106" s="168" t="s">
        <v>666</v>
      </c>
      <c r="H106" s="169">
        <v>7.3440000000000003</v>
      </c>
      <c r="I106" s="170"/>
      <c r="L106" s="165"/>
      <c r="M106" s="171"/>
      <c r="N106" s="172"/>
      <c r="O106" s="172"/>
      <c r="P106" s="172"/>
      <c r="Q106" s="172"/>
      <c r="R106" s="172"/>
      <c r="S106" s="172"/>
      <c r="T106" s="173"/>
      <c r="AT106" s="167" t="s">
        <v>145</v>
      </c>
      <c r="AU106" s="167" t="s">
        <v>21</v>
      </c>
      <c r="AV106" s="13" t="s">
        <v>88</v>
      </c>
      <c r="AW106" s="13" t="s">
        <v>38</v>
      </c>
      <c r="AX106" s="13" t="s">
        <v>78</v>
      </c>
      <c r="AY106" s="167" t="s">
        <v>136</v>
      </c>
    </row>
    <row r="107" spans="1:65" s="13" customFormat="1" ht="11.25">
      <c r="B107" s="165"/>
      <c r="D107" s="166" t="s">
        <v>145</v>
      </c>
      <c r="E107" s="167" t="s">
        <v>3</v>
      </c>
      <c r="F107" s="168" t="s">
        <v>667</v>
      </c>
      <c r="H107" s="169">
        <v>5.6000000000000001E-2</v>
      </c>
      <c r="I107" s="170"/>
      <c r="L107" s="165"/>
      <c r="M107" s="171"/>
      <c r="N107" s="172"/>
      <c r="O107" s="172"/>
      <c r="P107" s="172"/>
      <c r="Q107" s="172"/>
      <c r="R107" s="172"/>
      <c r="S107" s="172"/>
      <c r="T107" s="173"/>
      <c r="AT107" s="167" t="s">
        <v>145</v>
      </c>
      <c r="AU107" s="167" t="s">
        <v>21</v>
      </c>
      <c r="AV107" s="13" t="s">
        <v>88</v>
      </c>
      <c r="AW107" s="13" t="s">
        <v>38</v>
      </c>
      <c r="AX107" s="13" t="s">
        <v>78</v>
      </c>
      <c r="AY107" s="167" t="s">
        <v>136</v>
      </c>
    </row>
    <row r="108" spans="1:65" s="2" customFormat="1" ht="16.5" customHeight="1">
      <c r="A108" s="32"/>
      <c r="B108" s="151"/>
      <c r="C108" s="152" t="s">
        <v>240</v>
      </c>
      <c r="D108" s="152" t="s">
        <v>138</v>
      </c>
      <c r="E108" s="153" t="s">
        <v>668</v>
      </c>
      <c r="F108" s="154" t="s">
        <v>669</v>
      </c>
      <c r="G108" s="155" t="s">
        <v>184</v>
      </c>
      <c r="H108" s="156">
        <v>5.9</v>
      </c>
      <c r="I108" s="157"/>
      <c r="J108" s="158">
        <f>ROUND(I108*H108,2)</f>
        <v>0</v>
      </c>
      <c r="K108" s="154" t="s">
        <v>3</v>
      </c>
      <c r="L108" s="33"/>
      <c r="M108" s="159" t="s">
        <v>3</v>
      </c>
      <c r="N108" s="160" t="s">
        <v>49</v>
      </c>
      <c r="O108" s="53"/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3" t="s">
        <v>143</v>
      </c>
      <c r="AT108" s="163" t="s">
        <v>138</v>
      </c>
      <c r="AU108" s="163" t="s">
        <v>21</v>
      </c>
      <c r="AY108" s="17" t="s">
        <v>136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17" t="s">
        <v>21</v>
      </c>
      <c r="BK108" s="164">
        <f>ROUND(I108*H108,2)</f>
        <v>0</v>
      </c>
      <c r="BL108" s="17" t="s">
        <v>143</v>
      </c>
      <c r="BM108" s="163" t="s">
        <v>333</v>
      </c>
    </row>
    <row r="109" spans="1:65" s="13" customFormat="1" ht="11.25">
      <c r="B109" s="165"/>
      <c r="D109" s="166" t="s">
        <v>145</v>
      </c>
      <c r="E109" s="167" t="s">
        <v>3</v>
      </c>
      <c r="F109" s="168" t="s">
        <v>670</v>
      </c>
      <c r="H109" s="169">
        <v>5.9020000000000001</v>
      </c>
      <c r="I109" s="170"/>
      <c r="L109" s="165"/>
      <c r="M109" s="171"/>
      <c r="N109" s="172"/>
      <c r="O109" s="172"/>
      <c r="P109" s="172"/>
      <c r="Q109" s="172"/>
      <c r="R109" s="172"/>
      <c r="S109" s="172"/>
      <c r="T109" s="173"/>
      <c r="AT109" s="167" t="s">
        <v>145</v>
      </c>
      <c r="AU109" s="167" t="s">
        <v>21</v>
      </c>
      <c r="AV109" s="13" t="s">
        <v>88</v>
      </c>
      <c r="AW109" s="13" t="s">
        <v>38</v>
      </c>
      <c r="AX109" s="13" t="s">
        <v>78</v>
      </c>
      <c r="AY109" s="167" t="s">
        <v>136</v>
      </c>
    </row>
    <row r="110" spans="1:65" s="13" customFormat="1" ht="11.25">
      <c r="B110" s="165"/>
      <c r="D110" s="166" t="s">
        <v>145</v>
      </c>
      <c r="E110" s="167" t="s">
        <v>3</v>
      </c>
      <c r="F110" s="168" t="s">
        <v>671</v>
      </c>
      <c r="H110" s="169">
        <v>-2E-3</v>
      </c>
      <c r="I110" s="170"/>
      <c r="L110" s="165"/>
      <c r="M110" s="171"/>
      <c r="N110" s="172"/>
      <c r="O110" s="172"/>
      <c r="P110" s="172"/>
      <c r="Q110" s="172"/>
      <c r="R110" s="172"/>
      <c r="S110" s="172"/>
      <c r="T110" s="173"/>
      <c r="AT110" s="167" t="s">
        <v>145</v>
      </c>
      <c r="AU110" s="167" t="s">
        <v>21</v>
      </c>
      <c r="AV110" s="13" t="s">
        <v>88</v>
      </c>
      <c r="AW110" s="13" t="s">
        <v>38</v>
      </c>
      <c r="AX110" s="13" t="s">
        <v>78</v>
      </c>
      <c r="AY110" s="167" t="s">
        <v>136</v>
      </c>
    </row>
    <row r="111" spans="1:65" s="2" customFormat="1" ht="16.5" customHeight="1">
      <c r="A111" s="32"/>
      <c r="B111" s="151"/>
      <c r="C111" s="152" t="s">
        <v>8</v>
      </c>
      <c r="D111" s="152" t="s">
        <v>138</v>
      </c>
      <c r="E111" s="153" t="s">
        <v>672</v>
      </c>
      <c r="F111" s="154" t="s">
        <v>673</v>
      </c>
      <c r="G111" s="155" t="s">
        <v>173</v>
      </c>
      <c r="H111" s="156">
        <v>450</v>
      </c>
      <c r="I111" s="157"/>
      <c r="J111" s="158">
        <f>ROUND(I111*H111,2)</f>
        <v>0</v>
      </c>
      <c r="K111" s="154" t="s">
        <v>3</v>
      </c>
      <c r="L111" s="33"/>
      <c r="M111" s="159" t="s">
        <v>3</v>
      </c>
      <c r="N111" s="160" t="s">
        <v>49</v>
      </c>
      <c r="O111" s="53"/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3" t="s">
        <v>143</v>
      </c>
      <c r="AT111" s="163" t="s">
        <v>138</v>
      </c>
      <c r="AU111" s="163" t="s">
        <v>21</v>
      </c>
      <c r="AY111" s="17" t="s">
        <v>136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17" t="s">
        <v>21</v>
      </c>
      <c r="BK111" s="164">
        <f>ROUND(I111*H111,2)</f>
        <v>0</v>
      </c>
      <c r="BL111" s="17" t="s">
        <v>143</v>
      </c>
      <c r="BM111" s="163" t="s">
        <v>341</v>
      </c>
    </row>
    <row r="112" spans="1:65" s="13" customFormat="1" ht="11.25">
      <c r="B112" s="165"/>
      <c r="D112" s="166" t="s">
        <v>145</v>
      </c>
      <c r="E112" s="167" t="s">
        <v>3</v>
      </c>
      <c r="F112" s="168" t="s">
        <v>674</v>
      </c>
      <c r="H112" s="169">
        <v>450</v>
      </c>
      <c r="I112" s="170"/>
      <c r="L112" s="165"/>
      <c r="M112" s="171"/>
      <c r="N112" s="172"/>
      <c r="O112" s="172"/>
      <c r="P112" s="172"/>
      <c r="Q112" s="172"/>
      <c r="R112" s="172"/>
      <c r="S112" s="172"/>
      <c r="T112" s="173"/>
      <c r="AT112" s="167" t="s">
        <v>145</v>
      </c>
      <c r="AU112" s="167" t="s">
        <v>21</v>
      </c>
      <c r="AV112" s="13" t="s">
        <v>88</v>
      </c>
      <c r="AW112" s="13" t="s">
        <v>38</v>
      </c>
      <c r="AX112" s="13" t="s">
        <v>78</v>
      </c>
      <c r="AY112" s="167" t="s">
        <v>136</v>
      </c>
    </row>
    <row r="113" spans="1:65" s="2" customFormat="1" ht="16.5" customHeight="1">
      <c r="A113" s="32"/>
      <c r="B113" s="151"/>
      <c r="C113" s="152" t="s">
        <v>247</v>
      </c>
      <c r="D113" s="152" t="s">
        <v>138</v>
      </c>
      <c r="E113" s="153" t="s">
        <v>675</v>
      </c>
      <c r="F113" s="154" t="s">
        <v>676</v>
      </c>
      <c r="G113" s="155" t="s">
        <v>184</v>
      </c>
      <c r="H113" s="156">
        <v>7.9</v>
      </c>
      <c r="I113" s="157"/>
      <c r="J113" s="158">
        <f>ROUND(I113*H113,2)</f>
        <v>0</v>
      </c>
      <c r="K113" s="154" t="s">
        <v>3</v>
      </c>
      <c r="L113" s="33"/>
      <c r="M113" s="159" t="s">
        <v>3</v>
      </c>
      <c r="N113" s="160" t="s">
        <v>49</v>
      </c>
      <c r="O113" s="53"/>
      <c r="P113" s="161">
        <f>O113*H113</f>
        <v>0</v>
      </c>
      <c r="Q113" s="161">
        <v>0</v>
      </c>
      <c r="R113" s="161">
        <f>Q113*H113</f>
        <v>0</v>
      </c>
      <c r="S113" s="161">
        <v>0</v>
      </c>
      <c r="T113" s="162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3" t="s">
        <v>143</v>
      </c>
      <c r="AT113" s="163" t="s">
        <v>138</v>
      </c>
      <c r="AU113" s="163" t="s">
        <v>21</v>
      </c>
      <c r="AY113" s="17" t="s">
        <v>136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17" t="s">
        <v>21</v>
      </c>
      <c r="BK113" s="164">
        <f>ROUND(I113*H113,2)</f>
        <v>0</v>
      </c>
      <c r="BL113" s="17" t="s">
        <v>143</v>
      </c>
      <c r="BM113" s="163" t="s">
        <v>350</v>
      </c>
    </row>
    <row r="114" spans="1:65" s="13" customFormat="1" ht="11.25">
      <c r="B114" s="165"/>
      <c r="D114" s="166" t="s">
        <v>145</v>
      </c>
      <c r="E114" s="167" t="s">
        <v>3</v>
      </c>
      <c r="F114" s="168" t="s">
        <v>677</v>
      </c>
      <c r="H114" s="169">
        <v>7.875</v>
      </c>
      <c r="I114" s="170"/>
      <c r="L114" s="165"/>
      <c r="M114" s="171"/>
      <c r="N114" s="172"/>
      <c r="O114" s="172"/>
      <c r="P114" s="172"/>
      <c r="Q114" s="172"/>
      <c r="R114" s="172"/>
      <c r="S114" s="172"/>
      <c r="T114" s="173"/>
      <c r="AT114" s="167" t="s">
        <v>145</v>
      </c>
      <c r="AU114" s="167" t="s">
        <v>21</v>
      </c>
      <c r="AV114" s="13" t="s">
        <v>88</v>
      </c>
      <c r="AW114" s="13" t="s">
        <v>38</v>
      </c>
      <c r="AX114" s="13" t="s">
        <v>78</v>
      </c>
      <c r="AY114" s="167" t="s">
        <v>136</v>
      </c>
    </row>
    <row r="115" spans="1:65" s="13" customFormat="1" ht="11.25">
      <c r="B115" s="165"/>
      <c r="D115" s="166" t="s">
        <v>145</v>
      </c>
      <c r="E115" s="167" t="s">
        <v>3</v>
      </c>
      <c r="F115" s="168" t="s">
        <v>678</v>
      </c>
      <c r="H115" s="169">
        <v>2.5000000000000001E-2</v>
      </c>
      <c r="I115" s="170"/>
      <c r="L115" s="165"/>
      <c r="M115" s="171"/>
      <c r="N115" s="172"/>
      <c r="O115" s="172"/>
      <c r="P115" s="172"/>
      <c r="Q115" s="172"/>
      <c r="R115" s="172"/>
      <c r="S115" s="172"/>
      <c r="T115" s="173"/>
      <c r="AT115" s="167" t="s">
        <v>145</v>
      </c>
      <c r="AU115" s="167" t="s">
        <v>21</v>
      </c>
      <c r="AV115" s="13" t="s">
        <v>88</v>
      </c>
      <c r="AW115" s="13" t="s">
        <v>38</v>
      </c>
      <c r="AX115" s="13" t="s">
        <v>78</v>
      </c>
      <c r="AY115" s="167" t="s">
        <v>136</v>
      </c>
    </row>
    <row r="116" spans="1:65" s="2" customFormat="1" ht="16.5" customHeight="1">
      <c r="A116" s="32"/>
      <c r="B116" s="151"/>
      <c r="C116" s="152" t="s">
        <v>252</v>
      </c>
      <c r="D116" s="152" t="s">
        <v>138</v>
      </c>
      <c r="E116" s="153" t="s">
        <v>679</v>
      </c>
      <c r="F116" s="154" t="s">
        <v>680</v>
      </c>
      <c r="G116" s="155" t="s">
        <v>173</v>
      </c>
      <c r="H116" s="156">
        <v>450</v>
      </c>
      <c r="I116" s="157"/>
      <c r="J116" s="158">
        <f>ROUND(I116*H116,2)</f>
        <v>0</v>
      </c>
      <c r="K116" s="154" t="s">
        <v>3</v>
      </c>
      <c r="L116" s="33"/>
      <c r="M116" s="159" t="s">
        <v>3</v>
      </c>
      <c r="N116" s="160" t="s">
        <v>49</v>
      </c>
      <c r="O116" s="53"/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3" t="s">
        <v>143</v>
      </c>
      <c r="AT116" s="163" t="s">
        <v>138</v>
      </c>
      <c r="AU116" s="163" t="s">
        <v>21</v>
      </c>
      <c r="AY116" s="17" t="s">
        <v>136</v>
      </c>
      <c r="BE116" s="164">
        <f>IF(N116="základní",J116,0)</f>
        <v>0</v>
      </c>
      <c r="BF116" s="164">
        <f>IF(N116="snížená",J116,0)</f>
        <v>0</v>
      </c>
      <c r="BG116" s="164">
        <f>IF(N116="zákl. přenesená",J116,0)</f>
        <v>0</v>
      </c>
      <c r="BH116" s="164">
        <f>IF(N116="sníž. přenesená",J116,0)</f>
        <v>0</v>
      </c>
      <c r="BI116" s="164">
        <f>IF(N116="nulová",J116,0)</f>
        <v>0</v>
      </c>
      <c r="BJ116" s="17" t="s">
        <v>21</v>
      </c>
      <c r="BK116" s="164">
        <f>ROUND(I116*H116,2)</f>
        <v>0</v>
      </c>
      <c r="BL116" s="17" t="s">
        <v>143</v>
      </c>
      <c r="BM116" s="163" t="s">
        <v>359</v>
      </c>
    </row>
    <row r="117" spans="1:65" s="13" customFormat="1" ht="11.25">
      <c r="B117" s="165"/>
      <c r="D117" s="166" t="s">
        <v>145</v>
      </c>
      <c r="E117" s="167" t="s">
        <v>3</v>
      </c>
      <c r="F117" s="168" t="s">
        <v>674</v>
      </c>
      <c r="H117" s="169">
        <v>450</v>
      </c>
      <c r="I117" s="170"/>
      <c r="L117" s="165"/>
      <c r="M117" s="171"/>
      <c r="N117" s="172"/>
      <c r="O117" s="172"/>
      <c r="P117" s="172"/>
      <c r="Q117" s="172"/>
      <c r="R117" s="172"/>
      <c r="S117" s="172"/>
      <c r="T117" s="173"/>
      <c r="AT117" s="167" t="s">
        <v>145</v>
      </c>
      <c r="AU117" s="167" t="s">
        <v>21</v>
      </c>
      <c r="AV117" s="13" t="s">
        <v>88</v>
      </c>
      <c r="AW117" s="13" t="s">
        <v>38</v>
      </c>
      <c r="AX117" s="13" t="s">
        <v>78</v>
      </c>
      <c r="AY117" s="167" t="s">
        <v>136</v>
      </c>
    </row>
    <row r="118" spans="1:65" s="2" customFormat="1" ht="16.5" customHeight="1">
      <c r="A118" s="32"/>
      <c r="B118" s="151"/>
      <c r="C118" s="152" t="s">
        <v>258</v>
      </c>
      <c r="D118" s="152" t="s">
        <v>138</v>
      </c>
      <c r="E118" s="153" t="s">
        <v>681</v>
      </c>
      <c r="F118" s="154" t="s">
        <v>682</v>
      </c>
      <c r="G118" s="155" t="s">
        <v>173</v>
      </c>
      <c r="H118" s="156">
        <v>450</v>
      </c>
      <c r="I118" s="157"/>
      <c r="J118" s="158">
        <f>ROUND(I118*H118,2)</f>
        <v>0</v>
      </c>
      <c r="K118" s="154" t="s">
        <v>3</v>
      </c>
      <c r="L118" s="33"/>
      <c r="M118" s="159" t="s">
        <v>3</v>
      </c>
      <c r="N118" s="160" t="s">
        <v>49</v>
      </c>
      <c r="O118" s="53"/>
      <c r="P118" s="161">
        <f>O118*H118</f>
        <v>0</v>
      </c>
      <c r="Q118" s="161">
        <v>0</v>
      </c>
      <c r="R118" s="161">
        <f>Q118*H118</f>
        <v>0</v>
      </c>
      <c r="S118" s="161">
        <v>0</v>
      </c>
      <c r="T118" s="16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3" t="s">
        <v>143</v>
      </c>
      <c r="AT118" s="163" t="s">
        <v>138</v>
      </c>
      <c r="AU118" s="163" t="s">
        <v>21</v>
      </c>
      <c r="AY118" s="17" t="s">
        <v>136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17" t="s">
        <v>21</v>
      </c>
      <c r="BK118" s="164">
        <f>ROUND(I118*H118,2)</f>
        <v>0</v>
      </c>
      <c r="BL118" s="17" t="s">
        <v>143</v>
      </c>
      <c r="BM118" s="163" t="s">
        <v>368</v>
      </c>
    </row>
    <row r="119" spans="1:65" s="13" customFormat="1" ht="11.25">
      <c r="B119" s="165"/>
      <c r="D119" s="166" t="s">
        <v>145</v>
      </c>
      <c r="E119" s="167" t="s">
        <v>3</v>
      </c>
      <c r="F119" s="168" t="s">
        <v>674</v>
      </c>
      <c r="H119" s="169">
        <v>450</v>
      </c>
      <c r="I119" s="170"/>
      <c r="L119" s="165"/>
      <c r="M119" s="171"/>
      <c r="N119" s="172"/>
      <c r="O119" s="172"/>
      <c r="P119" s="172"/>
      <c r="Q119" s="172"/>
      <c r="R119" s="172"/>
      <c r="S119" s="172"/>
      <c r="T119" s="173"/>
      <c r="AT119" s="167" t="s">
        <v>145</v>
      </c>
      <c r="AU119" s="167" t="s">
        <v>21</v>
      </c>
      <c r="AV119" s="13" t="s">
        <v>88</v>
      </c>
      <c r="AW119" s="13" t="s">
        <v>38</v>
      </c>
      <c r="AX119" s="13" t="s">
        <v>78</v>
      </c>
      <c r="AY119" s="167" t="s">
        <v>136</v>
      </c>
    </row>
    <row r="120" spans="1:65" s="2" customFormat="1" ht="16.5" customHeight="1">
      <c r="A120" s="32"/>
      <c r="B120" s="151"/>
      <c r="C120" s="152" t="s">
        <v>263</v>
      </c>
      <c r="D120" s="152" t="s">
        <v>138</v>
      </c>
      <c r="E120" s="153" t="s">
        <v>683</v>
      </c>
      <c r="F120" s="154" t="s">
        <v>684</v>
      </c>
      <c r="G120" s="155" t="s">
        <v>173</v>
      </c>
      <c r="H120" s="156">
        <v>450</v>
      </c>
      <c r="I120" s="157"/>
      <c r="J120" s="158">
        <f>ROUND(I120*H120,2)</f>
        <v>0</v>
      </c>
      <c r="K120" s="154" t="s">
        <v>3</v>
      </c>
      <c r="L120" s="33"/>
      <c r="M120" s="159" t="s">
        <v>3</v>
      </c>
      <c r="N120" s="160" t="s">
        <v>49</v>
      </c>
      <c r="O120" s="53"/>
      <c r="P120" s="161">
        <f>O120*H120</f>
        <v>0</v>
      </c>
      <c r="Q120" s="161">
        <v>0</v>
      </c>
      <c r="R120" s="161">
        <f>Q120*H120</f>
        <v>0</v>
      </c>
      <c r="S120" s="161">
        <v>0</v>
      </c>
      <c r="T120" s="16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3" t="s">
        <v>143</v>
      </c>
      <c r="AT120" s="163" t="s">
        <v>138</v>
      </c>
      <c r="AU120" s="163" t="s">
        <v>21</v>
      </c>
      <c r="AY120" s="17" t="s">
        <v>136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17" t="s">
        <v>21</v>
      </c>
      <c r="BK120" s="164">
        <f>ROUND(I120*H120,2)</f>
        <v>0</v>
      </c>
      <c r="BL120" s="17" t="s">
        <v>143</v>
      </c>
      <c r="BM120" s="163" t="s">
        <v>377</v>
      </c>
    </row>
    <row r="121" spans="1:65" s="2" customFormat="1" ht="16.5" customHeight="1">
      <c r="A121" s="32"/>
      <c r="B121" s="151"/>
      <c r="C121" s="152" t="s">
        <v>268</v>
      </c>
      <c r="D121" s="152" t="s">
        <v>138</v>
      </c>
      <c r="E121" s="153" t="s">
        <v>685</v>
      </c>
      <c r="F121" s="154" t="s">
        <v>686</v>
      </c>
      <c r="G121" s="155" t="s">
        <v>173</v>
      </c>
      <c r="H121" s="156">
        <v>450</v>
      </c>
      <c r="I121" s="157"/>
      <c r="J121" s="158">
        <f>ROUND(I121*H121,2)</f>
        <v>0</v>
      </c>
      <c r="K121" s="154" t="s">
        <v>3</v>
      </c>
      <c r="L121" s="33"/>
      <c r="M121" s="159" t="s">
        <v>3</v>
      </c>
      <c r="N121" s="160" t="s">
        <v>49</v>
      </c>
      <c r="O121" s="53"/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3" t="s">
        <v>143</v>
      </c>
      <c r="AT121" s="163" t="s">
        <v>138</v>
      </c>
      <c r="AU121" s="163" t="s">
        <v>21</v>
      </c>
      <c r="AY121" s="17" t="s">
        <v>136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17" t="s">
        <v>21</v>
      </c>
      <c r="BK121" s="164">
        <f>ROUND(I121*H121,2)</f>
        <v>0</v>
      </c>
      <c r="BL121" s="17" t="s">
        <v>143</v>
      </c>
      <c r="BM121" s="163" t="s">
        <v>385</v>
      </c>
    </row>
    <row r="122" spans="1:65" s="13" customFormat="1" ht="11.25">
      <c r="B122" s="165"/>
      <c r="D122" s="166" t="s">
        <v>145</v>
      </c>
      <c r="E122" s="167" t="s">
        <v>3</v>
      </c>
      <c r="F122" s="168" t="s">
        <v>674</v>
      </c>
      <c r="H122" s="169">
        <v>450</v>
      </c>
      <c r="I122" s="170"/>
      <c r="L122" s="165"/>
      <c r="M122" s="171"/>
      <c r="N122" s="172"/>
      <c r="O122" s="172"/>
      <c r="P122" s="172"/>
      <c r="Q122" s="172"/>
      <c r="R122" s="172"/>
      <c r="S122" s="172"/>
      <c r="T122" s="173"/>
      <c r="AT122" s="167" t="s">
        <v>145</v>
      </c>
      <c r="AU122" s="167" t="s">
        <v>21</v>
      </c>
      <c r="AV122" s="13" t="s">
        <v>88</v>
      </c>
      <c r="AW122" s="13" t="s">
        <v>38</v>
      </c>
      <c r="AX122" s="13" t="s">
        <v>78</v>
      </c>
      <c r="AY122" s="167" t="s">
        <v>136</v>
      </c>
    </row>
    <row r="123" spans="1:65" s="2" customFormat="1" ht="16.5" customHeight="1">
      <c r="A123" s="32"/>
      <c r="B123" s="151"/>
      <c r="C123" s="152" t="s">
        <v>273</v>
      </c>
      <c r="D123" s="152" t="s">
        <v>138</v>
      </c>
      <c r="E123" s="153" t="s">
        <v>687</v>
      </c>
      <c r="F123" s="154" t="s">
        <v>688</v>
      </c>
      <c r="G123" s="155" t="s">
        <v>173</v>
      </c>
      <c r="H123" s="156">
        <v>26</v>
      </c>
      <c r="I123" s="157"/>
      <c r="J123" s="158">
        <f>ROUND(I123*H123,2)</f>
        <v>0</v>
      </c>
      <c r="K123" s="154" t="s">
        <v>3</v>
      </c>
      <c r="L123" s="33"/>
      <c r="M123" s="159" t="s">
        <v>3</v>
      </c>
      <c r="N123" s="160" t="s">
        <v>49</v>
      </c>
      <c r="O123" s="53"/>
      <c r="P123" s="161">
        <f>O123*H123</f>
        <v>0</v>
      </c>
      <c r="Q123" s="161">
        <v>0</v>
      </c>
      <c r="R123" s="161">
        <f>Q123*H123</f>
        <v>0</v>
      </c>
      <c r="S123" s="161">
        <v>0</v>
      </c>
      <c r="T123" s="162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3" t="s">
        <v>143</v>
      </c>
      <c r="AT123" s="163" t="s">
        <v>138</v>
      </c>
      <c r="AU123" s="163" t="s">
        <v>21</v>
      </c>
      <c r="AY123" s="17" t="s">
        <v>136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17" t="s">
        <v>21</v>
      </c>
      <c r="BK123" s="164">
        <f>ROUND(I123*H123,2)</f>
        <v>0</v>
      </c>
      <c r="BL123" s="17" t="s">
        <v>143</v>
      </c>
      <c r="BM123" s="163" t="s">
        <v>398</v>
      </c>
    </row>
    <row r="124" spans="1:65" s="13" customFormat="1" ht="11.25">
      <c r="B124" s="165"/>
      <c r="D124" s="166" t="s">
        <v>145</v>
      </c>
      <c r="E124" s="167" t="s">
        <v>3</v>
      </c>
      <c r="F124" s="168" t="s">
        <v>689</v>
      </c>
      <c r="H124" s="169">
        <v>26</v>
      </c>
      <c r="I124" s="170"/>
      <c r="L124" s="165"/>
      <c r="M124" s="171"/>
      <c r="N124" s="172"/>
      <c r="O124" s="172"/>
      <c r="P124" s="172"/>
      <c r="Q124" s="172"/>
      <c r="R124" s="172"/>
      <c r="S124" s="172"/>
      <c r="T124" s="173"/>
      <c r="AT124" s="167" t="s">
        <v>145</v>
      </c>
      <c r="AU124" s="167" t="s">
        <v>21</v>
      </c>
      <c r="AV124" s="13" t="s">
        <v>88</v>
      </c>
      <c r="AW124" s="13" t="s">
        <v>38</v>
      </c>
      <c r="AX124" s="13" t="s">
        <v>78</v>
      </c>
      <c r="AY124" s="167" t="s">
        <v>136</v>
      </c>
    </row>
    <row r="125" spans="1:65" s="2" customFormat="1" ht="16.5" customHeight="1">
      <c r="A125" s="32"/>
      <c r="B125" s="151"/>
      <c r="C125" s="152" t="s">
        <v>277</v>
      </c>
      <c r="D125" s="152" t="s">
        <v>138</v>
      </c>
      <c r="E125" s="153" t="s">
        <v>690</v>
      </c>
      <c r="F125" s="154" t="s">
        <v>691</v>
      </c>
      <c r="G125" s="155" t="s">
        <v>184</v>
      </c>
      <c r="H125" s="156">
        <v>32.9</v>
      </c>
      <c r="I125" s="157"/>
      <c r="J125" s="158">
        <f>ROUND(I125*H125,2)</f>
        <v>0</v>
      </c>
      <c r="K125" s="154" t="s">
        <v>3</v>
      </c>
      <c r="L125" s="33"/>
      <c r="M125" s="159" t="s">
        <v>3</v>
      </c>
      <c r="N125" s="160" t="s">
        <v>49</v>
      </c>
      <c r="O125" s="53"/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3" t="s">
        <v>143</v>
      </c>
      <c r="AT125" s="163" t="s">
        <v>138</v>
      </c>
      <c r="AU125" s="163" t="s">
        <v>21</v>
      </c>
      <c r="AY125" s="17" t="s">
        <v>136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17" t="s">
        <v>21</v>
      </c>
      <c r="BK125" s="164">
        <f>ROUND(I125*H125,2)</f>
        <v>0</v>
      </c>
      <c r="BL125" s="17" t="s">
        <v>143</v>
      </c>
      <c r="BM125" s="163" t="s">
        <v>412</v>
      </c>
    </row>
    <row r="126" spans="1:65" s="13" customFormat="1" ht="11.25">
      <c r="B126" s="165"/>
      <c r="D126" s="166" t="s">
        <v>145</v>
      </c>
      <c r="E126" s="167" t="s">
        <v>3</v>
      </c>
      <c r="F126" s="168" t="s">
        <v>692</v>
      </c>
      <c r="H126" s="169">
        <v>32.9</v>
      </c>
      <c r="I126" s="170"/>
      <c r="L126" s="165"/>
      <c r="M126" s="171"/>
      <c r="N126" s="172"/>
      <c r="O126" s="172"/>
      <c r="P126" s="172"/>
      <c r="Q126" s="172"/>
      <c r="R126" s="172"/>
      <c r="S126" s="172"/>
      <c r="T126" s="173"/>
      <c r="AT126" s="167" t="s">
        <v>145</v>
      </c>
      <c r="AU126" s="167" t="s">
        <v>21</v>
      </c>
      <c r="AV126" s="13" t="s">
        <v>88</v>
      </c>
      <c r="AW126" s="13" t="s">
        <v>38</v>
      </c>
      <c r="AX126" s="13" t="s">
        <v>78</v>
      </c>
      <c r="AY126" s="167" t="s">
        <v>136</v>
      </c>
    </row>
    <row r="127" spans="1:65" s="2" customFormat="1" ht="16.5" customHeight="1">
      <c r="A127" s="32"/>
      <c r="B127" s="151"/>
      <c r="C127" s="152" t="s">
        <v>282</v>
      </c>
      <c r="D127" s="152" t="s">
        <v>138</v>
      </c>
      <c r="E127" s="153" t="s">
        <v>693</v>
      </c>
      <c r="F127" s="154" t="s">
        <v>694</v>
      </c>
      <c r="G127" s="155" t="s">
        <v>184</v>
      </c>
      <c r="H127" s="156">
        <v>32.9</v>
      </c>
      <c r="I127" s="157"/>
      <c r="J127" s="158">
        <f>ROUND(I127*H127,2)</f>
        <v>0</v>
      </c>
      <c r="K127" s="154" t="s">
        <v>3</v>
      </c>
      <c r="L127" s="33"/>
      <c r="M127" s="159" t="s">
        <v>3</v>
      </c>
      <c r="N127" s="160" t="s">
        <v>49</v>
      </c>
      <c r="O127" s="53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3" t="s">
        <v>143</v>
      </c>
      <c r="AT127" s="163" t="s">
        <v>138</v>
      </c>
      <c r="AU127" s="163" t="s">
        <v>21</v>
      </c>
      <c r="AY127" s="17" t="s">
        <v>136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17" t="s">
        <v>21</v>
      </c>
      <c r="BK127" s="164">
        <f>ROUND(I127*H127,2)</f>
        <v>0</v>
      </c>
      <c r="BL127" s="17" t="s">
        <v>143</v>
      </c>
      <c r="BM127" s="163" t="s">
        <v>421</v>
      </c>
    </row>
    <row r="128" spans="1:65" s="2" customFormat="1" ht="16.5" customHeight="1">
      <c r="A128" s="32"/>
      <c r="B128" s="151"/>
      <c r="C128" s="152" t="s">
        <v>286</v>
      </c>
      <c r="D128" s="152" t="s">
        <v>138</v>
      </c>
      <c r="E128" s="153" t="s">
        <v>695</v>
      </c>
      <c r="F128" s="154" t="s">
        <v>696</v>
      </c>
      <c r="G128" s="155" t="s">
        <v>184</v>
      </c>
      <c r="H128" s="156">
        <v>32.9</v>
      </c>
      <c r="I128" s="157"/>
      <c r="J128" s="158">
        <f>ROUND(I128*H128,2)</f>
        <v>0</v>
      </c>
      <c r="K128" s="154" t="s">
        <v>3</v>
      </c>
      <c r="L128" s="33"/>
      <c r="M128" s="159" t="s">
        <v>3</v>
      </c>
      <c r="N128" s="160" t="s">
        <v>49</v>
      </c>
      <c r="O128" s="53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3" t="s">
        <v>143</v>
      </c>
      <c r="AT128" s="163" t="s">
        <v>138</v>
      </c>
      <c r="AU128" s="163" t="s">
        <v>21</v>
      </c>
      <c r="AY128" s="17" t="s">
        <v>136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7" t="s">
        <v>21</v>
      </c>
      <c r="BK128" s="164">
        <f>ROUND(I128*H128,2)</f>
        <v>0</v>
      </c>
      <c r="BL128" s="17" t="s">
        <v>143</v>
      </c>
      <c r="BM128" s="163" t="s">
        <v>431</v>
      </c>
    </row>
    <row r="129" spans="1:65" s="2" customFormat="1" ht="16.5" customHeight="1">
      <c r="A129" s="32"/>
      <c r="B129" s="151"/>
      <c r="C129" s="152" t="s">
        <v>290</v>
      </c>
      <c r="D129" s="152" t="s">
        <v>138</v>
      </c>
      <c r="E129" s="153" t="s">
        <v>697</v>
      </c>
      <c r="F129" s="154" t="s">
        <v>698</v>
      </c>
      <c r="G129" s="155" t="s">
        <v>227</v>
      </c>
      <c r="H129" s="156">
        <v>59.22</v>
      </c>
      <c r="I129" s="157"/>
      <c r="J129" s="158">
        <f>ROUND(I129*H129,2)</f>
        <v>0</v>
      </c>
      <c r="K129" s="154" t="s">
        <v>3</v>
      </c>
      <c r="L129" s="33"/>
      <c r="M129" s="159" t="s">
        <v>3</v>
      </c>
      <c r="N129" s="160" t="s">
        <v>49</v>
      </c>
      <c r="O129" s="53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3" t="s">
        <v>143</v>
      </c>
      <c r="AT129" s="163" t="s">
        <v>138</v>
      </c>
      <c r="AU129" s="163" t="s">
        <v>21</v>
      </c>
      <c r="AY129" s="17" t="s">
        <v>136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17" t="s">
        <v>21</v>
      </c>
      <c r="BK129" s="164">
        <f>ROUND(I129*H129,2)</f>
        <v>0</v>
      </c>
      <c r="BL129" s="17" t="s">
        <v>143</v>
      </c>
      <c r="BM129" s="163" t="s">
        <v>699</v>
      </c>
    </row>
    <row r="130" spans="1:65" s="13" customFormat="1" ht="11.25">
      <c r="B130" s="165"/>
      <c r="D130" s="166" t="s">
        <v>145</v>
      </c>
      <c r="E130" s="167" t="s">
        <v>3</v>
      </c>
      <c r="F130" s="168" t="s">
        <v>700</v>
      </c>
      <c r="H130" s="169">
        <v>59.22</v>
      </c>
      <c r="I130" s="170"/>
      <c r="L130" s="165"/>
      <c r="M130" s="196"/>
      <c r="N130" s="197"/>
      <c r="O130" s="197"/>
      <c r="P130" s="197"/>
      <c r="Q130" s="197"/>
      <c r="R130" s="197"/>
      <c r="S130" s="197"/>
      <c r="T130" s="198"/>
      <c r="AT130" s="167" t="s">
        <v>145</v>
      </c>
      <c r="AU130" s="167" t="s">
        <v>21</v>
      </c>
      <c r="AV130" s="13" t="s">
        <v>88</v>
      </c>
      <c r="AW130" s="13" t="s">
        <v>38</v>
      </c>
      <c r="AX130" s="13" t="s">
        <v>78</v>
      </c>
      <c r="AY130" s="167" t="s">
        <v>136</v>
      </c>
    </row>
    <row r="131" spans="1:65" s="2" customFormat="1" ht="6.95" customHeight="1">
      <c r="A131" s="32"/>
      <c r="B131" s="42"/>
      <c r="C131" s="43"/>
      <c r="D131" s="43"/>
      <c r="E131" s="43"/>
      <c r="F131" s="43"/>
      <c r="G131" s="43"/>
      <c r="H131" s="43"/>
      <c r="I131" s="111"/>
      <c r="J131" s="43"/>
      <c r="K131" s="43"/>
      <c r="L131" s="33"/>
      <c r="M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</sheetData>
  <autoFilter ref="C80:K130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315" t="s">
        <v>6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104</v>
      </c>
      <c r="I4" s="88"/>
      <c r="L4" s="20"/>
      <c r="M4" s="90" t="s">
        <v>11</v>
      </c>
      <c r="AT4" s="17" t="s">
        <v>4</v>
      </c>
    </row>
    <row r="5" spans="1:46" s="1" customFormat="1" ht="6.95" customHeight="1">
      <c r="B5" s="20"/>
      <c r="I5" s="88"/>
      <c r="L5" s="20"/>
    </row>
    <row r="6" spans="1:46" s="1" customFormat="1" ht="12" customHeight="1">
      <c r="B6" s="20"/>
      <c r="D6" s="27" t="s">
        <v>16</v>
      </c>
      <c r="I6" s="88"/>
      <c r="L6" s="20"/>
    </row>
    <row r="7" spans="1:46" s="1" customFormat="1" ht="16.5" customHeight="1">
      <c r="B7" s="20"/>
      <c r="E7" s="316" t="str">
        <f>'Rekapitulace stavby'!K6</f>
        <v>Kutná Hora - Karlov - chodník pro pěší</v>
      </c>
      <c r="F7" s="317"/>
      <c r="G7" s="317"/>
      <c r="H7" s="317"/>
      <c r="I7" s="88"/>
      <c r="L7" s="20"/>
    </row>
    <row r="8" spans="1:46" s="2" customFormat="1" ht="12" customHeight="1">
      <c r="A8" s="32"/>
      <c r="B8" s="33"/>
      <c r="C8" s="32"/>
      <c r="D8" s="27" t="s">
        <v>105</v>
      </c>
      <c r="E8" s="32"/>
      <c r="F8" s="32"/>
      <c r="G8" s="32"/>
      <c r="H8" s="32"/>
      <c r="I8" s="91"/>
      <c r="J8" s="32"/>
      <c r="K8" s="32"/>
      <c r="L8" s="9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78" t="s">
        <v>701</v>
      </c>
      <c r="F9" s="318"/>
      <c r="G9" s="318"/>
      <c r="H9" s="318"/>
      <c r="I9" s="91"/>
      <c r="J9" s="32"/>
      <c r="K9" s="32"/>
      <c r="L9" s="9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1"/>
      <c r="J10" s="32"/>
      <c r="K10" s="32"/>
      <c r="L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87</v>
      </c>
      <c r="G11" s="32"/>
      <c r="H11" s="32"/>
      <c r="I11" s="93" t="s">
        <v>20</v>
      </c>
      <c r="J11" s="25" t="s">
        <v>3</v>
      </c>
      <c r="K11" s="32"/>
      <c r="L11" s="9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3" t="s">
        <v>24</v>
      </c>
      <c r="J12" s="50" t="str">
        <f>'Rekapitulace stavby'!AN8</f>
        <v>18. 5. 2020</v>
      </c>
      <c r="K12" s="32"/>
      <c r="L12" s="9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1"/>
      <c r="J13" s="32"/>
      <c r="K13" s="32"/>
      <c r="L13" s="9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3" t="s">
        <v>29</v>
      </c>
      <c r="J14" s="25" t="s">
        <v>30</v>
      </c>
      <c r="K14" s="32"/>
      <c r="L14" s="9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31</v>
      </c>
      <c r="F15" s="32"/>
      <c r="G15" s="32"/>
      <c r="H15" s="32"/>
      <c r="I15" s="93" t="s">
        <v>32</v>
      </c>
      <c r="J15" s="25" t="s">
        <v>3</v>
      </c>
      <c r="K15" s="32"/>
      <c r="L15" s="9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1"/>
      <c r="J16" s="32"/>
      <c r="K16" s="32"/>
      <c r="L16" s="9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33</v>
      </c>
      <c r="E17" s="32"/>
      <c r="F17" s="32"/>
      <c r="G17" s="32"/>
      <c r="H17" s="32"/>
      <c r="I17" s="93" t="s">
        <v>29</v>
      </c>
      <c r="J17" s="28" t="str">
        <f>'Rekapitulace stavby'!AN13</f>
        <v>Vyplň údaj</v>
      </c>
      <c r="K17" s="32"/>
      <c r="L17" s="9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19" t="str">
        <f>'Rekapitulace stavby'!E14</f>
        <v>Vyplň údaj</v>
      </c>
      <c r="F18" s="299"/>
      <c r="G18" s="299"/>
      <c r="H18" s="299"/>
      <c r="I18" s="93" t="s">
        <v>32</v>
      </c>
      <c r="J18" s="28" t="str">
        <f>'Rekapitulace stavby'!AN14</f>
        <v>Vyplň údaj</v>
      </c>
      <c r="K18" s="32"/>
      <c r="L18" s="9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1"/>
      <c r="J19" s="32"/>
      <c r="K19" s="32"/>
      <c r="L19" s="9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35</v>
      </c>
      <c r="E20" s="32"/>
      <c r="F20" s="32"/>
      <c r="G20" s="32"/>
      <c r="H20" s="32"/>
      <c r="I20" s="93" t="s">
        <v>29</v>
      </c>
      <c r="J20" s="25" t="s">
        <v>36</v>
      </c>
      <c r="K20" s="32"/>
      <c r="L20" s="9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37</v>
      </c>
      <c r="F21" s="32"/>
      <c r="G21" s="32"/>
      <c r="H21" s="32"/>
      <c r="I21" s="93" t="s">
        <v>32</v>
      </c>
      <c r="J21" s="25" t="s">
        <v>3</v>
      </c>
      <c r="K21" s="32"/>
      <c r="L21" s="9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1"/>
      <c r="J22" s="32"/>
      <c r="K22" s="32"/>
      <c r="L22" s="9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39</v>
      </c>
      <c r="E23" s="32"/>
      <c r="F23" s="32"/>
      <c r="G23" s="32"/>
      <c r="H23" s="32"/>
      <c r="I23" s="93" t="s">
        <v>29</v>
      </c>
      <c r="J23" s="25" t="s">
        <v>40</v>
      </c>
      <c r="K23" s="32"/>
      <c r="L23" s="9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107</v>
      </c>
      <c r="F24" s="32"/>
      <c r="G24" s="32"/>
      <c r="H24" s="32"/>
      <c r="I24" s="93" t="s">
        <v>32</v>
      </c>
      <c r="J24" s="25" t="s">
        <v>3</v>
      </c>
      <c r="K24" s="32"/>
      <c r="L24" s="9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1"/>
      <c r="J25" s="32"/>
      <c r="K25" s="32"/>
      <c r="L25" s="9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42</v>
      </c>
      <c r="E26" s="32"/>
      <c r="F26" s="32"/>
      <c r="G26" s="32"/>
      <c r="H26" s="32"/>
      <c r="I26" s="91"/>
      <c r="J26" s="32"/>
      <c r="K26" s="32"/>
      <c r="L26" s="9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94"/>
      <c r="B27" s="95"/>
      <c r="C27" s="94"/>
      <c r="D27" s="94"/>
      <c r="E27" s="304" t="s">
        <v>108</v>
      </c>
      <c r="F27" s="304"/>
      <c r="G27" s="304"/>
      <c r="H27" s="30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1"/>
      <c r="J28" s="32"/>
      <c r="K28" s="32"/>
      <c r="L28" s="9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1"/>
      <c r="E29" s="61"/>
      <c r="F29" s="61"/>
      <c r="G29" s="61"/>
      <c r="H29" s="61"/>
      <c r="I29" s="98"/>
      <c r="J29" s="61"/>
      <c r="K29" s="61"/>
      <c r="L29" s="9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44</v>
      </c>
      <c r="E30" s="32"/>
      <c r="F30" s="32"/>
      <c r="G30" s="32"/>
      <c r="H30" s="32"/>
      <c r="I30" s="91"/>
      <c r="J30" s="66">
        <f>ROUND(J82, 2)</f>
        <v>0</v>
      </c>
      <c r="K30" s="32"/>
      <c r="L30" s="9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1"/>
      <c r="E31" s="61"/>
      <c r="F31" s="61"/>
      <c r="G31" s="61"/>
      <c r="H31" s="61"/>
      <c r="I31" s="98"/>
      <c r="J31" s="61"/>
      <c r="K31" s="61"/>
      <c r="L31" s="9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46</v>
      </c>
      <c r="G32" s="32"/>
      <c r="H32" s="32"/>
      <c r="I32" s="100" t="s">
        <v>45</v>
      </c>
      <c r="J32" s="36" t="s">
        <v>47</v>
      </c>
      <c r="K32" s="32"/>
      <c r="L32" s="9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48</v>
      </c>
      <c r="E33" s="27" t="s">
        <v>49</v>
      </c>
      <c r="F33" s="102">
        <f>ROUND((SUM(BE82:BE89)),  2)</f>
        <v>0</v>
      </c>
      <c r="G33" s="32"/>
      <c r="H33" s="32"/>
      <c r="I33" s="103">
        <v>0.21</v>
      </c>
      <c r="J33" s="102">
        <f>ROUND(((SUM(BE82:BE89))*I33),  2)</f>
        <v>0</v>
      </c>
      <c r="K33" s="32"/>
      <c r="L33" s="9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50</v>
      </c>
      <c r="F34" s="102">
        <f>ROUND((SUM(BF82:BF89)),  2)</f>
        <v>0</v>
      </c>
      <c r="G34" s="32"/>
      <c r="H34" s="32"/>
      <c r="I34" s="103">
        <v>0.15</v>
      </c>
      <c r="J34" s="102">
        <f>ROUND(((SUM(BF82:BF89))*I34),  2)</f>
        <v>0</v>
      </c>
      <c r="K34" s="32"/>
      <c r="L34" s="9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51</v>
      </c>
      <c r="F35" s="102">
        <f>ROUND((SUM(BG82:BG89)),  2)</f>
        <v>0</v>
      </c>
      <c r="G35" s="32"/>
      <c r="H35" s="32"/>
      <c r="I35" s="103">
        <v>0.21</v>
      </c>
      <c r="J35" s="102">
        <f>0</f>
        <v>0</v>
      </c>
      <c r="K35" s="32"/>
      <c r="L35" s="9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52</v>
      </c>
      <c r="F36" s="102">
        <f>ROUND((SUM(BH82:BH89)),  2)</f>
        <v>0</v>
      </c>
      <c r="G36" s="32"/>
      <c r="H36" s="32"/>
      <c r="I36" s="103">
        <v>0.15</v>
      </c>
      <c r="J36" s="102">
        <f>0</f>
        <v>0</v>
      </c>
      <c r="K36" s="32"/>
      <c r="L36" s="9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53</v>
      </c>
      <c r="F37" s="102">
        <f>ROUND((SUM(BI82:BI89)),  2)</f>
        <v>0</v>
      </c>
      <c r="G37" s="32"/>
      <c r="H37" s="32"/>
      <c r="I37" s="103">
        <v>0</v>
      </c>
      <c r="J37" s="102">
        <f>0</f>
        <v>0</v>
      </c>
      <c r="K37" s="32"/>
      <c r="L37" s="9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9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54</v>
      </c>
      <c r="E39" s="55"/>
      <c r="F39" s="55"/>
      <c r="G39" s="106" t="s">
        <v>55</v>
      </c>
      <c r="H39" s="107" t="s">
        <v>56</v>
      </c>
      <c r="I39" s="108"/>
      <c r="J39" s="109">
        <f>SUM(J30:J37)</f>
        <v>0</v>
      </c>
      <c r="K39" s="110"/>
      <c r="L39" s="9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42"/>
      <c r="C40" s="43"/>
      <c r="D40" s="43"/>
      <c r="E40" s="43"/>
      <c r="F40" s="43"/>
      <c r="G40" s="43"/>
      <c r="H40" s="43"/>
      <c r="I40" s="111"/>
      <c r="J40" s="43"/>
      <c r="K40" s="43"/>
      <c r="L40" s="9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44"/>
      <c r="C44" s="45"/>
      <c r="D44" s="45"/>
      <c r="E44" s="45"/>
      <c r="F44" s="45"/>
      <c r="G44" s="45"/>
      <c r="H44" s="45"/>
      <c r="I44" s="112"/>
      <c r="J44" s="45"/>
      <c r="K44" s="45"/>
      <c r="L44" s="9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109</v>
      </c>
      <c r="D45" s="32"/>
      <c r="E45" s="32"/>
      <c r="F45" s="32"/>
      <c r="G45" s="32"/>
      <c r="H45" s="32"/>
      <c r="I45" s="91"/>
      <c r="J45" s="32"/>
      <c r="K45" s="32"/>
      <c r="L45" s="9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2"/>
      <c r="D46" s="32"/>
      <c r="E46" s="32"/>
      <c r="F46" s="32"/>
      <c r="G46" s="32"/>
      <c r="H46" s="32"/>
      <c r="I46" s="91"/>
      <c r="J46" s="32"/>
      <c r="K46" s="32"/>
      <c r="L46" s="9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2"/>
      <c r="E47" s="32"/>
      <c r="F47" s="32"/>
      <c r="G47" s="32"/>
      <c r="H47" s="32"/>
      <c r="I47" s="91"/>
      <c r="J47" s="32"/>
      <c r="K47" s="32"/>
      <c r="L47" s="9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2"/>
      <c r="D48" s="32"/>
      <c r="E48" s="316" t="str">
        <f>E7</f>
        <v>Kutná Hora - Karlov - chodník pro pěší</v>
      </c>
      <c r="F48" s="317"/>
      <c r="G48" s="317"/>
      <c r="H48" s="317"/>
      <c r="I48" s="91"/>
      <c r="J48" s="32"/>
      <c r="K48" s="32"/>
      <c r="L48" s="9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105</v>
      </c>
      <c r="D49" s="32"/>
      <c r="E49" s="32"/>
      <c r="F49" s="32"/>
      <c r="G49" s="32"/>
      <c r="H49" s="32"/>
      <c r="I49" s="91"/>
      <c r="J49" s="32"/>
      <c r="K49" s="32"/>
      <c r="L49" s="9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2"/>
      <c r="D50" s="32"/>
      <c r="E50" s="278" t="str">
        <f>E9</f>
        <v>SO 900 - Vedlejší rozpočtové náklady</v>
      </c>
      <c r="F50" s="318"/>
      <c r="G50" s="318"/>
      <c r="H50" s="318"/>
      <c r="I50" s="91"/>
      <c r="J50" s="32"/>
      <c r="K50" s="32"/>
      <c r="L50" s="9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2"/>
      <c r="D51" s="32"/>
      <c r="E51" s="32"/>
      <c r="F51" s="32"/>
      <c r="G51" s="32"/>
      <c r="H51" s="32"/>
      <c r="I51" s="91"/>
      <c r="J51" s="32"/>
      <c r="K51" s="32"/>
      <c r="L51" s="9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2"/>
      <c r="E52" s="32"/>
      <c r="F52" s="25" t="str">
        <f>F12</f>
        <v>k.ú. Kutná Hora (677 710)</v>
      </c>
      <c r="G52" s="32"/>
      <c r="H52" s="32"/>
      <c r="I52" s="93" t="s">
        <v>24</v>
      </c>
      <c r="J52" s="50" t="str">
        <f>IF(J12="","",J12)</f>
        <v>18. 5. 2020</v>
      </c>
      <c r="K52" s="32"/>
      <c r="L52" s="9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2"/>
      <c r="D53" s="32"/>
      <c r="E53" s="32"/>
      <c r="F53" s="32"/>
      <c r="G53" s="32"/>
      <c r="H53" s="32"/>
      <c r="I53" s="91"/>
      <c r="J53" s="32"/>
      <c r="K53" s="32"/>
      <c r="L53" s="9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>
      <c r="A54" s="32"/>
      <c r="B54" s="33"/>
      <c r="C54" s="27" t="s">
        <v>28</v>
      </c>
      <c r="D54" s="32"/>
      <c r="E54" s="32"/>
      <c r="F54" s="25" t="str">
        <f>E15</f>
        <v>Město Kutná Hora, Havlíčkovo nám.552/1, Kutná Hora</v>
      </c>
      <c r="G54" s="32"/>
      <c r="H54" s="32"/>
      <c r="I54" s="93" t="s">
        <v>35</v>
      </c>
      <c r="J54" s="30" t="str">
        <f>E21</f>
        <v>MILOTA Kladno spol.s r.o.,Huťská 1557, Kladno</v>
      </c>
      <c r="K54" s="32"/>
      <c r="L54" s="9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54.4" customHeight="1">
      <c r="A55" s="32"/>
      <c r="B55" s="33"/>
      <c r="C55" s="27" t="s">
        <v>33</v>
      </c>
      <c r="D55" s="32"/>
      <c r="E55" s="32"/>
      <c r="F55" s="25" t="str">
        <f>IF(E18="","",E18)</f>
        <v>Vyplň údaj</v>
      </c>
      <c r="G55" s="32"/>
      <c r="H55" s="32"/>
      <c r="I55" s="93" t="s">
        <v>39</v>
      </c>
      <c r="J55" s="30" t="str">
        <f>E24</f>
        <v>Bc.Halota, Ing.Křepinský - PRINKOM spol.s r.o.</v>
      </c>
      <c r="K55" s="32"/>
      <c r="L55" s="9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2"/>
      <c r="D56" s="32"/>
      <c r="E56" s="32"/>
      <c r="F56" s="32"/>
      <c r="G56" s="32"/>
      <c r="H56" s="32"/>
      <c r="I56" s="91"/>
      <c r="J56" s="32"/>
      <c r="K56" s="32"/>
      <c r="L56" s="9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13" t="s">
        <v>110</v>
      </c>
      <c r="D57" s="104"/>
      <c r="E57" s="104"/>
      <c r="F57" s="104"/>
      <c r="G57" s="104"/>
      <c r="H57" s="104"/>
      <c r="I57" s="114"/>
      <c r="J57" s="115" t="s">
        <v>111</v>
      </c>
      <c r="K57" s="104"/>
      <c r="L57" s="9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2"/>
      <c r="D58" s="32"/>
      <c r="E58" s="32"/>
      <c r="F58" s="32"/>
      <c r="G58" s="32"/>
      <c r="H58" s="32"/>
      <c r="I58" s="91"/>
      <c r="J58" s="32"/>
      <c r="K58" s="32"/>
      <c r="L58" s="9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16" t="s">
        <v>76</v>
      </c>
      <c r="D59" s="32"/>
      <c r="E59" s="32"/>
      <c r="F59" s="32"/>
      <c r="G59" s="32"/>
      <c r="H59" s="32"/>
      <c r="I59" s="91"/>
      <c r="J59" s="66">
        <f>J82</f>
        <v>0</v>
      </c>
      <c r="K59" s="32"/>
      <c r="L59" s="9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112</v>
      </c>
    </row>
    <row r="60" spans="1:47" s="9" customFormat="1" ht="24.95" customHeight="1">
      <c r="B60" s="117"/>
      <c r="D60" s="118" t="s">
        <v>702</v>
      </c>
      <c r="E60" s="119"/>
      <c r="F60" s="119"/>
      <c r="G60" s="119"/>
      <c r="H60" s="119"/>
      <c r="I60" s="120"/>
      <c r="J60" s="121">
        <f>J83</f>
        <v>0</v>
      </c>
      <c r="L60" s="117"/>
    </row>
    <row r="61" spans="1:47" s="10" customFormat="1" ht="19.899999999999999" customHeight="1">
      <c r="B61" s="122"/>
      <c r="D61" s="123" t="s">
        <v>703</v>
      </c>
      <c r="E61" s="124"/>
      <c r="F61" s="124"/>
      <c r="G61" s="124"/>
      <c r="H61" s="124"/>
      <c r="I61" s="125"/>
      <c r="J61" s="126">
        <f>J84</f>
        <v>0</v>
      </c>
      <c r="L61" s="122"/>
    </row>
    <row r="62" spans="1:47" s="10" customFormat="1" ht="19.899999999999999" customHeight="1">
      <c r="B62" s="122"/>
      <c r="D62" s="123" t="s">
        <v>704</v>
      </c>
      <c r="E62" s="124"/>
      <c r="F62" s="124"/>
      <c r="G62" s="124"/>
      <c r="H62" s="124"/>
      <c r="I62" s="125"/>
      <c r="J62" s="126">
        <f>J88</f>
        <v>0</v>
      </c>
      <c r="L62" s="122"/>
    </row>
    <row r="63" spans="1:47" s="2" customFormat="1" ht="21.75" customHeight="1">
      <c r="A63" s="32"/>
      <c r="B63" s="33"/>
      <c r="C63" s="32"/>
      <c r="D63" s="32"/>
      <c r="E63" s="32"/>
      <c r="F63" s="32"/>
      <c r="G63" s="32"/>
      <c r="H63" s="32"/>
      <c r="I63" s="91"/>
      <c r="J63" s="32"/>
      <c r="K63" s="32"/>
      <c r="L63" s="9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>
      <c r="A64" s="32"/>
      <c r="B64" s="42"/>
      <c r="C64" s="43"/>
      <c r="D64" s="43"/>
      <c r="E64" s="43"/>
      <c r="F64" s="43"/>
      <c r="G64" s="43"/>
      <c r="H64" s="43"/>
      <c r="I64" s="111"/>
      <c r="J64" s="43"/>
      <c r="K64" s="43"/>
      <c r="L64" s="9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>
      <c r="A68" s="32"/>
      <c r="B68" s="44"/>
      <c r="C68" s="45"/>
      <c r="D68" s="45"/>
      <c r="E68" s="45"/>
      <c r="F68" s="45"/>
      <c r="G68" s="45"/>
      <c r="H68" s="45"/>
      <c r="I68" s="112"/>
      <c r="J68" s="45"/>
      <c r="K68" s="45"/>
      <c r="L68" s="9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>
      <c r="A69" s="32"/>
      <c r="B69" s="33"/>
      <c r="C69" s="21" t="s">
        <v>121</v>
      </c>
      <c r="D69" s="32"/>
      <c r="E69" s="32"/>
      <c r="F69" s="32"/>
      <c r="G69" s="32"/>
      <c r="H69" s="32"/>
      <c r="I69" s="91"/>
      <c r="J69" s="32"/>
      <c r="K69" s="32"/>
      <c r="L69" s="9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>
      <c r="A70" s="32"/>
      <c r="B70" s="33"/>
      <c r="C70" s="32"/>
      <c r="D70" s="32"/>
      <c r="E70" s="32"/>
      <c r="F70" s="32"/>
      <c r="G70" s="32"/>
      <c r="H70" s="32"/>
      <c r="I70" s="91"/>
      <c r="J70" s="32"/>
      <c r="K70" s="32"/>
      <c r="L70" s="9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>
      <c r="A71" s="32"/>
      <c r="B71" s="33"/>
      <c r="C71" s="27" t="s">
        <v>16</v>
      </c>
      <c r="D71" s="32"/>
      <c r="E71" s="32"/>
      <c r="F71" s="32"/>
      <c r="G71" s="32"/>
      <c r="H71" s="32"/>
      <c r="I71" s="91"/>
      <c r="J71" s="32"/>
      <c r="K71" s="32"/>
      <c r="L71" s="9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>
      <c r="A72" s="32"/>
      <c r="B72" s="33"/>
      <c r="C72" s="32"/>
      <c r="D72" s="32"/>
      <c r="E72" s="316" t="str">
        <f>E7</f>
        <v>Kutná Hora - Karlov - chodník pro pěší</v>
      </c>
      <c r="F72" s="317"/>
      <c r="G72" s="317"/>
      <c r="H72" s="317"/>
      <c r="I72" s="91"/>
      <c r="J72" s="32"/>
      <c r="K72" s="32"/>
      <c r="L72" s="9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>
      <c r="A73" s="32"/>
      <c r="B73" s="33"/>
      <c r="C73" s="27" t="s">
        <v>105</v>
      </c>
      <c r="D73" s="32"/>
      <c r="E73" s="32"/>
      <c r="F73" s="32"/>
      <c r="G73" s="32"/>
      <c r="H73" s="32"/>
      <c r="I73" s="91"/>
      <c r="J73" s="32"/>
      <c r="K73" s="32"/>
      <c r="L73" s="9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>
      <c r="A74" s="32"/>
      <c r="B74" s="33"/>
      <c r="C74" s="32"/>
      <c r="D74" s="32"/>
      <c r="E74" s="278" t="str">
        <f>E9</f>
        <v>SO 900 - Vedlejší rozpočtové náklady</v>
      </c>
      <c r="F74" s="318"/>
      <c r="G74" s="318"/>
      <c r="H74" s="318"/>
      <c r="I74" s="91"/>
      <c r="J74" s="32"/>
      <c r="K74" s="32"/>
      <c r="L74" s="9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>
      <c r="A75" s="32"/>
      <c r="B75" s="33"/>
      <c r="C75" s="32"/>
      <c r="D75" s="32"/>
      <c r="E75" s="32"/>
      <c r="F75" s="32"/>
      <c r="G75" s="32"/>
      <c r="H75" s="32"/>
      <c r="I75" s="91"/>
      <c r="J75" s="32"/>
      <c r="K75" s="32"/>
      <c r="L75" s="9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>
      <c r="A76" s="32"/>
      <c r="B76" s="33"/>
      <c r="C76" s="27" t="s">
        <v>22</v>
      </c>
      <c r="D76" s="32"/>
      <c r="E76" s="32"/>
      <c r="F76" s="25" t="str">
        <f>F12</f>
        <v>k.ú. Kutná Hora (677 710)</v>
      </c>
      <c r="G76" s="32"/>
      <c r="H76" s="32"/>
      <c r="I76" s="93" t="s">
        <v>24</v>
      </c>
      <c r="J76" s="50" t="str">
        <f>IF(J12="","",J12)</f>
        <v>18. 5. 2020</v>
      </c>
      <c r="K76" s="32"/>
      <c r="L76" s="9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>
      <c r="A77" s="32"/>
      <c r="B77" s="33"/>
      <c r="C77" s="32"/>
      <c r="D77" s="32"/>
      <c r="E77" s="32"/>
      <c r="F77" s="32"/>
      <c r="G77" s="32"/>
      <c r="H77" s="32"/>
      <c r="I77" s="91"/>
      <c r="J77" s="32"/>
      <c r="K77" s="32"/>
      <c r="L77" s="9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>
      <c r="A78" s="32"/>
      <c r="B78" s="33"/>
      <c r="C78" s="27" t="s">
        <v>28</v>
      </c>
      <c r="D78" s="32"/>
      <c r="E78" s="32"/>
      <c r="F78" s="25" t="str">
        <f>E15</f>
        <v>Město Kutná Hora, Havlíčkovo nám.552/1, Kutná Hora</v>
      </c>
      <c r="G78" s="32"/>
      <c r="H78" s="32"/>
      <c r="I78" s="93" t="s">
        <v>35</v>
      </c>
      <c r="J78" s="30" t="str">
        <f>E21</f>
        <v>MILOTA Kladno spol.s r.o.,Huťská 1557, Kladno</v>
      </c>
      <c r="K78" s="32"/>
      <c r="L78" s="9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54.4" customHeight="1">
      <c r="A79" s="32"/>
      <c r="B79" s="33"/>
      <c r="C79" s="27" t="s">
        <v>33</v>
      </c>
      <c r="D79" s="32"/>
      <c r="E79" s="32"/>
      <c r="F79" s="25" t="str">
        <f>IF(E18="","",E18)</f>
        <v>Vyplň údaj</v>
      </c>
      <c r="G79" s="32"/>
      <c r="H79" s="32"/>
      <c r="I79" s="93" t="s">
        <v>39</v>
      </c>
      <c r="J79" s="30" t="str">
        <f>E24</f>
        <v>Bc.Halota, Ing.Křepinský - PRINKOM spol.s r.o.</v>
      </c>
      <c r="K79" s="32"/>
      <c r="L79" s="9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>
      <c r="A80" s="32"/>
      <c r="B80" s="33"/>
      <c r="C80" s="32"/>
      <c r="D80" s="32"/>
      <c r="E80" s="32"/>
      <c r="F80" s="32"/>
      <c r="G80" s="32"/>
      <c r="H80" s="32"/>
      <c r="I80" s="91"/>
      <c r="J80" s="32"/>
      <c r="K80" s="32"/>
      <c r="L80" s="9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>
      <c r="A81" s="127"/>
      <c r="B81" s="128"/>
      <c r="C81" s="129" t="s">
        <v>122</v>
      </c>
      <c r="D81" s="130" t="s">
        <v>63</v>
      </c>
      <c r="E81" s="130" t="s">
        <v>59</v>
      </c>
      <c r="F81" s="130" t="s">
        <v>60</v>
      </c>
      <c r="G81" s="130" t="s">
        <v>123</v>
      </c>
      <c r="H81" s="130" t="s">
        <v>124</v>
      </c>
      <c r="I81" s="131" t="s">
        <v>125</v>
      </c>
      <c r="J81" s="130" t="s">
        <v>111</v>
      </c>
      <c r="K81" s="132" t="s">
        <v>126</v>
      </c>
      <c r="L81" s="133"/>
      <c r="M81" s="57" t="s">
        <v>3</v>
      </c>
      <c r="N81" s="58" t="s">
        <v>48</v>
      </c>
      <c r="O81" s="58" t="s">
        <v>127</v>
      </c>
      <c r="P81" s="58" t="s">
        <v>128</v>
      </c>
      <c r="Q81" s="58" t="s">
        <v>129</v>
      </c>
      <c r="R81" s="58" t="s">
        <v>130</v>
      </c>
      <c r="S81" s="58" t="s">
        <v>131</v>
      </c>
      <c r="T81" s="59" t="s">
        <v>132</v>
      </c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65" s="2" customFormat="1" ht="22.9" customHeight="1">
      <c r="A82" s="32"/>
      <c r="B82" s="33"/>
      <c r="C82" s="64" t="s">
        <v>133</v>
      </c>
      <c r="D82" s="32"/>
      <c r="E82" s="32"/>
      <c r="F82" s="32"/>
      <c r="G82" s="32"/>
      <c r="H82" s="32"/>
      <c r="I82" s="91"/>
      <c r="J82" s="134">
        <f>BK82</f>
        <v>0</v>
      </c>
      <c r="K82" s="32"/>
      <c r="L82" s="33"/>
      <c r="M82" s="60"/>
      <c r="N82" s="51"/>
      <c r="O82" s="61"/>
      <c r="P82" s="135">
        <f>P83</f>
        <v>0</v>
      </c>
      <c r="Q82" s="61"/>
      <c r="R82" s="135">
        <f>R83</f>
        <v>0</v>
      </c>
      <c r="S82" s="61"/>
      <c r="T82" s="136">
        <f>T83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77</v>
      </c>
      <c r="AU82" s="17" t="s">
        <v>112</v>
      </c>
      <c r="BK82" s="137">
        <f>BK83</f>
        <v>0</v>
      </c>
    </row>
    <row r="83" spans="1:65" s="12" customFormat="1" ht="25.9" customHeight="1">
      <c r="B83" s="138"/>
      <c r="D83" s="139" t="s">
        <v>77</v>
      </c>
      <c r="E83" s="140" t="s">
        <v>705</v>
      </c>
      <c r="F83" s="140" t="s">
        <v>706</v>
      </c>
      <c r="I83" s="141"/>
      <c r="J83" s="142">
        <f>BK83</f>
        <v>0</v>
      </c>
      <c r="L83" s="138"/>
      <c r="M83" s="143"/>
      <c r="N83" s="144"/>
      <c r="O83" s="144"/>
      <c r="P83" s="145">
        <f>P84+P88</f>
        <v>0</v>
      </c>
      <c r="Q83" s="144"/>
      <c r="R83" s="145">
        <f>R84+R88</f>
        <v>0</v>
      </c>
      <c r="S83" s="144"/>
      <c r="T83" s="146">
        <f>T84+T88</f>
        <v>0</v>
      </c>
      <c r="AR83" s="139" t="s">
        <v>160</v>
      </c>
      <c r="AT83" s="147" t="s">
        <v>77</v>
      </c>
      <c r="AU83" s="147" t="s">
        <v>78</v>
      </c>
      <c r="AY83" s="139" t="s">
        <v>136</v>
      </c>
      <c r="BK83" s="148">
        <f>BK84+BK88</f>
        <v>0</v>
      </c>
    </row>
    <row r="84" spans="1:65" s="12" customFormat="1" ht="22.9" customHeight="1">
      <c r="B84" s="138"/>
      <c r="D84" s="139" t="s">
        <v>77</v>
      </c>
      <c r="E84" s="149" t="s">
        <v>707</v>
      </c>
      <c r="F84" s="149" t="s">
        <v>708</v>
      </c>
      <c r="I84" s="141"/>
      <c r="J84" s="150">
        <f>BK84</f>
        <v>0</v>
      </c>
      <c r="L84" s="138"/>
      <c r="M84" s="143"/>
      <c r="N84" s="144"/>
      <c r="O84" s="144"/>
      <c r="P84" s="145">
        <f>SUM(P85:P87)</f>
        <v>0</v>
      </c>
      <c r="Q84" s="144"/>
      <c r="R84" s="145">
        <f>SUM(R85:R87)</f>
        <v>0</v>
      </c>
      <c r="S84" s="144"/>
      <c r="T84" s="146">
        <f>SUM(T85:T87)</f>
        <v>0</v>
      </c>
      <c r="AR84" s="139" t="s">
        <v>160</v>
      </c>
      <c r="AT84" s="147" t="s">
        <v>77</v>
      </c>
      <c r="AU84" s="147" t="s">
        <v>21</v>
      </c>
      <c r="AY84" s="139" t="s">
        <v>136</v>
      </c>
      <c r="BK84" s="148">
        <f>SUM(BK85:BK87)</f>
        <v>0</v>
      </c>
    </row>
    <row r="85" spans="1:65" s="2" customFormat="1" ht="16.5" customHeight="1">
      <c r="A85" s="32"/>
      <c r="B85" s="151"/>
      <c r="C85" s="152" t="s">
        <v>21</v>
      </c>
      <c r="D85" s="152" t="s">
        <v>138</v>
      </c>
      <c r="E85" s="153" t="s">
        <v>709</v>
      </c>
      <c r="F85" s="154" t="s">
        <v>710</v>
      </c>
      <c r="G85" s="155" t="s">
        <v>656</v>
      </c>
      <c r="H85" s="156">
        <v>1</v>
      </c>
      <c r="I85" s="157"/>
      <c r="J85" s="158">
        <f>ROUND(I85*H85,2)</f>
        <v>0</v>
      </c>
      <c r="K85" s="154" t="s">
        <v>142</v>
      </c>
      <c r="L85" s="33"/>
      <c r="M85" s="159" t="s">
        <v>3</v>
      </c>
      <c r="N85" s="160" t="s">
        <v>49</v>
      </c>
      <c r="O85" s="53"/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3" t="s">
        <v>711</v>
      </c>
      <c r="AT85" s="163" t="s">
        <v>138</v>
      </c>
      <c r="AU85" s="163" t="s">
        <v>88</v>
      </c>
      <c r="AY85" s="17" t="s">
        <v>136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17" t="s">
        <v>21</v>
      </c>
      <c r="BK85" s="164">
        <f>ROUND(I85*H85,2)</f>
        <v>0</v>
      </c>
      <c r="BL85" s="17" t="s">
        <v>711</v>
      </c>
      <c r="BM85" s="163" t="s">
        <v>712</v>
      </c>
    </row>
    <row r="86" spans="1:65" s="2" customFormat="1" ht="16.5" customHeight="1">
      <c r="A86" s="32"/>
      <c r="B86" s="151"/>
      <c r="C86" s="152" t="s">
        <v>88</v>
      </c>
      <c r="D86" s="152" t="s">
        <v>138</v>
      </c>
      <c r="E86" s="153" t="s">
        <v>713</v>
      </c>
      <c r="F86" s="154" t="s">
        <v>714</v>
      </c>
      <c r="G86" s="155" t="s">
        <v>656</v>
      </c>
      <c r="H86" s="156">
        <v>1</v>
      </c>
      <c r="I86" s="157"/>
      <c r="J86" s="158">
        <f>ROUND(I86*H86,2)</f>
        <v>0</v>
      </c>
      <c r="K86" s="154" t="s">
        <v>142</v>
      </c>
      <c r="L86" s="33"/>
      <c r="M86" s="159" t="s">
        <v>3</v>
      </c>
      <c r="N86" s="160" t="s">
        <v>49</v>
      </c>
      <c r="O86" s="53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3" t="s">
        <v>711</v>
      </c>
      <c r="AT86" s="163" t="s">
        <v>138</v>
      </c>
      <c r="AU86" s="163" t="s">
        <v>88</v>
      </c>
      <c r="AY86" s="17" t="s">
        <v>136</v>
      </c>
      <c r="BE86" s="164">
        <f>IF(N86="základní",J86,0)</f>
        <v>0</v>
      </c>
      <c r="BF86" s="164">
        <f>IF(N86="snížená",J86,0)</f>
        <v>0</v>
      </c>
      <c r="BG86" s="164">
        <f>IF(N86="zákl. přenesená",J86,0)</f>
        <v>0</v>
      </c>
      <c r="BH86" s="164">
        <f>IF(N86="sníž. přenesená",J86,0)</f>
        <v>0</v>
      </c>
      <c r="BI86" s="164">
        <f>IF(N86="nulová",J86,0)</f>
        <v>0</v>
      </c>
      <c r="BJ86" s="17" t="s">
        <v>21</v>
      </c>
      <c r="BK86" s="164">
        <f>ROUND(I86*H86,2)</f>
        <v>0</v>
      </c>
      <c r="BL86" s="17" t="s">
        <v>711</v>
      </c>
      <c r="BM86" s="163" t="s">
        <v>715</v>
      </c>
    </row>
    <row r="87" spans="1:65" s="2" customFormat="1" ht="16.5" customHeight="1">
      <c r="A87" s="32"/>
      <c r="B87" s="151"/>
      <c r="C87" s="152" t="s">
        <v>151</v>
      </c>
      <c r="D87" s="152" t="s">
        <v>138</v>
      </c>
      <c r="E87" s="153" t="s">
        <v>716</v>
      </c>
      <c r="F87" s="154" t="s">
        <v>717</v>
      </c>
      <c r="G87" s="155" t="s">
        <v>656</v>
      </c>
      <c r="H87" s="156">
        <v>1</v>
      </c>
      <c r="I87" s="157"/>
      <c r="J87" s="158">
        <f>ROUND(I87*H87,2)</f>
        <v>0</v>
      </c>
      <c r="K87" s="154" t="s">
        <v>142</v>
      </c>
      <c r="L87" s="33"/>
      <c r="M87" s="159" t="s">
        <v>3</v>
      </c>
      <c r="N87" s="160" t="s">
        <v>49</v>
      </c>
      <c r="O87" s="53"/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3" t="s">
        <v>711</v>
      </c>
      <c r="AT87" s="163" t="s">
        <v>138</v>
      </c>
      <c r="AU87" s="163" t="s">
        <v>88</v>
      </c>
      <c r="AY87" s="17" t="s">
        <v>136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17" t="s">
        <v>21</v>
      </c>
      <c r="BK87" s="164">
        <f>ROUND(I87*H87,2)</f>
        <v>0</v>
      </c>
      <c r="BL87" s="17" t="s">
        <v>711</v>
      </c>
      <c r="BM87" s="163" t="s">
        <v>718</v>
      </c>
    </row>
    <row r="88" spans="1:65" s="12" customFormat="1" ht="22.9" customHeight="1">
      <c r="B88" s="138"/>
      <c r="D88" s="139" t="s">
        <v>77</v>
      </c>
      <c r="E88" s="149" t="s">
        <v>719</v>
      </c>
      <c r="F88" s="149" t="s">
        <v>720</v>
      </c>
      <c r="I88" s="141"/>
      <c r="J88" s="150">
        <f>BK88</f>
        <v>0</v>
      </c>
      <c r="L88" s="138"/>
      <c r="M88" s="143"/>
      <c r="N88" s="144"/>
      <c r="O88" s="144"/>
      <c r="P88" s="145">
        <f>P89</f>
        <v>0</v>
      </c>
      <c r="Q88" s="144"/>
      <c r="R88" s="145">
        <f>R89</f>
        <v>0</v>
      </c>
      <c r="S88" s="144"/>
      <c r="T88" s="146">
        <f>T89</f>
        <v>0</v>
      </c>
      <c r="AR88" s="139" t="s">
        <v>160</v>
      </c>
      <c r="AT88" s="147" t="s">
        <v>77</v>
      </c>
      <c r="AU88" s="147" t="s">
        <v>21</v>
      </c>
      <c r="AY88" s="139" t="s">
        <v>136</v>
      </c>
      <c r="BK88" s="148">
        <f>BK89</f>
        <v>0</v>
      </c>
    </row>
    <row r="89" spans="1:65" s="2" customFormat="1" ht="16.5" customHeight="1">
      <c r="A89" s="32"/>
      <c r="B89" s="151"/>
      <c r="C89" s="152" t="s">
        <v>143</v>
      </c>
      <c r="D89" s="152" t="s">
        <v>138</v>
      </c>
      <c r="E89" s="153" t="s">
        <v>721</v>
      </c>
      <c r="F89" s="154" t="s">
        <v>722</v>
      </c>
      <c r="G89" s="155" t="s">
        <v>656</v>
      </c>
      <c r="H89" s="156">
        <v>1</v>
      </c>
      <c r="I89" s="157"/>
      <c r="J89" s="158">
        <f>ROUND(I89*H89,2)</f>
        <v>0</v>
      </c>
      <c r="K89" s="154" t="s">
        <v>142</v>
      </c>
      <c r="L89" s="33"/>
      <c r="M89" s="191" t="s">
        <v>3</v>
      </c>
      <c r="N89" s="192" t="s">
        <v>49</v>
      </c>
      <c r="O89" s="193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3" t="s">
        <v>711</v>
      </c>
      <c r="AT89" s="163" t="s">
        <v>138</v>
      </c>
      <c r="AU89" s="163" t="s">
        <v>88</v>
      </c>
      <c r="AY89" s="17" t="s">
        <v>136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17" t="s">
        <v>21</v>
      </c>
      <c r="BK89" s="164">
        <f>ROUND(I89*H89,2)</f>
        <v>0</v>
      </c>
      <c r="BL89" s="17" t="s">
        <v>711</v>
      </c>
      <c r="BM89" s="163" t="s">
        <v>723</v>
      </c>
    </row>
    <row r="90" spans="1:65" s="2" customFormat="1" ht="6.95" customHeight="1">
      <c r="A90" s="32"/>
      <c r="B90" s="42"/>
      <c r="C90" s="43"/>
      <c r="D90" s="43"/>
      <c r="E90" s="43"/>
      <c r="F90" s="43"/>
      <c r="G90" s="43"/>
      <c r="H90" s="43"/>
      <c r="I90" s="111"/>
      <c r="J90" s="43"/>
      <c r="K90" s="43"/>
      <c r="L90" s="33"/>
      <c r="M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</sheetData>
  <autoFilter ref="C81:K89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s="1" customFormat="1" ht="37.5" customHeight="1"/>
    <row r="2" spans="2:11" s="1" customFormat="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5" customFormat="1" ht="45" customHeight="1">
      <c r="B3" s="204"/>
      <c r="C3" s="321" t="s">
        <v>724</v>
      </c>
      <c r="D3" s="321"/>
      <c r="E3" s="321"/>
      <c r="F3" s="321"/>
      <c r="G3" s="321"/>
      <c r="H3" s="321"/>
      <c r="I3" s="321"/>
      <c r="J3" s="321"/>
      <c r="K3" s="205"/>
    </row>
    <row r="4" spans="2:11" s="1" customFormat="1" ht="25.5" customHeight="1">
      <c r="B4" s="206"/>
      <c r="C4" s="326" t="s">
        <v>725</v>
      </c>
      <c r="D4" s="326"/>
      <c r="E4" s="326"/>
      <c r="F4" s="326"/>
      <c r="G4" s="326"/>
      <c r="H4" s="326"/>
      <c r="I4" s="326"/>
      <c r="J4" s="326"/>
      <c r="K4" s="207"/>
    </row>
    <row r="5" spans="2:11" s="1" customFormat="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s="1" customFormat="1" ht="15" customHeight="1">
      <c r="B6" s="206"/>
      <c r="C6" s="325" t="s">
        <v>726</v>
      </c>
      <c r="D6" s="325"/>
      <c r="E6" s="325"/>
      <c r="F6" s="325"/>
      <c r="G6" s="325"/>
      <c r="H6" s="325"/>
      <c r="I6" s="325"/>
      <c r="J6" s="325"/>
      <c r="K6" s="207"/>
    </row>
    <row r="7" spans="2:11" s="1" customFormat="1" ht="15" customHeight="1">
      <c r="B7" s="210"/>
      <c r="C7" s="325" t="s">
        <v>727</v>
      </c>
      <c r="D7" s="325"/>
      <c r="E7" s="325"/>
      <c r="F7" s="325"/>
      <c r="G7" s="325"/>
      <c r="H7" s="325"/>
      <c r="I7" s="325"/>
      <c r="J7" s="325"/>
      <c r="K7" s="207"/>
    </row>
    <row r="8" spans="2:11" s="1" customFormat="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s="1" customFormat="1" ht="15" customHeight="1">
      <c r="B9" s="210"/>
      <c r="C9" s="325" t="s">
        <v>728</v>
      </c>
      <c r="D9" s="325"/>
      <c r="E9" s="325"/>
      <c r="F9" s="325"/>
      <c r="G9" s="325"/>
      <c r="H9" s="325"/>
      <c r="I9" s="325"/>
      <c r="J9" s="325"/>
      <c r="K9" s="207"/>
    </row>
    <row r="10" spans="2:11" s="1" customFormat="1" ht="15" customHeight="1">
      <c r="B10" s="210"/>
      <c r="C10" s="209"/>
      <c r="D10" s="325" t="s">
        <v>729</v>
      </c>
      <c r="E10" s="325"/>
      <c r="F10" s="325"/>
      <c r="G10" s="325"/>
      <c r="H10" s="325"/>
      <c r="I10" s="325"/>
      <c r="J10" s="325"/>
      <c r="K10" s="207"/>
    </row>
    <row r="11" spans="2:11" s="1" customFormat="1" ht="15" customHeight="1">
      <c r="B11" s="210"/>
      <c r="C11" s="211"/>
      <c r="D11" s="325" t="s">
        <v>730</v>
      </c>
      <c r="E11" s="325"/>
      <c r="F11" s="325"/>
      <c r="G11" s="325"/>
      <c r="H11" s="325"/>
      <c r="I11" s="325"/>
      <c r="J11" s="325"/>
      <c r="K11" s="207"/>
    </row>
    <row r="12" spans="2:11" s="1" customFormat="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s="1" customFormat="1" ht="15" customHeight="1">
      <c r="B13" s="210"/>
      <c r="C13" s="211"/>
      <c r="D13" s="212" t="s">
        <v>731</v>
      </c>
      <c r="E13" s="209"/>
      <c r="F13" s="209"/>
      <c r="G13" s="209"/>
      <c r="H13" s="209"/>
      <c r="I13" s="209"/>
      <c r="J13" s="209"/>
      <c r="K13" s="207"/>
    </row>
    <row r="14" spans="2:11" s="1" customFormat="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s="1" customFormat="1" ht="15" customHeight="1">
      <c r="B15" s="210"/>
      <c r="C15" s="211"/>
      <c r="D15" s="325" t="s">
        <v>732</v>
      </c>
      <c r="E15" s="325"/>
      <c r="F15" s="325"/>
      <c r="G15" s="325"/>
      <c r="H15" s="325"/>
      <c r="I15" s="325"/>
      <c r="J15" s="325"/>
      <c r="K15" s="207"/>
    </row>
    <row r="16" spans="2:11" s="1" customFormat="1" ht="15" customHeight="1">
      <c r="B16" s="210"/>
      <c r="C16" s="211"/>
      <c r="D16" s="325" t="s">
        <v>733</v>
      </c>
      <c r="E16" s="325"/>
      <c r="F16" s="325"/>
      <c r="G16" s="325"/>
      <c r="H16" s="325"/>
      <c r="I16" s="325"/>
      <c r="J16" s="325"/>
      <c r="K16" s="207"/>
    </row>
    <row r="17" spans="2:11" s="1" customFormat="1" ht="15" customHeight="1">
      <c r="B17" s="210"/>
      <c r="C17" s="211"/>
      <c r="D17" s="325" t="s">
        <v>734</v>
      </c>
      <c r="E17" s="325"/>
      <c r="F17" s="325"/>
      <c r="G17" s="325"/>
      <c r="H17" s="325"/>
      <c r="I17" s="325"/>
      <c r="J17" s="325"/>
      <c r="K17" s="207"/>
    </row>
    <row r="18" spans="2:11" s="1" customFormat="1" ht="15" customHeight="1">
      <c r="B18" s="210"/>
      <c r="C18" s="211"/>
      <c r="D18" s="211"/>
      <c r="E18" s="213" t="s">
        <v>85</v>
      </c>
      <c r="F18" s="325" t="s">
        <v>735</v>
      </c>
      <c r="G18" s="325"/>
      <c r="H18" s="325"/>
      <c r="I18" s="325"/>
      <c r="J18" s="325"/>
      <c r="K18" s="207"/>
    </row>
    <row r="19" spans="2:11" s="1" customFormat="1" ht="15" customHeight="1">
      <c r="B19" s="210"/>
      <c r="C19" s="211"/>
      <c r="D19" s="211"/>
      <c r="E19" s="213" t="s">
        <v>736</v>
      </c>
      <c r="F19" s="325" t="s">
        <v>737</v>
      </c>
      <c r="G19" s="325"/>
      <c r="H19" s="325"/>
      <c r="I19" s="325"/>
      <c r="J19" s="325"/>
      <c r="K19" s="207"/>
    </row>
    <row r="20" spans="2:11" s="1" customFormat="1" ht="15" customHeight="1">
      <c r="B20" s="210"/>
      <c r="C20" s="211"/>
      <c r="D20" s="211"/>
      <c r="E20" s="213" t="s">
        <v>738</v>
      </c>
      <c r="F20" s="325" t="s">
        <v>739</v>
      </c>
      <c r="G20" s="325"/>
      <c r="H20" s="325"/>
      <c r="I20" s="325"/>
      <c r="J20" s="325"/>
      <c r="K20" s="207"/>
    </row>
    <row r="21" spans="2:11" s="1" customFormat="1" ht="15" customHeight="1">
      <c r="B21" s="210"/>
      <c r="C21" s="211"/>
      <c r="D21" s="211"/>
      <c r="E21" s="213" t="s">
        <v>740</v>
      </c>
      <c r="F21" s="325" t="s">
        <v>741</v>
      </c>
      <c r="G21" s="325"/>
      <c r="H21" s="325"/>
      <c r="I21" s="325"/>
      <c r="J21" s="325"/>
      <c r="K21" s="207"/>
    </row>
    <row r="22" spans="2:11" s="1" customFormat="1" ht="15" customHeight="1">
      <c r="B22" s="210"/>
      <c r="C22" s="211"/>
      <c r="D22" s="211"/>
      <c r="E22" s="213" t="s">
        <v>742</v>
      </c>
      <c r="F22" s="325" t="s">
        <v>743</v>
      </c>
      <c r="G22" s="325"/>
      <c r="H22" s="325"/>
      <c r="I22" s="325"/>
      <c r="J22" s="325"/>
      <c r="K22" s="207"/>
    </row>
    <row r="23" spans="2:11" s="1" customFormat="1" ht="15" customHeight="1">
      <c r="B23" s="210"/>
      <c r="C23" s="211"/>
      <c r="D23" s="211"/>
      <c r="E23" s="213" t="s">
        <v>744</v>
      </c>
      <c r="F23" s="325" t="s">
        <v>745</v>
      </c>
      <c r="G23" s="325"/>
      <c r="H23" s="325"/>
      <c r="I23" s="325"/>
      <c r="J23" s="325"/>
      <c r="K23" s="207"/>
    </row>
    <row r="24" spans="2:11" s="1" customFormat="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s="1" customFormat="1" ht="15" customHeight="1">
      <c r="B25" s="210"/>
      <c r="C25" s="325" t="s">
        <v>746</v>
      </c>
      <c r="D25" s="325"/>
      <c r="E25" s="325"/>
      <c r="F25" s="325"/>
      <c r="G25" s="325"/>
      <c r="H25" s="325"/>
      <c r="I25" s="325"/>
      <c r="J25" s="325"/>
      <c r="K25" s="207"/>
    </row>
    <row r="26" spans="2:11" s="1" customFormat="1" ht="15" customHeight="1">
      <c r="B26" s="210"/>
      <c r="C26" s="325" t="s">
        <v>747</v>
      </c>
      <c r="D26" s="325"/>
      <c r="E26" s="325"/>
      <c r="F26" s="325"/>
      <c r="G26" s="325"/>
      <c r="H26" s="325"/>
      <c r="I26" s="325"/>
      <c r="J26" s="325"/>
      <c r="K26" s="207"/>
    </row>
    <row r="27" spans="2:11" s="1" customFormat="1" ht="15" customHeight="1">
      <c r="B27" s="210"/>
      <c r="C27" s="209"/>
      <c r="D27" s="325" t="s">
        <v>748</v>
      </c>
      <c r="E27" s="325"/>
      <c r="F27" s="325"/>
      <c r="G27" s="325"/>
      <c r="H27" s="325"/>
      <c r="I27" s="325"/>
      <c r="J27" s="325"/>
      <c r="K27" s="207"/>
    </row>
    <row r="28" spans="2:11" s="1" customFormat="1" ht="15" customHeight="1">
      <c r="B28" s="210"/>
      <c r="C28" s="211"/>
      <c r="D28" s="325" t="s">
        <v>749</v>
      </c>
      <c r="E28" s="325"/>
      <c r="F28" s="325"/>
      <c r="G28" s="325"/>
      <c r="H28" s="325"/>
      <c r="I28" s="325"/>
      <c r="J28" s="325"/>
      <c r="K28" s="207"/>
    </row>
    <row r="29" spans="2:11" s="1" customFormat="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s="1" customFormat="1" ht="15" customHeight="1">
      <c r="B30" s="210"/>
      <c r="C30" s="211"/>
      <c r="D30" s="325" t="s">
        <v>750</v>
      </c>
      <c r="E30" s="325"/>
      <c r="F30" s="325"/>
      <c r="G30" s="325"/>
      <c r="H30" s="325"/>
      <c r="I30" s="325"/>
      <c r="J30" s="325"/>
      <c r="K30" s="207"/>
    </row>
    <row r="31" spans="2:11" s="1" customFormat="1" ht="15" customHeight="1">
      <c r="B31" s="210"/>
      <c r="C31" s="211"/>
      <c r="D31" s="325" t="s">
        <v>751</v>
      </c>
      <c r="E31" s="325"/>
      <c r="F31" s="325"/>
      <c r="G31" s="325"/>
      <c r="H31" s="325"/>
      <c r="I31" s="325"/>
      <c r="J31" s="325"/>
      <c r="K31" s="207"/>
    </row>
    <row r="32" spans="2:11" s="1" customFormat="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s="1" customFormat="1" ht="15" customHeight="1">
      <c r="B33" s="210"/>
      <c r="C33" s="211"/>
      <c r="D33" s="325" t="s">
        <v>752</v>
      </c>
      <c r="E33" s="325"/>
      <c r="F33" s="325"/>
      <c r="G33" s="325"/>
      <c r="H33" s="325"/>
      <c r="I33" s="325"/>
      <c r="J33" s="325"/>
      <c r="K33" s="207"/>
    </row>
    <row r="34" spans="2:11" s="1" customFormat="1" ht="15" customHeight="1">
      <c r="B34" s="210"/>
      <c r="C34" s="211"/>
      <c r="D34" s="325" t="s">
        <v>753</v>
      </c>
      <c r="E34" s="325"/>
      <c r="F34" s="325"/>
      <c r="G34" s="325"/>
      <c r="H34" s="325"/>
      <c r="I34" s="325"/>
      <c r="J34" s="325"/>
      <c r="K34" s="207"/>
    </row>
    <row r="35" spans="2:11" s="1" customFormat="1" ht="15" customHeight="1">
      <c r="B35" s="210"/>
      <c r="C35" s="211"/>
      <c r="D35" s="325" t="s">
        <v>754</v>
      </c>
      <c r="E35" s="325"/>
      <c r="F35" s="325"/>
      <c r="G35" s="325"/>
      <c r="H35" s="325"/>
      <c r="I35" s="325"/>
      <c r="J35" s="325"/>
      <c r="K35" s="207"/>
    </row>
    <row r="36" spans="2:11" s="1" customFormat="1" ht="15" customHeight="1">
      <c r="B36" s="210"/>
      <c r="C36" s="211"/>
      <c r="D36" s="209"/>
      <c r="E36" s="212" t="s">
        <v>122</v>
      </c>
      <c r="F36" s="209"/>
      <c r="G36" s="325" t="s">
        <v>755</v>
      </c>
      <c r="H36" s="325"/>
      <c r="I36" s="325"/>
      <c r="J36" s="325"/>
      <c r="K36" s="207"/>
    </row>
    <row r="37" spans="2:11" s="1" customFormat="1" ht="30.75" customHeight="1">
      <c r="B37" s="210"/>
      <c r="C37" s="211"/>
      <c r="D37" s="209"/>
      <c r="E37" s="212" t="s">
        <v>756</v>
      </c>
      <c r="F37" s="209"/>
      <c r="G37" s="325" t="s">
        <v>757</v>
      </c>
      <c r="H37" s="325"/>
      <c r="I37" s="325"/>
      <c r="J37" s="325"/>
      <c r="K37" s="207"/>
    </row>
    <row r="38" spans="2:11" s="1" customFormat="1" ht="15" customHeight="1">
      <c r="B38" s="210"/>
      <c r="C38" s="211"/>
      <c r="D38" s="209"/>
      <c r="E38" s="212" t="s">
        <v>59</v>
      </c>
      <c r="F38" s="209"/>
      <c r="G38" s="325" t="s">
        <v>758</v>
      </c>
      <c r="H38" s="325"/>
      <c r="I38" s="325"/>
      <c r="J38" s="325"/>
      <c r="K38" s="207"/>
    </row>
    <row r="39" spans="2:11" s="1" customFormat="1" ht="15" customHeight="1">
      <c r="B39" s="210"/>
      <c r="C39" s="211"/>
      <c r="D39" s="209"/>
      <c r="E39" s="212" t="s">
        <v>60</v>
      </c>
      <c r="F39" s="209"/>
      <c r="G39" s="325" t="s">
        <v>759</v>
      </c>
      <c r="H39" s="325"/>
      <c r="I39" s="325"/>
      <c r="J39" s="325"/>
      <c r="K39" s="207"/>
    </row>
    <row r="40" spans="2:11" s="1" customFormat="1" ht="15" customHeight="1">
      <c r="B40" s="210"/>
      <c r="C40" s="211"/>
      <c r="D40" s="209"/>
      <c r="E40" s="212" t="s">
        <v>123</v>
      </c>
      <c r="F40" s="209"/>
      <c r="G40" s="325" t="s">
        <v>760</v>
      </c>
      <c r="H40" s="325"/>
      <c r="I40" s="325"/>
      <c r="J40" s="325"/>
      <c r="K40" s="207"/>
    </row>
    <row r="41" spans="2:11" s="1" customFormat="1" ht="15" customHeight="1">
      <c r="B41" s="210"/>
      <c r="C41" s="211"/>
      <c r="D41" s="209"/>
      <c r="E41" s="212" t="s">
        <v>124</v>
      </c>
      <c r="F41" s="209"/>
      <c r="G41" s="325" t="s">
        <v>761</v>
      </c>
      <c r="H41" s="325"/>
      <c r="I41" s="325"/>
      <c r="J41" s="325"/>
      <c r="K41" s="207"/>
    </row>
    <row r="42" spans="2:11" s="1" customFormat="1" ht="15" customHeight="1">
      <c r="B42" s="210"/>
      <c r="C42" s="211"/>
      <c r="D42" s="209"/>
      <c r="E42" s="212" t="s">
        <v>762</v>
      </c>
      <c r="F42" s="209"/>
      <c r="G42" s="325" t="s">
        <v>763</v>
      </c>
      <c r="H42" s="325"/>
      <c r="I42" s="325"/>
      <c r="J42" s="325"/>
      <c r="K42" s="207"/>
    </row>
    <row r="43" spans="2:11" s="1" customFormat="1" ht="15" customHeight="1">
      <c r="B43" s="210"/>
      <c r="C43" s="211"/>
      <c r="D43" s="209"/>
      <c r="E43" s="212"/>
      <c r="F43" s="209"/>
      <c r="G43" s="325" t="s">
        <v>764</v>
      </c>
      <c r="H43" s="325"/>
      <c r="I43" s="325"/>
      <c r="J43" s="325"/>
      <c r="K43" s="207"/>
    </row>
    <row r="44" spans="2:11" s="1" customFormat="1" ht="15" customHeight="1">
      <c r="B44" s="210"/>
      <c r="C44" s="211"/>
      <c r="D44" s="209"/>
      <c r="E44" s="212" t="s">
        <v>765</v>
      </c>
      <c r="F44" s="209"/>
      <c r="G44" s="325" t="s">
        <v>766</v>
      </c>
      <c r="H44" s="325"/>
      <c r="I44" s="325"/>
      <c r="J44" s="325"/>
      <c r="K44" s="207"/>
    </row>
    <row r="45" spans="2:11" s="1" customFormat="1" ht="15" customHeight="1">
      <c r="B45" s="210"/>
      <c r="C45" s="211"/>
      <c r="D45" s="209"/>
      <c r="E45" s="212" t="s">
        <v>126</v>
      </c>
      <c r="F45" s="209"/>
      <c r="G45" s="325" t="s">
        <v>767</v>
      </c>
      <c r="H45" s="325"/>
      <c r="I45" s="325"/>
      <c r="J45" s="325"/>
      <c r="K45" s="207"/>
    </row>
    <row r="46" spans="2:11" s="1" customFormat="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s="1" customFormat="1" ht="15" customHeight="1">
      <c r="B47" s="210"/>
      <c r="C47" s="211"/>
      <c r="D47" s="325" t="s">
        <v>768</v>
      </c>
      <c r="E47" s="325"/>
      <c r="F47" s="325"/>
      <c r="G47" s="325"/>
      <c r="H47" s="325"/>
      <c r="I47" s="325"/>
      <c r="J47" s="325"/>
      <c r="K47" s="207"/>
    </row>
    <row r="48" spans="2:11" s="1" customFormat="1" ht="15" customHeight="1">
      <c r="B48" s="210"/>
      <c r="C48" s="211"/>
      <c r="D48" s="211"/>
      <c r="E48" s="325" t="s">
        <v>769</v>
      </c>
      <c r="F48" s="325"/>
      <c r="G48" s="325"/>
      <c r="H48" s="325"/>
      <c r="I48" s="325"/>
      <c r="J48" s="325"/>
      <c r="K48" s="207"/>
    </row>
    <row r="49" spans="2:11" s="1" customFormat="1" ht="15" customHeight="1">
      <c r="B49" s="210"/>
      <c r="C49" s="211"/>
      <c r="D49" s="211"/>
      <c r="E49" s="325" t="s">
        <v>770</v>
      </c>
      <c r="F49" s="325"/>
      <c r="G49" s="325"/>
      <c r="H49" s="325"/>
      <c r="I49" s="325"/>
      <c r="J49" s="325"/>
      <c r="K49" s="207"/>
    </row>
    <row r="50" spans="2:11" s="1" customFormat="1" ht="15" customHeight="1">
      <c r="B50" s="210"/>
      <c r="C50" s="211"/>
      <c r="D50" s="211"/>
      <c r="E50" s="325" t="s">
        <v>771</v>
      </c>
      <c r="F50" s="325"/>
      <c r="G50" s="325"/>
      <c r="H50" s="325"/>
      <c r="I50" s="325"/>
      <c r="J50" s="325"/>
      <c r="K50" s="207"/>
    </row>
    <row r="51" spans="2:11" s="1" customFormat="1" ht="15" customHeight="1">
      <c r="B51" s="210"/>
      <c r="C51" s="211"/>
      <c r="D51" s="325" t="s">
        <v>772</v>
      </c>
      <c r="E51" s="325"/>
      <c r="F51" s="325"/>
      <c r="G51" s="325"/>
      <c r="H51" s="325"/>
      <c r="I51" s="325"/>
      <c r="J51" s="325"/>
      <c r="K51" s="207"/>
    </row>
    <row r="52" spans="2:11" s="1" customFormat="1" ht="25.5" customHeight="1">
      <c r="B52" s="206"/>
      <c r="C52" s="326" t="s">
        <v>773</v>
      </c>
      <c r="D52" s="326"/>
      <c r="E52" s="326"/>
      <c r="F52" s="326"/>
      <c r="G52" s="326"/>
      <c r="H52" s="326"/>
      <c r="I52" s="326"/>
      <c r="J52" s="326"/>
      <c r="K52" s="207"/>
    </row>
    <row r="53" spans="2:11" s="1" customFormat="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s="1" customFormat="1" ht="15" customHeight="1">
      <c r="B54" s="206"/>
      <c r="C54" s="325" t="s">
        <v>774</v>
      </c>
      <c r="D54" s="325"/>
      <c r="E54" s="325"/>
      <c r="F54" s="325"/>
      <c r="G54" s="325"/>
      <c r="H54" s="325"/>
      <c r="I54" s="325"/>
      <c r="J54" s="325"/>
      <c r="K54" s="207"/>
    </row>
    <row r="55" spans="2:11" s="1" customFormat="1" ht="15" customHeight="1">
      <c r="B55" s="206"/>
      <c r="C55" s="325" t="s">
        <v>775</v>
      </c>
      <c r="D55" s="325"/>
      <c r="E55" s="325"/>
      <c r="F55" s="325"/>
      <c r="G55" s="325"/>
      <c r="H55" s="325"/>
      <c r="I55" s="325"/>
      <c r="J55" s="325"/>
      <c r="K55" s="207"/>
    </row>
    <row r="56" spans="2:11" s="1" customFormat="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s="1" customFormat="1" ht="15" customHeight="1">
      <c r="B57" s="206"/>
      <c r="C57" s="325" t="s">
        <v>776</v>
      </c>
      <c r="D57" s="325"/>
      <c r="E57" s="325"/>
      <c r="F57" s="325"/>
      <c r="G57" s="325"/>
      <c r="H57" s="325"/>
      <c r="I57" s="325"/>
      <c r="J57" s="325"/>
      <c r="K57" s="207"/>
    </row>
    <row r="58" spans="2:11" s="1" customFormat="1" ht="15" customHeight="1">
      <c r="B58" s="206"/>
      <c r="C58" s="211"/>
      <c r="D58" s="325" t="s">
        <v>777</v>
      </c>
      <c r="E58" s="325"/>
      <c r="F58" s="325"/>
      <c r="G58" s="325"/>
      <c r="H58" s="325"/>
      <c r="I58" s="325"/>
      <c r="J58" s="325"/>
      <c r="K58" s="207"/>
    </row>
    <row r="59" spans="2:11" s="1" customFormat="1" ht="15" customHeight="1">
      <c r="B59" s="206"/>
      <c r="C59" s="211"/>
      <c r="D59" s="325" t="s">
        <v>778</v>
      </c>
      <c r="E59" s="325"/>
      <c r="F59" s="325"/>
      <c r="G59" s="325"/>
      <c r="H59" s="325"/>
      <c r="I59" s="325"/>
      <c r="J59" s="325"/>
      <c r="K59" s="207"/>
    </row>
    <row r="60" spans="2:11" s="1" customFormat="1" ht="15" customHeight="1">
      <c r="B60" s="206"/>
      <c r="C60" s="211"/>
      <c r="D60" s="325" t="s">
        <v>779</v>
      </c>
      <c r="E60" s="325"/>
      <c r="F60" s="325"/>
      <c r="G60" s="325"/>
      <c r="H60" s="325"/>
      <c r="I60" s="325"/>
      <c r="J60" s="325"/>
      <c r="K60" s="207"/>
    </row>
    <row r="61" spans="2:11" s="1" customFormat="1" ht="15" customHeight="1">
      <c r="B61" s="206"/>
      <c r="C61" s="211"/>
      <c r="D61" s="325" t="s">
        <v>780</v>
      </c>
      <c r="E61" s="325"/>
      <c r="F61" s="325"/>
      <c r="G61" s="325"/>
      <c r="H61" s="325"/>
      <c r="I61" s="325"/>
      <c r="J61" s="325"/>
      <c r="K61" s="207"/>
    </row>
    <row r="62" spans="2:11" s="1" customFormat="1" ht="15" customHeight="1">
      <c r="B62" s="206"/>
      <c r="C62" s="211"/>
      <c r="D62" s="327" t="s">
        <v>781</v>
      </c>
      <c r="E62" s="327"/>
      <c r="F62" s="327"/>
      <c r="G62" s="327"/>
      <c r="H62" s="327"/>
      <c r="I62" s="327"/>
      <c r="J62" s="327"/>
      <c r="K62" s="207"/>
    </row>
    <row r="63" spans="2:11" s="1" customFormat="1" ht="15" customHeight="1">
      <c r="B63" s="206"/>
      <c r="C63" s="211"/>
      <c r="D63" s="325" t="s">
        <v>782</v>
      </c>
      <c r="E63" s="325"/>
      <c r="F63" s="325"/>
      <c r="G63" s="325"/>
      <c r="H63" s="325"/>
      <c r="I63" s="325"/>
      <c r="J63" s="325"/>
      <c r="K63" s="207"/>
    </row>
    <row r="64" spans="2:11" s="1" customFormat="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s="1" customFormat="1" ht="15" customHeight="1">
      <c r="B65" s="206"/>
      <c r="C65" s="211"/>
      <c r="D65" s="325" t="s">
        <v>783</v>
      </c>
      <c r="E65" s="325"/>
      <c r="F65" s="325"/>
      <c r="G65" s="325"/>
      <c r="H65" s="325"/>
      <c r="I65" s="325"/>
      <c r="J65" s="325"/>
      <c r="K65" s="207"/>
    </row>
    <row r="66" spans="2:11" s="1" customFormat="1" ht="15" customHeight="1">
      <c r="B66" s="206"/>
      <c r="C66" s="211"/>
      <c r="D66" s="327" t="s">
        <v>784</v>
      </c>
      <c r="E66" s="327"/>
      <c r="F66" s="327"/>
      <c r="G66" s="327"/>
      <c r="H66" s="327"/>
      <c r="I66" s="327"/>
      <c r="J66" s="327"/>
      <c r="K66" s="207"/>
    </row>
    <row r="67" spans="2:11" s="1" customFormat="1" ht="15" customHeight="1">
      <c r="B67" s="206"/>
      <c r="C67" s="211"/>
      <c r="D67" s="325" t="s">
        <v>785</v>
      </c>
      <c r="E67" s="325"/>
      <c r="F67" s="325"/>
      <c r="G67" s="325"/>
      <c r="H67" s="325"/>
      <c r="I67" s="325"/>
      <c r="J67" s="325"/>
      <c r="K67" s="207"/>
    </row>
    <row r="68" spans="2:11" s="1" customFormat="1" ht="15" customHeight="1">
      <c r="B68" s="206"/>
      <c r="C68" s="211"/>
      <c r="D68" s="325" t="s">
        <v>786</v>
      </c>
      <c r="E68" s="325"/>
      <c r="F68" s="325"/>
      <c r="G68" s="325"/>
      <c r="H68" s="325"/>
      <c r="I68" s="325"/>
      <c r="J68" s="325"/>
      <c r="K68" s="207"/>
    </row>
    <row r="69" spans="2:11" s="1" customFormat="1" ht="15" customHeight="1">
      <c r="B69" s="206"/>
      <c r="C69" s="211"/>
      <c r="D69" s="325" t="s">
        <v>787</v>
      </c>
      <c r="E69" s="325"/>
      <c r="F69" s="325"/>
      <c r="G69" s="325"/>
      <c r="H69" s="325"/>
      <c r="I69" s="325"/>
      <c r="J69" s="325"/>
      <c r="K69" s="207"/>
    </row>
    <row r="70" spans="2:11" s="1" customFormat="1" ht="15" customHeight="1">
      <c r="B70" s="206"/>
      <c r="C70" s="211"/>
      <c r="D70" s="325" t="s">
        <v>788</v>
      </c>
      <c r="E70" s="325"/>
      <c r="F70" s="325"/>
      <c r="G70" s="325"/>
      <c r="H70" s="325"/>
      <c r="I70" s="325"/>
      <c r="J70" s="325"/>
      <c r="K70" s="207"/>
    </row>
    <row r="71" spans="2:11" s="1" customFormat="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s="1" customFormat="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s="1" customFormat="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s="1" customFormat="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s="1" customFormat="1" ht="45" customHeight="1">
      <c r="B75" s="223"/>
      <c r="C75" s="320" t="s">
        <v>789</v>
      </c>
      <c r="D75" s="320"/>
      <c r="E75" s="320"/>
      <c r="F75" s="320"/>
      <c r="G75" s="320"/>
      <c r="H75" s="320"/>
      <c r="I75" s="320"/>
      <c r="J75" s="320"/>
      <c r="K75" s="224"/>
    </row>
    <row r="76" spans="2:11" s="1" customFormat="1" ht="17.25" customHeight="1">
      <c r="B76" s="223"/>
      <c r="C76" s="225" t="s">
        <v>790</v>
      </c>
      <c r="D76" s="225"/>
      <c r="E76" s="225"/>
      <c r="F76" s="225" t="s">
        <v>791</v>
      </c>
      <c r="G76" s="226"/>
      <c r="H76" s="225" t="s">
        <v>60</v>
      </c>
      <c r="I76" s="225" t="s">
        <v>63</v>
      </c>
      <c r="J76" s="225" t="s">
        <v>792</v>
      </c>
      <c r="K76" s="224"/>
    </row>
    <row r="77" spans="2:11" s="1" customFormat="1" ht="17.25" customHeight="1">
      <c r="B77" s="223"/>
      <c r="C77" s="227" t="s">
        <v>793</v>
      </c>
      <c r="D77" s="227"/>
      <c r="E77" s="227"/>
      <c r="F77" s="228" t="s">
        <v>794</v>
      </c>
      <c r="G77" s="229"/>
      <c r="H77" s="227"/>
      <c r="I77" s="227"/>
      <c r="J77" s="227" t="s">
        <v>795</v>
      </c>
      <c r="K77" s="224"/>
    </row>
    <row r="78" spans="2:11" s="1" customFormat="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s="1" customFormat="1" ht="15" customHeight="1">
      <c r="B79" s="223"/>
      <c r="C79" s="212" t="s">
        <v>59</v>
      </c>
      <c r="D79" s="230"/>
      <c r="E79" s="230"/>
      <c r="F79" s="232" t="s">
        <v>796</v>
      </c>
      <c r="G79" s="231"/>
      <c r="H79" s="212" t="s">
        <v>797</v>
      </c>
      <c r="I79" s="212" t="s">
        <v>798</v>
      </c>
      <c r="J79" s="212">
        <v>20</v>
      </c>
      <c r="K79" s="224"/>
    </row>
    <row r="80" spans="2:11" s="1" customFormat="1" ht="15" customHeight="1">
      <c r="B80" s="223"/>
      <c r="C80" s="212" t="s">
        <v>799</v>
      </c>
      <c r="D80" s="212"/>
      <c r="E80" s="212"/>
      <c r="F80" s="232" t="s">
        <v>796</v>
      </c>
      <c r="G80" s="231"/>
      <c r="H80" s="212" t="s">
        <v>800</v>
      </c>
      <c r="I80" s="212" t="s">
        <v>798</v>
      </c>
      <c r="J80" s="212">
        <v>120</v>
      </c>
      <c r="K80" s="224"/>
    </row>
    <row r="81" spans="2:11" s="1" customFormat="1" ht="15" customHeight="1">
      <c r="B81" s="233"/>
      <c r="C81" s="212" t="s">
        <v>801</v>
      </c>
      <c r="D81" s="212"/>
      <c r="E81" s="212"/>
      <c r="F81" s="232" t="s">
        <v>802</v>
      </c>
      <c r="G81" s="231"/>
      <c r="H81" s="212" t="s">
        <v>803</v>
      </c>
      <c r="I81" s="212" t="s">
        <v>798</v>
      </c>
      <c r="J81" s="212">
        <v>50</v>
      </c>
      <c r="K81" s="224"/>
    </row>
    <row r="82" spans="2:11" s="1" customFormat="1" ht="15" customHeight="1">
      <c r="B82" s="233"/>
      <c r="C82" s="212" t="s">
        <v>804</v>
      </c>
      <c r="D82" s="212"/>
      <c r="E82" s="212"/>
      <c r="F82" s="232" t="s">
        <v>796</v>
      </c>
      <c r="G82" s="231"/>
      <c r="H82" s="212" t="s">
        <v>805</v>
      </c>
      <c r="I82" s="212" t="s">
        <v>806</v>
      </c>
      <c r="J82" s="212"/>
      <c r="K82" s="224"/>
    </row>
    <row r="83" spans="2:11" s="1" customFormat="1" ht="15" customHeight="1">
      <c r="B83" s="233"/>
      <c r="C83" s="234" t="s">
        <v>807</v>
      </c>
      <c r="D83" s="234"/>
      <c r="E83" s="234"/>
      <c r="F83" s="235" t="s">
        <v>802</v>
      </c>
      <c r="G83" s="234"/>
      <c r="H83" s="234" t="s">
        <v>808</v>
      </c>
      <c r="I83" s="234" t="s">
        <v>798</v>
      </c>
      <c r="J83" s="234">
        <v>15</v>
      </c>
      <c r="K83" s="224"/>
    </row>
    <row r="84" spans="2:11" s="1" customFormat="1" ht="15" customHeight="1">
      <c r="B84" s="233"/>
      <c r="C84" s="234" t="s">
        <v>809</v>
      </c>
      <c r="D84" s="234"/>
      <c r="E84" s="234"/>
      <c r="F84" s="235" t="s">
        <v>802</v>
      </c>
      <c r="G84" s="234"/>
      <c r="H84" s="234" t="s">
        <v>810</v>
      </c>
      <c r="I84" s="234" t="s">
        <v>798</v>
      </c>
      <c r="J84" s="234">
        <v>15</v>
      </c>
      <c r="K84" s="224"/>
    </row>
    <row r="85" spans="2:11" s="1" customFormat="1" ht="15" customHeight="1">
      <c r="B85" s="233"/>
      <c r="C85" s="234" t="s">
        <v>811</v>
      </c>
      <c r="D85" s="234"/>
      <c r="E85" s="234"/>
      <c r="F85" s="235" t="s">
        <v>802</v>
      </c>
      <c r="G85" s="234"/>
      <c r="H85" s="234" t="s">
        <v>812</v>
      </c>
      <c r="I85" s="234" t="s">
        <v>798</v>
      </c>
      <c r="J85" s="234">
        <v>20</v>
      </c>
      <c r="K85" s="224"/>
    </row>
    <row r="86" spans="2:11" s="1" customFormat="1" ht="15" customHeight="1">
      <c r="B86" s="233"/>
      <c r="C86" s="234" t="s">
        <v>813</v>
      </c>
      <c r="D86" s="234"/>
      <c r="E86" s="234"/>
      <c r="F86" s="235" t="s">
        <v>802</v>
      </c>
      <c r="G86" s="234"/>
      <c r="H86" s="234" t="s">
        <v>814</v>
      </c>
      <c r="I86" s="234" t="s">
        <v>798</v>
      </c>
      <c r="J86" s="234">
        <v>20</v>
      </c>
      <c r="K86" s="224"/>
    </row>
    <row r="87" spans="2:11" s="1" customFormat="1" ht="15" customHeight="1">
      <c r="B87" s="233"/>
      <c r="C87" s="212" t="s">
        <v>815</v>
      </c>
      <c r="D87" s="212"/>
      <c r="E87" s="212"/>
      <c r="F87" s="232" t="s">
        <v>802</v>
      </c>
      <c r="G87" s="231"/>
      <c r="H87" s="212" t="s">
        <v>816</v>
      </c>
      <c r="I87" s="212" t="s">
        <v>798</v>
      </c>
      <c r="J87" s="212">
        <v>50</v>
      </c>
      <c r="K87" s="224"/>
    </row>
    <row r="88" spans="2:11" s="1" customFormat="1" ht="15" customHeight="1">
      <c r="B88" s="233"/>
      <c r="C88" s="212" t="s">
        <v>817</v>
      </c>
      <c r="D88" s="212"/>
      <c r="E88" s="212"/>
      <c r="F88" s="232" t="s">
        <v>802</v>
      </c>
      <c r="G88" s="231"/>
      <c r="H88" s="212" t="s">
        <v>818</v>
      </c>
      <c r="I88" s="212" t="s">
        <v>798</v>
      </c>
      <c r="J88" s="212">
        <v>20</v>
      </c>
      <c r="K88" s="224"/>
    </row>
    <row r="89" spans="2:11" s="1" customFormat="1" ht="15" customHeight="1">
      <c r="B89" s="233"/>
      <c r="C89" s="212" t="s">
        <v>819</v>
      </c>
      <c r="D89" s="212"/>
      <c r="E89" s="212"/>
      <c r="F89" s="232" t="s">
        <v>802</v>
      </c>
      <c r="G89" s="231"/>
      <c r="H89" s="212" t="s">
        <v>820</v>
      </c>
      <c r="I89" s="212" t="s">
        <v>798</v>
      </c>
      <c r="J89" s="212">
        <v>20</v>
      </c>
      <c r="K89" s="224"/>
    </row>
    <row r="90" spans="2:11" s="1" customFormat="1" ht="15" customHeight="1">
      <c r="B90" s="233"/>
      <c r="C90" s="212" t="s">
        <v>821</v>
      </c>
      <c r="D90" s="212"/>
      <c r="E90" s="212"/>
      <c r="F90" s="232" t="s">
        <v>802</v>
      </c>
      <c r="G90" s="231"/>
      <c r="H90" s="212" t="s">
        <v>822</v>
      </c>
      <c r="I90" s="212" t="s">
        <v>798</v>
      </c>
      <c r="J90" s="212">
        <v>50</v>
      </c>
      <c r="K90" s="224"/>
    </row>
    <row r="91" spans="2:11" s="1" customFormat="1" ht="15" customHeight="1">
      <c r="B91" s="233"/>
      <c r="C91" s="212" t="s">
        <v>823</v>
      </c>
      <c r="D91" s="212"/>
      <c r="E91" s="212"/>
      <c r="F91" s="232" t="s">
        <v>802</v>
      </c>
      <c r="G91" s="231"/>
      <c r="H91" s="212" t="s">
        <v>823</v>
      </c>
      <c r="I91" s="212" t="s">
        <v>798</v>
      </c>
      <c r="J91" s="212">
        <v>50</v>
      </c>
      <c r="K91" s="224"/>
    </row>
    <row r="92" spans="2:11" s="1" customFormat="1" ht="15" customHeight="1">
      <c r="B92" s="233"/>
      <c r="C92" s="212" t="s">
        <v>824</v>
      </c>
      <c r="D92" s="212"/>
      <c r="E92" s="212"/>
      <c r="F92" s="232" t="s">
        <v>802</v>
      </c>
      <c r="G92" s="231"/>
      <c r="H92" s="212" t="s">
        <v>825</v>
      </c>
      <c r="I92" s="212" t="s">
        <v>798</v>
      </c>
      <c r="J92" s="212">
        <v>255</v>
      </c>
      <c r="K92" s="224"/>
    </row>
    <row r="93" spans="2:11" s="1" customFormat="1" ht="15" customHeight="1">
      <c r="B93" s="233"/>
      <c r="C93" s="212" t="s">
        <v>826</v>
      </c>
      <c r="D93" s="212"/>
      <c r="E93" s="212"/>
      <c r="F93" s="232" t="s">
        <v>796</v>
      </c>
      <c r="G93" s="231"/>
      <c r="H93" s="212" t="s">
        <v>827</v>
      </c>
      <c r="I93" s="212" t="s">
        <v>828</v>
      </c>
      <c r="J93" s="212"/>
      <c r="K93" s="224"/>
    </row>
    <row r="94" spans="2:11" s="1" customFormat="1" ht="15" customHeight="1">
      <c r="B94" s="233"/>
      <c r="C94" s="212" t="s">
        <v>829</v>
      </c>
      <c r="D94" s="212"/>
      <c r="E94" s="212"/>
      <c r="F94" s="232" t="s">
        <v>796</v>
      </c>
      <c r="G94" s="231"/>
      <c r="H94" s="212" t="s">
        <v>830</v>
      </c>
      <c r="I94" s="212" t="s">
        <v>831</v>
      </c>
      <c r="J94" s="212"/>
      <c r="K94" s="224"/>
    </row>
    <row r="95" spans="2:11" s="1" customFormat="1" ht="15" customHeight="1">
      <c r="B95" s="233"/>
      <c r="C95" s="212" t="s">
        <v>832</v>
      </c>
      <c r="D95" s="212"/>
      <c r="E95" s="212"/>
      <c r="F95" s="232" t="s">
        <v>796</v>
      </c>
      <c r="G95" s="231"/>
      <c r="H95" s="212" t="s">
        <v>832</v>
      </c>
      <c r="I95" s="212" t="s">
        <v>831</v>
      </c>
      <c r="J95" s="212"/>
      <c r="K95" s="224"/>
    </row>
    <row r="96" spans="2:11" s="1" customFormat="1" ht="15" customHeight="1">
      <c r="B96" s="233"/>
      <c r="C96" s="212" t="s">
        <v>44</v>
      </c>
      <c r="D96" s="212"/>
      <c r="E96" s="212"/>
      <c r="F96" s="232" t="s">
        <v>796</v>
      </c>
      <c r="G96" s="231"/>
      <c r="H96" s="212" t="s">
        <v>833</v>
      </c>
      <c r="I96" s="212" t="s">
        <v>831</v>
      </c>
      <c r="J96" s="212"/>
      <c r="K96" s="224"/>
    </row>
    <row r="97" spans="2:11" s="1" customFormat="1" ht="15" customHeight="1">
      <c r="B97" s="233"/>
      <c r="C97" s="212" t="s">
        <v>54</v>
      </c>
      <c r="D97" s="212"/>
      <c r="E97" s="212"/>
      <c r="F97" s="232" t="s">
        <v>796</v>
      </c>
      <c r="G97" s="231"/>
      <c r="H97" s="212" t="s">
        <v>834</v>
      </c>
      <c r="I97" s="212" t="s">
        <v>831</v>
      </c>
      <c r="J97" s="212"/>
      <c r="K97" s="224"/>
    </row>
    <row r="98" spans="2:11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s="1" customFormat="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s="1" customFormat="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s="1" customFormat="1" ht="45" customHeight="1">
      <c r="B102" s="223"/>
      <c r="C102" s="320" t="s">
        <v>835</v>
      </c>
      <c r="D102" s="320"/>
      <c r="E102" s="320"/>
      <c r="F102" s="320"/>
      <c r="G102" s="320"/>
      <c r="H102" s="320"/>
      <c r="I102" s="320"/>
      <c r="J102" s="320"/>
      <c r="K102" s="224"/>
    </row>
    <row r="103" spans="2:11" s="1" customFormat="1" ht="17.25" customHeight="1">
      <c r="B103" s="223"/>
      <c r="C103" s="225" t="s">
        <v>790</v>
      </c>
      <c r="D103" s="225"/>
      <c r="E103" s="225"/>
      <c r="F103" s="225" t="s">
        <v>791</v>
      </c>
      <c r="G103" s="226"/>
      <c r="H103" s="225" t="s">
        <v>60</v>
      </c>
      <c r="I103" s="225" t="s">
        <v>63</v>
      </c>
      <c r="J103" s="225" t="s">
        <v>792</v>
      </c>
      <c r="K103" s="224"/>
    </row>
    <row r="104" spans="2:11" s="1" customFormat="1" ht="17.25" customHeight="1">
      <c r="B104" s="223"/>
      <c r="C104" s="227" t="s">
        <v>793</v>
      </c>
      <c r="D104" s="227"/>
      <c r="E104" s="227"/>
      <c r="F104" s="228" t="s">
        <v>794</v>
      </c>
      <c r="G104" s="229"/>
      <c r="H104" s="227"/>
      <c r="I104" s="227"/>
      <c r="J104" s="227" t="s">
        <v>795</v>
      </c>
      <c r="K104" s="224"/>
    </row>
    <row r="105" spans="2:11" s="1" customFormat="1" ht="5.25" customHeight="1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s="1" customFormat="1" ht="15" customHeight="1">
      <c r="B106" s="223"/>
      <c r="C106" s="212" t="s">
        <v>59</v>
      </c>
      <c r="D106" s="230"/>
      <c r="E106" s="230"/>
      <c r="F106" s="232" t="s">
        <v>796</v>
      </c>
      <c r="G106" s="241"/>
      <c r="H106" s="212" t="s">
        <v>836</v>
      </c>
      <c r="I106" s="212" t="s">
        <v>798</v>
      </c>
      <c r="J106" s="212">
        <v>20</v>
      </c>
      <c r="K106" s="224"/>
    </row>
    <row r="107" spans="2:11" s="1" customFormat="1" ht="15" customHeight="1">
      <c r="B107" s="223"/>
      <c r="C107" s="212" t="s">
        <v>799</v>
      </c>
      <c r="D107" s="212"/>
      <c r="E107" s="212"/>
      <c r="F107" s="232" t="s">
        <v>796</v>
      </c>
      <c r="G107" s="212"/>
      <c r="H107" s="212" t="s">
        <v>836</v>
      </c>
      <c r="I107" s="212" t="s">
        <v>798</v>
      </c>
      <c r="J107" s="212">
        <v>120</v>
      </c>
      <c r="K107" s="224"/>
    </row>
    <row r="108" spans="2:11" s="1" customFormat="1" ht="15" customHeight="1">
      <c r="B108" s="233"/>
      <c r="C108" s="212" t="s">
        <v>801</v>
      </c>
      <c r="D108" s="212"/>
      <c r="E108" s="212"/>
      <c r="F108" s="232" t="s">
        <v>802</v>
      </c>
      <c r="G108" s="212"/>
      <c r="H108" s="212" t="s">
        <v>836</v>
      </c>
      <c r="I108" s="212" t="s">
        <v>798</v>
      </c>
      <c r="J108" s="212">
        <v>50</v>
      </c>
      <c r="K108" s="224"/>
    </row>
    <row r="109" spans="2:11" s="1" customFormat="1" ht="15" customHeight="1">
      <c r="B109" s="233"/>
      <c r="C109" s="212" t="s">
        <v>804</v>
      </c>
      <c r="D109" s="212"/>
      <c r="E109" s="212"/>
      <c r="F109" s="232" t="s">
        <v>796</v>
      </c>
      <c r="G109" s="212"/>
      <c r="H109" s="212" t="s">
        <v>836</v>
      </c>
      <c r="I109" s="212" t="s">
        <v>806</v>
      </c>
      <c r="J109" s="212"/>
      <c r="K109" s="224"/>
    </row>
    <row r="110" spans="2:11" s="1" customFormat="1" ht="15" customHeight="1">
      <c r="B110" s="233"/>
      <c r="C110" s="212" t="s">
        <v>815</v>
      </c>
      <c r="D110" s="212"/>
      <c r="E110" s="212"/>
      <c r="F110" s="232" t="s">
        <v>802</v>
      </c>
      <c r="G110" s="212"/>
      <c r="H110" s="212" t="s">
        <v>836</v>
      </c>
      <c r="I110" s="212" t="s">
        <v>798</v>
      </c>
      <c r="J110" s="212">
        <v>50</v>
      </c>
      <c r="K110" s="224"/>
    </row>
    <row r="111" spans="2:11" s="1" customFormat="1" ht="15" customHeight="1">
      <c r="B111" s="233"/>
      <c r="C111" s="212" t="s">
        <v>823</v>
      </c>
      <c r="D111" s="212"/>
      <c r="E111" s="212"/>
      <c r="F111" s="232" t="s">
        <v>802</v>
      </c>
      <c r="G111" s="212"/>
      <c r="H111" s="212" t="s">
        <v>836</v>
      </c>
      <c r="I111" s="212" t="s">
        <v>798</v>
      </c>
      <c r="J111" s="212">
        <v>50</v>
      </c>
      <c r="K111" s="224"/>
    </row>
    <row r="112" spans="2:11" s="1" customFormat="1" ht="15" customHeight="1">
      <c r="B112" s="233"/>
      <c r="C112" s="212" t="s">
        <v>821</v>
      </c>
      <c r="D112" s="212"/>
      <c r="E112" s="212"/>
      <c r="F112" s="232" t="s">
        <v>802</v>
      </c>
      <c r="G112" s="212"/>
      <c r="H112" s="212" t="s">
        <v>836</v>
      </c>
      <c r="I112" s="212" t="s">
        <v>798</v>
      </c>
      <c r="J112" s="212">
        <v>50</v>
      </c>
      <c r="K112" s="224"/>
    </row>
    <row r="113" spans="2:11" s="1" customFormat="1" ht="15" customHeight="1">
      <c r="B113" s="233"/>
      <c r="C113" s="212" t="s">
        <v>59</v>
      </c>
      <c r="D113" s="212"/>
      <c r="E113" s="212"/>
      <c r="F113" s="232" t="s">
        <v>796</v>
      </c>
      <c r="G113" s="212"/>
      <c r="H113" s="212" t="s">
        <v>837</v>
      </c>
      <c r="I113" s="212" t="s">
        <v>798</v>
      </c>
      <c r="J113" s="212">
        <v>20</v>
      </c>
      <c r="K113" s="224"/>
    </row>
    <row r="114" spans="2:11" s="1" customFormat="1" ht="15" customHeight="1">
      <c r="B114" s="233"/>
      <c r="C114" s="212" t="s">
        <v>838</v>
      </c>
      <c r="D114" s="212"/>
      <c r="E114" s="212"/>
      <c r="F114" s="232" t="s">
        <v>796</v>
      </c>
      <c r="G114" s="212"/>
      <c r="H114" s="212" t="s">
        <v>839</v>
      </c>
      <c r="I114" s="212" t="s">
        <v>798</v>
      </c>
      <c r="J114" s="212">
        <v>120</v>
      </c>
      <c r="K114" s="224"/>
    </row>
    <row r="115" spans="2:11" s="1" customFormat="1" ht="15" customHeight="1">
      <c r="B115" s="233"/>
      <c r="C115" s="212" t="s">
        <v>44</v>
      </c>
      <c r="D115" s="212"/>
      <c r="E115" s="212"/>
      <c r="F115" s="232" t="s">
        <v>796</v>
      </c>
      <c r="G115" s="212"/>
      <c r="H115" s="212" t="s">
        <v>840</v>
      </c>
      <c r="I115" s="212" t="s">
        <v>831</v>
      </c>
      <c r="J115" s="212"/>
      <c r="K115" s="224"/>
    </row>
    <row r="116" spans="2:11" s="1" customFormat="1" ht="15" customHeight="1">
      <c r="B116" s="233"/>
      <c r="C116" s="212" t="s">
        <v>54</v>
      </c>
      <c r="D116" s="212"/>
      <c r="E116" s="212"/>
      <c r="F116" s="232" t="s">
        <v>796</v>
      </c>
      <c r="G116" s="212"/>
      <c r="H116" s="212" t="s">
        <v>841</v>
      </c>
      <c r="I116" s="212" t="s">
        <v>831</v>
      </c>
      <c r="J116" s="212"/>
      <c r="K116" s="224"/>
    </row>
    <row r="117" spans="2:11" s="1" customFormat="1" ht="15" customHeight="1">
      <c r="B117" s="233"/>
      <c r="C117" s="212" t="s">
        <v>63</v>
      </c>
      <c r="D117" s="212"/>
      <c r="E117" s="212"/>
      <c r="F117" s="232" t="s">
        <v>796</v>
      </c>
      <c r="G117" s="212"/>
      <c r="H117" s="212" t="s">
        <v>842</v>
      </c>
      <c r="I117" s="212" t="s">
        <v>843</v>
      </c>
      <c r="J117" s="212"/>
      <c r="K117" s="224"/>
    </row>
    <row r="118" spans="2:11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s="1" customFormat="1" ht="18.75" customHeight="1">
      <c r="B119" s="243"/>
      <c r="C119" s="209"/>
      <c r="D119" s="209"/>
      <c r="E119" s="209"/>
      <c r="F119" s="244"/>
      <c r="G119" s="209"/>
      <c r="H119" s="209"/>
      <c r="I119" s="209"/>
      <c r="J119" s="209"/>
      <c r="K119" s="243"/>
    </row>
    <row r="120" spans="2:11" s="1" customFormat="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s="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s="1" customFormat="1" ht="45" customHeight="1">
      <c r="B122" s="248"/>
      <c r="C122" s="321" t="s">
        <v>844</v>
      </c>
      <c r="D122" s="321"/>
      <c r="E122" s="321"/>
      <c r="F122" s="321"/>
      <c r="G122" s="321"/>
      <c r="H122" s="321"/>
      <c r="I122" s="321"/>
      <c r="J122" s="321"/>
      <c r="K122" s="249"/>
    </row>
    <row r="123" spans="2:11" s="1" customFormat="1" ht="17.25" customHeight="1">
      <c r="B123" s="250"/>
      <c r="C123" s="225" t="s">
        <v>790</v>
      </c>
      <c r="D123" s="225"/>
      <c r="E123" s="225"/>
      <c r="F123" s="225" t="s">
        <v>791</v>
      </c>
      <c r="G123" s="226"/>
      <c r="H123" s="225" t="s">
        <v>60</v>
      </c>
      <c r="I123" s="225" t="s">
        <v>63</v>
      </c>
      <c r="J123" s="225" t="s">
        <v>792</v>
      </c>
      <c r="K123" s="251"/>
    </row>
    <row r="124" spans="2:11" s="1" customFormat="1" ht="17.25" customHeight="1">
      <c r="B124" s="250"/>
      <c r="C124" s="227" t="s">
        <v>793</v>
      </c>
      <c r="D124" s="227"/>
      <c r="E124" s="227"/>
      <c r="F124" s="228" t="s">
        <v>794</v>
      </c>
      <c r="G124" s="229"/>
      <c r="H124" s="227"/>
      <c r="I124" s="227"/>
      <c r="J124" s="227" t="s">
        <v>795</v>
      </c>
      <c r="K124" s="251"/>
    </row>
    <row r="125" spans="2:11" s="1" customFormat="1" ht="5.25" customHeight="1">
      <c r="B125" s="252"/>
      <c r="C125" s="230"/>
      <c r="D125" s="230"/>
      <c r="E125" s="230"/>
      <c r="F125" s="230"/>
      <c r="G125" s="212"/>
      <c r="H125" s="230"/>
      <c r="I125" s="230"/>
      <c r="J125" s="230"/>
      <c r="K125" s="253"/>
    </row>
    <row r="126" spans="2:11" s="1" customFormat="1" ht="15" customHeight="1">
      <c r="B126" s="252"/>
      <c r="C126" s="212" t="s">
        <v>799</v>
      </c>
      <c r="D126" s="230"/>
      <c r="E126" s="230"/>
      <c r="F126" s="232" t="s">
        <v>796</v>
      </c>
      <c r="G126" s="212"/>
      <c r="H126" s="212" t="s">
        <v>836</v>
      </c>
      <c r="I126" s="212" t="s">
        <v>798</v>
      </c>
      <c r="J126" s="212">
        <v>120</v>
      </c>
      <c r="K126" s="254"/>
    </row>
    <row r="127" spans="2:11" s="1" customFormat="1" ht="15" customHeight="1">
      <c r="B127" s="252"/>
      <c r="C127" s="212" t="s">
        <v>845</v>
      </c>
      <c r="D127" s="212"/>
      <c r="E127" s="212"/>
      <c r="F127" s="232" t="s">
        <v>796</v>
      </c>
      <c r="G127" s="212"/>
      <c r="H127" s="212" t="s">
        <v>846</v>
      </c>
      <c r="I127" s="212" t="s">
        <v>798</v>
      </c>
      <c r="J127" s="212" t="s">
        <v>847</v>
      </c>
      <c r="K127" s="254"/>
    </row>
    <row r="128" spans="2:11" s="1" customFormat="1" ht="15" customHeight="1">
      <c r="B128" s="252"/>
      <c r="C128" s="212" t="s">
        <v>744</v>
      </c>
      <c r="D128" s="212"/>
      <c r="E128" s="212"/>
      <c r="F128" s="232" t="s">
        <v>796</v>
      </c>
      <c r="G128" s="212"/>
      <c r="H128" s="212" t="s">
        <v>848</v>
      </c>
      <c r="I128" s="212" t="s">
        <v>798</v>
      </c>
      <c r="J128" s="212" t="s">
        <v>847</v>
      </c>
      <c r="K128" s="254"/>
    </row>
    <row r="129" spans="2:11" s="1" customFormat="1" ht="15" customHeight="1">
      <c r="B129" s="252"/>
      <c r="C129" s="212" t="s">
        <v>807</v>
      </c>
      <c r="D129" s="212"/>
      <c r="E129" s="212"/>
      <c r="F129" s="232" t="s">
        <v>802</v>
      </c>
      <c r="G129" s="212"/>
      <c r="H129" s="212" t="s">
        <v>808</v>
      </c>
      <c r="I129" s="212" t="s">
        <v>798</v>
      </c>
      <c r="J129" s="212">
        <v>15</v>
      </c>
      <c r="K129" s="254"/>
    </row>
    <row r="130" spans="2:11" s="1" customFormat="1" ht="15" customHeight="1">
      <c r="B130" s="252"/>
      <c r="C130" s="234" t="s">
        <v>809</v>
      </c>
      <c r="D130" s="234"/>
      <c r="E130" s="234"/>
      <c r="F130" s="235" t="s">
        <v>802</v>
      </c>
      <c r="G130" s="234"/>
      <c r="H130" s="234" t="s">
        <v>810</v>
      </c>
      <c r="I130" s="234" t="s">
        <v>798</v>
      </c>
      <c r="J130" s="234">
        <v>15</v>
      </c>
      <c r="K130" s="254"/>
    </row>
    <row r="131" spans="2:11" s="1" customFormat="1" ht="15" customHeight="1">
      <c r="B131" s="252"/>
      <c r="C131" s="234" t="s">
        <v>811</v>
      </c>
      <c r="D131" s="234"/>
      <c r="E131" s="234"/>
      <c r="F131" s="235" t="s">
        <v>802</v>
      </c>
      <c r="G131" s="234"/>
      <c r="H131" s="234" t="s">
        <v>812</v>
      </c>
      <c r="I131" s="234" t="s">
        <v>798</v>
      </c>
      <c r="J131" s="234">
        <v>20</v>
      </c>
      <c r="K131" s="254"/>
    </row>
    <row r="132" spans="2:11" s="1" customFormat="1" ht="15" customHeight="1">
      <c r="B132" s="252"/>
      <c r="C132" s="234" t="s">
        <v>813</v>
      </c>
      <c r="D132" s="234"/>
      <c r="E132" s="234"/>
      <c r="F132" s="235" t="s">
        <v>802</v>
      </c>
      <c r="G132" s="234"/>
      <c r="H132" s="234" t="s">
        <v>814</v>
      </c>
      <c r="I132" s="234" t="s">
        <v>798</v>
      </c>
      <c r="J132" s="234">
        <v>20</v>
      </c>
      <c r="K132" s="254"/>
    </row>
    <row r="133" spans="2:11" s="1" customFormat="1" ht="15" customHeight="1">
      <c r="B133" s="252"/>
      <c r="C133" s="212" t="s">
        <v>801</v>
      </c>
      <c r="D133" s="212"/>
      <c r="E133" s="212"/>
      <c r="F133" s="232" t="s">
        <v>802</v>
      </c>
      <c r="G133" s="212"/>
      <c r="H133" s="212" t="s">
        <v>836</v>
      </c>
      <c r="I133" s="212" t="s">
        <v>798</v>
      </c>
      <c r="J133" s="212">
        <v>50</v>
      </c>
      <c r="K133" s="254"/>
    </row>
    <row r="134" spans="2:11" s="1" customFormat="1" ht="15" customHeight="1">
      <c r="B134" s="252"/>
      <c r="C134" s="212" t="s">
        <v>815</v>
      </c>
      <c r="D134" s="212"/>
      <c r="E134" s="212"/>
      <c r="F134" s="232" t="s">
        <v>802</v>
      </c>
      <c r="G134" s="212"/>
      <c r="H134" s="212" t="s">
        <v>836</v>
      </c>
      <c r="I134" s="212" t="s">
        <v>798</v>
      </c>
      <c r="J134" s="212">
        <v>50</v>
      </c>
      <c r="K134" s="254"/>
    </row>
    <row r="135" spans="2:11" s="1" customFormat="1" ht="15" customHeight="1">
      <c r="B135" s="252"/>
      <c r="C135" s="212" t="s">
        <v>821</v>
      </c>
      <c r="D135" s="212"/>
      <c r="E135" s="212"/>
      <c r="F135" s="232" t="s">
        <v>802</v>
      </c>
      <c r="G135" s="212"/>
      <c r="H135" s="212" t="s">
        <v>836</v>
      </c>
      <c r="I135" s="212" t="s">
        <v>798</v>
      </c>
      <c r="J135" s="212">
        <v>50</v>
      </c>
      <c r="K135" s="254"/>
    </row>
    <row r="136" spans="2:11" s="1" customFormat="1" ht="15" customHeight="1">
      <c r="B136" s="252"/>
      <c r="C136" s="212" t="s">
        <v>823</v>
      </c>
      <c r="D136" s="212"/>
      <c r="E136" s="212"/>
      <c r="F136" s="232" t="s">
        <v>802</v>
      </c>
      <c r="G136" s="212"/>
      <c r="H136" s="212" t="s">
        <v>836</v>
      </c>
      <c r="I136" s="212" t="s">
        <v>798</v>
      </c>
      <c r="J136" s="212">
        <v>50</v>
      </c>
      <c r="K136" s="254"/>
    </row>
    <row r="137" spans="2:11" s="1" customFormat="1" ht="15" customHeight="1">
      <c r="B137" s="252"/>
      <c r="C137" s="212" t="s">
        <v>824</v>
      </c>
      <c r="D137" s="212"/>
      <c r="E137" s="212"/>
      <c r="F137" s="232" t="s">
        <v>802</v>
      </c>
      <c r="G137" s="212"/>
      <c r="H137" s="212" t="s">
        <v>849</v>
      </c>
      <c r="I137" s="212" t="s">
        <v>798</v>
      </c>
      <c r="J137" s="212">
        <v>255</v>
      </c>
      <c r="K137" s="254"/>
    </row>
    <row r="138" spans="2:11" s="1" customFormat="1" ht="15" customHeight="1">
      <c r="B138" s="252"/>
      <c r="C138" s="212" t="s">
        <v>826</v>
      </c>
      <c r="D138" s="212"/>
      <c r="E138" s="212"/>
      <c r="F138" s="232" t="s">
        <v>796</v>
      </c>
      <c r="G138" s="212"/>
      <c r="H138" s="212" t="s">
        <v>850</v>
      </c>
      <c r="I138" s="212" t="s">
        <v>828</v>
      </c>
      <c r="J138" s="212"/>
      <c r="K138" s="254"/>
    </row>
    <row r="139" spans="2:11" s="1" customFormat="1" ht="15" customHeight="1">
      <c r="B139" s="252"/>
      <c r="C139" s="212" t="s">
        <v>829</v>
      </c>
      <c r="D139" s="212"/>
      <c r="E139" s="212"/>
      <c r="F139" s="232" t="s">
        <v>796</v>
      </c>
      <c r="G139" s="212"/>
      <c r="H139" s="212" t="s">
        <v>851</v>
      </c>
      <c r="I139" s="212" t="s">
        <v>831</v>
      </c>
      <c r="J139" s="212"/>
      <c r="K139" s="254"/>
    </row>
    <row r="140" spans="2:11" s="1" customFormat="1" ht="15" customHeight="1">
      <c r="B140" s="252"/>
      <c r="C140" s="212" t="s">
        <v>832</v>
      </c>
      <c r="D140" s="212"/>
      <c r="E140" s="212"/>
      <c r="F140" s="232" t="s">
        <v>796</v>
      </c>
      <c r="G140" s="212"/>
      <c r="H140" s="212" t="s">
        <v>832</v>
      </c>
      <c r="I140" s="212" t="s">
        <v>831</v>
      </c>
      <c r="J140" s="212"/>
      <c r="K140" s="254"/>
    </row>
    <row r="141" spans="2:11" s="1" customFormat="1" ht="15" customHeight="1">
      <c r="B141" s="252"/>
      <c r="C141" s="212" t="s">
        <v>44</v>
      </c>
      <c r="D141" s="212"/>
      <c r="E141" s="212"/>
      <c r="F141" s="232" t="s">
        <v>796</v>
      </c>
      <c r="G141" s="212"/>
      <c r="H141" s="212" t="s">
        <v>852</v>
      </c>
      <c r="I141" s="212" t="s">
        <v>831</v>
      </c>
      <c r="J141" s="212"/>
      <c r="K141" s="254"/>
    </row>
    <row r="142" spans="2:11" s="1" customFormat="1" ht="15" customHeight="1">
      <c r="B142" s="252"/>
      <c r="C142" s="212" t="s">
        <v>853</v>
      </c>
      <c r="D142" s="212"/>
      <c r="E142" s="212"/>
      <c r="F142" s="232" t="s">
        <v>796</v>
      </c>
      <c r="G142" s="212"/>
      <c r="H142" s="212" t="s">
        <v>854</v>
      </c>
      <c r="I142" s="212" t="s">
        <v>831</v>
      </c>
      <c r="J142" s="212"/>
      <c r="K142" s="254"/>
    </row>
    <row r="143" spans="2:11" s="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s="1" customFormat="1" ht="18.75" customHeight="1">
      <c r="B144" s="209"/>
      <c r="C144" s="209"/>
      <c r="D144" s="209"/>
      <c r="E144" s="209"/>
      <c r="F144" s="244"/>
      <c r="G144" s="209"/>
      <c r="H144" s="209"/>
      <c r="I144" s="209"/>
      <c r="J144" s="209"/>
      <c r="K144" s="209"/>
    </row>
    <row r="145" spans="2:11" s="1" customFormat="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s="1" customFormat="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s="1" customFormat="1" ht="45" customHeight="1">
      <c r="B147" s="223"/>
      <c r="C147" s="320" t="s">
        <v>855</v>
      </c>
      <c r="D147" s="320"/>
      <c r="E147" s="320"/>
      <c r="F147" s="320"/>
      <c r="G147" s="320"/>
      <c r="H147" s="320"/>
      <c r="I147" s="320"/>
      <c r="J147" s="320"/>
      <c r="K147" s="224"/>
    </row>
    <row r="148" spans="2:11" s="1" customFormat="1" ht="17.25" customHeight="1">
      <c r="B148" s="223"/>
      <c r="C148" s="225" t="s">
        <v>790</v>
      </c>
      <c r="D148" s="225"/>
      <c r="E148" s="225"/>
      <c r="F148" s="225" t="s">
        <v>791</v>
      </c>
      <c r="G148" s="226"/>
      <c r="H148" s="225" t="s">
        <v>60</v>
      </c>
      <c r="I148" s="225" t="s">
        <v>63</v>
      </c>
      <c r="J148" s="225" t="s">
        <v>792</v>
      </c>
      <c r="K148" s="224"/>
    </row>
    <row r="149" spans="2:11" s="1" customFormat="1" ht="17.25" customHeight="1">
      <c r="B149" s="223"/>
      <c r="C149" s="227" t="s">
        <v>793</v>
      </c>
      <c r="D149" s="227"/>
      <c r="E149" s="227"/>
      <c r="F149" s="228" t="s">
        <v>794</v>
      </c>
      <c r="G149" s="229"/>
      <c r="H149" s="227"/>
      <c r="I149" s="227"/>
      <c r="J149" s="227" t="s">
        <v>795</v>
      </c>
      <c r="K149" s="224"/>
    </row>
    <row r="150" spans="2:11" s="1" customFormat="1" ht="5.25" customHeight="1">
      <c r="B150" s="233"/>
      <c r="C150" s="230"/>
      <c r="D150" s="230"/>
      <c r="E150" s="230"/>
      <c r="F150" s="230"/>
      <c r="G150" s="231"/>
      <c r="H150" s="230"/>
      <c r="I150" s="230"/>
      <c r="J150" s="230"/>
      <c r="K150" s="254"/>
    </row>
    <row r="151" spans="2:11" s="1" customFormat="1" ht="15" customHeight="1">
      <c r="B151" s="233"/>
      <c r="C151" s="258" t="s">
        <v>799</v>
      </c>
      <c r="D151" s="212"/>
      <c r="E151" s="212"/>
      <c r="F151" s="259" t="s">
        <v>796</v>
      </c>
      <c r="G151" s="212"/>
      <c r="H151" s="258" t="s">
        <v>836</v>
      </c>
      <c r="I151" s="258" t="s">
        <v>798</v>
      </c>
      <c r="J151" s="258">
        <v>120</v>
      </c>
      <c r="K151" s="254"/>
    </row>
    <row r="152" spans="2:11" s="1" customFormat="1" ht="15" customHeight="1">
      <c r="B152" s="233"/>
      <c r="C152" s="258" t="s">
        <v>845</v>
      </c>
      <c r="D152" s="212"/>
      <c r="E152" s="212"/>
      <c r="F152" s="259" t="s">
        <v>796</v>
      </c>
      <c r="G152" s="212"/>
      <c r="H152" s="258" t="s">
        <v>856</v>
      </c>
      <c r="I152" s="258" t="s">
        <v>798</v>
      </c>
      <c r="J152" s="258" t="s">
        <v>847</v>
      </c>
      <c r="K152" s="254"/>
    </row>
    <row r="153" spans="2:11" s="1" customFormat="1" ht="15" customHeight="1">
      <c r="B153" s="233"/>
      <c r="C153" s="258" t="s">
        <v>744</v>
      </c>
      <c r="D153" s="212"/>
      <c r="E153" s="212"/>
      <c r="F153" s="259" t="s">
        <v>796</v>
      </c>
      <c r="G153" s="212"/>
      <c r="H153" s="258" t="s">
        <v>857</v>
      </c>
      <c r="I153" s="258" t="s">
        <v>798</v>
      </c>
      <c r="J153" s="258" t="s">
        <v>847</v>
      </c>
      <c r="K153" s="254"/>
    </row>
    <row r="154" spans="2:11" s="1" customFormat="1" ht="15" customHeight="1">
      <c r="B154" s="233"/>
      <c r="C154" s="258" t="s">
        <v>801</v>
      </c>
      <c r="D154" s="212"/>
      <c r="E154" s="212"/>
      <c r="F154" s="259" t="s">
        <v>802</v>
      </c>
      <c r="G154" s="212"/>
      <c r="H154" s="258" t="s">
        <v>836</v>
      </c>
      <c r="I154" s="258" t="s">
        <v>798</v>
      </c>
      <c r="J154" s="258">
        <v>50</v>
      </c>
      <c r="K154" s="254"/>
    </row>
    <row r="155" spans="2:11" s="1" customFormat="1" ht="15" customHeight="1">
      <c r="B155" s="233"/>
      <c r="C155" s="258" t="s">
        <v>804</v>
      </c>
      <c r="D155" s="212"/>
      <c r="E155" s="212"/>
      <c r="F155" s="259" t="s">
        <v>796</v>
      </c>
      <c r="G155" s="212"/>
      <c r="H155" s="258" t="s">
        <v>836</v>
      </c>
      <c r="I155" s="258" t="s">
        <v>806</v>
      </c>
      <c r="J155" s="258"/>
      <c r="K155" s="254"/>
    </row>
    <row r="156" spans="2:11" s="1" customFormat="1" ht="15" customHeight="1">
      <c r="B156" s="233"/>
      <c r="C156" s="258" t="s">
        <v>815</v>
      </c>
      <c r="D156" s="212"/>
      <c r="E156" s="212"/>
      <c r="F156" s="259" t="s">
        <v>802</v>
      </c>
      <c r="G156" s="212"/>
      <c r="H156" s="258" t="s">
        <v>836</v>
      </c>
      <c r="I156" s="258" t="s">
        <v>798</v>
      </c>
      <c r="J156" s="258">
        <v>50</v>
      </c>
      <c r="K156" s="254"/>
    </row>
    <row r="157" spans="2:11" s="1" customFormat="1" ht="15" customHeight="1">
      <c r="B157" s="233"/>
      <c r="C157" s="258" t="s">
        <v>823</v>
      </c>
      <c r="D157" s="212"/>
      <c r="E157" s="212"/>
      <c r="F157" s="259" t="s">
        <v>802</v>
      </c>
      <c r="G157" s="212"/>
      <c r="H157" s="258" t="s">
        <v>836</v>
      </c>
      <c r="I157" s="258" t="s">
        <v>798</v>
      </c>
      <c r="J157" s="258">
        <v>50</v>
      </c>
      <c r="K157" s="254"/>
    </row>
    <row r="158" spans="2:11" s="1" customFormat="1" ht="15" customHeight="1">
      <c r="B158" s="233"/>
      <c r="C158" s="258" t="s">
        <v>821</v>
      </c>
      <c r="D158" s="212"/>
      <c r="E158" s="212"/>
      <c r="F158" s="259" t="s">
        <v>802</v>
      </c>
      <c r="G158" s="212"/>
      <c r="H158" s="258" t="s">
        <v>836</v>
      </c>
      <c r="I158" s="258" t="s">
        <v>798</v>
      </c>
      <c r="J158" s="258">
        <v>50</v>
      </c>
      <c r="K158" s="254"/>
    </row>
    <row r="159" spans="2:11" s="1" customFormat="1" ht="15" customHeight="1">
      <c r="B159" s="233"/>
      <c r="C159" s="258" t="s">
        <v>110</v>
      </c>
      <c r="D159" s="212"/>
      <c r="E159" s="212"/>
      <c r="F159" s="259" t="s">
        <v>796</v>
      </c>
      <c r="G159" s="212"/>
      <c r="H159" s="258" t="s">
        <v>858</v>
      </c>
      <c r="I159" s="258" t="s">
        <v>798</v>
      </c>
      <c r="J159" s="258" t="s">
        <v>859</v>
      </c>
      <c r="K159" s="254"/>
    </row>
    <row r="160" spans="2:11" s="1" customFormat="1" ht="15" customHeight="1">
      <c r="B160" s="233"/>
      <c r="C160" s="258" t="s">
        <v>860</v>
      </c>
      <c r="D160" s="212"/>
      <c r="E160" s="212"/>
      <c r="F160" s="259" t="s">
        <v>796</v>
      </c>
      <c r="G160" s="212"/>
      <c r="H160" s="258" t="s">
        <v>861</v>
      </c>
      <c r="I160" s="258" t="s">
        <v>831</v>
      </c>
      <c r="J160" s="258"/>
      <c r="K160" s="254"/>
    </row>
    <row r="161" spans="2:11" s="1" customFormat="1" ht="15" customHeight="1">
      <c r="B161" s="260"/>
      <c r="C161" s="242"/>
      <c r="D161" s="242"/>
      <c r="E161" s="242"/>
      <c r="F161" s="242"/>
      <c r="G161" s="242"/>
      <c r="H161" s="242"/>
      <c r="I161" s="242"/>
      <c r="J161" s="242"/>
      <c r="K161" s="261"/>
    </row>
    <row r="162" spans="2:11" s="1" customFormat="1" ht="18.75" customHeight="1">
      <c r="B162" s="209"/>
      <c r="C162" s="212"/>
      <c r="D162" s="212"/>
      <c r="E162" s="212"/>
      <c r="F162" s="232"/>
      <c r="G162" s="212"/>
      <c r="H162" s="212"/>
      <c r="I162" s="212"/>
      <c r="J162" s="212"/>
      <c r="K162" s="209"/>
    </row>
    <row r="163" spans="2:11" s="1" customFormat="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s="1" customFormat="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s="1" customFormat="1" ht="45" customHeight="1">
      <c r="B165" s="204"/>
      <c r="C165" s="321" t="s">
        <v>862</v>
      </c>
      <c r="D165" s="321"/>
      <c r="E165" s="321"/>
      <c r="F165" s="321"/>
      <c r="G165" s="321"/>
      <c r="H165" s="321"/>
      <c r="I165" s="321"/>
      <c r="J165" s="321"/>
      <c r="K165" s="205"/>
    </row>
    <row r="166" spans="2:11" s="1" customFormat="1" ht="17.25" customHeight="1">
      <c r="B166" s="204"/>
      <c r="C166" s="225" t="s">
        <v>790</v>
      </c>
      <c r="D166" s="225"/>
      <c r="E166" s="225"/>
      <c r="F166" s="225" t="s">
        <v>791</v>
      </c>
      <c r="G166" s="262"/>
      <c r="H166" s="263" t="s">
        <v>60</v>
      </c>
      <c r="I166" s="263" t="s">
        <v>63</v>
      </c>
      <c r="J166" s="225" t="s">
        <v>792</v>
      </c>
      <c r="K166" s="205"/>
    </row>
    <row r="167" spans="2:11" s="1" customFormat="1" ht="17.25" customHeight="1">
      <c r="B167" s="206"/>
      <c r="C167" s="227" t="s">
        <v>793</v>
      </c>
      <c r="D167" s="227"/>
      <c r="E167" s="227"/>
      <c r="F167" s="228" t="s">
        <v>794</v>
      </c>
      <c r="G167" s="264"/>
      <c r="H167" s="265"/>
      <c r="I167" s="265"/>
      <c r="J167" s="227" t="s">
        <v>795</v>
      </c>
      <c r="K167" s="207"/>
    </row>
    <row r="168" spans="2:11" s="1" customFormat="1" ht="5.25" customHeight="1">
      <c r="B168" s="233"/>
      <c r="C168" s="230"/>
      <c r="D168" s="230"/>
      <c r="E168" s="230"/>
      <c r="F168" s="230"/>
      <c r="G168" s="231"/>
      <c r="H168" s="230"/>
      <c r="I168" s="230"/>
      <c r="J168" s="230"/>
      <c r="K168" s="254"/>
    </row>
    <row r="169" spans="2:11" s="1" customFormat="1" ht="15" customHeight="1">
      <c r="B169" s="233"/>
      <c r="C169" s="212" t="s">
        <v>799</v>
      </c>
      <c r="D169" s="212"/>
      <c r="E169" s="212"/>
      <c r="F169" s="232" t="s">
        <v>796</v>
      </c>
      <c r="G169" s="212"/>
      <c r="H169" s="212" t="s">
        <v>836</v>
      </c>
      <c r="I169" s="212" t="s">
        <v>798</v>
      </c>
      <c r="J169" s="212">
        <v>120</v>
      </c>
      <c r="K169" s="254"/>
    </row>
    <row r="170" spans="2:11" s="1" customFormat="1" ht="15" customHeight="1">
      <c r="B170" s="233"/>
      <c r="C170" s="212" t="s">
        <v>845</v>
      </c>
      <c r="D170" s="212"/>
      <c r="E170" s="212"/>
      <c r="F170" s="232" t="s">
        <v>796</v>
      </c>
      <c r="G170" s="212"/>
      <c r="H170" s="212" t="s">
        <v>846</v>
      </c>
      <c r="I170" s="212" t="s">
        <v>798</v>
      </c>
      <c r="J170" s="212" t="s">
        <v>847</v>
      </c>
      <c r="K170" s="254"/>
    </row>
    <row r="171" spans="2:11" s="1" customFormat="1" ht="15" customHeight="1">
      <c r="B171" s="233"/>
      <c r="C171" s="212" t="s">
        <v>744</v>
      </c>
      <c r="D171" s="212"/>
      <c r="E171" s="212"/>
      <c r="F171" s="232" t="s">
        <v>796</v>
      </c>
      <c r="G171" s="212"/>
      <c r="H171" s="212" t="s">
        <v>863</v>
      </c>
      <c r="I171" s="212" t="s">
        <v>798</v>
      </c>
      <c r="J171" s="212" t="s">
        <v>847</v>
      </c>
      <c r="K171" s="254"/>
    </row>
    <row r="172" spans="2:11" s="1" customFormat="1" ht="15" customHeight="1">
      <c r="B172" s="233"/>
      <c r="C172" s="212" t="s">
        <v>801</v>
      </c>
      <c r="D172" s="212"/>
      <c r="E172" s="212"/>
      <c r="F172" s="232" t="s">
        <v>802</v>
      </c>
      <c r="G172" s="212"/>
      <c r="H172" s="212" t="s">
        <v>863</v>
      </c>
      <c r="I172" s="212" t="s">
        <v>798</v>
      </c>
      <c r="J172" s="212">
        <v>50</v>
      </c>
      <c r="K172" s="254"/>
    </row>
    <row r="173" spans="2:11" s="1" customFormat="1" ht="15" customHeight="1">
      <c r="B173" s="233"/>
      <c r="C173" s="212" t="s">
        <v>804</v>
      </c>
      <c r="D173" s="212"/>
      <c r="E173" s="212"/>
      <c r="F173" s="232" t="s">
        <v>796</v>
      </c>
      <c r="G173" s="212"/>
      <c r="H173" s="212" t="s">
        <v>863</v>
      </c>
      <c r="I173" s="212" t="s">
        <v>806</v>
      </c>
      <c r="J173" s="212"/>
      <c r="K173" s="254"/>
    </row>
    <row r="174" spans="2:11" s="1" customFormat="1" ht="15" customHeight="1">
      <c r="B174" s="233"/>
      <c r="C174" s="212" t="s">
        <v>815</v>
      </c>
      <c r="D174" s="212"/>
      <c r="E174" s="212"/>
      <c r="F174" s="232" t="s">
        <v>802</v>
      </c>
      <c r="G174" s="212"/>
      <c r="H174" s="212" t="s">
        <v>863</v>
      </c>
      <c r="I174" s="212" t="s">
        <v>798</v>
      </c>
      <c r="J174" s="212">
        <v>50</v>
      </c>
      <c r="K174" s="254"/>
    </row>
    <row r="175" spans="2:11" s="1" customFormat="1" ht="15" customHeight="1">
      <c r="B175" s="233"/>
      <c r="C175" s="212" t="s">
        <v>823</v>
      </c>
      <c r="D175" s="212"/>
      <c r="E175" s="212"/>
      <c r="F175" s="232" t="s">
        <v>802</v>
      </c>
      <c r="G175" s="212"/>
      <c r="H175" s="212" t="s">
        <v>863</v>
      </c>
      <c r="I175" s="212" t="s">
        <v>798</v>
      </c>
      <c r="J175" s="212">
        <v>50</v>
      </c>
      <c r="K175" s="254"/>
    </row>
    <row r="176" spans="2:11" s="1" customFormat="1" ht="15" customHeight="1">
      <c r="B176" s="233"/>
      <c r="C176" s="212" t="s">
        <v>821</v>
      </c>
      <c r="D176" s="212"/>
      <c r="E176" s="212"/>
      <c r="F176" s="232" t="s">
        <v>802</v>
      </c>
      <c r="G176" s="212"/>
      <c r="H176" s="212" t="s">
        <v>863</v>
      </c>
      <c r="I176" s="212" t="s">
        <v>798</v>
      </c>
      <c r="J176" s="212">
        <v>50</v>
      </c>
      <c r="K176" s="254"/>
    </row>
    <row r="177" spans="2:11" s="1" customFormat="1" ht="15" customHeight="1">
      <c r="B177" s="233"/>
      <c r="C177" s="212" t="s">
        <v>122</v>
      </c>
      <c r="D177" s="212"/>
      <c r="E177" s="212"/>
      <c r="F177" s="232" t="s">
        <v>796</v>
      </c>
      <c r="G177" s="212"/>
      <c r="H177" s="212" t="s">
        <v>864</v>
      </c>
      <c r="I177" s="212" t="s">
        <v>865</v>
      </c>
      <c r="J177" s="212"/>
      <c r="K177" s="254"/>
    </row>
    <row r="178" spans="2:11" s="1" customFormat="1" ht="15" customHeight="1">
      <c r="B178" s="233"/>
      <c r="C178" s="212" t="s">
        <v>63</v>
      </c>
      <c r="D178" s="212"/>
      <c r="E178" s="212"/>
      <c r="F178" s="232" t="s">
        <v>796</v>
      </c>
      <c r="G178" s="212"/>
      <c r="H178" s="212" t="s">
        <v>866</v>
      </c>
      <c r="I178" s="212" t="s">
        <v>867</v>
      </c>
      <c r="J178" s="212">
        <v>1</v>
      </c>
      <c r="K178" s="254"/>
    </row>
    <row r="179" spans="2:11" s="1" customFormat="1" ht="15" customHeight="1">
      <c r="B179" s="233"/>
      <c r="C179" s="212" t="s">
        <v>59</v>
      </c>
      <c r="D179" s="212"/>
      <c r="E179" s="212"/>
      <c r="F179" s="232" t="s">
        <v>796</v>
      </c>
      <c r="G179" s="212"/>
      <c r="H179" s="212" t="s">
        <v>868</v>
      </c>
      <c r="I179" s="212" t="s">
        <v>798</v>
      </c>
      <c r="J179" s="212">
        <v>20</v>
      </c>
      <c r="K179" s="254"/>
    </row>
    <row r="180" spans="2:11" s="1" customFormat="1" ht="15" customHeight="1">
      <c r="B180" s="233"/>
      <c r="C180" s="212" t="s">
        <v>60</v>
      </c>
      <c r="D180" s="212"/>
      <c r="E180" s="212"/>
      <c r="F180" s="232" t="s">
        <v>796</v>
      </c>
      <c r="G180" s="212"/>
      <c r="H180" s="212" t="s">
        <v>869</v>
      </c>
      <c r="I180" s="212" t="s">
        <v>798</v>
      </c>
      <c r="J180" s="212">
        <v>255</v>
      </c>
      <c r="K180" s="254"/>
    </row>
    <row r="181" spans="2:11" s="1" customFormat="1" ht="15" customHeight="1">
      <c r="B181" s="233"/>
      <c r="C181" s="212" t="s">
        <v>123</v>
      </c>
      <c r="D181" s="212"/>
      <c r="E181" s="212"/>
      <c r="F181" s="232" t="s">
        <v>796</v>
      </c>
      <c r="G181" s="212"/>
      <c r="H181" s="212" t="s">
        <v>760</v>
      </c>
      <c r="I181" s="212" t="s">
        <v>798</v>
      </c>
      <c r="J181" s="212">
        <v>10</v>
      </c>
      <c r="K181" s="254"/>
    </row>
    <row r="182" spans="2:11" s="1" customFormat="1" ht="15" customHeight="1">
      <c r="B182" s="233"/>
      <c r="C182" s="212" t="s">
        <v>124</v>
      </c>
      <c r="D182" s="212"/>
      <c r="E182" s="212"/>
      <c r="F182" s="232" t="s">
        <v>796</v>
      </c>
      <c r="G182" s="212"/>
      <c r="H182" s="212" t="s">
        <v>870</v>
      </c>
      <c r="I182" s="212" t="s">
        <v>831</v>
      </c>
      <c r="J182" s="212"/>
      <c r="K182" s="254"/>
    </row>
    <row r="183" spans="2:11" s="1" customFormat="1" ht="15" customHeight="1">
      <c r="B183" s="233"/>
      <c r="C183" s="212" t="s">
        <v>871</v>
      </c>
      <c r="D183" s="212"/>
      <c r="E183" s="212"/>
      <c r="F183" s="232" t="s">
        <v>796</v>
      </c>
      <c r="G183" s="212"/>
      <c r="H183" s="212" t="s">
        <v>872</v>
      </c>
      <c r="I183" s="212" t="s">
        <v>831</v>
      </c>
      <c r="J183" s="212"/>
      <c r="K183" s="254"/>
    </row>
    <row r="184" spans="2:11" s="1" customFormat="1" ht="15" customHeight="1">
      <c r="B184" s="233"/>
      <c r="C184" s="212" t="s">
        <v>860</v>
      </c>
      <c r="D184" s="212"/>
      <c r="E184" s="212"/>
      <c r="F184" s="232" t="s">
        <v>796</v>
      </c>
      <c r="G184" s="212"/>
      <c r="H184" s="212" t="s">
        <v>873</v>
      </c>
      <c r="I184" s="212" t="s">
        <v>831</v>
      </c>
      <c r="J184" s="212"/>
      <c r="K184" s="254"/>
    </row>
    <row r="185" spans="2:11" s="1" customFormat="1" ht="15" customHeight="1">
      <c r="B185" s="233"/>
      <c r="C185" s="212" t="s">
        <v>126</v>
      </c>
      <c r="D185" s="212"/>
      <c r="E185" s="212"/>
      <c r="F185" s="232" t="s">
        <v>802</v>
      </c>
      <c r="G185" s="212"/>
      <c r="H185" s="212" t="s">
        <v>874</v>
      </c>
      <c r="I185" s="212" t="s">
        <v>798</v>
      </c>
      <c r="J185" s="212">
        <v>50</v>
      </c>
      <c r="K185" s="254"/>
    </row>
    <row r="186" spans="2:11" s="1" customFormat="1" ht="15" customHeight="1">
      <c r="B186" s="233"/>
      <c r="C186" s="212" t="s">
        <v>875</v>
      </c>
      <c r="D186" s="212"/>
      <c r="E186" s="212"/>
      <c r="F186" s="232" t="s">
        <v>802</v>
      </c>
      <c r="G186" s="212"/>
      <c r="H186" s="212" t="s">
        <v>876</v>
      </c>
      <c r="I186" s="212" t="s">
        <v>877</v>
      </c>
      <c r="J186" s="212"/>
      <c r="K186" s="254"/>
    </row>
    <row r="187" spans="2:11" s="1" customFormat="1" ht="15" customHeight="1">
      <c r="B187" s="233"/>
      <c r="C187" s="212" t="s">
        <v>878</v>
      </c>
      <c r="D187" s="212"/>
      <c r="E187" s="212"/>
      <c r="F187" s="232" t="s">
        <v>802</v>
      </c>
      <c r="G187" s="212"/>
      <c r="H187" s="212" t="s">
        <v>879</v>
      </c>
      <c r="I187" s="212" t="s">
        <v>877</v>
      </c>
      <c r="J187" s="212"/>
      <c r="K187" s="254"/>
    </row>
    <row r="188" spans="2:11" s="1" customFormat="1" ht="15" customHeight="1">
      <c r="B188" s="233"/>
      <c r="C188" s="212" t="s">
        <v>880</v>
      </c>
      <c r="D188" s="212"/>
      <c r="E188" s="212"/>
      <c r="F188" s="232" t="s">
        <v>802</v>
      </c>
      <c r="G188" s="212"/>
      <c r="H188" s="212" t="s">
        <v>881</v>
      </c>
      <c r="I188" s="212" t="s">
        <v>877</v>
      </c>
      <c r="J188" s="212"/>
      <c r="K188" s="254"/>
    </row>
    <row r="189" spans="2:11" s="1" customFormat="1" ht="15" customHeight="1">
      <c r="B189" s="233"/>
      <c r="C189" s="266" t="s">
        <v>882</v>
      </c>
      <c r="D189" s="212"/>
      <c r="E189" s="212"/>
      <c r="F189" s="232" t="s">
        <v>802</v>
      </c>
      <c r="G189" s="212"/>
      <c r="H189" s="212" t="s">
        <v>883</v>
      </c>
      <c r="I189" s="212" t="s">
        <v>884</v>
      </c>
      <c r="J189" s="267" t="s">
        <v>885</v>
      </c>
      <c r="K189" s="254"/>
    </row>
    <row r="190" spans="2:11" s="1" customFormat="1" ht="15" customHeight="1">
      <c r="B190" s="233"/>
      <c r="C190" s="218" t="s">
        <v>48</v>
      </c>
      <c r="D190" s="212"/>
      <c r="E190" s="212"/>
      <c r="F190" s="232" t="s">
        <v>796</v>
      </c>
      <c r="G190" s="212"/>
      <c r="H190" s="209" t="s">
        <v>886</v>
      </c>
      <c r="I190" s="212" t="s">
        <v>887</v>
      </c>
      <c r="J190" s="212"/>
      <c r="K190" s="254"/>
    </row>
    <row r="191" spans="2:11" s="1" customFormat="1" ht="15" customHeight="1">
      <c r="B191" s="233"/>
      <c r="C191" s="218" t="s">
        <v>888</v>
      </c>
      <c r="D191" s="212"/>
      <c r="E191" s="212"/>
      <c r="F191" s="232" t="s">
        <v>796</v>
      </c>
      <c r="G191" s="212"/>
      <c r="H191" s="212" t="s">
        <v>889</v>
      </c>
      <c r="I191" s="212" t="s">
        <v>831</v>
      </c>
      <c r="J191" s="212"/>
      <c r="K191" s="254"/>
    </row>
    <row r="192" spans="2:11" s="1" customFormat="1" ht="15" customHeight="1">
      <c r="B192" s="233"/>
      <c r="C192" s="218" t="s">
        <v>890</v>
      </c>
      <c r="D192" s="212"/>
      <c r="E192" s="212"/>
      <c r="F192" s="232" t="s">
        <v>796</v>
      </c>
      <c r="G192" s="212"/>
      <c r="H192" s="212" t="s">
        <v>891</v>
      </c>
      <c r="I192" s="212" t="s">
        <v>831</v>
      </c>
      <c r="J192" s="212"/>
      <c r="K192" s="254"/>
    </row>
    <row r="193" spans="2:11" s="1" customFormat="1" ht="15" customHeight="1">
      <c r="B193" s="233"/>
      <c r="C193" s="218" t="s">
        <v>892</v>
      </c>
      <c r="D193" s="212"/>
      <c r="E193" s="212"/>
      <c r="F193" s="232" t="s">
        <v>802</v>
      </c>
      <c r="G193" s="212"/>
      <c r="H193" s="212" t="s">
        <v>893</v>
      </c>
      <c r="I193" s="212" t="s">
        <v>831</v>
      </c>
      <c r="J193" s="212"/>
      <c r="K193" s="254"/>
    </row>
    <row r="194" spans="2:11" s="1" customFormat="1" ht="15" customHeight="1">
      <c r="B194" s="260"/>
      <c r="C194" s="268"/>
      <c r="D194" s="242"/>
      <c r="E194" s="242"/>
      <c r="F194" s="242"/>
      <c r="G194" s="242"/>
      <c r="H194" s="242"/>
      <c r="I194" s="242"/>
      <c r="J194" s="242"/>
      <c r="K194" s="261"/>
    </row>
    <row r="195" spans="2:11" s="1" customFormat="1" ht="18.75" customHeight="1">
      <c r="B195" s="209"/>
      <c r="C195" s="212"/>
      <c r="D195" s="212"/>
      <c r="E195" s="212"/>
      <c r="F195" s="232"/>
      <c r="G195" s="212"/>
      <c r="H195" s="212"/>
      <c r="I195" s="212"/>
      <c r="J195" s="212"/>
      <c r="K195" s="209"/>
    </row>
    <row r="196" spans="2:11" s="1" customFormat="1" ht="18.75" customHeight="1">
      <c r="B196" s="209"/>
      <c r="C196" s="212"/>
      <c r="D196" s="212"/>
      <c r="E196" s="212"/>
      <c r="F196" s="232"/>
      <c r="G196" s="212"/>
      <c r="H196" s="212"/>
      <c r="I196" s="212"/>
      <c r="J196" s="212"/>
      <c r="K196" s="209"/>
    </row>
    <row r="197" spans="2:11" s="1" customFormat="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s="1" customFormat="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s="1" customFormat="1" ht="21">
      <c r="B199" s="204"/>
      <c r="C199" s="321" t="s">
        <v>894</v>
      </c>
      <c r="D199" s="321"/>
      <c r="E199" s="321"/>
      <c r="F199" s="321"/>
      <c r="G199" s="321"/>
      <c r="H199" s="321"/>
      <c r="I199" s="321"/>
      <c r="J199" s="321"/>
      <c r="K199" s="205"/>
    </row>
    <row r="200" spans="2:11" s="1" customFormat="1" ht="25.5" customHeight="1">
      <c r="B200" s="204"/>
      <c r="C200" s="269" t="s">
        <v>895</v>
      </c>
      <c r="D200" s="269"/>
      <c r="E200" s="269"/>
      <c r="F200" s="269" t="s">
        <v>896</v>
      </c>
      <c r="G200" s="270"/>
      <c r="H200" s="322" t="s">
        <v>897</v>
      </c>
      <c r="I200" s="322"/>
      <c r="J200" s="322"/>
      <c r="K200" s="205"/>
    </row>
    <row r="201" spans="2:11" s="1" customFormat="1" ht="5.25" customHeight="1">
      <c r="B201" s="233"/>
      <c r="C201" s="230"/>
      <c r="D201" s="230"/>
      <c r="E201" s="230"/>
      <c r="F201" s="230"/>
      <c r="G201" s="212"/>
      <c r="H201" s="230"/>
      <c r="I201" s="230"/>
      <c r="J201" s="230"/>
      <c r="K201" s="254"/>
    </row>
    <row r="202" spans="2:11" s="1" customFormat="1" ht="15" customHeight="1">
      <c r="B202" s="233"/>
      <c r="C202" s="212" t="s">
        <v>887</v>
      </c>
      <c r="D202" s="212"/>
      <c r="E202" s="212"/>
      <c r="F202" s="232" t="s">
        <v>49</v>
      </c>
      <c r="G202" s="212"/>
      <c r="H202" s="323" t="s">
        <v>898</v>
      </c>
      <c r="I202" s="323"/>
      <c r="J202" s="323"/>
      <c r="K202" s="254"/>
    </row>
    <row r="203" spans="2:11" s="1" customFormat="1" ht="15" customHeight="1">
      <c r="B203" s="233"/>
      <c r="C203" s="239"/>
      <c r="D203" s="212"/>
      <c r="E203" s="212"/>
      <c r="F203" s="232" t="s">
        <v>50</v>
      </c>
      <c r="G203" s="212"/>
      <c r="H203" s="323" t="s">
        <v>899</v>
      </c>
      <c r="I203" s="323"/>
      <c r="J203" s="323"/>
      <c r="K203" s="254"/>
    </row>
    <row r="204" spans="2:11" s="1" customFormat="1" ht="15" customHeight="1">
      <c r="B204" s="233"/>
      <c r="C204" s="239"/>
      <c r="D204" s="212"/>
      <c r="E204" s="212"/>
      <c r="F204" s="232" t="s">
        <v>53</v>
      </c>
      <c r="G204" s="212"/>
      <c r="H204" s="323" t="s">
        <v>900</v>
      </c>
      <c r="I204" s="323"/>
      <c r="J204" s="323"/>
      <c r="K204" s="254"/>
    </row>
    <row r="205" spans="2:11" s="1" customFormat="1" ht="15" customHeight="1">
      <c r="B205" s="233"/>
      <c r="C205" s="212"/>
      <c r="D205" s="212"/>
      <c r="E205" s="212"/>
      <c r="F205" s="232" t="s">
        <v>51</v>
      </c>
      <c r="G205" s="212"/>
      <c r="H205" s="323" t="s">
        <v>901</v>
      </c>
      <c r="I205" s="323"/>
      <c r="J205" s="323"/>
      <c r="K205" s="254"/>
    </row>
    <row r="206" spans="2:11" s="1" customFormat="1" ht="15" customHeight="1">
      <c r="B206" s="233"/>
      <c r="C206" s="212"/>
      <c r="D206" s="212"/>
      <c r="E206" s="212"/>
      <c r="F206" s="232" t="s">
        <v>52</v>
      </c>
      <c r="G206" s="212"/>
      <c r="H206" s="323" t="s">
        <v>902</v>
      </c>
      <c r="I206" s="323"/>
      <c r="J206" s="323"/>
      <c r="K206" s="254"/>
    </row>
    <row r="207" spans="2:11" s="1" customFormat="1" ht="15" customHeight="1">
      <c r="B207" s="233"/>
      <c r="C207" s="212"/>
      <c r="D207" s="212"/>
      <c r="E207" s="212"/>
      <c r="F207" s="232"/>
      <c r="G207" s="212"/>
      <c r="H207" s="212"/>
      <c r="I207" s="212"/>
      <c r="J207" s="212"/>
      <c r="K207" s="254"/>
    </row>
    <row r="208" spans="2:11" s="1" customFormat="1" ht="15" customHeight="1">
      <c r="B208" s="233"/>
      <c r="C208" s="212" t="s">
        <v>843</v>
      </c>
      <c r="D208" s="212"/>
      <c r="E208" s="212"/>
      <c r="F208" s="232" t="s">
        <v>85</v>
      </c>
      <c r="G208" s="212"/>
      <c r="H208" s="323" t="s">
        <v>903</v>
      </c>
      <c r="I208" s="323"/>
      <c r="J208" s="323"/>
      <c r="K208" s="254"/>
    </row>
    <row r="209" spans="2:11" s="1" customFormat="1" ht="15" customHeight="1">
      <c r="B209" s="233"/>
      <c r="C209" s="239"/>
      <c r="D209" s="212"/>
      <c r="E209" s="212"/>
      <c r="F209" s="232" t="s">
        <v>738</v>
      </c>
      <c r="G209" s="212"/>
      <c r="H209" s="323" t="s">
        <v>739</v>
      </c>
      <c r="I209" s="323"/>
      <c r="J209" s="323"/>
      <c r="K209" s="254"/>
    </row>
    <row r="210" spans="2:11" s="1" customFormat="1" ht="15" customHeight="1">
      <c r="B210" s="233"/>
      <c r="C210" s="212"/>
      <c r="D210" s="212"/>
      <c r="E210" s="212"/>
      <c r="F210" s="232" t="s">
        <v>736</v>
      </c>
      <c r="G210" s="212"/>
      <c r="H210" s="323" t="s">
        <v>904</v>
      </c>
      <c r="I210" s="323"/>
      <c r="J210" s="323"/>
      <c r="K210" s="254"/>
    </row>
    <row r="211" spans="2:11" s="1" customFormat="1" ht="15" customHeight="1">
      <c r="B211" s="271"/>
      <c r="C211" s="239"/>
      <c r="D211" s="239"/>
      <c r="E211" s="239"/>
      <c r="F211" s="232" t="s">
        <v>740</v>
      </c>
      <c r="G211" s="218"/>
      <c r="H211" s="324" t="s">
        <v>741</v>
      </c>
      <c r="I211" s="324"/>
      <c r="J211" s="324"/>
      <c r="K211" s="272"/>
    </row>
    <row r="212" spans="2:11" s="1" customFormat="1" ht="15" customHeight="1">
      <c r="B212" s="271"/>
      <c r="C212" s="239"/>
      <c r="D212" s="239"/>
      <c r="E212" s="239"/>
      <c r="F212" s="232" t="s">
        <v>742</v>
      </c>
      <c r="G212" s="218"/>
      <c r="H212" s="324" t="s">
        <v>905</v>
      </c>
      <c r="I212" s="324"/>
      <c r="J212" s="324"/>
      <c r="K212" s="272"/>
    </row>
    <row r="213" spans="2:11" s="1" customFormat="1" ht="15" customHeight="1">
      <c r="B213" s="271"/>
      <c r="C213" s="239"/>
      <c r="D213" s="239"/>
      <c r="E213" s="239"/>
      <c r="F213" s="273"/>
      <c r="G213" s="218"/>
      <c r="H213" s="274"/>
      <c r="I213" s="274"/>
      <c r="J213" s="274"/>
      <c r="K213" s="272"/>
    </row>
    <row r="214" spans="2:11" s="1" customFormat="1" ht="15" customHeight="1">
      <c r="B214" s="271"/>
      <c r="C214" s="212" t="s">
        <v>867</v>
      </c>
      <c r="D214" s="239"/>
      <c r="E214" s="239"/>
      <c r="F214" s="232">
        <v>1</v>
      </c>
      <c r="G214" s="218"/>
      <c r="H214" s="324" t="s">
        <v>906</v>
      </c>
      <c r="I214" s="324"/>
      <c r="J214" s="324"/>
      <c r="K214" s="272"/>
    </row>
    <row r="215" spans="2:11" s="1" customFormat="1" ht="15" customHeight="1">
      <c r="B215" s="271"/>
      <c r="C215" s="239"/>
      <c r="D215" s="239"/>
      <c r="E215" s="239"/>
      <c r="F215" s="232">
        <v>2</v>
      </c>
      <c r="G215" s="218"/>
      <c r="H215" s="324" t="s">
        <v>907</v>
      </c>
      <c r="I215" s="324"/>
      <c r="J215" s="324"/>
      <c r="K215" s="272"/>
    </row>
    <row r="216" spans="2:11" s="1" customFormat="1" ht="15" customHeight="1">
      <c r="B216" s="271"/>
      <c r="C216" s="239"/>
      <c r="D216" s="239"/>
      <c r="E216" s="239"/>
      <c r="F216" s="232">
        <v>3</v>
      </c>
      <c r="G216" s="218"/>
      <c r="H216" s="324" t="s">
        <v>908</v>
      </c>
      <c r="I216" s="324"/>
      <c r="J216" s="324"/>
      <c r="K216" s="272"/>
    </row>
    <row r="217" spans="2:11" s="1" customFormat="1" ht="15" customHeight="1">
      <c r="B217" s="271"/>
      <c r="C217" s="239"/>
      <c r="D217" s="239"/>
      <c r="E217" s="239"/>
      <c r="F217" s="232">
        <v>4</v>
      </c>
      <c r="G217" s="218"/>
      <c r="H217" s="324" t="s">
        <v>909</v>
      </c>
      <c r="I217" s="324"/>
      <c r="J217" s="324"/>
      <c r="K217" s="272"/>
    </row>
    <row r="218" spans="2:11" s="1" customFormat="1" ht="12.75" customHeight="1">
      <c r="B218" s="275"/>
      <c r="C218" s="276"/>
      <c r="D218" s="276"/>
      <c r="E218" s="276"/>
      <c r="F218" s="276"/>
      <c r="G218" s="276"/>
      <c r="H218" s="276"/>
      <c r="I218" s="276"/>
      <c r="J218" s="276"/>
      <c r="K218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101 - Zpevněné plochy</vt:lpstr>
      <vt:lpstr>SO 102 - Dopravní značení</vt:lpstr>
      <vt:lpstr>SO 201 - Opěrné zdi</vt:lpstr>
      <vt:lpstr>SO 401 - Veřejné osvětlení</vt:lpstr>
      <vt:lpstr>SO 900 - Vedlejší rozpočt...</vt:lpstr>
      <vt:lpstr>Pokyny pro vyplnění</vt:lpstr>
      <vt:lpstr>'Rekapitulace stavby'!Názvy_tisku</vt:lpstr>
      <vt:lpstr>'SO 101 - Zpevněné plochy'!Názvy_tisku</vt:lpstr>
      <vt:lpstr>'SO 102 - Dopravní značení'!Názvy_tisku</vt:lpstr>
      <vt:lpstr>'SO 201 - Opěrné zdi'!Názvy_tisku</vt:lpstr>
      <vt:lpstr>'SO 401 - Veřejné osvětlení'!Názvy_tisku</vt:lpstr>
      <vt:lpstr>'SO 900 - Vedlejší rozpočt...'!Názvy_tisku</vt:lpstr>
      <vt:lpstr>'Pokyny pro vyplnění'!Oblast_tisku</vt:lpstr>
      <vt:lpstr>'Rekapitulace stavby'!Oblast_tisku</vt:lpstr>
      <vt:lpstr>'SO 101 - Zpevněné plochy'!Oblast_tisku</vt:lpstr>
      <vt:lpstr>'SO 102 - Dopravní značení'!Oblast_tisku</vt:lpstr>
      <vt:lpstr>'SO 201 - Opěrné zdi'!Oblast_tisku</vt:lpstr>
      <vt:lpstr>'SO 401 - Veřejné osvětlení'!Oblast_tisku</vt:lpstr>
      <vt:lpstr>'SO 900 -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Jiří</cp:lastModifiedBy>
  <dcterms:created xsi:type="dcterms:W3CDTF">2020-05-19T15:09:53Z</dcterms:created>
  <dcterms:modified xsi:type="dcterms:W3CDTF">2020-05-19T15:18:52Z</dcterms:modified>
</cp:coreProperties>
</file>