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50" yWindow="525" windowWidth="18855" windowHeight="11190" firstSheet="5" activeTab="6"/>
  </bookViews>
  <sheets>
    <sheet name="Rekapitulace stavby" sheetId="1" r:id="rId1"/>
    <sheet name="23907ST - Stavební část" sheetId="5" r:id="rId2"/>
    <sheet name="23907UT - Vytápění" sheetId="2" r:id="rId3"/>
    <sheet name="23907PL - Vnitřní plynovod" sheetId="3" r:id="rId4"/>
    <sheet name="23907ZT - Zdravotní technika" sheetId="4" r:id="rId5"/>
    <sheet name="23907VRN - Vedlejší rozpo..." sheetId="6" r:id="rId6"/>
    <sheet name="23907E - Elektroinstalace" sheetId="7" r:id="rId7"/>
    <sheet name="Seznam figur" sheetId="8" r:id="rId8"/>
    <sheet name="Pokyny pro vyplnění" sheetId="9" r:id="rId9"/>
  </sheets>
  <definedNames>
    <definedName name="_xlnm._FilterDatabase" localSheetId="6" hidden="1">'23907E - Elektroinstalace'!$C$83:$K$147</definedName>
    <definedName name="_xlnm._FilterDatabase" localSheetId="3" hidden="1">'23907PL - Vnitřní plynovod'!$C$85:$K$153</definedName>
    <definedName name="_xlnm._FilterDatabase" localSheetId="1" hidden="1">'23907ST - Stavební část'!$C$95:$K$340</definedName>
    <definedName name="_xlnm._FilterDatabase" localSheetId="2" hidden="1">'23907UT - Vytápění'!$C$85:$K$176</definedName>
    <definedName name="_xlnm._FilterDatabase" localSheetId="5" hidden="1">'23907VRN - Vedlejší rozpo...'!$C$82:$K$95</definedName>
    <definedName name="_xlnm._FilterDatabase" localSheetId="4" hidden="1">'23907ZT - Zdravotní technika'!$C$86:$K$216</definedName>
    <definedName name="_xlnm.Print_Titles" localSheetId="6">'23907E - Elektroinstalace'!$83:$83</definedName>
    <definedName name="_xlnm.Print_Titles" localSheetId="3">'23907PL - Vnitřní plynovod'!$85:$85</definedName>
    <definedName name="_xlnm.Print_Titles" localSheetId="1">'23907ST - Stavební část'!$95:$95</definedName>
    <definedName name="_xlnm.Print_Titles" localSheetId="2">'23907UT - Vytápění'!$85:$85</definedName>
    <definedName name="_xlnm.Print_Titles" localSheetId="5">'23907VRN - Vedlejší rozpo...'!$82:$82</definedName>
    <definedName name="_xlnm.Print_Titles" localSheetId="4">'23907ZT - Zdravotní technika'!$86:$86</definedName>
    <definedName name="_xlnm.Print_Titles" localSheetId="0">'Rekapitulace stavby'!$52:$52</definedName>
    <definedName name="_xlnm.Print_Titles" localSheetId="7">'Seznam figur'!$9:$9</definedName>
    <definedName name="_xlnm.Print_Area" localSheetId="6">'23907E - Elektroinstalace'!$C$4:$J$39,'23907E - Elektroinstalace'!$C$45:$J$65,'23907E - Elektroinstalace'!$C$71:$K$147</definedName>
    <definedName name="_xlnm.Print_Area" localSheetId="3">'23907PL - Vnitřní plynovod'!$C$4:$J$39,'23907PL - Vnitřní plynovod'!$C$45:$J$67,'23907PL - Vnitřní plynovod'!$C$73:$K$153</definedName>
    <definedName name="_xlnm.Print_Area" localSheetId="1">'23907ST - Stavební část'!$C$4:$J$39,'23907ST - Stavební část'!$C$45:$J$77,'23907ST - Stavební část'!$C$83:$K$340</definedName>
    <definedName name="_xlnm.Print_Area" localSheetId="2">'23907UT - Vytápění'!$C$4:$J$39,'23907UT - Vytápění'!$C$45:$J$67,'23907UT - Vytápění'!$C$73:$K$176</definedName>
    <definedName name="_xlnm.Print_Area" localSheetId="5">'23907VRN - Vedlejší rozpo...'!$C$4:$J$39,'23907VRN - Vedlejší rozpo...'!$C$45:$J$64,'23907VRN - Vedlejší rozpo...'!$C$70:$K$95</definedName>
    <definedName name="_xlnm.Print_Area" localSheetId="4">'23907ZT - Zdravotní technika'!$C$4:$J$39,'23907ZT - Zdravotní technika'!$C$45:$J$68,'23907ZT - Zdravotní technika'!$C$74:$K$216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figur'!$C$4:$G$62</definedName>
  </definedNames>
  <calcPr calcId="125725"/>
</workbook>
</file>

<file path=xl/calcChain.xml><?xml version="1.0" encoding="utf-8"?>
<calcChain xmlns="http://schemas.openxmlformats.org/spreadsheetml/2006/main">
  <c r="D7" i="8"/>
  <c r="J37" i="7"/>
  <c r="J36"/>
  <c r="AY60" i="1" s="1"/>
  <c r="J35" i="7"/>
  <c r="AX60" i="1" s="1"/>
  <c r="BI147" i="7"/>
  <c r="BH147"/>
  <c r="BG147"/>
  <c r="BE147"/>
  <c r="T147"/>
  <c r="T146" s="1"/>
  <c r="R147"/>
  <c r="R146" s="1"/>
  <c r="P147"/>
  <c r="P146" s="1"/>
  <c r="BI145"/>
  <c r="BH145"/>
  <c r="BG145"/>
  <c r="BE145"/>
  <c r="T145"/>
  <c r="T144" s="1"/>
  <c r="R145"/>
  <c r="R144" s="1"/>
  <c r="P145"/>
  <c r="P144" s="1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8"/>
  <c r="E76"/>
  <c r="F52"/>
  <c r="E50"/>
  <c r="J24"/>
  <c r="E24"/>
  <c r="J81" s="1"/>
  <c r="J23"/>
  <c r="J21"/>
  <c r="E21"/>
  <c r="J54" s="1"/>
  <c r="J20"/>
  <c r="J18"/>
  <c r="E18"/>
  <c r="F81" s="1"/>
  <c r="J17"/>
  <c r="J15"/>
  <c r="E15"/>
  <c r="F80" s="1"/>
  <c r="J14"/>
  <c r="J12"/>
  <c r="J52"/>
  <c r="E7"/>
  <c r="E74"/>
  <c r="J37" i="6"/>
  <c r="J36"/>
  <c r="AY59" i="1" s="1"/>
  <c r="J35" i="6"/>
  <c r="AX59" i="1" s="1"/>
  <c r="BI94" i="6"/>
  <c r="BH94"/>
  <c r="BG94"/>
  <c r="BE94"/>
  <c r="T94"/>
  <c r="T93" s="1"/>
  <c r="R94"/>
  <c r="R93" s="1"/>
  <c r="P94"/>
  <c r="P93" s="1"/>
  <c r="BI91"/>
  <c r="BH91"/>
  <c r="BG91"/>
  <c r="BE91"/>
  <c r="T91"/>
  <c r="R91"/>
  <c r="P91"/>
  <c r="BI89"/>
  <c r="BH89"/>
  <c r="BG89"/>
  <c r="BE89"/>
  <c r="T89"/>
  <c r="R89"/>
  <c r="P89"/>
  <c r="BI86"/>
  <c r="BH86"/>
  <c r="BG86"/>
  <c r="BE86"/>
  <c r="T86"/>
  <c r="T85"/>
  <c r="R86"/>
  <c r="R85"/>
  <c r="P86"/>
  <c r="P85"/>
  <c r="J80"/>
  <c r="F79"/>
  <c r="F77"/>
  <c r="E75"/>
  <c r="J55"/>
  <c r="F54"/>
  <c r="F52"/>
  <c r="E50"/>
  <c r="J21"/>
  <c r="E21"/>
  <c r="J79" s="1"/>
  <c r="J20"/>
  <c r="J18"/>
  <c r="E18"/>
  <c r="F80" s="1"/>
  <c r="J17"/>
  <c r="J12"/>
  <c r="J77"/>
  <c r="E7"/>
  <c r="E73"/>
  <c r="J37" i="5"/>
  <c r="J36"/>
  <c r="AY58" i="1" s="1"/>
  <c r="J35" i="5"/>
  <c r="AX58" i="1" s="1"/>
  <c r="BI336" i="5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2"/>
  <c r="BH322"/>
  <c r="BG322"/>
  <c r="BE322"/>
  <c r="T322"/>
  <c r="R322"/>
  <c r="P322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69"/>
  <c r="BH169"/>
  <c r="BG169"/>
  <c r="BE169"/>
  <c r="T169"/>
  <c r="T168"/>
  <c r="R169"/>
  <c r="R168"/>
  <c r="P169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J93"/>
  <c r="F92"/>
  <c r="F90"/>
  <c r="E88"/>
  <c r="J55"/>
  <c r="F54"/>
  <c r="F52"/>
  <c r="E50"/>
  <c r="J21"/>
  <c r="E21"/>
  <c r="J92"/>
  <c r="J20"/>
  <c r="J18"/>
  <c r="E18"/>
  <c r="F93"/>
  <c r="J17"/>
  <c r="J12"/>
  <c r="J90" s="1"/>
  <c r="E7"/>
  <c r="E86" s="1"/>
  <c r="J37" i="4"/>
  <c r="J36"/>
  <c r="AY57" i="1"/>
  <c r="J35" i="4"/>
  <c r="AX57" i="1"/>
  <c r="BI215" i="4"/>
  <c r="BH215"/>
  <c r="BG215"/>
  <c r="BE215"/>
  <c r="T215"/>
  <c r="T214"/>
  <c r="R215"/>
  <c r="R214"/>
  <c r="P215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7"/>
  <c r="BH97"/>
  <c r="BG97"/>
  <c r="BE97"/>
  <c r="T97"/>
  <c r="R97"/>
  <c r="P97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J84"/>
  <c r="F83"/>
  <c r="F81"/>
  <c r="E79"/>
  <c r="J55"/>
  <c r="F54"/>
  <c r="F52"/>
  <c r="E50"/>
  <c r="J21"/>
  <c r="E21"/>
  <c r="J83"/>
  <c r="J20"/>
  <c r="J18"/>
  <c r="E18"/>
  <c r="F84" s="1"/>
  <c r="J17"/>
  <c r="J12"/>
  <c r="J81"/>
  <c r="E7"/>
  <c r="E77"/>
  <c r="J37" i="3"/>
  <c r="J36"/>
  <c r="AY56" i="1"/>
  <c r="J35" i="3"/>
  <c r="AX56" i="1"/>
  <c r="BI152" i="3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J83"/>
  <c r="F82"/>
  <c r="F80"/>
  <c r="E78"/>
  <c r="J55"/>
  <c r="F54"/>
  <c r="F52"/>
  <c r="E50"/>
  <c r="J21"/>
  <c r="E21"/>
  <c r="J82"/>
  <c r="J20"/>
  <c r="J18"/>
  <c r="E18"/>
  <c r="F83"/>
  <c r="J17"/>
  <c r="J12"/>
  <c r="J80" s="1"/>
  <c r="E7"/>
  <c r="E76" s="1"/>
  <c r="J37" i="2"/>
  <c r="J36"/>
  <c r="AY55" i="1"/>
  <c r="J35" i="2"/>
  <c r="AX55" i="1"/>
  <c r="BI175" i="2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J83"/>
  <c r="F82"/>
  <c r="F80"/>
  <c r="E78"/>
  <c r="J55"/>
  <c r="F54"/>
  <c r="F52"/>
  <c r="E50"/>
  <c r="J21"/>
  <c r="E21"/>
  <c r="J54" s="1"/>
  <c r="J20"/>
  <c r="J18"/>
  <c r="E18"/>
  <c r="F83" s="1"/>
  <c r="J17"/>
  <c r="J12"/>
  <c r="J80"/>
  <c r="E7"/>
  <c r="E76"/>
  <c r="L50" i="1"/>
  <c r="AM50"/>
  <c r="AM49"/>
  <c r="L49"/>
  <c r="AM47"/>
  <c r="L47"/>
  <c r="L45"/>
  <c r="L44"/>
  <c r="BK173" i="2"/>
  <c r="BK159"/>
  <c r="J153"/>
  <c r="BK138"/>
  <c r="J128"/>
  <c r="BK118"/>
  <c r="J111"/>
  <c r="BK102"/>
  <c r="BK92"/>
  <c r="J125"/>
  <c r="J116"/>
  <c r="BK109"/>
  <c r="J106"/>
  <c r="BK99"/>
  <c r="BK91"/>
  <c r="J171"/>
  <c r="BK161"/>
  <c r="J158"/>
  <c r="BK155"/>
  <c r="J149"/>
  <c r="J144"/>
  <c r="J138"/>
  <c r="J135"/>
  <c r="BK122"/>
  <c r="J118"/>
  <c r="J112"/>
  <c r="J109"/>
  <c r="J97"/>
  <c r="AS54" i="1"/>
  <c r="J133" i="3"/>
  <c r="J120"/>
  <c r="J110"/>
  <c r="J102"/>
  <c r="BK96"/>
  <c r="BK152"/>
  <c r="BK143"/>
  <c r="BK133"/>
  <c r="BK120"/>
  <c r="J114"/>
  <c r="BK110"/>
  <c r="J96"/>
  <c r="J215" i="4"/>
  <c r="BK202"/>
  <c r="BK198"/>
  <c r="BK196"/>
  <c r="BK192"/>
  <c r="BK190"/>
  <c r="J188"/>
  <c r="J182"/>
  <c r="J178"/>
  <c r="J174"/>
  <c r="J170"/>
  <c r="J167"/>
  <c r="J165"/>
  <c r="J156"/>
  <c r="BK140"/>
  <c r="J134"/>
  <c r="J129"/>
  <c r="BK121"/>
  <c r="J113"/>
  <c r="J105"/>
  <c r="BK94"/>
  <c r="J207"/>
  <c r="J158"/>
  <c r="J154"/>
  <c r="BK146"/>
  <c r="BK136"/>
  <c r="J127"/>
  <c r="BK115"/>
  <c r="J107"/>
  <c r="J103"/>
  <c r="BK92"/>
  <c r="BK330" i="5"/>
  <c r="J319"/>
  <c r="BK314"/>
  <c r="J302"/>
  <c r="J292"/>
  <c r="BK287"/>
  <c r="BK274"/>
  <c r="J263"/>
  <c r="BK254"/>
  <c r="J243"/>
  <c r="J237"/>
  <c r="J234"/>
  <c r="J222"/>
  <c r="J214"/>
  <c r="BK202"/>
  <c r="J190"/>
  <c r="J178"/>
  <c r="J173"/>
  <c r="J155"/>
  <c r="BK135"/>
  <c r="BK127"/>
  <c r="J112"/>
  <c r="J105"/>
  <c r="BK336"/>
  <c r="BK319"/>
  <c r="J305"/>
  <c r="BK290"/>
  <c r="J279"/>
  <c r="BK268"/>
  <c r="BK263"/>
  <c r="J251"/>
  <c r="BK244"/>
  <c r="BK242"/>
  <c r="BK236"/>
  <c r="BK225"/>
  <c r="BK217"/>
  <c r="J208"/>
  <c r="BK193"/>
  <c r="BK183"/>
  <c r="J169"/>
  <c r="BK163"/>
  <c r="BK152"/>
  <c r="J138"/>
  <c r="J129"/>
  <c r="BK115"/>
  <c r="J102"/>
  <c r="BK89" i="6"/>
  <c r="J89"/>
  <c r="BK143" i="7"/>
  <c r="J138"/>
  <c r="J133"/>
  <c r="BK131"/>
  <c r="J125"/>
  <c r="BK121"/>
  <c r="J119"/>
  <c r="BK115"/>
  <c r="BK109"/>
  <c r="BK104"/>
  <c r="J100"/>
  <c r="BK96"/>
  <c r="J94"/>
  <c r="BK92"/>
  <c r="BK90"/>
  <c r="J88"/>
  <c r="BK86"/>
  <c r="BK145"/>
  <c r="BK142"/>
  <c r="BK140"/>
  <c r="J139"/>
  <c r="J137"/>
  <c r="BK132"/>
  <c r="BK128"/>
  <c r="J122"/>
  <c r="J118"/>
  <c r="BK114"/>
  <c r="BK113"/>
  <c r="BK111"/>
  <c r="BK107"/>
  <c r="BK103"/>
  <c r="BK97"/>
  <c r="J93"/>
  <c r="BK88"/>
  <c r="J86"/>
  <c r="BK169" i="2"/>
  <c r="BK158"/>
  <c r="BK140"/>
  <c r="J127"/>
  <c r="BK116"/>
  <c r="BK112"/>
  <c r="BK110"/>
  <c r="BK97"/>
  <c r="BK175"/>
  <c r="J169"/>
  <c r="J161"/>
  <c r="BK153"/>
  <c r="BK149"/>
  <c r="BK142"/>
  <c r="J133"/>
  <c r="BK129"/>
  <c r="J120"/>
  <c r="BK108"/>
  <c r="J104"/>
  <c r="BK89"/>
  <c r="J159"/>
  <c r="J151"/>
  <c r="J131"/>
  <c r="BK120"/>
  <c r="J110"/>
  <c r="J99"/>
  <c r="J89"/>
  <c r="BK150" i="3"/>
  <c r="J143"/>
  <c r="BK135"/>
  <c r="J130"/>
  <c r="J122"/>
  <c r="BK112"/>
  <c r="J104"/>
  <c r="J93"/>
  <c r="J145"/>
  <c r="J135"/>
  <c r="BK130"/>
  <c r="BK122"/>
  <c r="BK114"/>
  <c r="J108"/>
  <c r="BK100"/>
  <c r="BK210" i="4"/>
  <c r="J204"/>
  <c r="J196"/>
  <c r="J192"/>
  <c r="BK188"/>
  <c r="BK184"/>
  <c r="BK182"/>
  <c r="BK178"/>
  <c r="BK174"/>
  <c r="BK169"/>
  <c r="BK165"/>
  <c r="BK158"/>
  <c r="BK154"/>
  <c r="J146"/>
  <c r="J140"/>
  <c r="J138"/>
  <c r="BK123"/>
  <c r="J115"/>
  <c r="BK107"/>
  <c r="BK103"/>
  <c r="J92"/>
  <c r="J212"/>
  <c r="J160"/>
  <c r="BK152"/>
  <c r="J144"/>
  <c r="BK134"/>
  <c r="BK129"/>
  <c r="J121"/>
  <c r="BK113"/>
  <c r="BK101"/>
  <c r="J90"/>
  <c r="J330" i="5"/>
  <c r="BK317"/>
  <c r="J316"/>
  <c r="J309"/>
  <c r="J294"/>
  <c r="BK285"/>
  <c r="J272"/>
  <c r="BK266"/>
  <c r="J257"/>
  <c r="BK247"/>
  <c r="J242"/>
  <c r="BK232"/>
  <c r="J224"/>
  <c r="J217"/>
  <c r="J205"/>
  <c r="BK199"/>
  <c r="BK187"/>
  <c r="BK180"/>
  <c r="J163"/>
  <c r="J152"/>
  <c r="BK138"/>
  <c r="BK134"/>
  <c r="J121"/>
  <c r="BK108"/>
  <c r="J317"/>
  <c r="BK307"/>
  <c r="J296"/>
  <c r="BK292"/>
  <c r="J282"/>
  <c r="BK270"/>
  <c r="BK260"/>
  <c r="BK245"/>
  <c r="J240"/>
  <c r="BK237"/>
  <c r="BK230"/>
  <c r="BK224"/>
  <c r="J219"/>
  <c r="BK205"/>
  <c r="J184"/>
  <c r="BK181"/>
  <c r="BK178"/>
  <c r="J166"/>
  <c r="BK155"/>
  <c r="J143"/>
  <c r="BK118"/>
  <c r="BK112"/>
  <c r="BK99"/>
  <c r="J86" i="6"/>
  <c r="BK86"/>
  <c r="J142" i="7"/>
  <c r="BK137"/>
  <c r="BK130"/>
  <c r="BK126"/>
  <c r="BK122"/>
  <c r="BK118"/>
  <c r="J114"/>
  <c r="BK110"/>
  <c r="BK105"/>
  <c r="J103"/>
  <c r="J99"/>
  <c r="J136"/>
  <c r="J131"/>
  <c r="BK127"/>
  <c r="J123"/>
  <c r="BK119"/>
  <c r="J115"/>
  <c r="J110"/>
  <c r="BK106"/>
  <c r="J102"/>
  <c r="BK98"/>
  <c r="J92"/>
  <c r="J91"/>
  <c r="BK87"/>
  <c r="BK166" i="2"/>
  <c r="BK157"/>
  <c r="J142"/>
  <c r="BK133"/>
  <c r="BK125"/>
  <c r="BK114"/>
  <c r="J108"/>
  <c r="J95"/>
  <c r="F36"/>
  <c r="J102"/>
  <c r="J92"/>
  <c r="BK145" i="3"/>
  <c r="J141"/>
  <c r="J137"/>
  <c r="BK128"/>
  <c r="BK124"/>
  <c r="J116"/>
  <c r="J106"/>
  <c r="BK91"/>
  <c r="BK148"/>
  <c r="BK137"/>
  <c r="J128"/>
  <c r="J124"/>
  <c r="BK116"/>
  <c r="BK106"/>
  <c r="BK102"/>
  <c r="J91"/>
  <c r="BK207" i="4"/>
  <c r="BK204"/>
  <c r="BK200"/>
  <c r="BK194"/>
  <c r="J186"/>
  <c r="J184"/>
  <c r="J180"/>
  <c r="J176"/>
  <c r="J172"/>
  <c r="J169"/>
  <c r="BK160"/>
  <c r="J152"/>
  <c r="J148"/>
  <c r="BK144"/>
  <c r="J136"/>
  <c r="J125"/>
  <c r="J117"/>
  <c r="BK109"/>
  <c r="J101"/>
  <c r="BK90"/>
  <c r="BK212"/>
  <c r="J162"/>
  <c r="BK150"/>
  <c r="J142"/>
  <c r="BK132"/>
  <c r="J123"/>
  <c r="J119"/>
  <c r="J109"/>
  <c r="J97"/>
  <c r="J336" i="5"/>
  <c r="J327"/>
  <c r="BK316"/>
  <c r="BK312"/>
  <c r="J307"/>
  <c r="BK296"/>
  <c r="BK282"/>
  <c r="J270"/>
  <c r="J260"/>
  <c r="BK248"/>
  <c r="J245"/>
  <c r="BK240"/>
  <c r="J230"/>
  <c r="J225"/>
  <c r="BK219"/>
  <c r="BK208"/>
  <c r="J196"/>
  <c r="BK184"/>
  <c r="J181"/>
  <c r="BK166"/>
  <c r="J161"/>
  <c r="J150"/>
  <c r="BK143"/>
  <c r="J131"/>
  <c r="J118"/>
  <c r="J99"/>
  <c r="BK327"/>
  <c r="J312"/>
  <c r="BK299"/>
  <c r="BK294"/>
  <c r="J285"/>
  <c r="BK272"/>
  <c r="J254"/>
  <c r="J247"/>
  <c r="J239"/>
  <c r="J232"/>
  <c r="BK222"/>
  <c r="BK214"/>
  <c r="J199"/>
  <c r="J187"/>
  <c r="J180"/>
  <c r="BK175"/>
  <c r="BK159"/>
  <c r="BK148"/>
  <c r="J134"/>
  <c r="BK121"/>
  <c r="J108"/>
  <c r="BK94" i="6"/>
  <c r="J94"/>
  <c r="J147" i="7"/>
  <c r="J140"/>
  <c r="BK136"/>
  <c r="BK129"/>
  <c r="J127"/>
  <c r="BK123"/>
  <c r="BK117"/>
  <c r="J113"/>
  <c r="J111"/>
  <c r="J106"/>
  <c r="BK102"/>
  <c r="J97"/>
  <c r="J95"/>
  <c r="BK93"/>
  <c r="BK91"/>
  <c r="J89"/>
  <c r="J87"/>
  <c r="BK147"/>
  <c r="J143"/>
  <c r="BK138"/>
  <c r="J134"/>
  <c r="J130"/>
  <c r="J126"/>
  <c r="BK124"/>
  <c r="BK120"/>
  <c r="J116"/>
  <c r="J109"/>
  <c r="J105"/>
  <c r="J101"/>
  <c r="BK99"/>
  <c r="BK95"/>
  <c r="J90"/>
  <c r="J175" i="2"/>
  <c r="BK164"/>
  <c r="J155"/>
  <c r="BK144"/>
  <c r="J137"/>
  <c r="J129"/>
  <c r="J122"/>
  <c r="BK106"/>
  <c r="J93"/>
  <c r="J91"/>
  <c r="J173"/>
  <c r="BK171"/>
  <c r="J166"/>
  <c r="BK151"/>
  <c r="BK147"/>
  <c r="BK135"/>
  <c r="BK131"/>
  <c r="BK128"/>
  <c r="BK127"/>
  <c r="BK111"/>
  <c r="BK93"/>
  <c r="J164"/>
  <c r="J157"/>
  <c r="J147"/>
  <c r="J140"/>
  <c r="BK137"/>
  <c r="J114"/>
  <c r="BK104"/>
  <c r="BK95"/>
  <c r="J152" i="3"/>
  <c r="J148"/>
  <c r="BK141"/>
  <c r="J139"/>
  <c r="BK126"/>
  <c r="J118"/>
  <c r="BK108"/>
  <c r="J100"/>
  <c r="BK89"/>
  <c r="J150"/>
  <c r="BK139"/>
  <c r="J126"/>
  <c r="BK118"/>
  <c r="J112"/>
  <c r="BK104"/>
  <c r="BK93"/>
  <c r="J89"/>
  <c r="BK205" i="4"/>
  <c r="J202"/>
  <c r="J200"/>
  <c r="J198"/>
  <c r="J194"/>
  <c r="J190"/>
  <c r="BK186"/>
  <c r="BK180"/>
  <c r="BK176"/>
  <c r="BK172"/>
  <c r="BK170"/>
  <c r="BK167"/>
  <c r="BK162"/>
  <c r="J150"/>
  <c r="BK142"/>
  <c r="J132"/>
  <c r="BK127"/>
  <c r="BK119"/>
  <c r="J111"/>
  <c r="BK97"/>
  <c r="BK215"/>
  <c r="J210"/>
  <c r="J205"/>
  <c r="BK156"/>
  <c r="BK148"/>
  <c r="BK138"/>
  <c r="BK125"/>
  <c r="BK117"/>
  <c r="BK111"/>
  <c r="BK105"/>
  <c r="J94"/>
  <c r="J333" i="5"/>
  <c r="J322"/>
  <c r="J314"/>
  <c r="BK305"/>
  <c r="J299"/>
  <c r="J290"/>
  <c r="BK279"/>
  <c r="J268"/>
  <c r="BK251"/>
  <c r="J244"/>
  <c r="BK239"/>
  <c r="J236"/>
  <c r="BK228"/>
  <c r="J221"/>
  <c r="BK211"/>
  <c r="J193"/>
  <c r="J183"/>
  <c r="J175"/>
  <c r="BK169"/>
  <c r="J159"/>
  <c r="J148"/>
  <c r="BK129"/>
  <c r="J115"/>
  <c r="BK102"/>
  <c r="BK333"/>
  <c r="BK322"/>
  <c r="BK309"/>
  <c r="BK302"/>
  <c r="J287"/>
  <c r="J274"/>
  <c r="J266"/>
  <c r="BK257"/>
  <c r="J248"/>
  <c r="BK243"/>
  <c r="BK234"/>
  <c r="J228"/>
  <c r="BK221"/>
  <c r="J211"/>
  <c r="J202"/>
  <c r="BK196"/>
  <c r="BK190"/>
  <c r="BK173"/>
  <c r="BK161"/>
  <c r="BK150"/>
  <c r="J135"/>
  <c r="BK131"/>
  <c r="J127"/>
  <c r="BK105"/>
  <c r="BK91" i="6"/>
  <c r="J91"/>
  <c r="J145" i="7"/>
  <c r="BK139"/>
  <c r="BK134"/>
  <c r="J132"/>
  <c r="J128"/>
  <c r="J124"/>
  <c r="J120"/>
  <c r="BK116"/>
  <c r="BK112"/>
  <c r="J108"/>
  <c r="J107"/>
  <c r="BK101"/>
  <c r="J98"/>
  <c r="BK133"/>
  <c r="J129"/>
  <c r="BK125"/>
  <c r="J121"/>
  <c r="J117"/>
  <c r="J112"/>
  <c r="BK108"/>
  <c r="J104"/>
  <c r="BK100"/>
  <c r="J96"/>
  <c r="BK94"/>
  <c r="BK89"/>
  <c r="P88" i="2" l="1"/>
  <c r="T88"/>
  <c r="P101"/>
  <c r="R101"/>
  <c r="BK124"/>
  <c r="J124" s="1"/>
  <c r="J63" s="1"/>
  <c r="T124"/>
  <c r="P146"/>
  <c r="T146"/>
  <c r="P163"/>
  <c r="T163"/>
  <c r="P168"/>
  <c r="T168"/>
  <c r="P88" i="3"/>
  <c r="P87" s="1"/>
  <c r="R88"/>
  <c r="R87" s="1"/>
  <c r="P99"/>
  <c r="T99"/>
  <c r="P132"/>
  <c r="T132"/>
  <c r="P142"/>
  <c r="BK147"/>
  <c r="J147"/>
  <c r="J66"/>
  <c r="R147"/>
  <c r="BK89" i="4"/>
  <c r="J89" s="1"/>
  <c r="J61" s="1"/>
  <c r="R89"/>
  <c r="R88"/>
  <c r="BK100"/>
  <c r="J100" s="1"/>
  <c r="J63" s="1"/>
  <c r="R100"/>
  <c r="BK131"/>
  <c r="J131" s="1"/>
  <c r="J64" s="1"/>
  <c r="R131"/>
  <c r="BK164"/>
  <c r="J164" s="1"/>
  <c r="J65" s="1"/>
  <c r="R164"/>
  <c r="P209"/>
  <c r="R209"/>
  <c r="BK98" i="5"/>
  <c r="J98" s="1"/>
  <c r="J61" s="1"/>
  <c r="R98"/>
  <c r="BK111"/>
  <c r="J111" s="1"/>
  <c r="J62" s="1"/>
  <c r="R111"/>
  <c r="BK130"/>
  <c r="J130" s="1"/>
  <c r="J63" s="1"/>
  <c r="R130"/>
  <c r="BK158"/>
  <c r="J158" s="1"/>
  <c r="J64" s="1"/>
  <c r="R158"/>
  <c r="BK172"/>
  <c r="J172" s="1"/>
  <c r="J67" s="1"/>
  <c r="R172"/>
  <c r="T172"/>
  <c r="P177"/>
  <c r="T177"/>
  <c r="P186"/>
  <c r="T186"/>
  <c r="P198"/>
  <c r="R198"/>
  <c r="BK227"/>
  <c r="J227" s="1"/>
  <c r="J71" s="1"/>
  <c r="R227"/>
  <c r="BK250"/>
  <c r="J250" s="1"/>
  <c r="J72" s="1"/>
  <c r="R250"/>
  <c r="BK281"/>
  <c r="J281" s="1"/>
  <c r="J73" s="1"/>
  <c r="P281"/>
  <c r="T281"/>
  <c r="BK298"/>
  <c r="J298" s="1"/>
  <c r="J74" s="1"/>
  <c r="P298"/>
  <c r="T298"/>
  <c r="P321"/>
  <c r="T321"/>
  <c r="P329"/>
  <c r="R329"/>
  <c r="P88" i="6"/>
  <c r="P84" s="1"/>
  <c r="P83" s="1"/>
  <c r="AU59" i="1" s="1"/>
  <c r="T88" i="6"/>
  <c r="T84"/>
  <c r="T83" s="1"/>
  <c r="P85" i="7"/>
  <c r="T85"/>
  <c r="P135"/>
  <c r="T135"/>
  <c r="P141"/>
  <c r="R141"/>
  <c r="BK88" i="2"/>
  <c r="J88" s="1"/>
  <c r="J61" s="1"/>
  <c r="R88"/>
  <c r="BK101"/>
  <c r="J101" s="1"/>
  <c r="J62" s="1"/>
  <c r="T101"/>
  <c r="P124"/>
  <c r="R124"/>
  <c r="BK146"/>
  <c r="J146" s="1"/>
  <c r="J64" s="1"/>
  <c r="R146"/>
  <c r="BK163"/>
  <c r="J163" s="1"/>
  <c r="J65" s="1"/>
  <c r="R163"/>
  <c r="BK168"/>
  <c r="J168" s="1"/>
  <c r="J66" s="1"/>
  <c r="R168"/>
  <c r="BK88" i="3"/>
  <c r="J88" s="1"/>
  <c r="J61" s="1"/>
  <c r="T88"/>
  <c r="T87"/>
  <c r="BK99"/>
  <c r="J99" s="1"/>
  <c r="J63" s="1"/>
  <c r="R99"/>
  <c r="BK132"/>
  <c r="J132" s="1"/>
  <c r="J64" s="1"/>
  <c r="R132"/>
  <c r="BK142"/>
  <c r="J142" s="1"/>
  <c r="J65" s="1"/>
  <c r="R142"/>
  <c r="T142"/>
  <c r="P147"/>
  <c r="T147"/>
  <c r="P89" i="4"/>
  <c r="P88"/>
  <c r="T89"/>
  <c r="T88"/>
  <c r="P100"/>
  <c r="T100"/>
  <c r="P131"/>
  <c r="T131"/>
  <c r="P164"/>
  <c r="T164"/>
  <c r="BK209"/>
  <c r="J209"/>
  <c r="J66" s="1"/>
  <c r="T209"/>
  <c r="P98" i="5"/>
  <c r="T98"/>
  <c r="P111"/>
  <c r="T111"/>
  <c r="P130"/>
  <c r="T130"/>
  <c r="P158"/>
  <c r="T158"/>
  <c r="P172"/>
  <c r="BK177"/>
  <c r="J177" s="1"/>
  <c r="J68" s="1"/>
  <c r="R177"/>
  <c r="BK186"/>
  <c r="J186" s="1"/>
  <c r="J69" s="1"/>
  <c r="R186"/>
  <c r="BK198"/>
  <c r="J198" s="1"/>
  <c r="J70" s="1"/>
  <c r="T198"/>
  <c r="P227"/>
  <c r="T227"/>
  <c r="P250"/>
  <c r="T250"/>
  <c r="R281"/>
  <c r="R298"/>
  <c r="BK321"/>
  <c r="J321" s="1"/>
  <c r="J75" s="1"/>
  <c r="R321"/>
  <c r="BK329"/>
  <c r="J329" s="1"/>
  <c r="J76" s="1"/>
  <c r="T329"/>
  <c r="BK88" i="6"/>
  <c r="J88" s="1"/>
  <c r="J62" s="1"/>
  <c r="R88"/>
  <c r="R84"/>
  <c r="R83" s="1"/>
  <c r="BK85" i="7"/>
  <c r="J85" s="1"/>
  <c r="J60" s="1"/>
  <c r="R85"/>
  <c r="BK135"/>
  <c r="J135" s="1"/>
  <c r="J61" s="1"/>
  <c r="R135"/>
  <c r="BK141"/>
  <c r="J141" s="1"/>
  <c r="J62" s="1"/>
  <c r="T141"/>
  <c r="BK214" i="4"/>
  <c r="J214" s="1"/>
  <c r="J67" s="1"/>
  <c r="BK168" i="5"/>
  <c r="J168"/>
  <c r="J65" s="1"/>
  <c r="BK144" i="7"/>
  <c r="J144" s="1"/>
  <c r="J63" s="1"/>
  <c r="BK85" i="6"/>
  <c r="J85"/>
  <c r="J61" s="1"/>
  <c r="BK93"/>
  <c r="J93" s="1"/>
  <c r="J63" s="1"/>
  <c r="BK146" i="7"/>
  <c r="J146"/>
  <c r="J64" s="1"/>
  <c r="E48"/>
  <c r="F54"/>
  <c r="F55"/>
  <c r="J78"/>
  <c r="J80"/>
  <c r="BF89"/>
  <c r="BF90"/>
  <c r="BF91"/>
  <c r="BF92"/>
  <c r="BF95"/>
  <c r="BF100"/>
  <c r="BF101"/>
  <c r="BF103"/>
  <c r="BF104"/>
  <c r="BF107"/>
  <c r="BF108"/>
  <c r="BF109"/>
  <c r="BF111"/>
  <c r="BF114"/>
  <c r="BF115"/>
  <c r="BF116"/>
  <c r="BF118"/>
  <c r="BF120"/>
  <c r="BF121"/>
  <c r="BF124"/>
  <c r="BF125"/>
  <c r="BF128"/>
  <c r="BF129"/>
  <c r="BF130"/>
  <c r="BF133"/>
  <c r="BF134"/>
  <c r="BF136"/>
  <c r="BF138"/>
  <c r="BF140"/>
  <c r="BF145"/>
  <c r="BF147"/>
  <c r="J55"/>
  <c r="BF86"/>
  <c r="BF87"/>
  <c r="BF88"/>
  <c r="BF93"/>
  <c r="BF94"/>
  <c r="BF96"/>
  <c r="BF97"/>
  <c r="BF98"/>
  <c r="BF99"/>
  <c r="BF102"/>
  <c r="BF105"/>
  <c r="BF106"/>
  <c r="BF110"/>
  <c r="BF112"/>
  <c r="BF113"/>
  <c r="BF117"/>
  <c r="BF119"/>
  <c r="BF122"/>
  <c r="BF123"/>
  <c r="BF126"/>
  <c r="BF127"/>
  <c r="BF131"/>
  <c r="BF132"/>
  <c r="BF137"/>
  <c r="BF139"/>
  <c r="BF142"/>
  <c r="BF143"/>
  <c r="E48" i="6"/>
  <c r="J52"/>
  <c r="J54"/>
  <c r="BF86"/>
  <c r="BF89"/>
  <c r="BF91"/>
  <c r="F55"/>
  <c r="BF94"/>
  <c r="E48" i="5"/>
  <c r="J52"/>
  <c r="J54"/>
  <c r="BF99"/>
  <c r="BF105"/>
  <c r="BF108"/>
  <c r="BF121"/>
  <c r="BF127"/>
  <c r="BF129"/>
  <c r="BF131"/>
  <c r="BF134"/>
  <c r="BF135"/>
  <c r="BF138"/>
  <c r="BF163"/>
  <c r="BF169"/>
  <c r="BF175"/>
  <c r="BF178"/>
  <c r="BF180"/>
  <c r="BF183"/>
  <c r="BF184"/>
  <c r="BF199"/>
  <c r="BF208"/>
  <c r="BF217"/>
  <c r="BF219"/>
  <c r="BF225"/>
  <c r="BF230"/>
  <c r="BF239"/>
  <c r="BF243"/>
  <c r="BF245"/>
  <c r="BF247"/>
  <c r="BF248"/>
  <c r="BF263"/>
  <c r="BF272"/>
  <c r="BF274"/>
  <c r="BF282"/>
  <c r="BF285"/>
  <c r="BF294"/>
  <c r="BF296"/>
  <c r="BF302"/>
  <c r="BF305"/>
  <c r="BF316"/>
  <c r="BF322"/>
  <c r="BF333"/>
  <c r="BF336"/>
  <c r="F55"/>
  <c r="BF102"/>
  <c r="BF112"/>
  <c r="BF115"/>
  <c r="BF118"/>
  <c r="BF143"/>
  <c r="BF148"/>
  <c r="BF150"/>
  <c r="BF152"/>
  <c r="BF155"/>
  <c r="BF159"/>
  <c r="BF161"/>
  <c r="BF166"/>
  <c r="BF173"/>
  <c r="BF181"/>
  <c r="BF187"/>
  <c r="BF190"/>
  <c r="BF193"/>
  <c r="BF196"/>
  <c r="BF202"/>
  <c r="BF205"/>
  <c r="BF211"/>
  <c r="BF214"/>
  <c r="BF221"/>
  <c r="BF222"/>
  <c r="BF224"/>
  <c r="BF228"/>
  <c r="BF232"/>
  <c r="BF234"/>
  <c r="BF236"/>
  <c r="BF237"/>
  <c r="BF240"/>
  <c r="BF242"/>
  <c r="BF244"/>
  <c r="BF251"/>
  <c r="BF254"/>
  <c r="BF257"/>
  <c r="BF260"/>
  <c r="BF266"/>
  <c r="BF268"/>
  <c r="BF270"/>
  <c r="BF279"/>
  <c r="BF287"/>
  <c r="BF290"/>
  <c r="BF292"/>
  <c r="BF299"/>
  <c r="BF307"/>
  <c r="BF309"/>
  <c r="BF312"/>
  <c r="BF314"/>
  <c r="BF317"/>
  <c r="BF319"/>
  <c r="BF327"/>
  <c r="BF330"/>
  <c r="J52" i="4"/>
  <c r="J54"/>
  <c r="BF94"/>
  <c r="BF105"/>
  <c r="BF119"/>
  <c r="BF121"/>
  <c r="BF125"/>
  <c r="BF129"/>
  <c r="BF140"/>
  <c r="BF142"/>
  <c r="BF146"/>
  <c r="BF152"/>
  <c r="BF154"/>
  <c r="BF156"/>
  <c r="BF158"/>
  <c r="BF205"/>
  <c r="BF207"/>
  <c r="BF210"/>
  <c r="BF215"/>
  <c r="E48"/>
  <c r="F55"/>
  <c r="BF90"/>
  <c r="BF92"/>
  <c r="BF97"/>
  <c r="BF101"/>
  <c r="BF103"/>
  <c r="BF107"/>
  <c r="BF109"/>
  <c r="BF111"/>
  <c r="BF113"/>
  <c r="BF115"/>
  <c r="BF117"/>
  <c r="BF123"/>
  <c r="BF127"/>
  <c r="BF132"/>
  <c r="BF134"/>
  <c r="BF136"/>
  <c r="BF138"/>
  <c r="BF144"/>
  <c r="BF148"/>
  <c r="BF150"/>
  <c r="BF160"/>
  <c r="BF162"/>
  <c r="BF165"/>
  <c r="BF167"/>
  <c r="BF169"/>
  <c r="BF170"/>
  <c r="BF172"/>
  <c r="BF174"/>
  <c r="BF176"/>
  <c r="BF178"/>
  <c r="BF180"/>
  <c r="BF182"/>
  <c r="BF184"/>
  <c r="BF186"/>
  <c r="BF188"/>
  <c r="BF190"/>
  <c r="BF192"/>
  <c r="BF194"/>
  <c r="BF196"/>
  <c r="BF198"/>
  <c r="BF200"/>
  <c r="BF202"/>
  <c r="BF204"/>
  <c r="BF212"/>
  <c r="E48" i="3"/>
  <c r="F55"/>
  <c r="BF89"/>
  <c r="BF93"/>
  <c r="BF96"/>
  <c r="BF102"/>
  <c r="BF106"/>
  <c r="BF116"/>
  <c r="BF122"/>
  <c r="BF124"/>
  <c r="BF126"/>
  <c r="BF130"/>
  <c r="BF133"/>
  <c r="BF143"/>
  <c r="BF145"/>
  <c r="BF148"/>
  <c r="J52"/>
  <c r="J54"/>
  <c r="BF91"/>
  <c r="BF100"/>
  <c r="BF104"/>
  <c r="BF108"/>
  <c r="BF110"/>
  <c r="BF112"/>
  <c r="BF114"/>
  <c r="BF118"/>
  <c r="BF120"/>
  <c r="BF128"/>
  <c r="BF135"/>
  <c r="BF137"/>
  <c r="BF139"/>
  <c r="BF141"/>
  <c r="BF150"/>
  <c r="BF152"/>
  <c r="J52" i="2"/>
  <c r="F55"/>
  <c r="J82"/>
  <c r="BF89"/>
  <c r="BF91"/>
  <c r="BF93"/>
  <c r="BF104"/>
  <c r="BF106"/>
  <c r="BF110"/>
  <c r="BF114"/>
  <c r="BF122"/>
  <c r="BF125"/>
  <c r="BF127"/>
  <c r="BF128"/>
  <c r="BF129"/>
  <c r="BF131"/>
  <c r="BF138"/>
  <c r="BF140"/>
  <c r="BF151"/>
  <c r="BF164"/>
  <c r="BF171"/>
  <c r="BF173"/>
  <c r="BF102"/>
  <c r="BF108"/>
  <c r="BF109"/>
  <c r="BF111"/>
  <c r="BF112"/>
  <c r="BF120"/>
  <c r="BF135"/>
  <c r="BF142"/>
  <c r="BF149"/>
  <c r="BF153"/>
  <c r="BF157"/>
  <c r="BF166"/>
  <c r="BF169"/>
  <c r="BF175"/>
  <c r="E48"/>
  <c r="BF92"/>
  <c r="BF95"/>
  <c r="BF97"/>
  <c r="BF99"/>
  <c r="BF116"/>
  <c r="BF118"/>
  <c r="BF133"/>
  <c r="BF137"/>
  <c r="BF144"/>
  <c r="BF147"/>
  <c r="BF155"/>
  <c r="BF158"/>
  <c r="BF159"/>
  <c r="BF161"/>
  <c r="BC55" i="1"/>
  <c r="F37" i="2"/>
  <c r="BD55" i="1"/>
  <c r="J33" i="3"/>
  <c r="AV56" i="1" s="1"/>
  <c r="F37" i="4"/>
  <c r="BD57" i="1" s="1"/>
  <c r="J33" i="5"/>
  <c r="AV58" i="1" s="1"/>
  <c r="F37" i="6"/>
  <c r="BD59" i="1" s="1"/>
  <c r="J33" i="6"/>
  <c r="AV59" i="1" s="1"/>
  <c r="F35" i="7"/>
  <c r="BB60" i="1" s="1"/>
  <c r="F35" i="2"/>
  <c r="BB55" i="1" s="1"/>
  <c r="F33" i="3"/>
  <c r="AZ56" i="1" s="1"/>
  <c r="F36" i="3"/>
  <c r="BC56" i="1" s="1"/>
  <c r="F35" i="4"/>
  <c r="BB57" i="1" s="1"/>
  <c r="F35" i="5"/>
  <c r="BB58" i="1" s="1"/>
  <c r="F35" i="6"/>
  <c r="BB59" i="1" s="1"/>
  <c r="J33" i="7"/>
  <c r="AV60" i="1" s="1"/>
  <c r="F33" i="2"/>
  <c r="AZ55" i="1" s="1"/>
  <c r="F35" i="3"/>
  <c r="BB56" i="1" s="1"/>
  <c r="J33" i="4"/>
  <c r="AV57" i="1" s="1"/>
  <c r="F36" i="5"/>
  <c r="BC58" i="1" s="1"/>
  <c r="F36" i="6"/>
  <c r="BC59" i="1" s="1"/>
  <c r="F33" i="6"/>
  <c r="AZ59" i="1" s="1"/>
  <c r="F33" i="7"/>
  <c r="AZ60" i="1" s="1"/>
  <c r="F37" i="7"/>
  <c r="BD60" i="1" s="1"/>
  <c r="J33" i="2"/>
  <c r="AV55" i="1" s="1"/>
  <c r="F37" i="3"/>
  <c r="BD56" i="1" s="1"/>
  <c r="F33" i="4"/>
  <c r="AZ57" i="1" s="1"/>
  <c r="F36" i="4"/>
  <c r="BC57" i="1" s="1"/>
  <c r="F33" i="5"/>
  <c r="AZ58" i="1" s="1"/>
  <c r="F37" i="5"/>
  <c r="BD58" i="1" s="1"/>
  <c r="F36" i="7"/>
  <c r="BC60" i="1" s="1"/>
  <c r="T97" i="5" l="1"/>
  <c r="P99" i="4"/>
  <c r="P87"/>
  <c r="AU57" i="1" s="1"/>
  <c r="P84" i="7"/>
  <c r="AU60" i="1" s="1"/>
  <c r="R171" i="5"/>
  <c r="R99" i="4"/>
  <c r="T98" i="3"/>
  <c r="T87" i="2"/>
  <c r="T86"/>
  <c r="R84" i="7"/>
  <c r="P171" i="5"/>
  <c r="P97"/>
  <c r="P96"/>
  <c r="AU58" i="1" s="1"/>
  <c r="T99" i="4"/>
  <c r="T87" s="1"/>
  <c r="R98" i="3"/>
  <c r="R86" s="1"/>
  <c r="T86"/>
  <c r="R87" i="2"/>
  <c r="R86"/>
  <c r="T84" i="7"/>
  <c r="T171" i="5"/>
  <c r="R97"/>
  <c r="R96"/>
  <c r="R87" i="4"/>
  <c r="P98" i="3"/>
  <c r="P86" s="1"/>
  <c r="AU56" i="1" s="1"/>
  <c r="P87" i="2"/>
  <c r="P86"/>
  <c r="AU55" i="1" s="1"/>
  <c r="BK98" i="3"/>
  <c r="J98" s="1"/>
  <c r="J62" s="1"/>
  <c r="BK88" i="4"/>
  <c r="J88"/>
  <c r="J60" s="1"/>
  <c r="BK99"/>
  <c r="J99" s="1"/>
  <c r="J62" s="1"/>
  <c r="BK87" i="2"/>
  <c r="J87"/>
  <c r="J60" s="1"/>
  <c r="BK87" i="3"/>
  <c r="J87" s="1"/>
  <c r="J60" s="1"/>
  <c r="BK97" i="5"/>
  <c r="J97"/>
  <c r="J60" s="1"/>
  <c r="BK171"/>
  <c r="J171" s="1"/>
  <c r="J66" s="1"/>
  <c r="BK84" i="6"/>
  <c r="J84"/>
  <c r="J60" s="1"/>
  <c r="BK84" i="7"/>
  <c r="J84" s="1"/>
  <c r="J59" s="1"/>
  <c r="J34" i="2"/>
  <c r="AW55" i="1"/>
  <c r="AT55" s="1"/>
  <c r="J34" i="5"/>
  <c r="AW58" i="1" s="1"/>
  <c r="AT58" s="1"/>
  <c r="F34" i="2"/>
  <c r="BA55" i="1"/>
  <c r="F34" i="3"/>
  <c r="BA56" i="1"/>
  <c r="J34" i="6"/>
  <c r="AW59" i="1"/>
  <c r="AT59" s="1"/>
  <c r="F34" i="6"/>
  <c r="BA59" i="1" s="1"/>
  <c r="BC54"/>
  <c r="W32" s="1"/>
  <c r="BD54"/>
  <c r="W33" s="1"/>
  <c r="J34" i="3"/>
  <c r="AW56" i="1" s="1"/>
  <c r="AT56" s="1"/>
  <c r="F34" i="4"/>
  <c r="BA57" i="1"/>
  <c r="J34" i="7"/>
  <c r="AW60" i="1"/>
  <c r="AT60" s="1"/>
  <c r="AZ54"/>
  <c r="W29" s="1"/>
  <c r="J34" i="4"/>
  <c r="AW57" i="1" s="1"/>
  <c r="AT57" s="1"/>
  <c r="F34" i="5"/>
  <c r="BA58" i="1" s="1"/>
  <c r="BB54"/>
  <c r="W31" s="1"/>
  <c r="F34" i="7"/>
  <c r="BA60" i="1" s="1"/>
  <c r="T96" i="5" l="1"/>
  <c r="BK86" i="2"/>
  <c r="J86"/>
  <c r="J59" s="1"/>
  <c r="BK86" i="3"/>
  <c r="J86" s="1"/>
  <c r="J59" s="1"/>
  <c r="BK87" i="4"/>
  <c r="J87"/>
  <c r="J59" s="1"/>
  <c r="BK96" i="5"/>
  <c r="J96" s="1"/>
  <c r="J59" s="1"/>
  <c r="BK83" i="6"/>
  <c r="J83"/>
  <c r="J59" s="1"/>
  <c r="AU54" i="1"/>
  <c r="AX54"/>
  <c r="BA54"/>
  <c r="W30" s="1"/>
  <c r="AY54"/>
  <c r="J30" i="7"/>
  <c r="AG60" i="1"/>
  <c r="AV54"/>
  <c r="AK29"/>
  <c r="J39" i="7" l="1"/>
  <c r="AN60" i="1"/>
  <c r="J30" i="4"/>
  <c r="AG57" i="1" s="1"/>
  <c r="J30" i="5"/>
  <c r="AG58" i="1" s="1"/>
  <c r="J30" i="3"/>
  <c r="AG56" i="1" s="1"/>
  <c r="J30" i="6"/>
  <c r="AG59" i="1" s="1"/>
  <c r="J30" i="2"/>
  <c r="AG55" i="1" s="1"/>
  <c r="AW54"/>
  <c r="AK30" s="1"/>
  <c r="J39" i="2" l="1"/>
  <c r="J39" i="3"/>
  <c r="J39" i="4"/>
  <c r="J39" i="5"/>
  <c r="J39" i="6"/>
  <c r="AN55" i="1"/>
  <c r="AN56"/>
  <c r="AN58"/>
  <c r="AN57"/>
  <c r="AN59"/>
  <c r="AG54"/>
  <c r="AK26"/>
  <c r="AT54"/>
  <c r="AN54" l="1"/>
  <c r="AK35"/>
</calcChain>
</file>

<file path=xl/sharedStrings.xml><?xml version="1.0" encoding="utf-8"?>
<sst xmlns="http://schemas.openxmlformats.org/spreadsheetml/2006/main" count="7547" uniqueCount="1663">
  <si>
    <t>Export Komplet</t>
  </si>
  <si>
    <t>VZ</t>
  </si>
  <si>
    <t>2.0</t>
  </si>
  <si>
    <t>ZAMOK</t>
  </si>
  <si>
    <t>False</t>
  </si>
  <si>
    <t>{60bd9adc-d40a-4347-b833-994fd1b3d0c1}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</si>
  <si>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</si>
  <si>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</si>
  <si>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</si>
  <si>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</si>
  <si>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</si>
  <si>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</si>
  <si>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</si>
  <si>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</si>
  <si>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23907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</si>
  <si>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</si>
  <si>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</si>
  <si>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bytu č.9, Komenského nám. 69, Kutná Hora</t>
  </si>
  <si>
    <t>KSO:</t>
  </si>
  <si>
    <t/>
  </si>
  <si>
    <t>CC-CZ:</t>
  </si>
  <si>
    <t>Místo:</t>
  </si>
  <si>
    <t>Komenského nám. 69, Kutná Hora</t>
  </si>
  <si>
    <t>Datum:</t>
  </si>
  <si>
    <t>1. 8. 2023</t>
  </si>
  <si>
    <t>Zadavatel:</t>
  </si>
  <si>
    <t>IČ:</t>
  </si>
  <si>
    <t>00236195</t>
  </si>
  <si>
    <t>Město Kutná Hora, Havlíčkovo nám. 552, K. Hora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</si>
  <si>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</si>
  <si>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</si>
  <si>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</si>
  <si>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</si>
  <si>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</si>
  <si>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</si>
  <si>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</si>
  <si>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Hádková Zuzana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</si>
  <si>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</si>
  <si>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</si>
  <si>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</si>
  <si>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</si>
  <si>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</si>
  <si>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</si>
  <si>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</si>
  <si>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</si>
  <si>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</si>
  <si>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</si>
  <si>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</si>
  <si>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</si>
  <si>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</si>
  <si>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</si>
  <si>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</si>
  <si>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</si>
  <si>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</si>
  <si>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</si>
  <si>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</si>
  <si>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</si>
  <si>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</si>
  <si>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</si>
  <si>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</si>
  <si>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</si>
  <si>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</si>
  <si>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</si>
  <si>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</si>
  <si>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</si>
  <si>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</si>
  <si>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</si>
  <si>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</si>
  <si>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</si>
  <si>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</si>
  <si>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</si>
  <si>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</si>
  <si>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</si>
  <si>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</si>
  <si>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</si>
  <si>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</si>
  <si>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</si>
  <si>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</si>
  <si>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23907UT</t>
  </si>
  <si>
    <t>Vytápění</t>
  </si>
  <si>
    <t>STA</t>
  </si>
  <si>
    <t>1</t>
  </si>
  <si>
    <t>{abcbf654-9051-49d0-9f95-642dc3b41552}</t>
  </si>
  <si>
    <t>23907PL</t>
  </si>
  <si>
    <t>Vnitřní plynovod</t>
  </si>
  <si>
    <t>{4c2dfdb7-1232-4574-93e7-ae39fbd17e80}</t>
  </si>
  <si>
    <t>23907ZT</t>
  </si>
  <si>
    <t>Zdravotní technika</t>
  </si>
  <si>
    <t>{dc3ba0c1-e172-429d-a0c3-b2912ccd2fc2}</t>
  </si>
  <si>
    <t>23907ST</t>
  </si>
  <si>
    <t>Stavební část</t>
  </si>
  <si>
    <t>{e1dca83c-c8b1-4ef0-bd1c-e89d39fc0b67}</t>
  </si>
  <si>
    <t>23907VRN</t>
  </si>
  <si>
    <t>Vedlejší rozpočtové náklady</t>
  </si>
  <si>
    <t>{cd4d15ee-7615-4d27-9921-bbb19589912f}</t>
  </si>
  <si>
    <t>23907E</t>
  </si>
  <si>
    <t>Elektroinstalace</t>
  </si>
  <si>
    <t>{aca76012-0e30-478e-ad30-5e9add58c252}</t>
  </si>
  <si>
    <t>2</t>
  </si>
  <si>
    <t>KRYCÍ LIST SOUPISU PRACÍ</t>
  </si>
  <si>
    <t>Objekt:</t>
  </si>
  <si>
    <t>23907UT - Vytápění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</si>
  <si>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</si>
  <si>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</si>
  <si>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</si>
  <si>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</si>
  <si>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</si>
  <si>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</si>
  <si>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</si>
  <si>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</si>
  <si>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</si>
  <si>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</si>
  <si>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</si>
  <si>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</si>
  <si>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</si>
  <si>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</si>
  <si>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</si>
  <si>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</si>
  <si>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</si>
  <si>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</si>
  <si>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</si>
  <si>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</si>
  <si>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</si>
  <si>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</si>
  <si>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</si>
  <si>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</si>
  <si>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</si>
  <si>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</si>
  <si>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</si>
  <si>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</si>
  <si>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</si>
  <si>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</si>
  <si>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731244493</t>
  </si>
  <si>
    <t>Kotle ocelové teplovodní plynové závěsné kondenzační montáž kotlů kondenzačních ostatních typů o výkonu přes 20 do 28 kW</t>
  </si>
  <si>
    <t>soubor</t>
  </si>
  <si>
    <t>CS ÚRS 2023 01</t>
  </si>
  <si>
    <t>16</t>
  </si>
  <si>
    <t>-78783466</t>
  </si>
  <si>
    <t>Online PSC</t>
  </si>
  <si>
    <t>https://podminky.urs.cz/item/CS_URS_2023_01/731244493</t>
  </si>
  <si>
    <t>M</t>
  </si>
  <si>
    <t>484176921</t>
  </si>
  <si>
    <t>kotel plynový kondenzační závěsný ´Protherm´ typ ´Gepard Condens 18/25 MKV-A´ výkon 5,3 - 19,1 kW (vytápění) a až 25,2 kW (ohřev TV), s průtokovým ohřevem teplé vody; _x000D_
tlaková expanzní nádoba, pojistný ventil, elektronické čerpadlo, měřící, ovládací a bezpečnostní prvky, možnost E-bus ekvitermní regulace atd.</t>
  </si>
  <si>
    <t>kpl</t>
  </si>
  <si>
    <t>32</t>
  </si>
  <si>
    <t>-542338996</t>
  </si>
  <si>
    <t>3</t>
  </si>
  <si>
    <t>484176086</t>
  </si>
  <si>
    <t>Týdenní programovatelný prostorový regulátor Thermolink P/2 ´Protherm´</t>
  </si>
  <si>
    <t>-1972469636</t>
  </si>
  <si>
    <t>4</t>
  </si>
  <si>
    <t>731810302</t>
  </si>
  <si>
    <t>Nucené odtahy spalin od kondenzačních kotlů soustředným potrubím vedeným vodorovně ke komínové šachtě, průměru 80/125 mm</t>
  </si>
  <si>
    <t>-323847671</t>
  </si>
  <si>
    <t>https://podminky.urs.cz/item/CS_URS_2023_01/731810302</t>
  </si>
  <si>
    <t>5</t>
  </si>
  <si>
    <t>731810431</t>
  </si>
  <si>
    <t>Nucené odtahy spalin od kondenzačních kotlů odděleným potrubím (dvoutrubkový systém) vedeným svisle šikmou střechou odvod spalin, průměru 80 mm</t>
  </si>
  <si>
    <t>1324175720</t>
  </si>
  <si>
    <t>https://podminky.urs.cz/item/CS_URS_2023_01/731810431</t>
  </si>
  <si>
    <t>6</t>
  </si>
  <si>
    <t>731810441</t>
  </si>
  <si>
    <t>Nucené odtahy spalin od kondenzačních kotlů prodloužení odděleného potrubí, průměru 80 mm</t>
  </si>
  <si>
    <t>m</t>
  </si>
  <si>
    <t>-825632607</t>
  </si>
  <si>
    <t>https://podminky.urs.cz/item/CS_URS_2023_01/731810441</t>
  </si>
  <si>
    <t>7</t>
  </si>
  <si>
    <t>998731202</t>
  </si>
  <si>
    <t>Přesun hmot pro kotelny stanovený procentní sazbou (%) z ceny vodorovná dopravní vzdálenost do 50 m v objektech výšky přes 6 do 12 m</t>
  </si>
  <si>
    <t>%</t>
  </si>
  <si>
    <t>385920207</t>
  </si>
  <si>
    <t>https://podminky.urs.cz/item/CS_URS_2023_01/998731202</t>
  </si>
  <si>
    <t>733</t>
  </si>
  <si>
    <t>Ústřední vytápění - rozvodné potrubí</t>
  </si>
  <si>
    <t>8</t>
  </si>
  <si>
    <t>733222102</t>
  </si>
  <si>
    <t>Potrubí z trubek měděných polotvrdých spojovaných měkkým pájením D 15/1</t>
  </si>
  <si>
    <t>-1773969393</t>
  </si>
  <si>
    <t>https://podminky.urs.cz/item/CS_URS_2023_01/733222102</t>
  </si>
  <si>
    <t>9</t>
  </si>
  <si>
    <t>733222103</t>
  </si>
  <si>
    <t>Potrubí z trubek měděných polotvrdých spojovaných měkkým pájením Ø 18/1</t>
  </si>
  <si>
    <t>985133230</t>
  </si>
  <si>
    <t>https://podminky.urs.cz/item/CS_URS_2023_01/733222103</t>
  </si>
  <si>
    <t>10</t>
  </si>
  <si>
    <t>733222104</t>
  </si>
  <si>
    <t>Potrubí z trubek měděných polotvrdých spojovaných měkkým pájením Ø 22/1</t>
  </si>
  <si>
    <t>-296069039</t>
  </si>
  <si>
    <t>https://podminky.urs.cz/item/CS_URS_2023_01/733222104</t>
  </si>
  <si>
    <t>11</t>
  </si>
  <si>
    <t>551273230</t>
  </si>
  <si>
    <t>svorkové šroubení Heimeier pr.15 mm/G 3/4, č. 3831-15.351</t>
  </si>
  <si>
    <t>kus</t>
  </si>
  <si>
    <t>1314680697</t>
  </si>
  <si>
    <t>12</t>
  </si>
  <si>
    <t>551273231</t>
  </si>
  <si>
    <t>opěrné pouzdro ke svorkovému šroubení Heimeier pr.15 mm, č. 1300-15.170</t>
  </si>
  <si>
    <t>-358584141</t>
  </si>
  <si>
    <t>13</t>
  </si>
  <si>
    <t>196323617</t>
  </si>
  <si>
    <t>Pájka pro měkké pájení L-SnAg 5</t>
  </si>
  <si>
    <t>-1948688879</t>
  </si>
  <si>
    <t>14</t>
  </si>
  <si>
    <t>196323618</t>
  </si>
  <si>
    <t>Pasta pro měkké pájení P 4943 SUP</t>
  </si>
  <si>
    <t>-1607279741</t>
  </si>
  <si>
    <t>733224204</t>
  </si>
  <si>
    <t>Potrubí z trubek měděných Příplatek k cenám za potrubí vedené v kotelnách a strojovnách Ø 22/1,5</t>
  </si>
  <si>
    <t>-961158937</t>
  </si>
  <si>
    <t>https://podminky.urs.cz/item/CS_URS_2023_01/733224204</t>
  </si>
  <si>
    <t>733224222</t>
  </si>
  <si>
    <t>Potrubí z trubek měděných Příplatek k cenám za zhotovení přípojky z trubek měděných D 15/1</t>
  </si>
  <si>
    <t>-1292671105</t>
  </si>
  <si>
    <t>https://podminky.urs.cz/item/CS_URS_2023_01/733224222</t>
  </si>
  <si>
    <t>17</t>
  </si>
  <si>
    <t>733224224</t>
  </si>
  <si>
    <t>Potrubí z trubek měděných Příplatek k cenám za zhotovení přípojky z trubek měděných Ø 22/1</t>
  </si>
  <si>
    <t>1186984748</t>
  </si>
  <si>
    <t>https://podminky.urs.cz/item/CS_URS_2023_01/733224224</t>
  </si>
  <si>
    <t>18</t>
  </si>
  <si>
    <t>733291101</t>
  </si>
  <si>
    <t>Tlaková zkouška potrubí měděné do průměru 35</t>
  </si>
  <si>
    <t>1470767594</t>
  </si>
  <si>
    <t>https://podminky.urs.cz/item/CS_URS_2023_01/733291101</t>
  </si>
  <si>
    <t>19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</si>
  <si>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</si>
  <si>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</si>
  <si>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905276918</t>
  </si>
  <si>
    <t>https://podminky.urs.cz/item/CS_URS_2023_01/733811231</t>
  </si>
  <si>
    <t>20</t>
  </si>
  <si>
    <t>998733202</t>
  </si>
  <si>
    <t>Přesun hmot pro rozvody potrubí stanovený procentní sazbou z ceny vodorovná dopravní vzdálenost do 50 m v objektech výšky přes 6 do 12 m</t>
  </si>
  <si>
    <t>165035461</t>
  </si>
  <si>
    <t>https://podminky.urs.cz/item/CS_URS_2023_01/998733202</t>
  </si>
  <si>
    <t>734</t>
  </si>
  <si>
    <t>Ústřední vytápění - armatury</t>
  </si>
  <si>
    <t>734209113</t>
  </si>
  <si>
    <t>Montáž závitových armatur se 2 závity G 1/2 (DN 15)</t>
  </si>
  <si>
    <t>-241985348</t>
  </si>
  <si>
    <t>https://podminky.urs.cz/item/CS_URS_2023_01/734209113</t>
  </si>
  <si>
    <t>22</t>
  </si>
  <si>
    <t>551281220</t>
  </si>
  <si>
    <t>Radiátorová armatura pro žebřík ´HM´ (přímá), dvoutr. včetně termohlavice, č. Z-D040 bílá</t>
  </si>
  <si>
    <t>1370880471</t>
  </si>
  <si>
    <t>23</t>
  </si>
  <si>
    <t>551281000</t>
  </si>
  <si>
    <t>Krytka na HM č. Z-D027 bílá</t>
  </si>
  <si>
    <t>321209878</t>
  </si>
  <si>
    <t>24</t>
  </si>
  <si>
    <t>734211127</t>
  </si>
  <si>
    <t>Ventily odvzdušňovací závitové automatické se zpětnou klapkou PN 14 do 120°C G 1/2</t>
  </si>
  <si>
    <t>57232128</t>
  </si>
  <si>
    <t>https://podminky.urs.cz/item/CS_URS_2023_01/734211127</t>
  </si>
  <si>
    <t>25</t>
  </si>
  <si>
    <t>734221682</t>
  </si>
  <si>
    <t>Ventily regulační závitové hlavice termostatické, pro ovládání ventilů PN 10 do 110°C kapalinové otopných těles VK - ´Heimeier´ typ DX bílá 6700-00.500</t>
  </si>
  <si>
    <t>986130354</t>
  </si>
  <si>
    <t>https://podminky.urs.cz/item/CS_URS_2023_01/734221682</t>
  </si>
  <si>
    <t>26</t>
  </si>
  <si>
    <t>734221686</t>
  </si>
  <si>
    <t>Ruční hlavice otopných těles VK ´Heimeier´ 2001-00.325</t>
  </si>
  <si>
    <t>2016645654</t>
  </si>
  <si>
    <t>https://podminky.urs.cz/item/CS_URS_2023_01/734221686</t>
  </si>
  <si>
    <t>27</t>
  </si>
  <si>
    <t>734261407</t>
  </si>
  <si>
    <t>Šroubení připojovací armatury radiátorů VK PN 10 do 110°C, regulační uzavíratelné přímé Rp 1/2/G 3/4 ´Heimeier´ 0530-50.000</t>
  </si>
  <si>
    <t>-1580607934</t>
  </si>
  <si>
    <t>https://podminky.urs.cz/item/CS_URS_2023_01/734261407</t>
  </si>
  <si>
    <t>28</t>
  </si>
  <si>
    <t>551283940</t>
  </si>
  <si>
    <t>Krytka na šroubení pro VK ´Heimeier´ 3850-50.553 bílá</t>
  </si>
  <si>
    <t>-1616609771</t>
  </si>
  <si>
    <t>29</t>
  </si>
  <si>
    <t>734291123</t>
  </si>
  <si>
    <t>Ostatní armatury kohouty plnicí a vypouštěcí PN 10 do 110 st.C G 1/2</t>
  </si>
  <si>
    <t>974401703</t>
  </si>
  <si>
    <t>https://podminky.urs.cz/item/CS_URS_2023_01/734291123</t>
  </si>
  <si>
    <t>30</t>
  </si>
  <si>
    <t>734291273</t>
  </si>
  <si>
    <t>Ostatní armatury filtry závitové PN 30 do 110°C přímé s vnitřními závity a integrovaným magnetem G 3/4</t>
  </si>
  <si>
    <t>-1132660456</t>
  </si>
  <si>
    <t>https://podminky.urs.cz/item/CS_URS_2023_01/734291273</t>
  </si>
  <si>
    <t>31</t>
  </si>
  <si>
    <t>734292714</t>
  </si>
  <si>
    <t>Ostatní armatury kulové kohouty PN 42 do 185 st.C přímé vnitřní závit G 3/4</t>
  </si>
  <si>
    <t>1292729694</t>
  </si>
  <si>
    <t>https://podminky.urs.cz/item/CS_URS_2023_01/734292714</t>
  </si>
  <si>
    <t>998734202</t>
  </si>
  <si>
    <t>Přesun hmot pro armatury stanovený procentní sazbou (%) z ceny vodorovná dopravní vzdálenost do 50 m v objektech výšky přes 6 do 12 m</t>
  </si>
  <si>
    <t>1711426387</t>
  </si>
  <si>
    <t>https://podminky.urs.cz/item/CS_URS_2023_01/998734202</t>
  </si>
  <si>
    <t>735</t>
  </si>
  <si>
    <t>Ústřední vytápění - otopná tělesa</t>
  </si>
  <si>
    <t>33</t>
  </si>
  <si>
    <t>735000912</t>
  </si>
  <si>
    <t>Regulace otopného systému při opravách vyregulování dvojregulačních ventilů a kohoutů s termostatickým ovládáním</t>
  </si>
  <si>
    <t>1856094226</t>
  </si>
  <si>
    <t>https://podminky.urs.cz/item/CS_URS_2023_01/735000912</t>
  </si>
  <si>
    <t>34</t>
  </si>
  <si>
    <t>735152251</t>
  </si>
  <si>
    <t>Otopná tělesa panelová VK jednodesková PN 1,0 MPa, T do 110°C s jednou přídavnou přestupní plochou výšky tělesa 500 mm stavební délky / výkonu 400 mm / 343 W (11VK/5040-6)</t>
  </si>
  <si>
    <t>-505397988</t>
  </si>
  <si>
    <t>https://podminky.urs.cz/item/CS_URS_2023_01/735152251</t>
  </si>
  <si>
    <t>35</t>
  </si>
  <si>
    <t>735152460</t>
  </si>
  <si>
    <t>Otopná tělesa panelová VK dvoudesková PN 1,0 MPa, T do 110°C s jednou přídavnou přestupní plochou výšky tělesa 500 mm stavební délky / výkonu 1400 mm / 1564 W (21VK/5140-6)</t>
  </si>
  <si>
    <t>-952470697</t>
  </si>
  <si>
    <t>https://podminky.urs.cz/item/CS_URS_2023_01/735152460</t>
  </si>
  <si>
    <t>36</t>
  </si>
  <si>
    <t>735152560</t>
  </si>
  <si>
    <t>Otopná tělesa panelová VK dvoudesková PN 1,0 MPa, T do 110°C se dvěma přídavnými přestupními plochami výšky tělesa 500 mm stavební délky / výkonu 1400 mm / 2033 W (22VK/5140-6)</t>
  </si>
  <si>
    <t>-1067382322</t>
  </si>
  <si>
    <t>https://podminky.urs.cz/item/CS_URS_2023_01/735152560</t>
  </si>
  <si>
    <t>37</t>
  </si>
  <si>
    <t>735164522</t>
  </si>
  <si>
    <t>Otopná tělesa trubková montáž těles na stěnu výšky tělesa přes 1340 mm</t>
  </si>
  <si>
    <t>-1589872325</t>
  </si>
  <si>
    <t>https://podminky.urs.cz/item/CS_URS_2023_01/735164522</t>
  </si>
  <si>
    <t>38</t>
  </si>
  <si>
    <t>541530259</t>
  </si>
  <si>
    <t>těleso trubkové Koralux Linear Max - M 1820x750 mm (KLMM ´Korado´)</t>
  </si>
  <si>
    <t>1204839743</t>
  </si>
  <si>
    <t>39</t>
  </si>
  <si>
    <t>541530263</t>
  </si>
  <si>
    <t>el. topné těleso EL.07 s integrovaným regulátorem teploty bílé Z-KT7R-1200, 1200 W pro KLMM 1820 x 750</t>
  </si>
  <si>
    <t>1745346508</t>
  </si>
  <si>
    <t>40</t>
  </si>
  <si>
    <t>735191905</t>
  </si>
  <si>
    <t>Ostatní opravy otopných těles odvzdušnění tělesa</t>
  </si>
  <si>
    <t>-1079735499</t>
  </si>
  <si>
    <t>https://podminky.urs.cz/item/CS_URS_2023_01/735191905</t>
  </si>
  <si>
    <t>41</t>
  </si>
  <si>
    <t>998735202</t>
  </si>
  <si>
    <t>Přesun hmot pro otopná tělesa stanovený procentní sazbou (%) z ceny vodorovná dopravní vzdálenost do 50 m v objektech výšky přes 6 do 12 m</t>
  </si>
  <si>
    <t>-247739540</t>
  </si>
  <si>
    <t>https://podminky.urs.cz/item/CS_URS_2023_01/998735202</t>
  </si>
  <si>
    <t>783</t>
  </si>
  <si>
    <t>Dokončovací práce - nátěry</t>
  </si>
  <si>
    <t>42</t>
  </si>
  <si>
    <t>783624551</t>
  </si>
  <si>
    <t>Základní nátěr armatur a kovových potrubí jednonásobný potrubí do DN 50 mm akrylátový</t>
  </si>
  <si>
    <t>-1861684791</t>
  </si>
  <si>
    <t>https://podminky.urs.cz/item/CS_URS_2023_01/783624551</t>
  </si>
  <si>
    <t>43</t>
  </si>
  <si>
    <t>783627601</t>
  </si>
  <si>
    <t>Krycí nátěr (email) armatur a kovových potrubí potrubí do DN 50 mm jednonásobný akrylátový</t>
  </si>
  <si>
    <t>226370312</t>
  </si>
  <si>
    <t>https://podminky.urs.cz/item/CS_URS_2023_01/783627601</t>
  </si>
  <si>
    <t>HZS</t>
  </si>
  <si>
    <t>Hodinové zúčtovací sazby</t>
  </si>
  <si>
    <t>44</t>
  </si>
  <si>
    <t>HZS2212</t>
  </si>
  <si>
    <t>Hodinová zúčtovací sazba instalatér odborný - topná zkouška</t>
  </si>
  <si>
    <t>hod</t>
  </si>
  <si>
    <t>512</t>
  </si>
  <si>
    <t>-1040354233</t>
  </si>
  <si>
    <t>https://podminky.urs.cz/item/CS_URS_2023_01/HZS2212</t>
  </si>
  <si>
    <t>45</t>
  </si>
  <si>
    <t>HZS2221</t>
  </si>
  <si>
    <t>Hodinová zúčtovací sazba elektrikář - propojení termostatu s kotlem, kabely</t>
  </si>
  <si>
    <t>1852278535</t>
  </si>
  <si>
    <t>https://podminky.urs.cz/item/CS_URS_2023_01/HZS2221</t>
  </si>
  <si>
    <t>46</t>
  </si>
  <si>
    <t>HZS2222</t>
  </si>
  <si>
    <t>Hodinová zúčtovací sazba elektrikář odborný - uvedení kotle do provozu</t>
  </si>
  <si>
    <t>397295898</t>
  </si>
  <si>
    <t>https://podminky.urs.cz/item/CS_URS_2023_01/HZS2222</t>
  </si>
  <si>
    <t>47</t>
  </si>
  <si>
    <t>HZS2491</t>
  </si>
  <si>
    <t>Hodinová zúčtovací sazba dělník zednických výpomocí - prostupy stěnami (1x 50 cm, 4x 10 cm, vyspravení, začištění; úprava zaústění odkouření do stáv. komína</t>
  </si>
  <si>
    <t>-1475382731</t>
  </si>
  <si>
    <t>https://podminky.urs.cz/item/CS_URS_2023_01/HZS2491</t>
  </si>
  <si>
    <t>23907PL - Vnitřní plynovod</t>
  </si>
  <si>
    <t>HSV - Práce a dodávky HSV</t>
  </si>
  <si>
    <t xml:space="preserve">    997 - Přesun sutě</t>
  </si>
  <si>
    <t xml:space="preserve">    723 - Zdravotechnika - vnitřní plynovod</t>
  </si>
  <si>
    <t xml:space="preserve">    725 - Zdravotechnika - zařizovací předměty</t>
  </si>
  <si>
    <t>HSV</t>
  </si>
  <si>
    <t>Práce a dodávky HSV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</si>
  <si>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</si>
  <si>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</si>
  <si>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</si>
  <si>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</si>
  <si>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t</t>
  </si>
  <si>
    <t>-1634220590</t>
  </si>
  <si>
    <t>https://podminky.urs.cz/item/CS_URS_2023_01/997013151</t>
  </si>
  <si>
    <t>997013501</t>
  </si>
  <si>
    <t>Odvoz suti a vybouraných hmot na skládku nebo meziskládku se složením, na vzdálenost do 1 km</t>
  </si>
  <si>
    <t>-2014936850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</si>
  <si>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</si>
  <si>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</si>
  <si>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</si>
  <si>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-1381761681</t>
  </si>
  <si>
    <t>https://podminky.urs.cz/item/CS_URS_2023_01/997013509</t>
  </si>
  <si>
    <t>VV</t>
  </si>
  <si>
    <t>0,144*10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</si>
  <si>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</si>
  <si>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</si>
  <si>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-101820980</t>
  </si>
  <si>
    <t>https://podminky.urs.cz/item/CS_URS_2023_01/997013631</t>
  </si>
  <si>
    <t>723</t>
  </si>
  <si>
    <t>Zdravotechnika - vnitřní plynovod</t>
  </si>
  <si>
    <t>722220861</t>
  </si>
  <si>
    <t>Demontáž armatur závitových se dvěma závity do G 3/4</t>
  </si>
  <si>
    <t>-1892146217</t>
  </si>
  <si>
    <t>https://podminky.urs.cz/item/CS_URS_2023_01/722220861</t>
  </si>
  <si>
    <t>733290801</t>
  </si>
  <si>
    <t>Demontáž potrubí z trubek měděných Ø do 35/1,5</t>
  </si>
  <si>
    <t>1212118283</t>
  </si>
  <si>
    <t>https://podminky.urs.cz/item/CS_URS_2023_01/733290801</t>
  </si>
  <si>
    <t>733291903</t>
  </si>
  <si>
    <t>Opravy rozvodů potrubí z trubek měděných propojení potrubí Ø 18/1</t>
  </si>
  <si>
    <t>1699983962</t>
  </si>
  <si>
    <t>https://podminky.urs.cz/item/CS_URS_2023_01/733291903</t>
  </si>
  <si>
    <t>733291904</t>
  </si>
  <si>
    <t>Opravy rozvodů potrubí z trubek měděných propojení potrubí Ø 22/1,5</t>
  </si>
  <si>
    <t>-1026185830</t>
  </si>
  <si>
    <t>https://podminky.urs.cz/item/CS_URS_2023_01/733291904</t>
  </si>
  <si>
    <t>733292904</t>
  </si>
  <si>
    <t>Opravy rozvodů potrubí z trubek měděných zaslepení potrubí Ø 22/1,5</t>
  </si>
  <si>
    <t>652552509</t>
  </si>
  <si>
    <t>https://podminky.urs.cz/item/CS_URS_2023_01/733292904</t>
  </si>
  <si>
    <t>723181012</t>
  </si>
  <si>
    <t>Potrubí z měděných trubek polotvrdých, spojovaných lisováním Ø 18/1</t>
  </si>
  <si>
    <t>-1344293458</t>
  </si>
  <si>
    <t>https://podminky.urs.cz/item/CS_URS_2023_01/723181012</t>
  </si>
  <si>
    <t>723181013</t>
  </si>
  <si>
    <t>Potrubí měděné polotvrdé spojované lisováním pr. 22 mm</t>
  </si>
  <si>
    <t>CS ÚRS 2022 01</t>
  </si>
  <si>
    <t>128325626</t>
  </si>
  <si>
    <t>https://podminky.urs.cz/item/CS_URS_2022_01/723181013</t>
  </si>
  <si>
    <t>723190251</t>
  </si>
  <si>
    <t>Přípojky plynovodní ke strojům a zařízením z trubek vyvedení a upevnění plynovodních výpustek na potrubí DN 15</t>
  </si>
  <si>
    <t>-605138062</t>
  </si>
  <si>
    <t>https://podminky.urs.cz/item/CS_URS_2023_01/723190251</t>
  </si>
  <si>
    <t>723190252</t>
  </si>
  <si>
    <t>Přípojky plynovodní ke strojům a zařízením z trubek vyvedení a upevnění plynovodních výpustek na potrubí DN 20</t>
  </si>
  <si>
    <t>-1923420883</t>
  </si>
  <si>
    <t>https://podminky.urs.cz/item/CS_URS_2023_01/723190252</t>
  </si>
  <si>
    <t>723190907</t>
  </si>
  <si>
    <t>Odvzdušnění+napuštění plynovodního potrubí</t>
  </si>
  <si>
    <t>-154644084</t>
  </si>
  <si>
    <t>https://podminky.urs.cz/item/CS_URS_2023_01/723190907</t>
  </si>
  <si>
    <t>723190909</t>
  </si>
  <si>
    <t>Tlaková zkouška plynovodního potrubí</t>
  </si>
  <si>
    <t>1158608964</t>
  </si>
  <si>
    <t>https://podminky.urs.cz/item/CS_URS_2023_01/723190909</t>
  </si>
  <si>
    <t>723230102</t>
  </si>
  <si>
    <t>Armatury se dvěma závity s protipožární armaturou PN 5 kulové uzávěry přímé závity vnitřní G 1/2" FF</t>
  </si>
  <si>
    <t>-2057149071</t>
  </si>
  <si>
    <t>https://podminky.urs.cz/item/CS_URS_2023_01/723230102</t>
  </si>
  <si>
    <t>723230103</t>
  </si>
  <si>
    <t>Armatury se dvěma závity s protipožární armaturou PN 5 kulové uzávěry přímé závity vnitřní G 3/4 FF</t>
  </si>
  <si>
    <t>-1441397911</t>
  </si>
  <si>
    <t>https://podminky.urs.cz/item/CS_URS_2023_01/723230103</t>
  </si>
  <si>
    <t>723230153</t>
  </si>
  <si>
    <t>Flexibilní hadice na plyn G 3/4 PN 1 délky 500 mm</t>
  </si>
  <si>
    <t>-132038074</t>
  </si>
  <si>
    <t>https://podminky.urs.cz/item/CS_URS_2023_01/723230153</t>
  </si>
  <si>
    <t>723230154</t>
  </si>
  <si>
    <t>Flexibilní hadice na plyn G 1/2 PN 1 délky 1000 mm</t>
  </si>
  <si>
    <t>610051645</t>
  </si>
  <si>
    <t>https://podminky.urs.cz/item/CS_URS_2023_01/723230154</t>
  </si>
  <si>
    <t>998723202</t>
  </si>
  <si>
    <t>Přesun hmot pro vnitřní plynovod stanovený procentní sazbou (%) z ceny vodorovná dopravní vzdálenost do 50 m v objektech výšky přes 6 do 12 m</t>
  </si>
  <si>
    <t>1592789210</t>
  </si>
  <si>
    <t>https://podminky.urs.cz/item/CS_URS_2023_01/998723202</t>
  </si>
  <si>
    <t>725</t>
  </si>
  <si>
    <t>Zdravotechnika - zařizovací předměty</t>
  </si>
  <si>
    <t>725610810</t>
  </si>
  <si>
    <t>Demontáž plynových sporáků normálních nebo kombinovaných</t>
  </si>
  <si>
    <t>1311198052</t>
  </si>
  <si>
    <t>https://podminky.urs.cz/item/CS_URS_2023_01/725610810</t>
  </si>
  <si>
    <t>725650805</t>
  </si>
  <si>
    <t>Demontáž plynových otopných těles podokenních nebo bezpečnostních pro garáže</t>
  </si>
  <si>
    <t>893806696</t>
  </si>
  <si>
    <t>https://podminky.urs.cz/item/CS_URS_2023_01/725650805</t>
  </si>
  <si>
    <t>725530831</t>
  </si>
  <si>
    <t>Demontáž plynových ohřívačů vody průtokových</t>
  </si>
  <si>
    <t>1731837760</t>
  </si>
  <si>
    <t>https://podminky.urs.cz/item/CS_URS_2023_01/725530831</t>
  </si>
  <si>
    <t>725619101</t>
  </si>
  <si>
    <t>Plynové sporáky a vařidlové desky bez regulátoru tlaku montáž sporáků na zemní plyn</t>
  </si>
  <si>
    <t>-1828426429</t>
  </si>
  <si>
    <t>https://podminky.urs.cz/item/CS_URS_2023_01/725619101</t>
  </si>
  <si>
    <t>54111971</t>
  </si>
  <si>
    <t>sporák plynový s horkovzdušnou elektrickou troubou ´Romo RCG5010EX´ šířka 50 cm</t>
  </si>
  <si>
    <t>-751173484</t>
  </si>
  <si>
    <t>1765661040</t>
  </si>
  <si>
    <t>119114351</t>
  </si>
  <si>
    <t>Hodinové zúčtovací sazby profesí PSV provádění stavebních instalací instalatér odborný - revize plynovodu</t>
  </si>
  <si>
    <t>-1288814171</t>
  </si>
  <si>
    <t>HZS2232</t>
  </si>
  <si>
    <t>Hodinové zúčtovací sazby profesí PSV provádění stavebních instalací elektrikář odborný - uzemnění plynovodu</t>
  </si>
  <si>
    <t>1227482827</t>
  </si>
  <si>
    <t>https://podminky.urs.cz/item/CS_URS_2023_01/HZS2232</t>
  </si>
  <si>
    <t>Hodinové zúčtovací sazby profesí PSV zednické výpomoci a pomocné práce PSV dělník zednických výpomocí - dmtž odkouření od topidla a průtokového ohřívače - zazdívky, vyspravení, začištění; 2x větrací mřížka pr. 100 mm do sádrokartonu</t>
  </si>
  <si>
    <t>-98352649</t>
  </si>
  <si>
    <t>23907ZT - Zdravotní technika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</si>
  <si>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</si>
  <si>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</si>
  <si>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</si>
  <si>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-283841590</t>
  </si>
  <si>
    <t>-872424777</t>
  </si>
  <si>
    <t>1939418680</t>
  </si>
  <si>
    <t>0,111*10 'Přepočtené koeficientem množství</t>
  </si>
  <si>
    <t>1723258581</t>
  </si>
  <si>
    <t>721</t>
  </si>
  <si>
    <t>Zdravotechnika - vnitřní kanalizace</t>
  </si>
  <si>
    <t>721100902</t>
  </si>
  <si>
    <t>Opravy potrubí hrdlového přetěsnění hrdla odpadního potrubí do DN 100</t>
  </si>
  <si>
    <t>779122648</t>
  </si>
  <si>
    <t>https://podminky.urs.cz/item/CS_URS_2023_01/721100902</t>
  </si>
  <si>
    <t>721170974</t>
  </si>
  <si>
    <t>Opravy odpadního potrubí plastového krácení trub DN 110</t>
  </si>
  <si>
    <t>-348513724</t>
  </si>
  <si>
    <t>https://podminky.urs.cz/item/CS_URS_2023_01/721170974</t>
  </si>
  <si>
    <t>721171803</t>
  </si>
  <si>
    <t>Demontáž potrubí z novodurových trub odpadních nebo připojovacích do D 75</t>
  </si>
  <si>
    <t>-302973853</t>
  </si>
  <si>
    <t>https://podminky.urs.cz/item/CS_URS_2023_01/721171803</t>
  </si>
  <si>
    <t>721171808</t>
  </si>
  <si>
    <t>Demontáž potrubí z novodurových trub odpadních nebo připojovacích přes 75 do D 114</t>
  </si>
  <si>
    <t>-382467646</t>
  </si>
  <si>
    <t>https://podminky.urs.cz/item/CS_URS_2023_01/721171808</t>
  </si>
  <si>
    <t>721171905</t>
  </si>
  <si>
    <t>Opravy odpadního potrubí plastového vsazení odbočky do potrubí DN 110</t>
  </si>
  <si>
    <t>-1462277224</t>
  </si>
  <si>
    <t>https://podminky.urs.cz/item/CS_URS_2023_01/721171905</t>
  </si>
  <si>
    <t>721171915</t>
  </si>
  <si>
    <t>Opravy odpadního potrubí plastového propojení dosavadního potrubí DN 110</t>
  </si>
  <si>
    <t>1326522793</t>
  </si>
  <si>
    <t>https://podminky.urs.cz/item/CS_URS_2023_01/721171915</t>
  </si>
  <si>
    <t>721174005</t>
  </si>
  <si>
    <t>Potrubí z trub polypropylenových svodné (ležaté) DN 110</t>
  </si>
  <si>
    <t>699529464</t>
  </si>
  <si>
    <t>https://podminky.urs.cz/item/CS_URS_2023_01/721174005</t>
  </si>
  <si>
    <t>721174042</t>
  </si>
  <si>
    <t>Potrubí z plastových trub polypropylenové připojovací DN 40</t>
  </si>
  <si>
    <t>610872361</t>
  </si>
  <si>
    <t>https://podminky.urs.cz/item/CS_URS_2023_01/721174042</t>
  </si>
  <si>
    <t>721174043</t>
  </si>
  <si>
    <t>Potrubí z plastových trub polypropylenové připojovací DN 50</t>
  </si>
  <si>
    <t>1848783480</t>
  </si>
  <si>
    <t>https://podminky.urs.cz/item/CS_URS_2023_01/721174043</t>
  </si>
  <si>
    <t>721194104</t>
  </si>
  <si>
    <t>Vyměření přípojek na potrubí vyvedení a upevnění odpadních výpustek DN 40</t>
  </si>
  <si>
    <t>1717026489</t>
  </si>
  <si>
    <t>https://podminky.urs.cz/item/CS_URS_2023_01/721194104</t>
  </si>
  <si>
    <t>721194105</t>
  </si>
  <si>
    <t>Vyměření přípojek na potrubí vyvedení a upevnění odpadních výpustek DN 50</t>
  </si>
  <si>
    <t>-2020862887</t>
  </si>
  <si>
    <t>https://podminky.urs.cz/item/CS_URS_2023_01/721194105</t>
  </si>
  <si>
    <t>721194109</t>
  </si>
  <si>
    <t>Vyměření přípojek na potrubí vyvedení a upevnění odpadních výpustek DN 100</t>
  </si>
  <si>
    <t>-708629680</t>
  </si>
  <si>
    <t>https://podminky.urs.cz/item/CS_URS_2023_01/721194109</t>
  </si>
  <si>
    <t>721226513</t>
  </si>
  <si>
    <t>Zápachové uzávěrky podomítkové (Pe) s krycí deskou pro pračku a myčku DN 40/50 s přípojem vody a elektřiny</t>
  </si>
  <si>
    <t>-1327159413</t>
  </si>
  <si>
    <t>https://podminky.urs.cz/item/CS_URS_2023_01/721226513</t>
  </si>
  <si>
    <t>721290111</t>
  </si>
  <si>
    <t>Zkouška těsnosti kanalizace v objektech vodou do DN 125</t>
  </si>
  <si>
    <t>-1904255870</t>
  </si>
  <si>
    <t>https://podminky.urs.cz/item/CS_URS_2023_01/721290111</t>
  </si>
  <si>
    <t>998721202</t>
  </si>
  <si>
    <t>Přesun hmot pro vnitřní kanalizace stanovený procentní sazbou (%) z ceny vodorovná dopravní vzdálenost do 50 m v objektech výšky přes 6 do 12 m</t>
  </si>
  <si>
    <t>-1595177304</t>
  </si>
  <si>
    <t>https://podminky.urs.cz/item/CS_URS_2023_01/998721202</t>
  </si>
  <si>
    <t>722</t>
  </si>
  <si>
    <t>Zdravotechnika - vnitřní vodovod</t>
  </si>
  <si>
    <t>722130801</t>
  </si>
  <si>
    <t>Demontáž potrubí z ocelových trubek pozinkovaných závitových do DN 25</t>
  </si>
  <si>
    <t>864889474</t>
  </si>
  <si>
    <t>https://podminky.urs.cz/item/CS_URS_2023_01/722130801</t>
  </si>
  <si>
    <t>722160101</t>
  </si>
  <si>
    <t>Potrubí z měděných trubek měkkých, spojovaných měkkým pájením D do 12/1 (připojení stojánkových baterií a nádrží WC)</t>
  </si>
  <si>
    <t>-2038506385</t>
  </si>
  <si>
    <t>https://podminky.urs.cz/item/CS_URS_2023_01/722160101</t>
  </si>
  <si>
    <t>722170801</t>
  </si>
  <si>
    <t>Demontáž rozvodů vody z plastů do Ø 25 mm</t>
  </si>
  <si>
    <t>-1760337595</t>
  </si>
  <si>
    <t>https://podminky.urs.cz/item/CS_URS_2023_01/722170801</t>
  </si>
  <si>
    <t>722171933</t>
  </si>
  <si>
    <t>Výměna trubky, tvarovky, vsazení odbočky na rozvodech vody z plastů D přes 20 do 25 mm</t>
  </si>
  <si>
    <t>-1149931063</t>
  </si>
  <si>
    <t>https://podminky.urs.cz/item/CS_URS_2023_01/722171933</t>
  </si>
  <si>
    <t>722174002</t>
  </si>
  <si>
    <t>Potrubí z plastových trubek z polypropylenu (PPR) svařovaných polyfuzně PN 16 (SDR 7,4) D 20 x 2,8</t>
  </si>
  <si>
    <t>1921503631</t>
  </si>
  <si>
    <t>https://podminky.urs.cz/item/CS_URS_2023_01/722174002</t>
  </si>
  <si>
    <t>722174003</t>
  </si>
  <si>
    <t>Potrubí z plastových trubek z polypropylenu (PPR) svařovaných polyfuzně PN 16 (SDR 7,4) D 25 x 3,5</t>
  </si>
  <si>
    <t>1907762489</t>
  </si>
  <si>
    <t>https://podminky.urs.cz/item/CS_URS_2023_01/722174003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</si>
  <si>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</si>
  <si>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</si>
  <si>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-385254266</t>
  </si>
  <si>
    <t>https://podminky.urs.cz/item/CS_URS_2023_01/722181211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</si>
  <si>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</si>
  <si>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</si>
  <si>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1909015051</t>
  </si>
  <si>
    <t>https://podminky.urs.cz/item/CS_URS_2023_01/722181212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</si>
  <si>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</si>
  <si>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</si>
  <si>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-70655086</t>
  </si>
  <si>
    <t>https://podminky.urs.cz/item/CS_URS_2023_01/722181231</t>
  </si>
  <si>
    <t>722190401</t>
  </si>
  <si>
    <t>Zřízení přípojek na potrubí vyvedení a upevnění výpustek do DN 25</t>
  </si>
  <si>
    <t>-53984038</t>
  </si>
  <si>
    <t>https://podminky.urs.cz/item/CS_URS_2023_01/722190401</t>
  </si>
  <si>
    <t>722190901</t>
  </si>
  <si>
    <t>Opravy ostatní uzavření nebo otevření vodovodního potrubí při opravách včetně vypuštění a napuštění</t>
  </si>
  <si>
    <t>-730367719</t>
  </si>
  <si>
    <t>https://podminky.urs.cz/item/CS_URS_2023_01/722190901</t>
  </si>
  <si>
    <t>722220111</t>
  </si>
  <si>
    <t>Armatury s jedním závitem nástěnky pro výtokový ventil G 1/2</t>
  </si>
  <si>
    <t>-1225159070</t>
  </si>
  <si>
    <t>https://podminky.urs.cz/item/CS_URS_2023_01/722220111</t>
  </si>
  <si>
    <t>722232043</t>
  </si>
  <si>
    <t>Armatury se dvěma závity kulové kohouty PN 42 do 185 °C přímé vnitřní závit G 1/2"</t>
  </si>
  <si>
    <t>113285530</t>
  </si>
  <si>
    <t>https://podminky.urs.cz/item/CS_URS_2023_01/722232043</t>
  </si>
  <si>
    <t>722290226</t>
  </si>
  <si>
    <t>Zkoušky, proplach a desinfekce vodovodního potrubí zkoušky těsnosti vodovodního potrubí závitového do DN 50</t>
  </si>
  <si>
    <t>-903096508</t>
  </si>
  <si>
    <t>https://podminky.urs.cz/item/CS_URS_2023_01/722290226</t>
  </si>
  <si>
    <t>722290234</t>
  </si>
  <si>
    <t>Zkoušky, proplach a desinfekce vodovodního potrubí proplach a desinfekce vodovodního potrubí do DN 80</t>
  </si>
  <si>
    <t>480804543</t>
  </si>
  <si>
    <t>https://podminky.urs.cz/item/CS_URS_2023_01/722290234</t>
  </si>
  <si>
    <t>998722202</t>
  </si>
  <si>
    <t>Přesun hmot pro vnitřní vodovod stanovený procentní sazbou (%) z ceny vodorovná dopravní vzdálenost do 50 m v objektech výšky přes 6 do 12 m</t>
  </si>
  <si>
    <t>-1486999272</t>
  </si>
  <si>
    <t>https://podminky.urs.cz/item/CS_URS_2023_01/998722202</t>
  </si>
  <si>
    <t>725110814</t>
  </si>
  <si>
    <t>Demontáž klozetů kombi</t>
  </si>
  <si>
    <t>1628730849</t>
  </si>
  <si>
    <t>https://podminky.urs.cz/item/CS_URS_2023_01/725110814</t>
  </si>
  <si>
    <t>725112022</t>
  </si>
  <si>
    <t>Zařízení záchodů klozety keramické závěsné na nosné stěny s hlubokým splachováním odpad vodorovný</t>
  </si>
  <si>
    <t>25382138</t>
  </si>
  <si>
    <t>https://podminky.urs.cz/item/CS_URS_2023_01/725112022</t>
  </si>
  <si>
    <t>55167394</t>
  </si>
  <si>
    <t>sedátko klozetové duroplastové bílé antibakteriální</t>
  </si>
  <si>
    <t>527272978</t>
  </si>
  <si>
    <t>725211622</t>
  </si>
  <si>
    <t>Umyvadla keramická bez výtokových armatur se zápachovou uzávěrkou připevněná na stěnu šrouby bílá se sloupem 550 mm</t>
  </si>
  <si>
    <t>-1076465651</t>
  </si>
  <si>
    <t>https://podminky.urs.cz/item/CS_URS_2023_01/725211622</t>
  </si>
  <si>
    <t>725211701</t>
  </si>
  <si>
    <t>Umyvadla keramická bílá bez výtokových armatur připevněná na stěnu šrouby malá (umývátka) stěnová 400 mm</t>
  </si>
  <si>
    <t>-581811936</t>
  </si>
  <si>
    <t>https://podminky.urs.cz/item/CS_URS_2023_01/725211701</t>
  </si>
  <si>
    <t>725220842</t>
  </si>
  <si>
    <t>Demontáž van ocelových volně stojících</t>
  </si>
  <si>
    <t>262369018</t>
  </si>
  <si>
    <t>https://podminky.urs.cz/item/CS_URS_2023_01/725220842</t>
  </si>
  <si>
    <t>725222169</t>
  </si>
  <si>
    <t>Vany bez výtokových armatur akrylátové se zápachovou uzávěrkou tvarované 1800x800 mm</t>
  </si>
  <si>
    <t>2056782040</t>
  </si>
  <si>
    <t>https://podminky.urs.cz/item/CS_URS_2023_01/725222169</t>
  </si>
  <si>
    <t>725319111</t>
  </si>
  <si>
    <t>Dřezy bez výtokových armatur montáž dřezů ostatních typů</t>
  </si>
  <si>
    <t>1300980079</t>
  </si>
  <si>
    <t>https://podminky.urs.cz/item/CS_URS_2023_01/725319111</t>
  </si>
  <si>
    <t>725810811</t>
  </si>
  <si>
    <t>Demontáž výtokových ventilů nástěnných</t>
  </si>
  <si>
    <t>-333630556</t>
  </si>
  <si>
    <t>https://podminky.urs.cz/item/CS_URS_2023_01/725810811</t>
  </si>
  <si>
    <t>725813111</t>
  </si>
  <si>
    <t>Ventily rohové bez připojovací trubičky nebo flexi hadičky G 1/2</t>
  </si>
  <si>
    <t>262595166</t>
  </si>
  <si>
    <t>https://podminky.urs.cz/item/CS_URS_2023_01/725813111</t>
  </si>
  <si>
    <t>725813112</t>
  </si>
  <si>
    <t xml:space="preserve">Ventily rohové bez připojovací trubičky nebo flexi hadičky pračkové G 3/4 </t>
  </si>
  <si>
    <t>1473222259</t>
  </si>
  <si>
    <t>https://podminky.urs.cz/item/CS_URS_2023_01/725813112</t>
  </si>
  <si>
    <t>725819401</t>
  </si>
  <si>
    <t>Ventily montáž ventilů ostatních typů rohových s připojovací trubičkou G 1/2"</t>
  </si>
  <si>
    <t>-1843832568</t>
  </si>
  <si>
    <t>https://podminky.urs.cz/item/CS_URS_2023_01/725819401</t>
  </si>
  <si>
    <t>48</t>
  </si>
  <si>
    <t>725820801</t>
  </si>
  <si>
    <t>Demontáž baterií nástěnných do G 3/4</t>
  </si>
  <si>
    <t>-984197848</t>
  </si>
  <si>
    <t>https://podminky.urs.cz/item/CS_URS_2023_01/725820801</t>
  </si>
  <si>
    <t>49</t>
  </si>
  <si>
    <t>725821329</t>
  </si>
  <si>
    <t>Baterie dřezové stojánkové pákové s otáčivým ústím a délkou ramínka s vytahovací sprškou</t>
  </si>
  <si>
    <t>1744308483</t>
  </si>
  <si>
    <t>https://podminky.urs.cz/item/CS_URS_2023_01/725821329</t>
  </si>
  <si>
    <t>50</t>
  </si>
  <si>
    <t>725822611</t>
  </si>
  <si>
    <t>Baterie umyvadlové stojánkové pákové bez výpusti</t>
  </si>
  <si>
    <t>1453209991</t>
  </si>
  <si>
    <t>https://podminky.urs.cz/item/CS_URS_2023_01/725822611</t>
  </si>
  <si>
    <t>51</t>
  </si>
  <si>
    <t>725831332</t>
  </si>
  <si>
    <t>Baterie vanové stojánkové pákové s automatickým přepínačem</t>
  </si>
  <si>
    <t>-1252188398</t>
  </si>
  <si>
    <t>https://podminky.urs.cz/item/CS_URS_2023_01/725831332</t>
  </si>
  <si>
    <t>52</t>
  </si>
  <si>
    <t>725860811</t>
  </si>
  <si>
    <t>Demontáž zápachových uzávěrek pro zařizovací předměty jednoduchých</t>
  </si>
  <si>
    <t>1516216518</t>
  </si>
  <si>
    <t>https://podminky.urs.cz/item/CS_URS_2023_01/725860811</t>
  </si>
  <si>
    <t>53</t>
  </si>
  <si>
    <t>725861102</t>
  </si>
  <si>
    <t>Zápachové uzávěrky zařizovacích předmětů pro umyvadla DN 40</t>
  </si>
  <si>
    <t>332590465</t>
  </si>
  <si>
    <t>https://podminky.urs.cz/item/CS_URS_2023_01/725861102</t>
  </si>
  <si>
    <t>54</t>
  </si>
  <si>
    <t>725862103</t>
  </si>
  <si>
    <t>Zápachové uzávěrky zařizovacích předmětů pro dřezy DN 40/50</t>
  </si>
  <si>
    <t>-481132439</t>
  </si>
  <si>
    <t>https://podminky.urs.cz/item/CS_URS_2023_01/725862103</t>
  </si>
  <si>
    <t>55</t>
  </si>
  <si>
    <t>725869218</t>
  </si>
  <si>
    <t>Zápachové uzávěrky zařizovacích předmětů montáž zápachových uzávěrek dřezových dvoudílných U-sifonů</t>
  </si>
  <si>
    <t>1233792450</t>
  </si>
  <si>
    <t>https://podminky.urs.cz/item/CS_URS_2023_01/725869218</t>
  </si>
  <si>
    <t>56</t>
  </si>
  <si>
    <t>551618410</t>
  </si>
  <si>
    <t>vtok se zápachovou uzávěrkou DN 32</t>
  </si>
  <si>
    <t>284480228</t>
  </si>
  <si>
    <t>57</t>
  </si>
  <si>
    <t>725980123</t>
  </si>
  <si>
    <t>Dvířka 30/30</t>
  </si>
  <si>
    <t>1606395129</t>
  </si>
  <si>
    <t>https://podminky.urs.cz/item/CS_URS_2023_01/725980123</t>
  </si>
  <si>
    <t>58</t>
  </si>
  <si>
    <t>998725202</t>
  </si>
  <si>
    <t>Přesun hmot pro zařizovací předměty stanovený procentní sazbou (%) z ceny vodorovná dopravní vzdálenost do 50 m v objektech výšky přes 6 do 12 m</t>
  </si>
  <si>
    <t>1968281704</t>
  </si>
  <si>
    <t>https://podminky.urs.cz/item/CS_URS_2023_01/998725202</t>
  </si>
  <si>
    <t>726</t>
  </si>
  <si>
    <t>Zdravotechnika - předstěnové instalace</t>
  </si>
  <si>
    <t>59</t>
  </si>
  <si>
    <t>726131041</t>
  </si>
  <si>
    <t>Předstěnové instalační systémy do lehkých stěn s kovovou konstrukcí pro závěsné klozety ovládání zepředu, stavební výšky 1120 mm (součástí modulu ventil a redukované koleno 90° DN 80/100)</t>
  </si>
  <si>
    <t>-1700190221</t>
  </si>
  <si>
    <t>https://podminky.urs.cz/item/CS_URS_2023_01/726131041</t>
  </si>
  <si>
    <t>60</t>
  </si>
  <si>
    <t>998726212</t>
  </si>
  <si>
    <t>Přesun hmot pro instalační prefabrikáty stanovený procentní sazbou (%) z ceny vodorovná dopravní vzdálenost do 50 m v objektech výšky přes 6 do 12 m</t>
  </si>
  <si>
    <t>-1150140845</t>
  </si>
  <si>
    <t>https://podminky.urs.cz/item/CS_URS_2023_01/998726212</t>
  </si>
  <si>
    <t>61</t>
  </si>
  <si>
    <t>HZS profesí PSV zednické výpomoci a pomocné práce- drážky ve stěnách (voda cca 3 m, kanal. cca 3 m), vyspravení, začištění</t>
  </si>
  <si>
    <t>1958754260</t>
  </si>
  <si>
    <t>OM</t>
  </si>
  <si>
    <t>omítky</t>
  </si>
  <si>
    <t>170,612</t>
  </si>
  <si>
    <t>POL</t>
  </si>
  <si>
    <t>podlaha lamino</t>
  </si>
  <si>
    <t>50,7</t>
  </si>
  <si>
    <t>POD</t>
  </si>
  <si>
    <t>podlahy dlažba</t>
  </si>
  <si>
    <t>9,4</t>
  </si>
  <si>
    <t>OBKL</t>
  </si>
  <si>
    <t>obklady</t>
  </si>
  <si>
    <t>35,24</t>
  </si>
  <si>
    <t>MALST</t>
  </si>
  <si>
    <t>malby stěn</t>
  </si>
  <si>
    <t>151,172</t>
  </si>
  <si>
    <t>MALSTR</t>
  </si>
  <si>
    <t>malba stropů</t>
  </si>
  <si>
    <t>60,1</t>
  </si>
  <si>
    <t>23907ST - Stavební část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</si>
  <si>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</si>
  <si>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</si>
  <si>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</si>
  <si>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</si>
  <si>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</si>
  <si>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</si>
  <si>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</si>
  <si>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</si>
  <si>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</si>
  <si>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</si>
  <si>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</si>
  <si>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</si>
  <si>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</si>
  <si>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Svislé a kompletní konstrukce</t>
  </si>
  <si>
    <t>310238211</t>
  </si>
  <si>
    <t>Zazdívka otvorů ve zdivu nadzákladovém cihlami pálenými plochy přes 0,25 m2 do 1 m2 na maltu vápenocementovou</t>
  </si>
  <si>
    <t>m3</t>
  </si>
  <si>
    <t>CS ÚRS 2023 02</t>
  </si>
  <si>
    <t>579736913</t>
  </si>
  <si>
    <t>https://podminky.urs.cz/item/CS_URS_2023_02/310238211</t>
  </si>
  <si>
    <t>0,2*0,2*0,25*2</t>
  </si>
  <si>
    <t>317944323</t>
  </si>
  <si>
    <t>Válcované nosníky dodatečně osazované do připravených otvorů bez zazdění hlav č. 14 až 22</t>
  </si>
  <si>
    <t>2059194657</t>
  </si>
  <si>
    <t>https://podminky.urs.cz/item/CS_URS_2023_02/317944323</t>
  </si>
  <si>
    <t>5,45*2*0,02</t>
  </si>
  <si>
    <t>342241161</t>
  </si>
  <si>
    <t>Příčky nebo přizdívky jednoduché z cihel nebo příčkovek pálených na maltu MVC nebo MC plných P7,5 až P15 dl. 290 mm (290x140x65 mm), tl. o tl. 65 mm</t>
  </si>
  <si>
    <t>m2</t>
  </si>
  <si>
    <t>-62128490</t>
  </si>
  <si>
    <t>https://podminky.urs.cz/item/CS_URS_2023_01/342241161</t>
  </si>
  <si>
    <t>2,75*1,8</t>
  </si>
  <si>
    <t>346244353</t>
  </si>
  <si>
    <t>Obezdívka koupelnových van ploch rovných z přesných pórobetonových tvárnic, na tenké maltové lože, tl. 75 mm</t>
  </si>
  <si>
    <t>-1484085502</t>
  </si>
  <si>
    <t>https://podminky.urs.cz/item/CS_URS_2023_02/346244353</t>
  </si>
  <si>
    <t>(1,8*2+0,8*2)*0,6</t>
  </si>
  <si>
    <t>Úpravy povrchů, podlahy a osazování výplní</t>
  </si>
  <si>
    <t>612131121</t>
  </si>
  <si>
    <t>Podkladní a spojovací vrstva vnitřních omítaných ploch penetrace disperzní nanášená ručně stěn</t>
  </si>
  <si>
    <t>34234681</t>
  </si>
  <si>
    <t>https://podminky.urs.cz/item/CS_URS_2023_02/612131121</t>
  </si>
  <si>
    <t>612311131</t>
  </si>
  <si>
    <t>Potažení vnitřních ploch vápenným štukem tloušťky do 3 mm svislých konstrukcí stěn</t>
  </si>
  <si>
    <t>-1976929976</t>
  </si>
  <si>
    <t>https://podminky.urs.cz/item/CS_URS_2023_02/612311131</t>
  </si>
  <si>
    <t>612325412</t>
  </si>
  <si>
    <t>Oprava vápenocementové omítky vnitřních ploch hladké, tloušťky do 20 mm stěn, v rozsahu opravované plochy přes 10 do 30%</t>
  </si>
  <si>
    <t>1813461553</t>
  </si>
  <si>
    <t>https://podminky.urs.cz/item/CS_URS_2023_02/612325412</t>
  </si>
  <si>
    <t>619991011</t>
  </si>
  <si>
    <t>Zakrytí vnitřních ploch před znečištěním včetně pozdějšího odkrytí konstrukcí a prvků obalením fólií a přelepením páskou</t>
  </si>
  <si>
    <t>1808353808</t>
  </si>
  <si>
    <t>https://podminky.urs.cz/item/CS_URS_2023_02/619991011</t>
  </si>
  <si>
    <t>1,75*1,75*3</t>
  </si>
  <si>
    <t>0,6*0,9</t>
  </si>
  <si>
    <t>0,6*0,45</t>
  </si>
  <si>
    <t>Součet</t>
  </si>
  <si>
    <t>642944121</t>
  </si>
  <si>
    <t>Osazení ocelových dveřních zárubní lisovaných nebo z úhelníků dodatečně s vybetonováním prahu, plochy do 2,5 m2</t>
  </si>
  <si>
    <t>2135732608</t>
  </si>
  <si>
    <t>https://podminky.urs.cz/item/CS_URS_2023_02/642944121</t>
  </si>
  <si>
    <t>55331568</t>
  </si>
  <si>
    <t>zárubeň jednokřídlá ocelová pro zdění s protipožární úpravou tl stěny 160-200mm rozměru 900/1970, 2100mm</t>
  </si>
  <si>
    <t>1618273105</t>
  </si>
  <si>
    <t>Ostatní konstrukce a práce-bourání</t>
  </si>
  <si>
    <t>952901111</t>
  </si>
  <si>
    <t>Vyčištění budov nebo objektů před předáním do užívání budov bytové nebo občanské výstavby, světlé výšky podlaží do 4 m</t>
  </si>
  <si>
    <t>2048495618</t>
  </si>
  <si>
    <t>https://podminky.urs.cz/item/CS_URS_2023_02/952901111</t>
  </si>
  <si>
    <t>POL+POD</t>
  </si>
  <si>
    <t>953991190</t>
  </si>
  <si>
    <t>Dodání a osazení hasících přístrojů ručních 6kg</t>
  </si>
  <si>
    <t>931520739</t>
  </si>
  <si>
    <t>962031132</t>
  </si>
  <si>
    <t>Bourání příček z cihel, tvárnic nebo příčkovek z cihel pálených, plných nebo dutých na maltu vápennou nebo vápenocementovou, tl. do 100 mm</t>
  </si>
  <si>
    <t>-218000799</t>
  </si>
  <si>
    <t>https://podminky.urs.cz/item/CS_URS_2023_02/962031132</t>
  </si>
  <si>
    <t>2.75*(1,75+4,9+0,95*2)</t>
  </si>
  <si>
    <t>967031142</t>
  </si>
  <si>
    <t>Přisekání (špicování) plošné nebo rovných ostění zdiva z cihel pálených rovných ostění, bez odstupu, po hrubém vybourání otvorů, na maltu cementovou</t>
  </si>
  <si>
    <t>-473433361</t>
  </si>
  <si>
    <t>https://podminky.urs.cz/item/CS_URS_2023_02/967031142</t>
  </si>
  <si>
    <t>0,45*3,05</t>
  </si>
  <si>
    <t>0,3*5</t>
  </si>
  <si>
    <t>968062455</t>
  </si>
  <si>
    <t>Vybourání dřevěných rámů oken s křídly, dveřních zárubní, vrat, stěn, ostění nebo obkladů dveřních zárubní, plochy do 2 m2</t>
  </si>
  <si>
    <t>-262253027</t>
  </si>
  <si>
    <t>https://podminky.urs.cz/item/CS_URS_2023_02/968062455</t>
  </si>
  <si>
    <t>968072455</t>
  </si>
  <si>
    <t>Vybourání kovových rámů oken s křídly, dveřních zárubní, vrat, stěn, ostění nebo obkladů dveřních zárubní, plochy do 2 m2</t>
  </si>
  <si>
    <t>-818650448</t>
  </si>
  <si>
    <t>https://podminky.urs.cz/item/CS_URS_2023_01/968072455</t>
  </si>
  <si>
    <t>973031325</t>
  </si>
  <si>
    <t>Vysekání výklenků nebo kapes ve zdivu z cihel na maltu vápennou nebo vápenocementovou kapes, plochy do 0,10 m2, hl. do 300 mm</t>
  </si>
  <si>
    <t>1281914735</t>
  </si>
  <si>
    <t>https://podminky.urs.cz/item/CS_URS_2023_02/973031325</t>
  </si>
  <si>
    <t>975053141</t>
  </si>
  <si>
    <t>Víceřadové podchycení stropů pro osazení nosníků dřevěnou výztuhou v. podchycení do 3,5 m a při zatížení hmotností přes 800 do 1500 kg/m2</t>
  </si>
  <si>
    <t>-2079424015</t>
  </si>
  <si>
    <t>https://podminky.urs.cz/item/CS_URS_2023_01/975053141</t>
  </si>
  <si>
    <t>4,9</t>
  </si>
  <si>
    <t>978013141</t>
  </si>
  <si>
    <t>Otlučení vápenných nebo vápenocementových omítek vnitřních ploch stěn s vyškrabáním spar, s očištěním zdiva, v rozsahu přes 10 do 30 %</t>
  </si>
  <si>
    <t>-82701489</t>
  </si>
  <si>
    <t>https://podminky.urs.cz/item/CS_URS_2023_01/978013141</t>
  </si>
  <si>
    <t>997013213</t>
  </si>
  <si>
    <t>Vnitrostaveništní doprava suti a vybouraných hmot vodorovně do 50 m svisle ručně pro budovy a haly výšky přes 9 do 12 m</t>
  </si>
  <si>
    <t>-885226975</t>
  </si>
  <si>
    <t>https://podminky.urs.cz/item/CS_URS_2023_02/997013213</t>
  </si>
  <si>
    <t>-861711741</t>
  </si>
  <si>
    <t>https://podminky.urs.cz/item/CS_URS_2023_02/997013501</t>
  </si>
  <si>
    <t>1806109747</t>
  </si>
  <si>
    <t>https://podminky.urs.cz/item/CS_URS_2023_02/997013509</t>
  </si>
  <si>
    <t>5,715*9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</si>
  <si>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</si>
  <si>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</si>
  <si>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266851404</t>
  </si>
  <si>
    <t>https://podminky.urs.cz/item/CS_URS_2023_02/997013609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</si>
  <si>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</si>
  <si>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</si>
  <si>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</si>
  <si>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</si>
  <si>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70543792</t>
  </si>
  <si>
    <t>https://podminky.urs.cz/item/CS_URS_2023_02/998018002</t>
  </si>
  <si>
    <t>713</t>
  </si>
  <si>
    <t>Izolace tepelné</t>
  </si>
  <si>
    <t>713111121</t>
  </si>
  <si>
    <t>Montáž tepelné izolace stropů rohožemi, pásy, dílci, deskami, bloky (izolační materiál ve specifikaci) rovných spodem s uchycením (drátem, páskou apod.)</t>
  </si>
  <si>
    <t>-2117940790</t>
  </si>
  <si>
    <t>https://podminky.urs.cz/item/CS_URS_2023_01/713111121</t>
  </si>
  <si>
    <t>63152099</t>
  </si>
  <si>
    <t>pás tepelně izolační univerzální λ=0,032-0,033 tl 100mm</t>
  </si>
  <si>
    <t>346830273</t>
  </si>
  <si>
    <t>60,1*1,05 'Přepočtené koeficientem množství</t>
  </si>
  <si>
    <t>751</t>
  </si>
  <si>
    <t>Vzduchotechnika</t>
  </si>
  <si>
    <t>751122012</t>
  </si>
  <si>
    <t>Montáž ventilátoru nízkotlakého základního, průměru přes 100 do 200 mm</t>
  </si>
  <si>
    <t>-290681659</t>
  </si>
  <si>
    <t>https://podminky.urs.cz/item/CS_URS_2023_02/751122012</t>
  </si>
  <si>
    <t>751122999</t>
  </si>
  <si>
    <t>ventilátor ntl potrubní D do 125 mm - ER 250 m3/h jednopotrubní</t>
  </si>
  <si>
    <t>-1546994131</t>
  </si>
  <si>
    <t>751525082</t>
  </si>
  <si>
    <t>Montáž potrubí plastového kruhového bez příruby, průměru přes 100 do 200 mm</t>
  </si>
  <si>
    <t>-1611763018</t>
  </si>
  <si>
    <t>https://podminky.urs.cz/item/CS_URS_2023_02/751525082</t>
  </si>
  <si>
    <t>751529999</t>
  </si>
  <si>
    <t>potrubí plast kruh bez příruby D do 200 mm</t>
  </si>
  <si>
    <t>902495029</t>
  </si>
  <si>
    <t>998751201</t>
  </si>
  <si>
    <t>Přesun hmot pro vzduchotechniku stanovený procentní sazbou (%) z ceny vodorovná dopravní vzdálenost do 50 m v objektech výšky do 12 m</t>
  </si>
  <si>
    <t>-285318544</t>
  </si>
  <si>
    <t>https://podminky.urs.cz/item/CS_URS_2023_02/998751201</t>
  </si>
  <si>
    <t>762</t>
  </si>
  <si>
    <t>Konstrukce tesařské</t>
  </si>
  <si>
    <t>762511274</t>
  </si>
  <si>
    <t>Podlahové konstrukce podkladové z dřevoštěpkových desek OSB jednovrstvých šroubovaných na pero a drážku broušených, tloušťky desky 18 mm</t>
  </si>
  <si>
    <t>-1868340487</t>
  </si>
  <si>
    <t>https://podminky.urs.cz/item/CS_URS_2023_02/762511274</t>
  </si>
  <si>
    <t>775591191</t>
  </si>
  <si>
    <t>Ostatní prvky pro plovoucí podlahy montáž podložky vyrovnávací a tlumící</t>
  </si>
  <si>
    <t>1192348638</t>
  </si>
  <si>
    <t>https://podminky.urs.cz/item/CS_URS_2023_02/775591191</t>
  </si>
  <si>
    <t>611553510</t>
  </si>
  <si>
    <t>podložka izolační z pěnového PE 3 mm</t>
  </si>
  <si>
    <t>CS ÚRS 2020 02</t>
  </si>
  <si>
    <t>618917559</t>
  </si>
  <si>
    <t>50,7*1,05 'Přepočtené koeficientem množství</t>
  </si>
  <si>
    <t>998762202</t>
  </si>
  <si>
    <t>Přesun hmot pro konstrukce tesařské stanovený procentní sazbou (%) z ceny vodorovná dopravní vzdálenost do 50 m v objektech výšky přes 6 do 12 m</t>
  </si>
  <si>
    <t>1218944054</t>
  </si>
  <si>
    <t>https://podminky.urs.cz/item/CS_URS_2023_02/998762202</t>
  </si>
  <si>
    <t>763</t>
  </si>
  <si>
    <t>Konstrukce suché výstavby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</si>
  <si>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</si>
  <si>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</si>
  <si>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-649357345</t>
  </si>
  <si>
    <t>https://podminky.urs.cz/item/CS_URS_2023_02/763111314</t>
  </si>
  <si>
    <t>2,75*4,9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</si>
  <si>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</si>
  <si>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</si>
  <si>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1969698048</t>
  </si>
  <si>
    <t>https://podminky.urs.cz/item/CS_URS_2023_02/763111333</t>
  </si>
  <si>
    <t>2,75*(0,6+0,7+1*2+1,2)</t>
  </si>
  <si>
    <t>763111717</t>
  </si>
  <si>
    <t>Příčka ze sádrokartonových desek ostatní konstrukce a práce na příčkách ze sádrokartonových desek základní penetrační nátěr (oboustranný)</t>
  </si>
  <si>
    <t>-555304032</t>
  </si>
  <si>
    <t>https://podminky.urs.cz/item/CS_URS_2023_02/763111717</t>
  </si>
  <si>
    <t>13,475*2+12,375*2+25,685</t>
  </si>
  <si>
    <t>763121483</t>
  </si>
  <si>
    <t>Stěna předsazená ze sádrokartonových desek s nosnou konstrukcí z ocelových profilů CW, UW dvojitě opláštěná deskami akustickými tl. 2 x 12,5 mm s izolací, EI 30, Rw do 28 dB, stěna tl. 127,5 mm, profil 100</t>
  </si>
  <si>
    <t>-88776974</t>
  </si>
  <si>
    <t>https://podminky.urs.cz/item/CS_URS_2023_02/763121483</t>
  </si>
  <si>
    <t>2,75*(2,74+1,7+4,9)</t>
  </si>
  <si>
    <t>763131411</t>
  </si>
  <si>
    <t>Podhled ze sádrokartonových desek dvouvrstvá zavěšená spodní konstrukce z ocelových profilů CD, UD jednoduše opláštěná deskou standardní A, tl. 12,5 mm, bez izolace</t>
  </si>
  <si>
    <t>399975422</t>
  </si>
  <si>
    <t>https://podminky.urs.cz/item/CS_URS_2023_02/763131411</t>
  </si>
  <si>
    <t>3+14,7+25,4+10,6</t>
  </si>
  <si>
    <t>763131451</t>
  </si>
  <si>
    <t>Podhled ze sádrokartonových desek dvouvrstvá zavěšená spodní konstrukce z ocelových profilů CD, UD jednoduše opláštěná deskou impregnovanou H2, tl. 12,5 mm, bez izolace</t>
  </si>
  <si>
    <t>-992293127</t>
  </si>
  <si>
    <t>https://podminky.urs.cz/item/CS_URS_2023_02/763131451</t>
  </si>
  <si>
    <t>5,1+1,3</t>
  </si>
  <si>
    <t>763131714</t>
  </si>
  <si>
    <t>Podhled ze sádrokartonových desek ostatní práce a konstrukce na podhledech ze sádrokartonových desek základní penetrační nátěr</t>
  </si>
  <si>
    <t>1037872888</t>
  </si>
  <si>
    <t>https://podminky.urs.cz/item/CS_URS_2023_02/763131714</t>
  </si>
  <si>
    <t>763173113</t>
  </si>
  <si>
    <t>Montáž nosičů zařizovacích předmětů pro konstrukce ze sádrokartonových desek úchytu pro WC</t>
  </si>
  <si>
    <t>563855387</t>
  </si>
  <si>
    <t>https://podminky.urs.cz/item/CS_URS_2023_02/763173113</t>
  </si>
  <si>
    <t>55281706</t>
  </si>
  <si>
    <t>montážní prvek pro závěsné WC do lehkých stěn s kovovou konstrukcí ovládání zepředu stavební v 1120mm</t>
  </si>
  <si>
    <t>1004772896</t>
  </si>
  <si>
    <t>763181311</t>
  </si>
  <si>
    <t>Výplně otvorů konstrukcí ze sádrokartonových desek montáž zárubně kovové s konstrukcí jednokřídlové</t>
  </si>
  <si>
    <t>1884751709</t>
  </si>
  <si>
    <t>https://podminky.urs.cz/item/CS_URS_2023_02/763181311</t>
  </si>
  <si>
    <t>55331591</t>
  </si>
  <si>
    <t>zárubeň jednokřídlá ocelová pro sádrokartonové příčky tl stěny 75-100mm rozměru 900/1970, 2100mm</t>
  </si>
  <si>
    <t>2092217783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</si>
  <si>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</si>
  <si>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</si>
  <si>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2072481494</t>
  </si>
  <si>
    <t>https://podminky.urs.cz/item/CS_URS_2023_02/998763302</t>
  </si>
  <si>
    <t>766</t>
  </si>
  <si>
    <t>Konstrukce truhlářské</t>
  </si>
  <si>
    <t>766621622</t>
  </si>
  <si>
    <t>Montáž oken dřevěných plochy do 1 m2 včetně montáže rámu otevíravých do zdiva</t>
  </si>
  <si>
    <t>-852635466</t>
  </si>
  <si>
    <t>https://podminky.urs.cz/item/CS_URS_2023_01/766621622</t>
  </si>
  <si>
    <t>61110008</t>
  </si>
  <si>
    <t>Te02,03  okno dřevěné otevíravé/sklopné EURO  dvojsklo do plochy 1m2</t>
  </si>
  <si>
    <t>1772691398</t>
  </si>
  <si>
    <t>0,9*0,6+0,45*0,6</t>
  </si>
  <si>
    <t>766622929</t>
  </si>
  <si>
    <t>Repase oken dvojitých s deštěním s výměnou kování,parapetu,nátěr RAL krycí</t>
  </si>
  <si>
    <t>1829621659</t>
  </si>
  <si>
    <t>1,8*1,8</t>
  </si>
  <si>
    <t>766660022</t>
  </si>
  <si>
    <t>Montáž dveřních křídel dřevěných nebo plastových otevíravých do ocelové zárubně protipožárních jednokřídlových, šířky přes 800 mm</t>
  </si>
  <si>
    <t>-1173439175</t>
  </si>
  <si>
    <t>https://podminky.urs.cz/item/CS_URS_2023_01/766660022</t>
  </si>
  <si>
    <t>61165314</t>
  </si>
  <si>
    <t>dveře jednokřídlé dřevotřískové protipožární EI (EW) 30 D3 povrch laminátový plné 900x1970-2100mm</t>
  </si>
  <si>
    <t>229848822</t>
  </si>
  <si>
    <t>766660729</t>
  </si>
  <si>
    <t>Montáž dveřních doplňků dveřního kování interiérového štítku s klikou</t>
  </si>
  <si>
    <t>-1031524988</t>
  </si>
  <si>
    <t>https://podminky.urs.cz/item/CS_URS_2023_02/766660729</t>
  </si>
  <si>
    <t>54914629</t>
  </si>
  <si>
    <t>kování dveřní vrchní klika včetně štítu a montážního materiálu BB</t>
  </si>
  <si>
    <t>-2001872664</t>
  </si>
  <si>
    <t>766663913</t>
  </si>
  <si>
    <t>Oprava dveřních křídel dřevěných vyřezání otvoru ve dveřních křídlech z 1/3 pro sklo z měkkého dřeva</t>
  </si>
  <si>
    <t>2129389828</t>
  </si>
  <si>
    <t>https://podminky.urs.cz/item/CS_URS_2023_01/766663913</t>
  </si>
  <si>
    <t>766663929</t>
  </si>
  <si>
    <t>TI02 Repase dveřních křídel dřevěných vyřezání otvoru ve dveřních křídlech z 1/3 pro sklo z měkkého dřeva,zasklení,kování, nátěrRAL</t>
  </si>
  <si>
    <t>-1665264218</t>
  </si>
  <si>
    <t>766663930</t>
  </si>
  <si>
    <t>TI03-TI06 Repase dveřních křídel dřevěných z měkkého dřeva,kování, nátěrRAL</t>
  </si>
  <si>
    <t>-29254522</t>
  </si>
  <si>
    <t>766811503</t>
  </si>
  <si>
    <t>Montáž a dodávka kuchyňské linky l=3000,dolní ,horní skřínky, dřez,deska varná, vestavná trouba,digestoř,příprava pro myčku</t>
  </si>
  <si>
    <t>547539993</t>
  </si>
  <si>
    <t>775429121</t>
  </si>
  <si>
    <t>Montáž lišty přechodové (vyrovnávací) připevněné vruty</t>
  </si>
  <si>
    <t>217636365</t>
  </si>
  <si>
    <t>https://podminky.urs.cz/item/CS_URS_2023_02/775429121</t>
  </si>
  <si>
    <t>55343119</t>
  </si>
  <si>
    <t>profil přechodový Al narážecí 40mm dub, buk, javor, třešeň</t>
  </si>
  <si>
    <t>-1735121860</t>
  </si>
  <si>
    <t>998766202</t>
  </si>
  <si>
    <t>Přesun hmot pro konstrukce truhlářské stanovený procentní sazbou (%) z ceny vodorovná dopravní vzdálenost do 50 m v objektech výšky přes 6 do 12 m</t>
  </si>
  <si>
    <t>-1522280635</t>
  </si>
  <si>
    <t>https://podminky.urs.cz/item/CS_URS_2023_02/998766202</t>
  </si>
  <si>
    <t>771</t>
  </si>
  <si>
    <t>Podlahy z dlaždic</t>
  </si>
  <si>
    <t>62</t>
  </si>
  <si>
    <t>771111011</t>
  </si>
  <si>
    <t>Příprava podkladu před provedením dlažby vysátí podlah</t>
  </si>
  <si>
    <t>-2050626940</t>
  </si>
  <si>
    <t>https://podminky.urs.cz/item/CS_URS_2023_02/771111011</t>
  </si>
  <si>
    <t>63</t>
  </si>
  <si>
    <t>771121011</t>
  </si>
  <si>
    <t>Příprava podkladu před provedením dlažby nátěr penetrační na podlahu</t>
  </si>
  <si>
    <t>1893218979</t>
  </si>
  <si>
    <t>https://podminky.urs.cz/item/CS_URS_2023_02/771121011</t>
  </si>
  <si>
    <t>64</t>
  </si>
  <si>
    <t>771474111</t>
  </si>
  <si>
    <t>Montáž soklů z dlaždic keramických lepených cementovým flexibilním lepidlem rovných, výšky do 65 mm</t>
  </si>
  <si>
    <t>-1968091721</t>
  </si>
  <si>
    <t>https://podminky.urs.cz/item/CS_URS_2023_02/771474111</t>
  </si>
  <si>
    <t>2,74*2+ 1,05*2</t>
  </si>
  <si>
    <t>65</t>
  </si>
  <si>
    <t>59761011</t>
  </si>
  <si>
    <t>dlažba keramická slinutá hladká do interiéru i exteriéru do 9ks/m2</t>
  </si>
  <si>
    <t>763191063</t>
  </si>
  <si>
    <t>7,58*0,1</t>
  </si>
  <si>
    <t>0,758*1,1 'Přepočtené koeficientem množství</t>
  </si>
  <si>
    <t>66</t>
  </si>
  <si>
    <t>771574111</t>
  </si>
  <si>
    <t>Montáž podlah z dlaždic keramických lepených cementovým flexibilním lepidlem hladkých, tloušťky do 10 mm přes 6 do 9 ks/m2</t>
  </si>
  <si>
    <t>2146443576</t>
  </si>
  <si>
    <t>https://podminky.urs.cz/item/CS_URS_2023_02/771574111</t>
  </si>
  <si>
    <t>67</t>
  </si>
  <si>
    <t>-1777933154</t>
  </si>
  <si>
    <t>9,4*1,1 'Přepočtené koeficientem množství</t>
  </si>
  <si>
    <t>68</t>
  </si>
  <si>
    <t>771577121</t>
  </si>
  <si>
    <t>Montáž podlah z dlaždic keramických lepených cementovým flexibilním rychletuhnoucím lepidlem Příplatek k cenám za plochu do 5 m2 jednotlivě</t>
  </si>
  <si>
    <t>-1088510801</t>
  </si>
  <si>
    <t>https://podminky.urs.cz/item/CS_URS_2023_02/771577121</t>
  </si>
  <si>
    <t>69</t>
  </si>
  <si>
    <t>771591112</t>
  </si>
  <si>
    <t>Izolace podlahy pod dlažbu nátěrem nebo stěrkou ve dvou vrstvách</t>
  </si>
  <si>
    <t>1734859657</t>
  </si>
  <si>
    <t>https://podminky.urs.cz/item/CS_URS_2023_02/771591112</t>
  </si>
  <si>
    <t>70</t>
  </si>
  <si>
    <t>771591241</t>
  </si>
  <si>
    <t>Izolace podlahy pod dlažbu těsnícími izolačními pásy vnitřní kout</t>
  </si>
  <si>
    <t>-1798361678</t>
  </si>
  <si>
    <t>https://podminky.urs.cz/item/CS_URS_2023_02/771591241</t>
  </si>
  <si>
    <t>71</t>
  </si>
  <si>
    <t>771591264</t>
  </si>
  <si>
    <t>Izolace podlahy pod dlažbu těsnícími izolačními pásy mezi podlahou a stěnu</t>
  </si>
  <si>
    <t>1299556559</t>
  </si>
  <si>
    <t>https://podminky.urs.cz/item/CS_URS_2023_02/771591264</t>
  </si>
  <si>
    <t>3*2+2*2</t>
  </si>
  <si>
    <t>1*2+1,2*2</t>
  </si>
  <si>
    <t>72</t>
  </si>
  <si>
    <t>998771202</t>
  </si>
  <si>
    <t>Přesun hmot pro podlahy z dlaždic stanovený procentní sazbou (%) z ceny vodorovná dopravní vzdálenost do 50 m v objektech výšky přes 6 do 12 m</t>
  </si>
  <si>
    <t>-1927730808</t>
  </si>
  <si>
    <t>https://podminky.urs.cz/item/CS_URS_2023_02/998771202</t>
  </si>
  <si>
    <t>775</t>
  </si>
  <si>
    <t>Podlahy skládané</t>
  </si>
  <si>
    <t>73</t>
  </si>
  <si>
    <t>775413320</t>
  </si>
  <si>
    <t>Montáž podlahového soklíku nebo lišty obvodové (soklové) dřevěné bez základního nátěru soklíku ze dřeva tvrdého nebo měkkého, v přírodní barvě připevněného vruty, s přetmelením</t>
  </si>
  <si>
    <t>1519912330</t>
  </si>
  <si>
    <t>https://podminky.urs.cz/item/CS_URS_2023_02/775413320</t>
  </si>
  <si>
    <t>12,1*2+2+2*3+3*5</t>
  </si>
  <si>
    <t>74</t>
  </si>
  <si>
    <t>614181544</t>
  </si>
  <si>
    <t>lišta podlahová dřevěná smrk 28x28 mm</t>
  </si>
  <si>
    <t>-1792146855</t>
  </si>
  <si>
    <t>47,2*1,05 'Přepočtené koeficientem množství</t>
  </si>
  <si>
    <t>75</t>
  </si>
  <si>
    <t>775541151</t>
  </si>
  <si>
    <t>Montáž podlah plovoucích z velkoplošných lamel dýhovaných a laminovaných bez podložky, spojovaných zaklapnutím</t>
  </si>
  <si>
    <t>1788226594</t>
  </si>
  <si>
    <t>https://podminky.urs.cz/item/CS_URS_2023_02/775541151</t>
  </si>
  <si>
    <t>76</t>
  </si>
  <si>
    <t>611521252</t>
  </si>
  <si>
    <t>podlaha laminátová, zámkový spoj, 8x192x1285 mm</t>
  </si>
  <si>
    <t>-1034314918</t>
  </si>
  <si>
    <t>50,7*1,03 'Přepočtené koeficientem množství</t>
  </si>
  <si>
    <t>77</t>
  </si>
  <si>
    <t>-1981473441</t>
  </si>
  <si>
    <t>78</t>
  </si>
  <si>
    <t>1884326875</t>
  </si>
  <si>
    <t>79</t>
  </si>
  <si>
    <t>998775202</t>
  </si>
  <si>
    <t>Přesun hmot pro podlahy skládané stanovený procentní sazbou (%) z ceny vodorovná dopravní vzdálenost do 50 m v objektech výšky přes 6 do 12 m</t>
  </si>
  <si>
    <t>778140887</t>
  </si>
  <si>
    <t>https://podminky.urs.cz/item/CS_URS_2023_02/998775202</t>
  </si>
  <si>
    <t>781</t>
  </si>
  <si>
    <t>Dokončovací práce - obklady</t>
  </si>
  <si>
    <t>80</t>
  </si>
  <si>
    <t>781121011</t>
  </si>
  <si>
    <t>Příprava podkladu před provedením obkladu nátěr penetrační na stěnu</t>
  </si>
  <si>
    <t>933594022</t>
  </si>
  <si>
    <t>https://podminky.urs.cz/item/CS_URS_2023_02/781121011</t>
  </si>
  <si>
    <t>81</t>
  </si>
  <si>
    <t>781131112</t>
  </si>
  <si>
    <t>Izolace stěny pod obklad izolace nátěrem nebo stěrkou ve dvou vrstvách</t>
  </si>
  <si>
    <t>121981600</t>
  </si>
  <si>
    <t>https://podminky.urs.cz/item/CS_URS_2023_02/781131112</t>
  </si>
  <si>
    <t>82</t>
  </si>
  <si>
    <t>781131241</t>
  </si>
  <si>
    <t>Izolace stěny pod obklad izolace těsnícími izolačními pásy vnitřní kout</t>
  </si>
  <si>
    <t>2049759849</t>
  </si>
  <si>
    <t>https://podminky.urs.cz/item/CS_URS_2023_02/781131241</t>
  </si>
  <si>
    <t>83</t>
  </si>
  <si>
    <t>781131242</t>
  </si>
  <si>
    <t>Izolace stěny pod obklad izolace těsnícími izolačními pásy vnější roh</t>
  </si>
  <si>
    <t>1683350234</t>
  </si>
  <si>
    <t>https://podminky.urs.cz/item/CS_URS_2023_02/781131242</t>
  </si>
  <si>
    <t>84</t>
  </si>
  <si>
    <t>781474112</t>
  </si>
  <si>
    <t>Montáž obkladů vnitřních stěn z dlaždic keramických lepených flexibilním lepidlem maloformátových hladkých přes 9 do 12 ks/m2</t>
  </si>
  <si>
    <t>880689298</t>
  </si>
  <si>
    <t>https://podminky.urs.cz/item/CS_URS_2023_02/781474112</t>
  </si>
  <si>
    <t>85</t>
  </si>
  <si>
    <t>59761026</t>
  </si>
  <si>
    <t>obklad keramický hladký do 12ks/m2</t>
  </si>
  <si>
    <t>2056041614</t>
  </si>
  <si>
    <t>35,24*1,1 'Přepočtené koeficientem množství</t>
  </si>
  <si>
    <t>86</t>
  </si>
  <si>
    <t>781493611</t>
  </si>
  <si>
    <t>Obklad - dokončující práce montáž vanových dvířek plastových lepených s rámem</t>
  </si>
  <si>
    <t>156864710</t>
  </si>
  <si>
    <t>https://podminky.urs.cz/item/CS_URS_2023_02/781493611</t>
  </si>
  <si>
    <t>87</t>
  </si>
  <si>
    <t>781493615</t>
  </si>
  <si>
    <t>Obklad - dokončující práce dodávka vanových dvířek plastových 30x30</t>
  </si>
  <si>
    <t>786577685</t>
  </si>
  <si>
    <t>88</t>
  </si>
  <si>
    <t>781494111</t>
  </si>
  <si>
    <t>Obklad - dokončující práce profily ukončovací lepené flexibilním lepidlem rohové</t>
  </si>
  <si>
    <t>1385920259</t>
  </si>
  <si>
    <t>2,2*3+1,8+0,8</t>
  </si>
  <si>
    <t>89</t>
  </si>
  <si>
    <t>998781202</t>
  </si>
  <si>
    <t>Přesun hmot pro obklady keramické stanovený procentní sazbou (%) z ceny vodorovná dopravní vzdálenost do 50 m v objektech výšky přes 6 do 12 m</t>
  </si>
  <si>
    <t>1718213629</t>
  </si>
  <si>
    <t>https://podminky.urs.cz/item/CS_URS_2023_02/998781202</t>
  </si>
  <si>
    <t>90</t>
  </si>
  <si>
    <t>783314101</t>
  </si>
  <si>
    <t>Základní nátěr zámečnických konstrukcí jednonásobný syntetický</t>
  </si>
  <si>
    <t>1430859794</t>
  </si>
  <si>
    <t>https://podminky.urs.cz/item/CS_URS_2023_02/783314101</t>
  </si>
  <si>
    <t>4,9*1,3</t>
  </si>
  <si>
    <t>5*5*0,2</t>
  </si>
  <si>
    <t>91</t>
  </si>
  <si>
    <t>783317101</t>
  </si>
  <si>
    <t>Krycí nátěr (email) zámečnických konstrukcí jednonásobný syntetický standardní</t>
  </si>
  <si>
    <t>1091728322</t>
  </si>
  <si>
    <t>https://podminky.urs.cz/item/CS_URS_2023_02/783317101</t>
  </si>
  <si>
    <t>784</t>
  </si>
  <si>
    <t>Dokončovací práce - malby a tapety</t>
  </si>
  <si>
    <t>92</t>
  </si>
  <si>
    <t>784121001</t>
  </si>
  <si>
    <t>Oškrabání malby v místnostech výšky do 3,80 m</t>
  </si>
  <si>
    <t>-1852481502</t>
  </si>
  <si>
    <t>https://podminky.urs.cz/item/CS_URS_2023_02/784121001</t>
  </si>
  <si>
    <t>93</t>
  </si>
  <si>
    <t>784181111</t>
  </si>
  <si>
    <t>Penetrace podkladu jednonásobná základní silikátová bezbarvá v místnostech výšky do 3,80 m</t>
  </si>
  <si>
    <t>-1198680396</t>
  </si>
  <si>
    <t>https://podminky.urs.cz/item/CS_URS_2023_01/784181111</t>
  </si>
  <si>
    <t>MALST-77,385</t>
  </si>
  <si>
    <t>94</t>
  </si>
  <si>
    <t>784221101</t>
  </si>
  <si>
    <t>Malby z malířských směsí otěruvzdorných za sucha dvojnásobné, bílé za sucha otěruvzdorné dobře v místnostech výšky do 3,80 m</t>
  </si>
  <si>
    <t>1806518535</t>
  </si>
  <si>
    <t>https://podminky.urs.cz/item/CS_URS_2023_02/784221101</t>
  </si>
  <si>
    <t>23907VRN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</si>
  <si>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</si>
  <si>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</si>
  <si>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</si>
  <si>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</si>
  <si>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</si>
  <si>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</si>
  <si>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</si>
  <si>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</si>
  <si>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</si>
  <si>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</si>
  <si>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</si>
  <si>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451193093</t>
  </si>
  <si>
    <t>https://podminky.urs.cz/item/CS_URS_2023_01/013254000</t>
  </si>
  <si>
    <t>VRN3</t>
  </si>
  <si>
    <t>Zařízení staveniště</t>
  </si>
  <si>
    <t>030001000</t>
  </si>
  <si>
    <t>3321031</t>
  </si>
  <si>
    <t>https://podminky.urs.cz/item/CS_URS_2023_01/030001000</t>
  </si>
  <si>
    <t>033203000</t>
  </si>
  <si>
    <t>Energie pro zařízení staveniště</t>
  </si>
  <si>
    <t>354943145</t>
  </si>
  <si>
    <t>https://podminky.urs.cz/item/CS_URS_2023_01/033203000</t>
  </si>
  <si>
    <t>VRN7</t>
  </si>
  <si>
    <t>Provozní vlivy</t>
  </si>
  <si>
    <t>070001000</t>
  </si>
  <si>
    <t>-603056412</t>
  </si>
  <si>
    <t>https://podminky.urs.cz/item/CS_URS_2023_01/070001000</t>
  </si>
  <si>
    <t>23907E - Elektroinstalace</t>
  </si>
  <si>
    <t>21-M - Elektromontáže</t>
  </si>
  <si>
    <t>46-M - Zemní práce při extr.mont.pracích</t>
  </si>
  <si>
    <t>HZS - Práce ceníkem nespecifikované</t>
  </si>
  <si>
    <t>DN - Doplňkové náklady</t>
  </si>
  <si>
    <t>NUS - Náklady na umístění stavby</t>
  </si>
  <si>
    <t>21-M</t>
  </si>
  <si>
    <t>Elektromontáže</t>
  </si>
  <si>
    <t>210010015</t>
  </si>
  <si>
    <t>Montáž trubek plastových ohebných D 16 mm uložených volně</t>
  </si>
  <si>
    <t>-2032463144</t>
  </si>
  <si>
    <t>345711520</t>
  </si>
  <si>
    <t>trubka elektroinstalační ohebná Monoflex z PH 1416</t>
  </si>
  <si>
    <t>128</t>
  </si>
  <si>
    <t>2023532936</t>
  </si>
  <si>
    <t>210010018</t>
  </si>
  <si>
    <t>Montáž trubek plastových ohebných D 32 mm uložených volně</t>
  </si>
  <si>
    <t>765176380</t>
  </si>
  <si>
    <t>345711570</t>
  </si>
  <si>
    <t>trubka elektroinstalační ohebná Monoflex z PH 1432</t>
  </si>
  <si>
    <t>-275981740</t>
  </si>
  <si>
    <t>210010301</t>
  </si>
  <si>
    <t>Montáž krabic přístrojových zapuštěných plastových kruhových KU 68/1, KU68/1301, KP67, KP68/2</t>
  </si>
  <si>
    <t>1358193429</t>
  </si>
  <si>
    <t>345715190</t>
  </si>
  <si>
    <t>krabice univerzální přístroj z PH KU 68/2-1902</t>
  </si>
  <si>
    <t>596515703</t>
  </si>
  <si>
    <t>210010321</t>
  </si>
  <si>
    <t>Montáž rozvodek zapuštěných plastových kruhových KU68-1903/KO, KR97/KO97V</t>
  </si>
  <si>
    <t>-966069399</t>
  </si>
  <si>
    <t>345715630</t>
  </si>
  <si>
    <t>rozvodka krabicová z PH KR 97/5</t>
  </si>
  <si>
    <t>-679900343</t>
  </si>
  <si>
    <t>210100001</t>
  </si>
  <si>
    <t>Ukončení vodičů v rozváděči nebo na přístroji včetně zapojení průřezu žíly do 2,5 mm2</t>
  </si>
  <si>
    <t>1021329020</t>
  </si>
  <si>
    <t>210100003</t>
  </si>
  <si>
    <t>Ukončení vodičů v rozváděči nebo na přístroji včetně zapojení průřezu žíly do 16 mm2</t>
  </si>
  <si>
    <t>-21567868</t>
  </si>
  <si>
    <t>210100014</t>
  </si>
  <si>
    <t>Ukončení vodičů v rozváděči nebo na přístroji včetně zapojení průřezu žíly do 10 mm2</t>
  </si>
  <si>
    <t>-2129303432</t>
  </si>
  <si>
    <t>210100173</t>
  </si>
  <si>
    <t>Ukončení kabelů smršťovací záklopkou nebo páskou se zapojením bez letování žíly do 3x4 mm2</t>
  </si>
  <si>
    <t>1458573356</t>
  </si>
  <si>
    <t>210100349</t>
  </si>
  <si>
    <t>Ukončení kabelů koncovkou ucpávkovou do 4 žil do P 13,5 na ventilátoru</t>
  </si>
  <si>
    <t>-273040914</t>
  </si>
  <si>
    <t>210110041</t>
  </si>
  <si>
    <t>Montáž vypínač (polo)zapuštěný šroubové připojení 1 -jednopólový</t>
  </si>
  <si>
    <t>995834101</t>
  </si>
  <si>
    <t>345354001</t>
  </si>
  <si>
    <t>spínač zapuštěný kompletní, Tango 10A/250V řazení 1, 1S, 1So</t>
  </si>
  <si>
    <t>-612151831</t>
  </si>
  <si>
    <t>210110043</t>
  </si>
  <si>
    <t>Montáž přepínač (polo)zapuštěný šroubové připojení 5 -seriový</t>
  </si>
  <si>
    <t>-492940257</t>
  </si>
  <si>
    <t>345354051</t>
  </si>
  <si>
    <t>spínač zapuštěný kompletní, 10A/250V řazení 5</t>
  </si>
  <si>
    <t>1734309403</t>
  </si>
  <si>
    <t>210110045</t>
  </si>
  <si>
    <t>Montáž přepínač (polo)zapuštěný šroubové připojení 6 -střídavý</t>
  </si>
  <si>
    <t>1631866653</t>
  </si>
  <si>
    <t>345354061</t>
  </si>
  <si>
    <t>spínač zapuštěný kompletní, 10A/250V řazení 6</t>
  </si>
  <si>
    <t>1535472400</t>
  </si>
  <si>
    <t>210110046</t>
  </si>
  <si>
    <t>Montáž přepínač (polo)zapuštěný šroubové připojení 7 -křížový</t>
  </si>
  <si>
    <t>1800528951</t>
  </si>
  <si>
    <t>345354071</t>
  </si>
  <si>
    <t>TANGO kompletní, řazení 7, 7So</t>
  </si>
  <si>
    <t>1491105611</t>
  </si>
  <si>
    <t>210110152</t>
  </si>
  <si>
    <t>Montáž ovladač (polo)zapuštěný šroubové připojení 1/0 -tlačítkový zapínací</t>
  </si>
  <si>
    <t>1624894950</t>
  </si>
  <si>
    <t>345354351</t>
  </si>
  <si>
    <t>TANGO kompletní tlač. ovladač, řazení 1/0</t>
  </si>
  <si>
    <t>-1410356978</t>
  </si>
  <si>
    <t>210111011</t>
  </si>
  <si>
    <t>Montáž zásuvka (polo)zapuštěná šroubové připojení 2P+PE se zapojením vodičů</t>
  </si>
  <si>
    <t>852751989</t>
  </si>
  <si>
    <t>345511022</t>
  </si>
  <si>
    <t>zásuvka TANGO 16A/250V, 2P+PE kpl. s 3.st přep ochrany</t>
  </si>
  <si>
    <t>-2009642307</t>
  </si>
  <si>
    <t>210111012</t>
  </si>
  <si>
    <t>Montáž zásuvka (polo)zapuštěná šroubové připojení 2P+PE dvojí zapojení - průběžná</t>
  </si>
  <si>
    <t>-1145795191</t>
  </si>
  <si>
    <t>345511023</t>
  </si>
  <si>
    <t>zásuvka dvojitá TANGO kompletní, 16A/250V, 2P+PE</t>
  </si>
  <si>
    <t>1989451794</t>
  </si>
  <si>
    <t>345511024</t>
  </si>
  <si>
    <t>zásuvka dvojitá TANGO kompletní, 16A/250V, 2P+PE s 3. st. přep ochrany</t>
  </si>
  <si>
    <t>-412720202</t>
  </si>
  <si>
    <t>210190001</t>
  </si>
  <si>
    <t>Montáž rozvodnic běžných oceloplechových nebo plastových do 20 kg</t>
  </si>
  <si>
    <t>-391015389</t>
  </si>
  <si>
    <t>35700005</t>
  </si>
  <si>
    <t>rozváděč Rb9 kompletní, In=40A, dle výkresu 103</t>
  </si>
  <si>
    <t>256</t>
  </si>
  <si>
    <t>2071645097</t>
  </si>
  <si>
    <t>210201015</t>
  </si>
  <si>
    <t>Montáž svítidel přisazených 1 zdroj s krytem</t>
  </si>
  <si>
    <t>-1453742880</t>
  </si>
  <si>
    <t>348900003</t>
  </si>
  <si>
    <t>A svítidlo LED přisazené, 21W, IP20, AURA 4, LED-1L15CO7K75/072 3000</t>
  </si>
  <si>
    <t>1379073237</t>
  </si>
  <si>
    <t>348900004</t>
  </si>
  <si>
    <t>B svítidlo LED přisazené, 29W, IP43, AURA 4, LED-1L15BO7K75/072 3000, Osmont</t>
  </si>
  <si>
    <t>1279569958</t>
  </si>
  <si>
    <t>348900005</t>
  </si>
  <si>
    <t>C svítidlo LED přisazené pod kuch. linku, 18W, IP20, PETRA LED 18W, Fulgur</t>
  </si>
  <si>
    <t>1362404493</t>
  </si>
  <si>
    <t>210220321</t>
  </si>
  <si>
    <t>Montáž svorek hromosvodných na potrubí typ Bernard se zhotovením pásku</t>
  </si>
  <si>
    <t>-1408511116</t>
  </si>
  <si>
    <t>354421500</t>
  </si>
  <si>
    <t>svorka uzemňovací 2516 32X29X2 mm (OP)</t>
  </si>
  <si>
    <t>-564143652</t>
  </si>
  <si>
    <t>210290751</t>
  </si>
  <si>
    <t>Montáž ventilátorů do 1,5 kW</t>
  </si>
  <si>
    <t>-314798492</t>
  </si>
  <si>
    <t>210800524</t>
  </si>
  <si>
    <t>Montáž měděných vodičů CY, HO5V, HO7V, NYM, NYY, YY 1,5 mm2 uložených volně</t>
  </si>
  <si>
    <t>-1196743460</t>
  </si>
  <si>
    <t>341410230</t>
  </si>
  <si>
    <t>vodič silový s Cu jádrem CY pocínovaný 1,50 mm2</t>
  </si>
  <si>
    <t>1745312816</t>
  </si>
  <si>
    <t>210800525</t>
  </si>
  <si>
    <t>Montáž měděných vodičů CY, HO5V, HO7V, NYM, NYY, YY 2,5 mm2 uložených volně</t>
  </si>
  <si>
    <t>-1798828233</t>
  </si>
  <si>
    <t>341410240</t>
  </si>
  <si>
    <t>vodič silový s Cu jádrem CY pocínovaný 2,50 mm2</t>
  </si>
  <si>
    <t>704333897</t>
  </si>
  <si>
    <t>210800528</t>
  </si>
  <si>
    <t>Montáž měděných vodičů CY, HO5V, HO7V, NYM, NYY, YY 10 mm2 uložených volně</t>
  </si>
  <si>
    <t>-14104474</t>
  </si>
  <si>
    <t>341421580</t>
  </si>
  <si>
    <t>vodič silový s Cu jádrem CYA H07 V-K 10 mm2</t>
  </si>
  <si>
    <t>-1464005876</t>
  </si>
  <si>
    <t>210810005</t>
  </si>
  <si>
    <t>Montáž měděných kabelů CYKY, NYM, NYY, YSLY 750 V 3x1,5 mm2 uložených volně</t>
  </si>
  <si>
    <t>-1213912108</t>
  </si>
  <si>
    <t>341110300</t>
  </si>
  <si>
    <t>kabel silový s Cu jádrem CYKY 3x1,5 mm2</t>
  </si>
  <si>
    <t>-1059733184</t>
  </si>
  <si>
    <t>210810006</t>
  </si>
  <si>
    <t>Montáž měděných kabelů CYKY, NYM, NYY, YSLY 750 V 3x2,5 mm2 uložených volně</t>
  </si>
  <si>
    <t>2069872977</t>
  </si>
  <si>
    <t>341110360</t>
  </si>
  <si>
    <t>kabel silový s Cu jádrem CYKY 3x2,5 mm2</t>
  </si>
  <si>
    <t>1434585844</t>
  </si>
  <si>
    <t>210810015</t>
  </si>
  <si>
    <t>Montáž měděných kabelů CYKY, NYM, NYY, YSLY 750 V 5x1,5 mm2 uložených volně</t>
  </si>
  <si>
    <t>-767179926</t>
  </si>
  <si>
    <t>341110900</t>
  </si>
  <si>
    <t>kabel silový s Cu jádrem CYKY 5x1,5 mm2</t>
  </si>
  <si>
    <t>-1380392712</t>
  </si>
  <si>
    <t>46-M</t>
  </si>
  <si>
    <t>Zemní práce při extr.mont.pracích</t>
  </si>
  <si>
    <t>460680162</t>
  </si>
  <si>
    <t>Vybourání otvorů ve zdivu cihelném plochy do 0,0225 m2, tloušťky do 30 cm</t>
  </si>
  <si>
    <t>-949503170</t>
  </si>
  <si>
    <t>460680402</t>
  </si>
  <si>
    <t>Vysekání kapes a výklenků ve zdivu z lehkých betonů, dutých cihel a tvárnic pro krabice 10x10x8 cm</t>
  </si>
  <si>
    <t>1827150631</t>
  </si>
  <si>
    <t>460680605</t>
  </si>
  <si>
    <t>Vysekání rýh pro montáž trubek a kabelů v cihelných zdech hloubky do 7 cm a šířky do 15 cm</t>
  </si>
  <si>
    <t>2037465104</t>
  </si>
  <si>
    <t>460690031</t>
  </si>
  <si>
    <t>Osazení hmoždinek včetně vyvrtání otvoru ve stěnách cihelných průměru do 8 mm</t>
  </si>
  <si>
    <t>1695336281</t>
  </si>
  <si>
    <t>460690061</t>
  </si>
  <si>
    <t>Osazení hmoždinek včetně vyvrtání otvoru ve stropech keramických průměru do 8 mm</t>
  </si>
  <si>
    <t>-1649311789</t>
  </si>
  <si>
    <t>Práce ceníkem nespecifikované</t>
  </si>
  <si>
    <t>HZS900001</t>
  </si>
  <si>
    <t>revize el. zařízení</t>
  </si>
  <si>
    <t>-991045313</t>
  </si>
  <si>
    <t>HZS900002</t>
  </si>
  <si>
    <t>pomocné práce a úprava na stáv. zařízení</t>
  </si>
  <si>
    <t>393893621</t>
  </si>
  <si>
    <t>DN</t>
  </si>
  <si>
    <t>Doplňkové náklady</t>
  </si>
  <si>
    <t>DN4</t>
  </si>
  <si>
    <t>PPV6%</t>
  </si>
  <si>
    <t>95997</t>
  </si>
  <si>
    <t>262144</t>
  </si>
  <si>
    <t>674586015</t>
  </si>
  <si>
    <t>NUS</t>
  </si>
  <si>
    <t>Náklady na umístění stavby</t>
  </si>
  <si>
    <t>NUS5</t>
  </si>
  <si>
    <t>Ostatní</t>
  </si>
  <si>
    <t>1876885675</t>
  </si>
  <si>
    <t>SEZNAM FIGUR</t>
  </si>
  <si>
    <t>Výměra</t>
  </si>
  <si>
    <t xml:space="preserve"> 23907ST</t>
  </si>
  <si>
    <t>2,60*(3,8+2+4,5+1,5)</t>
  </si>
  <si>
    <t>2,6*(5,12*2+4,9*2)</t>
  </si>
  <si>
    <t>2,6*(3*2+4,9*2)</t>
  </si>
  <si>
    <t>2,6*(1,05*2+2,74*2)</t>
  </si>
  <si>
    <t>0,5*(3*2+2,2*2)</t>
  </si>
  <si>
    <t>0,5*(1,2*4)</t>
  </si>
  <si>
    <t>Použití figury:</t>
  </si>
  <si>
    <t>Základní silikátová jednonásobná bezbarvá penetrace podkladu v místnostech v do 3,80 m</t>
  </si>
  <si>
    <t>Dvojnásobné bílé malby ze směsí za sucha dobře otěruvzdorných v místnostech do 3,80 m</t>
  </si>
  <si>
    <t>3+14,7+25,4+10,6+5,1+1,3</t>
  </si>
  <si>
    <t>2,2*(3*2+2,2*2)</t>
  </si>
  <si>
    <t>2,2*(1,2*2+1,2*2)</t>
  </si>
  <si>
    <t>0,6*3</t>
  </si>
  <si>
    <t>Nátěr penetrační na stěnu</t>
  </si>
  <si>
    <t>Izolace pod obklad nátěrem nebo stěrkou ve dvou vrstvách</t>
  </si>
  <si>
    <t>Montáž obkladů vnitřních keramických hladkých přes 9 do 12 ks/m2 lepených flexibilním lepidlem</t>
  </si>
  <si>
    <t>2,6*(2,5+2,2+3,2+2,5)</t>
  </si>
  <si>
    <t>Penetrační disperzní nátěr vnitřních stěn nanášený ručně</t>
  </si>
  <si>
    <t>Potažení vnitřních stěn vápenným štukem tloušťky do 3 mm</t>
  </si>
  <si>
    <t>Oprava vnitřní vápenocementové hladké omítky stěn v rozsahu plochy přes 10 do 30 %</t>
  </si>
  <si>
    <t>Oškrabání malby v místnostech v do 3,80 m</t>
  </si>
  <si>
    <t>Otlučení (osekání) vnitřní vápenné nebo vápenocementové omítky stěn v rozsahu přes 10 do 30 %</t>
  </si>
  <si>
    <t>3+5,1+1,3</t>
  </si>
  <si>
    <t>Vysátí podkladu před pokládkou dlažby</t>
  </si>
  <si>
    <t>Nátěr penetrační na podlahu</t>
  </si>
  <si>
    <t>Montáž podlah keramických hladkých lepených cementovým flexibilním lepidlem přes 6 do 9 ks/m2</t>
  </si>
  <si>
    <t>Vyčištění budov bytové a občanské výstavby při výšce podlaží do 4 m</t>
  </si>
  <si>
    <t>14,7+25,4+10,6</t>
  </si>
  <si>
    <t>Podlahové kce podkladové z desek OSB tl 18 mm broušených na pero a drážku šroubovaných</t>
  </si>
  <si>
    <t>Montáž podlah plovoucích z lamel laminátových</t>
  </si>
  <si>
    <t>Montáž podložky vyrovnávací a tlumící pro plovoucí podlahy</t>
  </si>
  <si>
    <t>podložka (Mirelon) pěnová 3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</si>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</sst>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68062455" TargetMode="External"/><Relationship Id="rId18" Type="http://schemas.openxmlformats.org/officeDocument/2006/relationships/hyperlink" Target="https://podminky.urs.cz/item/CS_URS_2023_02/997013213" TargetMode="External"/><Relationship Id="rId26" Type="http://schemas.openxmlformats.org/officeDocument/2006/relationships/hyperlink" Target="https://podminky.urs.cz/item/CS_URS_2023_02/998751201" TargetMode="External"/><Relationship Id="rId39" Type="http://schemas.openxmlformats.org/officeDocument/2006/relationships/hyperlink" Target="https://podminky.urs.cz/item/CS_URS_2023_02/998763302" TargetMode="External"/><Relationship Id="rId21" Type="http://schemas.openxmlformats.org/officeDocument/2006/relationships/hyperlink" Target="https://podminky.urs.cz/item/CS_URS_2023_02/997013609" TargetMode="External"/><Relationship Id="rId34" Type="http://schemas.openxmlformats.org/officeDocument/2006/relationships/hyperlink" Target="https://podminky.urs.cz/item/CS_URS_2023_02/763131411" TargetMode="External"/><Relationship Id="rId42" Type="http://schemas.openxmlformats.org/officeDocument/2006/relationships/hyperlink" Target="https://podminky.urs.cz/item/CS_URS_2023_02/766660729" TargetMode="External"/><Relationship Id="rId47" Type="http://schemas.openxmlformats.org/officeDocument/2006/relationships/hyperlink" Target="https://podminky.urs.cz/item/CS_URS_2023_02/771121011" TargetMode="External"/><Relationship Id="rId50" Type="http://schemas.openxmlformats.org/officeDocument/2006/relationships/hyperlink" Target="https://podminky.urs.cz/item/CS_URS_2023_02/771577121" TargetMode="External"/><Relationship Id="rId55" Type="http://schemas.openxmlformats.org/officeDocument/2006/relationships/hyperlink" Target="https://podminky.urs.cz/item/CS_URS_2023_02/775413320" TargetMode="External"/><Relationship Id="rId63" Type="http://schemas.openxmlformats.org/officeDocument/2006/relationships/hyperlink" Target="https://podminky.urs.cz/item/CS_URS_2023_02/781474112" TargetMode="External"/><Relationship Id="rId68" Type="http://schemas.openxmlformats.org/officeDocument/2006/relationships/hyperlink" Target="https://podminky.urs.cz/item/CS_URS_2023_02/784121001" TargetMode="External"/><Relationship Id="rId7" Type="http://schemas.openxmlformats.org/officeDocument/2006/relationships/hyperlink" Target="https://podminky.urs.cz/item/CS_URS_2023_02/612325412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317944323" TargetMode="External"/><Relationship Id="rId16" Type="http://schemas.openxmlformats.org/officeDocument/2006/relationships/hyperlink" Target="https://podminky.urs.cz/item/CS_URS_2023_01/975053141" TargetMode="External"/><Relationship Id="rId29" Type="http://schemas.openxmlformats.org/officeDocument/2006/relationships/hyperlink" Target="https://podminky.urs.cz/item/CS_URS_2023_02/998762202" TargetMode="External"/><Relationship Id="rId1" Type="http://schemas.openxmlformats.org/officeDocument/2006/relationships/hyperlink" Target="https://podminky.urs.cz/item/CS_URS_2023_02/310238211" TargetMode="External"/><Relationship Id="rId6" Type="http://schemas.openxmlformats.org/officeDocument/2006/relationships/hyperlink" Target="https://podminky.urs.cz/item/CS_URS_2023_02/612311131" TargetMode="External"/><Relationship Id="rId11" Type="http://schemas.openxmlformats.org/officeDocument/2006/relationships/hyperlink" Target="https://podminky.urs.cz/item/CS_URS_2023_02/962031132" TargetMode="External"/><Relationship Id="rId24" Type="http://schemas.openxmlformats.org/officeDocument/2006/relationships/hyperlink" Target="https://podminky.urs.cz/item/CS_URS_2023_02/751122012" TargetMode="External"/><Relationship Id="rId32" Type="http://schemas.openxmlformats.org/officeDocument/2006/relationships/hyperlink" Target="https://podminky.urs.cz/item/CS_URS_2023_02/763111717" TargetMode="External"/><Relationship Id="rId37" Type="http://schemas.openxmlformats.org/officeDocument/2006/relationships/hyperlink" Target="https://podminky.urs.cz/item/CS_URS_2023_02/763173113" TargetMode="External"/><Relationship Id="rId40" Type="http://schemas.openxmlformats.org/officeDocument/2006/relationships/hyperlink" Target="https://podminky.urs.cz/item/CS_URS_2023_01/766621622" TargetMode="External"/><Relationship Id="rId45" Type="http://schemas.openxmlformats.org/officeDocument/2006/relationships/hyperlink" Target="https://podminky.urs.cz/item/CS_URS_2023_02/998766202" TargetMode="External"/><Relationship Id="rId53" Type="http://schemas.openxmlformats.org/officeDocument/2006/relationships/hyperlink" Target="https://podminky.urs.cz/item/CS_URS_2023_02/771591264" TargetMode="External"/><Relationship Id="rId58" Type="http://schemas.openxmlformats.org/officeDocument/2006/relationships/hyperlink" Target="https://podminky.urs.cz/item/CS_URS_2023_02/998775202" TargetMode="External"/><Relationship Id="rId66" Type="http://schemas.openxmlformats.org/officeDocument/2006/relationships/hyperlink" Target="https://podminky.urs.cz/item/CS_URS_2023_02/783314101" TargetMode="External"/><Relationship Id="rId5" Type="http://schemas.openxmlformats.org/officeDocument/2006/relationships/hyperlink" Target="https://podminky.urs.cz/item/CS_URS_2023_02/612131121" TargetMode="External"/><Relationship Id="rId15" Type="http://schemas.openxmlformats.org/officeDocument/2006/relationships/hyperlink" Target="https://podminky.urs.cz/item/CS_URS_2023_02/973031325" TargetMode="External"/><Relationship Id="rId23" Type="http://schemas.openxmlformats.org/officeDocument/2006/relationships/hyperlink" Target="https://podminky.urs.cz/item/CS_URS_2023_01/713111121" TargetMode="External"/><Relationship Id="rId28" Type="http://schemas.openxmlformats.org/officeDocument/2006/relationships/hyperlink" Target="https://podminky.urs.cz/item/CS_URS_2023_02/775591191" TargetMode="External"/><Relationship Id="rId36" Type="http://schemas.openxmlformats.org/officeDocument/2006/relationships/hyperlink" Target="https://podminky.urs.cz/item/CS_URS_2023_02/763131714" TargetMode="External"/><Relationship Id="rId49" Type="http://schemas.openxmlformats.org/officeDocument/2006/relationships/hyperlink" Target="https://podminky.urs.cz/item/CS_URS_2023_02/771574111" TargetMode="External"/><Relationship Id="rId57" Type="http://schemas.openxmlformats.org/officeDocument/2006/relationships/hyperlink" Target="https://podminky.urs.cz/item/CS_URS_2023_02/775591191" TargetMode="External"/><Relationship Id="rId61" Type="http://schemas.openxmlformats.org/officeDocument/2006/relationships/hyperlink" Target="https://podminky.urs.cz/item/CS_URS_2023_02/781131241" TargetMode="External"/><Relationship Id="rId10" Type="http://schemas.openxmlformats.org/officeDocument/2006/relationships/hyperlink" Target="https://podminky.urs.cz/item/CS_URS_2023_02/952901111" TargetMode="External"/><Relationship Id="rId19" Type="http://schemas.openxmlformats.org/officeDocument/2006/relationships/hyperlink" Target="https://podminky.urs.cz/item/CS_URS_2023_02/997013501" TargetMode="External"/><Relationship Id="rId31" Type="http://schemas.openxmlformats.org/officeDocument/2006/relationships/hyperlink" Target="https://podminky.urs.cz/item/CS_URS_2023_02/763111333" TargetMode="External"/><Relationship Id="rId44" Type="http://schemas.openxmlformats.org/officeDocument/2006/relationships/hyperlink" Target="https://podminky.urs.cz/item/CS_URS_2023_02/775429121" TargetMode="External"/><Relationship Id="rId52" Type="http://schemas.openxmlformats.org/officeDocument/2006/relationships/hyperlink" Target="https://podminky.urs.cz/item/CS_URS_2023_02/771591241" TargetMode="External"/><Relationship Id="rId60" Type="http://schemas.openxmlformats.org/officeDocument/2006/relationships/hyperlink" Target="https://podminky.urs.cz/item/CS_URS_2023_02/781131112" TargetMode="External"/><Relationship Id="rId65" Type="http://schemas.openxmlformats.org/officeDocument/2006/relationships/hyperlink" Target="https://podminky.urs.cz/item/CS_URS_2023_02/998781202" TargetMode="External"/><Relationship Id="rId4" Type="http://schemas.openxmlformats.org/officeDocument/2006/relationships/hyperlink" Target="https://podminky.urs.cz/item/CS_URS_2023_02/346244353" TargetMode="External"/><Relationship Id="rId9" Type="http://schemas.openxmlformats.org/officeDocument/2006/relationships/hyperlink" Target="https://podminky.urs.cz/item/CS_URS_2023_02/642944121" TargetMode="External"/><Relationship Id="rId14" Type="http://schemas.openxmlformats.org/officeDocument/2006/relationships/hyperlink" Target="https://podminky.urs.cz/item/CS_URS_2023_01/968072455" TargetMode="External"/><Relationship Id="rId22" Type="http://schemas.openxmlformats.org/officeDocument/2006/relationships/hyperlink" Target="https://podminky.urs.cz/item/CS_URS_2023_02/998018002" TargetMode="External"/><Relationship Id="rId27" Type="http://schemas.openxmlformats.org/officeDocument/2006/relationships/hyperlink" Target="https://podminky.urs.cz/item/CS_URS_2023_02/762511274" TargetMode="External"/><Relationship Id="rId30" Type="http://schemas.openxmlformats.org/officeDocument/2006/relationships/hyperlink" Target="https://podminky.urs.cz/item/CS_URS_2023_02/763111314" TargetMode="External"/><Relationship Id="rId35" Type="http://schemas.openxmlformats.org/officeDocument/2006/relationships/hyperlink" Target="https://podminky.urs.cz/item/CS_URS_2023_02/763131451" TargetMode="External"/><Relationship Id="rId43" Type="http://schemas.openxmlformats.org/officeDocument/2006/relationships/hyperlink" Target="https://podminky.urs.cz/item/CS_URS_2023_01/766663913" TargetMode="External"/><Relationship Id="rId48" Type="http://schemas.openxmlformats.org/officeDocument/2006/relationships/hyperlink" Target="https://podminky.urs.cz/item/CS_URS_2023_02/771474111" TargetMode="External"/><Relationship Id="rId56" Type="http://schemas.openxmlformats.org/officeDocument/2006/relationships/hyperlink" Target="https://podminky.urs.cz/item/CS_URS_2023_02/775541151" TargetMode="External"/><Relationship Id="rId64" Type="http://schemas.openxmlformats.org/officeDocument/2006/relationships/hyperlink" Target="https://podminky.urs.cz/item/CS_URS_2023_02/781493611" TargetMode="External"/><Relationship Id="rId69" Type="http://schemas.openxmlformats.org/officeDocument/2006/relationships/hyperlink" Target="https://podminky.urs.cz/item/CS_URS_2023_01/784181111" TargetMode="External"/><Relationship Id="rId8" Type="http://schemas.openxmlformats.org/officeDocument/2006/relationships/hyperlink" Target="https://podminky.urs.cz/item/CS_URS_2023_02/619991011" TargetMode="External"/><Relationship Id="rId51" Type="http://schemas.openxmlformats.org/officeDocument/2006/relationships/hyperlink" Target="https://podminky.urs.cz/item/CS_URS_2023_02/771591112" TargetMode="External"/><Relationship Id="rId3" Type="http://schemas.openxmlformats.org/officeDocument/2006/relationships/hyperlink" Target="https://podminky.urs.cz/item/CS_URS_2023_01/342241161" TargetMode="External"/><Relationship Id="rId12" Type="http://schemas.openxmlformats.org/officeDocument/2006/relationships/hyperlink" Target="https://podminky.urs.cz/item/CS_URS_2023_02/967031142" TargetMode="External"/><Relationship Id="rId17" Type="http://schemas.openxmlformats.org/officeDocument/2006/relationships/hyperlink" Target="https://podminky.urs.cz/item/CS_URS_2023_01/978013141" TargetMode="External"/><Relationship Id="rId25" Type="http://schemas.openxmlformats.org/officeDocument/2006/relationships/hyperlink" Target="https://podminky.urs.cz/item/CS_URS_2023_02/751525082" TargetMode="External"/><Relationship Id="rId33" Type="http://schemas.openxmlformats.org/officeDocument/2006/relationships/hyperlink" Target="https://podminky.urs.cz/item/CS_URS_2023_02/763121483" TargetMode="External"/><Relationship Id="rId38" Type="http://schemas.openxmlformats.org/officeDocument/2006/relationships/hyperlink" Target="https://podminky.urs.cz/item/CS_URS_2023_02/763181311" TargetMode="External"/><Relationship Id="rId46" Type="http://schemas.openxmlformats.org/officeDocument/2006/relationships/hyperlink" Target="https://podminky.urs.cz/item/CS_URS_2023_02/771111011" TargetMode="External"/><Relationship Id="rId59" Type="http://schemas.openxmlformats.org/officeDocument/2006/relationships/hyperlink" Target="https://podminky.urs.cz/item/CS_URS_2023_02/781121011" TargetMode="External"/><Relationship Id="rId67" Type="http://schemas.openxmlformats.org/officeDocument/2006/relationships/hyperlink" Target="https://podminky.urs.cz/item/CS_URS_2023_02/783317101" TargetMode="External"/><Relationship Id="rId20" Type="http://schemas.openxmlformats.org/officeDocument/2006/relationships/hyperlink" Target="https://podminky.urs.cz/item/CS_URS_2023_02/997013509" TargetMode="External"/><Relationship Id="rId41" Type="http://schemas.openxmlformats.org/officeDocument/2006/relationships/hyperlink" Target="https://podminky.urs.cz/item/CS_URS_2023_01/766660022" TargetMode="External"/><Relationship Id="rId54" Type="http://schemas.openxmlformats.org/officeDocument/2006/relationships/hyperlink" Target="https://podminky.urs.cz/item/CS_URS_2023_02/998771202" TargetMode="External"/><Relationship Id="rId62" Type="http://schemas.openxmlformats.org/officeDocument/2006/relationships/hyperlink" Target="https://podminky.urs.cz/item/CS_URS_2023_02/781131242" TargetMode="External"/><Relationship Id="rId70" Type="http://schemas.openxmlformats.org/officeDocument/2006/relationships/hyperlink" Target="https://podminky.urs.cz/item/CS_URS_2023_02/78422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222104" TargetMode="External"/><Relationship Id="rId13" Type="http://schemas.openxmlformats.org/officeDocument/2006/relationships/hyperlink" Target="https://podminky.urs.cz/item/CS_URS_2023_01/733811231" TargetMode="External"/><Relationship Id="rId18" Type="http://schemas.openxmlformats.org/officeDocument/2006/relationships/hyperlink" Target="https://podminky.urs.cz/item/CS_URS_2023_01/734221686" TargetMode="External"/><Relationship Id="rId26" Type="http://schemas.openxmlformats.org/officeDocument/2006/relationships/hyperlink" Target="https://podminky.urs.cz/item/CS_URS_2023_01/735152460" TargetMode="External"/><Relationship Id="rId3" Type="http://schemas.openxmlformats.org/officeDocument/2006/relationships/hyperlink" Target="https://podminky.urs.cz/item/CS_URS_2023_01/731810431" TargetMode="External"/><Relationship Id="rId21" Type="http://schemas.openxmlformats.org/officeDocument/2006/relationships/hyperlink" Target="https://podminky.urs.cz/item/CS_URS_2023_01/734291273" TargetMode="External"/><Relationship Id="rId34" Type="http://schemas.openxmlformats.org/officeDocument/2006/relationships/hyperlink" Target="https://podminky.urs.cz/item/CS_URS_2023_01/HZS2221" TargetMode="External"/><Relationship Id="rId7" Type="http://schemas.openxmlformats.org/officeDocument/2006/relationships/hyperlink" Target="https://podminky.urs.cz/item/CS_URS_2023_01/733222103" TargetMode="External"/><Relationship Id="rId12" Type="http://schemas.openxmlformats.org/officeDocument/2006/relationships/hyperlink" Target="https://podminky.urs.cz/item/CS_URS_2023_01/733291101" TargetMode="External"/><Relationship Id="rId17" Type="http://schemas.openxmlformats.org/officeDocument/2006/relationships/hyperlink" Target="https://podminky.urs.cz/item/CS_URS_2023_01/734221682" TargetMode="External"/><Relationship Id="rId25" Type="http://schemas.openxmlformats.org/officeDocument/2006/relationships/hyperlink" Target="https://podminky.urs.cz/item/CS_URS_2023_01/735152251" TargetMode="External"/><Relationship Id="rId33" Type="http://schemas.openxmlformats.org/officeDocument/2006/relationships/hyperlink" Target="https://podminky.urs.cz/item/CS_URS_2023_01/HZS2212" TargetMode="External"/><Relationship Id="rId2" Type="http://schemas.openxmlformats.org/officeDocument/2006/relationships/hyperlink" Target="https://podminky.urs.cz/item/CS_URS_2023_01/731810302" TargetMode="External"/><Relationship Id="rId16" Type="http://schemas.openxmlformats.org/officeDocument/2006/relationships/hyperlink" Target="https://podminky.urs.cz/item/CS_URS_2023_01/734211127" TargetMode="External"/><Relationship Id="rId20" Type="http://schemas.openxmlformats.org/officeDocument/2006/relationships/hyperlink" Target="https://podminky.urs.cz/item/CS_URS_2023_01/734291123" TargetMode="External"/><Relationship Id="rId29" Type="http://schemas.openxmlformats.org/officeDocument/2006/relationships/hyperlink" Target="https://podminky.urs.cz/item/CS_URS_2023_01/735191905" TargetMode="External"/><Relationship Id="rId1" Type="http://schemas.openxmlformats.org/officeDocument/2006/relationships/hyperlink" Target="https://podminky.urs.cz/item/CS_URS_2023_01/731244493" TargetMode="External"/><Relationship Id="rId6" Type="http://schemas.openxmlformats.org/officeDocument/2006/relationships/hyperlink" Target="https://podminky.urs.cz/item/CS_URS_2023_01/733222102" TargetMode="External"/><Relationship Id="rId11" Type="http://schemas.openxmlformats.org/officeDocument/2006/relationships/hyperlink" Target="https://podminky.urs.cz/item/CS_URS_2023_01/733224224" TargetMode="External"/><Relationship Id="rId24" Type="http://schemas.openxmlformats.org/officeDocument/2006/relationships/hyperlink" Target="https://podminky.urs.cz/item/CS_URS_2023_01/735000912" TargetMode="External"/><Relationship Id="rId32" Type="http://schemas.openxmlformats.org/officeDocument/2006/relationships/hyperlink" Target="https://podminky.urs.cz/item/CS_URS_2023_01/783627601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998731202" TargetMode="External"/><Relationship Id="rId15" Type="http://schemas.openxmlformats.org/officeDocument/2006/relationships/hyperlink" Target="https://podminky.urs.cz/item/CS_URS_2023_01/734209113" TargetMode="External"/><Relationship Id="rId23" Type="http://schemas.openxmlformats.org/officeDocument/2006/relationships/hyperlink" Target="https://podminky.urs.cz/item/CS_URS_2023_01/998734202" TargetMode="External"/><Relationship Id="rId28" Type="http://schemas.openxmlformats.org/officeDocument/2006/relationships/hyperlink" Target="https://podminky.urs.cz/item/CS_URS_2023_01/735164522" TargetMode="External"/><Relationship Id="rId36" Type="http://schemas.openxmlformats.org/officeDocument/2006/relationships/hyperlink" Target="https://podminky.urs.cz/item/CS_URS_2023_01/HZS2491" TargetMode="External"/><Relationship Id="rId10" Type="http://schemas.openxmlformats.org/officeDocument/2006/relationships/hyperlink" Target="https://podminky.urs.cz/item/CS_URS_2023_01/733224222" TargetMode="External"/><Relationship Id="rId19" Type="http://schemas.openxmlformats.org/officeDocument/2006/relationships/hyperlink" Target="https://podminky.urs.cz/item/CS_URS_2023_01/734261407" TargetMode="External"/><Relationship Id="rId31" Type="http://schemas.openxmlformats.org/officeDocument/2006/relationships/hyperlink" Target="https://podminky.urs.cz/item/CS_URS_2023_01/783624551" TargetMode="External"/><Relationship Id="rId4" Type="http://schemas.openxmlformats.org/officeDocument/2006/relationships/hyperlink" Target="https://podminky.urs.cz/item/CS_URS_2023_01/731810441" TargetMode="External"/><Relationship Id="rId9" Type="http://schemas.openxmlformats.org/officeDocument/2006/relationships/hyperlink" Target="https://podminky.urs.cz/item/CS_URS_2023_01/733224204" TargetMode="External"/><Relationship Id="rId14" Type="http://schemas.openxmlformats.org/officeDocument/2006/relationships/hyperlink" Target="https://podminky.urs.cz/item/CS_URS_2023_01/998733202" TargetMode="External"/><Relationship Id="rId22" Type="http://schemas.openxmlformats.org/officeDocument/2006/relationships/hyperlink" Target="https://podminky.urs.cz/item/CS_URS_2023_01/734292714" TargetMode="External"/><Relationship Id="rId27" Type="http://schemas.openxmlformats.org/officeDocument/2006/relationships/hyperlink" Target="https://podminky.urs.cz/item/CS_URS_2023_01/735152560" TargetMode="External"/><Relationship Id="rId30" Type="http://schemas.openxmlformats.org/officeDocument/2006/relationships/hyperlink" Target="https://podminky.urs.cz/item/CS_URS_2023_01/998735202" TargetMode="External"/><Relationship Id="rId35" Type="http://schemas.openxmlformats.org/officeDocument/2006/relationships/hyperlink" Target="https://podminky.urs.cz/item/CS_URS_2023_01/HZS22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291904" TargetMode="External"/><Relationship Id="rId13" Type="http://schemas.openxmlformats.org/officeDocument/2006/relationships/hyperlink" Target="https://podminky.urs.cz/item/CS_URS_2023_01/723190252" TargetMode="External"/><Relationship Id="rId18" Type="http://schemas.openxmlformats.org/officeDocument/2006/relationships/hyperlink" Target="https://podminky.urs.cz/item/CS_URS_2023_01/723230153" TargetMode="External"/><Relationship Id="rId26" Type="http://schemas.openxmlformats.org/officeDocument/2006/relationships/hyperlink" Target="https://podminky.urs.cz/item/CS_URS_2023_01/783627601" TargetMode="External"/><Relationship Id="rId3" Type="http://schemas.openxmlformats.org/officeDocument/2006/relationships/hyperlink" Target="https://podminky.urs.cz/item/CS_URS_2023_01/997013509" TargetMode="External"/><Relationship Id="rId21" Type="http://schemas.openxmlformats.org/officeDocument/2006/relationships/hyperlink" Target="https://podminky.urs.cz/item/CS_URS_2023_01/725610810" TargetMode="External"/><Relationship Id="rId7" Type="http://schemas.openxmlformats.org/officeDocument/2006/relationships/hyperlink" Target="https://podminky.urs.cz/item/CS_URS_2023_01/733291903" TargetMode="External"/><Relationship Id="rId12" Type="http://schemas.openxmlformats.org/officeDocument/2006/relationships/hyperlink" Target="https://podminky.urs.cz/item/CS_URS_2023_01/723190251" TargetMode="External"/><Relationship Id="rId17" Type="http://schemas.openxmlformats.org/officeDocument/2006/relationships/hyperlink" Target="https://podminky.urs.cz/item/CS_URS_2023_01/723230103" TargetMode="External"/><Relationship Id="rId25" Type="http://schemas.openxmlformats.org/officeDocument/2006/relationships/hyperlink" Target="https://podminky.urs.cz/item/CS_URS_2023_01/783624551" TargetMode="External"/><Relationship Id="rId2" Type="http://schemas.openxmlformats.org/officeDocument/2006/relationships/hyperlink" Target="https://podminky.urs.cz/item/CS_URS_2023_01/997013501" TargetMode="External"/><Relationship Id="rId16" Type="http://schemas.openxmlformats.org/officeDocument/2006/relationships/hyperlink" Target="https://podminky.urs.cz/item/CS_URS_2023_01/723230102" TargetMode="External"/><Relationship Id="rId20" Type="http://schemas.openxmlformats.org/officeDocument/2006/relationships/hyperlink" Target="https://podminky.urs.cz/item/CS_URS_2023_01/998723202" TargetMode="External"/><Relationship Id="rId29" Type="http://schemas.openxmlformats.org/officeDocument/2006/relationships/hyperlink" Target="https://podminky.urs.cz/item/CS_URS_2023_01/HZS2491" TargetMode="External"/><Relationship Id="rId1" Type="http://schemas.openxmlformats.org/officeDocument/2006/relationships/hyperlink" Target="https://podminky.urs.cz/item/CS_URS_2023_01/997013151" TargetMode="External"/><Relationship Id="rId6" Type="http://schemas.openxmlformats.org/officeDocument/2006/relationships/hyperlink" Target="https://podminky.urs.cz/item/CS_URS_2023_01/733290801" TargetMode="External"/><Relationship Id="rId11" Type="http://schemas.openxmlformats.org/officeDocument/2006/relationships/hyperlink" Target="https://podminky.urs.cz/item/CS_URS_2022_01/723181013" TargetMode="External"/><Relationship Id="rId24" Type="http://schemas.openxmlformats.org/officeDocument/2006/relationships/hyperlink" Target="https://podminky.urs.cz/item/CS_URS_2023_01/725619101" TargetMode="External"/><Relationship Id="rId5" Type="http://schemas.openxmlformats.org/officeDocument/2006/relationships/hyperlink" Target="https://podminky.urs.cz/item/CS_URS_2023_01/722220861" TargetMode="External"/><Relationship Id="rId15" Type="http://schemas.openxmlformats.org/officeDocument/2006/relationships/hyperlink" Target="https://podminky.urs.cz/item/CS_URS_2023_01/723190909" TargetMode="External"/><Relationship Id="rId23" Type="http://schemas.openxmlformats.org/officeDocument/2006/relationships/hyperlink" Target="https://podminky.urs.cz/item/CS_URS_2023_01/725530831" TargetMode="External"/><Relationship Id="rId28" Type="http://schemas.openxmlformats.org/officeDocument/2006/relationships/hyperlink" Target="https://podminky.urs.cz/item/CS_URS_2023_01/HZS2232" TargetMode="External"/><Relationship Id="rId10" Type="http://schemas.openxmlformats.org/officeDocument/2006/relationships/hyperlink" Target="https://podminky.urs.cz/item/CS_URS_2023_01/723181012" TargetMode="External"/><Relationship Id="rId19" Type="http://schemas.openxmlformats.org/officeDocument/2006/relationships/hyperlink" Target="https://podminky.urs.cz/item/CS_URS_2023_01/723230154" TargetMode="External"/><Relationship Id="rId4" Type="http://schemas.openxmlformats.org/officeDocument/2006/relationships/hyperlink" Target="https://podminky.urs.cz/item/CS_URS_2023_01/997013631" TargetMode="External"/><Relationship Id="rId9" Type="http://schemas.openxmlformats.org/officeDocument/2006/relationships/hyperlink" Target="https://podminky.urs.cz/item/CS_URS_2023_01/733292904" TargetMode="External"/><Relationship Id="rId14" Type="http://schemas.openxmlformats.org/officeDocument/2006/relationships/hyperlink" Target="https://podminky.urs.cz/item/CS_URS_2023_01/723190907" TargetMode="External"/><Relationship Id="rId22" Type="http://schemas.openxmlformats.org/officeDocument/2006/relationships/hyperlink" Target="https://podminky.urs.cz/item/CS_URS_2023_01/725650805" TargetMode="External"/><Relationship Id="rId27" Type="http://schemas.openxmlformats.org/officeDocument/2006/relationships/hyperlink" Target="https://podminky.urs.cz/item/CS_URS_2023_01/HZS2212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21174043" TargetMode="External"/><Relationship Id="rId18" Type="http://schemas.openxmlformats.org/officeDocument/2006/relationships/hyperlink" Target="https://podminky.urs.cz/item/CS_URS_2023_01/721290111" TargetMode="External"/><Relationship Id="rId26" Type="http://schemas.openxmlformats.org/officeDocument/2006/relationships/hyperlink" Target="https://podminky.urs.cz/item/CS_URS_2023_01/722181211" TargetMode="External"/><Relationship Id="rId39" Type="http://schemas.openxmlformats.org/officeDocument/2006/relationships/hyperlink" Target="https://podminky.urs.cz/item/CS_URS_2023_01/725211701" TargetMode="External"/><Relationship Id="rId21" Type="http://schemas.openxmlformats.org/officeDocument/2006/relationships/hyperlink" Target="https://podminky.urs.cz/item/CS_URS_2023_01/722160101" TargetMode="External"/><Relationship Id="rId34" Type="http://schemas.openxmlformats.org/officeDocument/2006/relationships/hyperlink" Target="https://podminky.urs.cz/item/CS_URS_2023_01/722290234" TargetMode="External"/><Relationship Id="rId42" Type="http://schemas.openxmlformats.org/officeDocument/2006/relationships/hyperlink" Target="https://podminky.urs.cz/item/CS_URS_2023_01/725319111" TargetMode="External"/><Relationship Id="rId47" Type="http://schemas.openxmlformats.org/officeDocument/2006/relationships/hyperlink" Target="https://podminky.urs.cz/item/CS_URS_2023_01/725820801" TargetMode="External"/><Relationship Id="rId50" Type="http://schemas.openxmlformats.org/officeDocument/2006/relationships/hyperlink" Target="https://podminky.urs.cz/item/CS_URS_2023_01/725831332" TargetMode="External"/><Relationship Id="rId55" Type="http://schemas.openxmlformats.org/officeDocument/2006/relationships/hyperlink" Target="https://podminky.urs.cz/item/CS_URS_2023_01/725980123" TargetMode="External"/><Relationship Id="rId7" Type="http://schemas.openxmlformats.org/officeDocument/2006/relationships/hyperlink" Target="https://podminky.urs.cz/item/CS_URS_2023_01/721171803" TargetMode="External"/><Relationship Id="rId12" Type="http://schemas.openxmlformats.org/officeDocument/2006/relationships/hyperlink" Target="https://podminky.urs.cz/item/CS_URS_2023_01/721174042" TargetMode="External"/><Relationship Id="rId17" Type="http://schemas.openxmlformats.org/officeDocument/2006/relationships/hyperlink" Target="https://podminky.urs.cz/item/CS_URS_2023_01/721226513" TargetMode="External"/><Relationship Id="rId25" Type="http://schemas.openxmlformats.org/officeDocument/2006/relationships/hyperlink" Target="https://podminky.urs.cz/item/CS_URS_2023_01/722174003" TargetMode="External"/><Relationship Id="rId33" Type="http://schemas.openxmlformats.org/officeDocument/2006/relationships/hyperlink" Target="https://podminky.urs.cz/item/CS_URS_2023_01/722290226" TargetMode="External"/><Relationship Id="rId38" Type="http://schemas.openxmlformats.org/officeDocument/2006/relationships/hyperlink" Target="https://podminky.urs.cz/item/CS_URS_2023_01/725211622" TargetMode="External"/><Relationship Id="rId46" Type="http://schemas.openxmlformats.org/officeDocument/2006/relationships/hyperlink" Target="https://podminky.urs.cz/item/CS_URS_2023_01/725819401" TargetMode="External"/><Relationship Id="rId59" Type="http://schemas.openxmlformats.org/officeDocument/2006/relationships/hyperlink" Target="https://podminky.urs.cz/item/CS_URS_2023_01/HZS2491" TargetMode="External"/><Relationship Id="rId2" Type="http://schemas.openxmlformats.org/officeDocument/2006/relationships/hyperlink" Target="https://podminky.urs.cz/item/CS_URS_2023_01/997013501" TargetMode="External"/><Relationship Id="rId16" Type="http://schemas.openxmlformats.org/officeDocument/2006/relationships/hyperlink" Target="https://podminky.urs.cz/item/CS_URS_2023_01/721194109" TargetMode="External"/><Relationship Id="rId20" Type="http://schemas.openxmlformats.org/officeDocument/2006/relationships/hyperlink" Target="https://podminky.urs.cz/item/CS_URS_2023_01/722130801" TargetMode="External"/><Relationship Id="rId29" Type="http://schemas.openxmlformats.org/officeDocument/2006/relationships/hyperlink" Target="https://podminky.urs.cz/item/CS_URS_2023_01/722190401" TargetMode="External"/><Relationship Id="rId41" Type="http://schemas.openxmlformats.org/officeDocument/2006/relationships/hyperlink" Target="https://podminky.urs.cz/item/CS_URS_2023_01/725222169" TargetMode="External"/><Relationship Id="rId54" Type="http://schemas.openxmlformats.org/officeDocument/2006/relationships/hyperlink" Target="https://podminky.urs.cz/item/CS_URS_2023_01/725869218" TargetMode="External"/><Relationship Id="rId1" Type="http://schemas.openxmlformats.org/officeDocument/2006/relationships/hyperlink" Target="https://podminky.urs.cz/item/CS_URS_2023_01/997013151" TargetMode="External"/><Relationship Id="rId6" Type="http://schemas.openxmlformats.org/officeDocument/2006/relationships/hyperlink" Target="https://podminky.urs.cz/item/CS_URS_2023_01/721170974" TargetMode="External"/><Relationship Id="rId11" Type="http://schemas.openxmlformats.org/officeDocument/2006/relationships/hyperlink" Target="https://podminky.urs.cz/item/CS_URS_2023_01/721174005" TargetMode="External"/><Relationship Id="rId24" Type="http://schemas.openxmlformats.org/officeDocument/2006/relationships/hyperlink" Target="https://podminky.urs.cz/item/CS_URS_2023_01/722174002" TargetMode="External"/><Relationship Id="rId32" Type="http://schemas.openxmlformats.org/officeDocument/2006/relationships/hyperlink" Target="https://podminky.urs.cz/item/CS_URS_2023_01/722232043" TargetMode="External"/><Relationship Id="rId37" Type="http://schemas.openxmlformats.org/officeDocument/2006/relationships/hyperlink" Target="https://podminky.urs.cz/item/CS_URS_2023_01/725112022" TargetMode="External"/><Relationship Id="rId40" Type="http://schemas.openxmlformats.org/officeDocument/2006/relationships/hyperlink" Target="https://podminky.urs.cz/item/CS_URS_2023_01/725220842" TargetMode="External"/><Relationship Id="rId45" Type="http://schemas.openxmlformats.org/officeDocument/2006/relationships/hyperlink" Target="https://podminky.urs.cz/item/CS_URS_2023_01/725813112" TargetMode="External"/><Relationship Id="rId53" Type="http://schemas.openxmlformats.org/officeDocument/2006/relationships/hyperlink" Target="https://podminky.urs.cz/item/CS_URS_2023_01/725862103" TargetMode="External"/><Relationship Id="rId58" Type="http://schemas.openxmlformats.org/officeDocument/2006/relationships/hyperlink" Target="https://podminky.urs.cz/item/CS_URS_2023_01/998726212" TargetMode="External"/><Relationship Id="rId5" Type="http://schemas.openxmlformats.org/officeDocument/2006/relationships/hyperlink" Target="https://podminky.urs.cz/item/CS_URS_2023_01/721100902" TargetMode="External"/><Relationship Id="rId15" Type="http://schemas.openxmlformats.org/officeDocument/2006/relationships/hyperlink" Target="https://podminky.urs.cz/item/CS_URS_2023_01/721194105" TargetMode="External"/><Relationship Id="rId23" Type="http://schemas.openxmlformats.org/officeDocument/2006/relationships/hyperlink" Target="https://podminky.urs.cz/item/CS_URS_2023_01/722171933" TargetMode="External"/><Relationship Id="rId28" Type="http://schemas.openxmlformats.org/officeDocument/2006/relationships/hyperlink" Target="https://podminky.urs.cz/item/CS_URS_2023_01/722181231" TargetMode="External"/><Relationship Id="rId36" Type="http://schemas.openxmlformats.org/officeDocument/2006/relationships/hyperlink" Target="https://podminky.urs.cz/item/CS_URS_2023_01/725110814" TargetMode="External"/><Relationship Id="rId49" Type="http://schemas.openxmlformats.org/officeDocument/2006/relationships/hyperlink" Target="https://podminky.urs.cz/item/CS_URS_2023_01/725822611" TargetMode="External"/><Relationship Id="rId57" Type="http://schemas.openxmlformats.org/officeDocument/2006/relationships/hyperlink" Target="https://podminky.urs.cz/item/CS_URS_2023_01/726131041" TargetMode="External"/><Relationship Id="rId10" Type="http://schemas.openxmlformats.org/officeDocument/2006/relationships/hyperlink" Target="https://podminky.urs.cz/item/CS_URS_2023_01/721171915" TargetMode="External"/><Relationship Id="rId19" Type="http://schemas.openxmlformats.org/officeDocument/2006/relationships/hyperlink" Target="https://podminky.urs.cz/item/CS_URS_2023_01/998721202" TargetMode="External"/><Relationship Id="rId31" Type="http://schemas.openxmlformats.org/officeDocument/2006/relationships/hyperlink" Target="https://podminky.urs.cz/item/CS_URS_2023_01/722220111" TargetMode="External"/><Relationship Id="rId44" Type="http://schemas.openxmlformats.org/officeDocument/2006/relationships/hyperlink" Target="https://podminky.urs.cz/item/CS_URS_2023_01/725813111" TargetMode="External"/><Relationship Id="rId52" Type="http://schemas.openxmlformats.org/officeDocument/2006/relationships/hyperlink" Target="https://podminky.urs.cz/item/CS_URS_2023_01/725861102" TargetMode="External"/><Relationship Id="rId60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997013631" TargetMode="External"/><Relationship Id="rId9" Type="http://schemas.openxmlformats.org/officeDocument/2006/relationships/hyperlink" Target="https://podminky.urs.cz/item/CS_URS_2023_01/721171905" TargetMode="External"/><Relationship Id="rId14" Type="http://schemas.openxmlformats.org/officeDocument/2006/relationships/hyperlink" Target="https://podminky.urs.cz/item/CS_URS_2023_01/721194104" TargetMode="External"/><Relationship Id="rId22" Type="http://schemas.openxmlformats.org/officeDocument/2006/relationships/hyperlink" Target="https://podminky.urs.cz/item/CS_URS_2023_01/722170801" TargetMode="External"/><Relationship Id="rId27" Type="http://schemas.openxmlformats.org/officeDocument/2006/relationships/hyperlink" Target="https://podminky.urs.cz/item/CS_URS_2023_01/722181212" TargetMode="External"/><Relationship Id="rId30" Type="http://schemas.openxmlformats.org/officeDocument/2006/relationships/hyperlink" Target="https://podminky.urs.cz/item/CS_URS_2023_01/722190901" TargetMode="External"/><Relationship Id="rId35" Type="http://schemas.openxmlformats.org/officeDocument/2006/relationships/hyperlink" Target="https://podminky.urs.cz/item/CS_URS_2023_01/998722202" TargetMode="External"/><Relationship Id="rId43" Type="http://schemas.openxmlformats.org/officeDocument/2006/relationships/hyperlink" Target="https://podminky.urs.cz/item/CS_URS_2023_01/725810811" TargetMode="External"/><Relationship Id="rId48" Type="http://schemas.openxmlformats.org/officeDocument/2006/relationships/hyperlink" Target="https://podminky.urs.cz/item/CS_URS_2023_01/725821329" TargetMode="External"/><Relationship Id="rId56" Type="http://schemas.openxmlformats.org/officeDocument/2006/relationships/hyperlink" Target="https://podminky.urs.cz/item/CS_URS_2023_01/998725202" TargetMode="External"/><Relationship Id="rId8" Type="http://schemas.openxmlformats.org/officeDocument/2006/relationships/hyperlink" Target="https://podminky.urs.cz/item/CS_URS_2023_01/721171808" TargetMode="External"/><Relationship Id="rId51" Type="http://schemas.openxmlformats.org/officeDocument/2006/relationships/hyperlink" Target="https://podminky.urs.cz/item/CS_URS_2023_01/725860811" TargetMode="External"/><Relationship Id="rId3" Type="http://schemas.openxmlformats.org/officeDocument/2006/relationships/hyperlink" Target="https://podminky.urs.cz/item/CS_URS_2023_01/9970135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33203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3_01/070001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2"/>
  <sheetViews>
    <sheetView showGridLines="0" topLeftCell="A1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2"/>
      <c r="AQ5" s="22"/>
      <c r="AR5" s="20"/>
      <c r="BE5" s="3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2"/>
      <c r="AQ6" s="22"/>
      <c r="AR6" s="20"/>
      <c r="BE6" s="3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5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53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53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53"/>
      <c r="BS13" s="17" t="s">
        <v>6</v>
      </c>
    </row>
    <row r="14" spans="1:74" ht="12.75">
      <c r="B14" s="21"/>
      <c r="C14" s="22"/>
      <c r="D14" s="22"/>
      <c r="E14" s="358" t="s">
        <v>31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53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53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53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53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53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53"/>
    </row>
    <row r="23" spans="1:71" s="1" customFormat="1" ht="47.25" customHeight="1">
      <c r="B23" s="21"/>
      <c r="C23" s="22"/>
      <c r="D23" s="22"/>
      <c r="E23" s="360" t="s">
        <v>38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2"/>
      <c r="AP23" s="22"/>
      <c r="AQ23" s="22"/>
      <c r="AR23" s="20"/>
      <c r="BE23" s="3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53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61">
        <f>ROUND(AG54,2)</f>
        <v>0</v>
      </c>
      <c r="AL26" s="362"/>
      <c r="AM26" s="362"/>
      <c r="AN26" s="362"/>
      <c r="AO26" s="362"/>
      <c r="AP26" s="36"/>
      <c r="AQ26" s="36"/>
      <c r="AR26" s="39"/>
      <c r="BE26" s="3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3" t="s">
        <v>40</v>
      </c>
      <c r="M28" s="363"/>
      <c r="N28" s="363"/>
      <c r="O28" s="363"/>
      <c r="P28" s="363"/>
      <c r="Q28" s="36"/>
      <c r="R28" s="36"/>
      <c r="S28" s="36"/>
      <c r="T28" s="36"/>
      <c r="U28" s="36"/>
      <c r="V28" s="36"/>
      <c r="W28" s="363" t="s">
        <v>41</v>
      </c>
      <c r="X28" s="363"/>
      <c r="Y28" s="363"/>
      <c r="Z28" s="363"/>
      <c r="AA28" s="363"/>
      <c r="AB28" s="363"/>
      <c r="AC28" s="363"/>
      <c r="AD28" s="363"/>
      <c r="AE28" s="363"/>
      <c r="AF28" s="36"/>
      <c r="AG28" s="36"/>
      <c r="AH28" s="36"/>
      <c r="AI28" s="36"/>
      <c r="AJ28" s="36"/>
      <c r="AK28" s="363" t="s">
        <v>42</v>
      </c>
      <c r="AL28" s="363"/>
      <c r="AM28" s="363"/>
      <c r="AN28" s="363"/>
      <c r="AO28" s="363"/>
      <c r="AP28" s="36"/>
      <c r="AQ28" s="36"/>
      <c r="AR28" s="39"/>
      <c r="BE28" s="353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66">
        <v>0.21</v>
      </c>
      <c r="M29" s="365"/>
      <c r="N29" s="365"/>
      <c r="O29" s="365"/>
      <c r="P29" s="365"/>
      <c r="Q29" s="41"/>
      <c r="R29" s="41"/>
      <c r="S29" s="41"/>
      <c r="T29" s="41"/>
      <c r="U29" s="41"/>
      <c r="V29" s="41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1"/>
      <c r="AG29" s="41"/>
      <c r="AH29" s="41"/>
      <c r="AI29" s="41"/>
      <c r="AJ29" s="41"/>
      <c r="AK29" s="364">
        <f>ROUND(AV54, 2)</f>
        <v>0</v>
      </c>
      <c r="AL29" s="365"/>
      <c r="AM29" s="365"/>
      <c r="AN29" s="365"/>
      <c r="AO29" s="365"/>
      <c r="AP29" s="41"/>
      <c r="AQ29" s="41"/>
      <c r="AR29" s="42"/>
      <c r="BE29" s="354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66">
        <v>0.15</v>
      </c>
      <c r="M30" s="365"/>
      <c r="N30" s="365"/>
      <c r="O30" s="365"/>
      <c r="P30" s="365"/>
      <c r="Q30" s="41"/>
      <c r="R30" s="41"/>
      <c r="S30" s="41"/>
      <c r="T30" s="41"/>
      <c r="U30" s="41"/>
      <c r="V30" s="41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1"/>
      <c r="AG30" s="41"/>
      <c r="AH30" s="41"/>
      <c r="AI30" s="41"/>
      <c r="AJ30" s="41"/>
      <c r="AK30" s="364">
        <f>ROUND(AW54, 2)</f>
        <v>0</v>
      </c>
      <c r="AL30" s="365"/>
      <c r="AM30" s="365"/>
      <c r="AN30" s="365"/>
      <c r="AO30" s="365"/>
      <c r="AP30" s="41"/>
      <c r="AQ30" s="41"/>
      <c r="AR30" s="42"/>
      <c r="BE30" s="354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66">
        <v>0.21</v>
      </c>
      <c r="M31" s="365"/>
      <c r="N31" s="365"/>
      <c r="O31" s="365"/>
      <c r="P31" s="365"/>
      <c r="Q31" s="41"/>
      <c r="R31" s="41"/>
      <c r="S31" s="41"/>
      <c r="T31" s="41"/>
      <c r="U31" s="41"/>
      <c r="V31" s="41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1"/>
      <c r="AG31" s="41"/>
      <c r="AH31" s="41"/>
      <c r="AI31" s="41"/>
      <c r="AJ31" s="41"/>
      <c r="AK31" s="364">
        <v>0</v>
      </c>
      <c r="AL31" s="365"/>
      <c r="AM31" s="365"/>
      <c r="AN31" s="365"/>
      <c r="AO31" s="365"/>
      <c r="AP31" s="41"/>
      <c r="AQ31" s="41"/>
      <c r="AR31" s="42"/>
      <c r="BE31" s="354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66">
        <v>0.15</v>
      </c>
      <c r="M32" s="365"/>
      <c r="N32" s="365"/>
      <c r="O32" s="365"/>
      <c r="P32" s="365"/>
      <c r="Q32" s="41"/>
      <c r="R32" s="41"/>
      <c r="S32" s="41"/>
      <c r="T32" s="41"/>
      <c r="U32" s="41"/>
      <c r="V32" s="41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1"/>
      <c r="AG32" s="41"/>
      <c r="AH32" s="41"/>
      <c r="AI32" s="41"/>
      <c r="AJ32" s="41"/>
      <c r="AK32" s="364">
        <v>0</v>
      </c>
      <c r="AL32" s="365"/>
      <c r="AM32" s="365"/>
      <c r="AN32" s="365"/>
      <c r="AO32" s="365"/>
      <c r="AP32" s="41"/>
      <c r="AQ32" s="41"/>
      <c r="AR32" s="42"/>
      <c r="BE32" s="354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66">
        <v>0</v>
      </c>
      <c r="M33" s="365"/>
      <c r="N33" s="365"/>
      <c r="O33" s="365"/>
      <c r="P33" s="365"/>
      <c r="Q33" s="41"/>
      <c r="R33" s="41"/>
      <c r="S33" s="41"/>
      <c r="T33" s="41"/>
      <c r="U33" s="41"/>
      <c r="V33" s="41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1"/>
      <c r="AG33" s="41"/>
      <c r="AH33" s="41"/>
      <c r="AI33" s="41"/>
      <c r="AJ33" s="41"/>
      <c r="AK33" s="364">
        <v>0</v>
      </c>
      <c r="AL33" s="365"/>
      <c r="AM33" s="365"/>
      <c r="AN33" s="365"/>
      <c r="AO33" s="365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70" t="s">
        <v>51</v>
      </c>
      <c r="Y35" s="368"/>
      <c r="Z35" s="368"/>
      <c r="AA35" s="368"/>
      <c r="AB35" s="368"/>
      <c r="AC35" s="45"/>
      <c r="AD35" s="45"/>
      <c r="AE35" s="45"/>
      <c r="AF35" s="45"/>
      <c r="AG35" s="45"/>
      <c r="AH35" s="45"/>
      <c r="AI35" s="45"/>
      <c r="AJ35" s="45"/>
      <c r="AK35" s="367">
        <f>SUM(AK26:AK33)</f>
        <v>0</v>
      </c>
      <c r="AL35" s="368"/>
      <c r="AM35" s="368"/>
      <c r="AN35" s="368"/>
      <c r="AO35" s="3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23907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2" t="str">
        <f>K6</f>
        <v>Stavební úpravy bytu č.9, Komenského nám. 69, Kutná Hora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Komenského nám. 69, Kutná Hora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4" t="str">
        <f>IF(AN8= "","",AN8)</f>
        <v>1. 8. 2023</v>
      </c>
      <c r="AN47" s="33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Kutná Hora, Havlíčkovo nám. 552, K. Hora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35" t="str">
        <f>IF(E17="","",E17)</f>
        <v xml:space="preserve"> </v>
      </c>
      <c r="AN49" s="336"/>
      <c r="AO49" s="336"/>
      <c r="AP49" s="336"/>
      <c r="AQ49" s="36"/>
      <c r="AR49" s="39"/>
      <c r="AS49" s="337" t="s">
        <v>53</v>
      </c>
      <c r="AT49" s="33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35" t="str">
        <f>IF(E20="","",E20)</f>
        <v>Ing. Hádková Zuzana</v>
      </c>
      <c r="AN50" s="336"/>
      <c r="AO50" s="336"/>
      <c r="AP50" s="336"/>
      <c r="AQ50" s="36"/>
      <c r="AR50" s="39"/>
      <c r="AS50" s="339"/>
      <c r="AT50" s="34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1"/>
      <c r="AT51" s="34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3" t="s">
        <v>54</v>
      </c>
      <c r="D52" s="344"/>
      <c r="E52" s="344"/>
      <c r="F52" s="344"/>
      <c r="G52" s="344"/>
      <c r="H52" s="66"/>
      <c r="I52" s="346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5" t="s">
        <v>56</v>
      </c>
      <c r="AH52" s="344"/>
      <c r="AI52" s="344"/>
      <c r="AJ52" s="344"/>
      <c r="AK52" s="344"/>
      <c r="AL52" s="344"/>
      <c r="AM52" s="344"/>
      <c r="AN52" s="346" t="s">
        <v>57</v>
      </c>
      <c r="AO52" s="344"/>
      <c r="AP52" s="344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0">
        <f>ROUND(SUM(AG55:AG60),2)</f>
        <v>0</v>
      </c>
      <c r="AH54" s="350"/>
      <c r="AI54" s="350"/>
      <c r="AJ54" s="350"/>
      <c r="AK54" s="350"/>
      <c r="AL54" s="350"/>
      <c r="AM54" s="350"/>
      <c r="AN54" s="351">
        <f t="shared" ref="AN54:AN60" si="0">SUM(AG54,AT54)</f>
        <v>0</v>
      </c>
      <c r="AO54" s="351"/>
      <c r="AP54" s="351"/>
      <c r="AQ54" s="78" t="s">
        <v>19</v>
      </c>
      <c r="AR54" s="79"/>
      <c r="AS54" s="80">
        <f>ROUND(SUM(AS55:AS60),2)</f>
        <v>0</v>
      </c>
      <c r="AT54" s="81">
        <f t="shared" ref="AT54:AT60" si="1">ROUND(SUM(AV54:AW54),2)</f>
        <v>0</v>
      </c>
      <c r="AU54" s="82">
        <f>ROUND(SUM(AU55:AU60),5)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ROUND(SUM(AZ55:AZ60),2)</f>
        <v>0</v>
      </c>
      <c r="BA54" s="81">
        <f>ROUND(SUM(BA55:BA60),2)</f>
        <v>0</v>
      </c>
      <c r="BB54" s="81">
        <f>ROUND(SUM(BB55:BB60),2)</f>
        <v>0</v>
      </c>
      <c r="BC54" s="81">
        <f>ROUND(SUM(BC55:BC60),2)</f>
        <v>0</v>
      </c>
      <c r="BD54" s="83">
        <f>ROUND(SUM(BD55:BD60),2)</f>
        <v>0</v>
      </c>
      <c r="BS54" s="84" t="s">
        <v>72</v>
      </c>
      <c r="BT54" s="84" t="s">
        <v>73</v>
      </c>
      <c r="BU54" s="85" t="s">
        <v>74</v>
      </c>
      <c r="BV54" s="84" t="s">
        <v>75</v>
      </c>
      <c r="BW54" s="84" t="s">
        <v>5</v>
      </c>
      <c r="BX54" s="84" t="s">
        <v>76</v>
      </c>
      <c r="CL54" s="84" t="s">
        <v>19</v>
      </c>
    </row>
    <row r="55" spans="1:91" s="7" customFormat="1" ht="24.75" customHeight="1">
      <c r="A55" s="86" t="s">
        <v>77</v>
      </c>
      <c r="B55" s="87"/>
      <c r="C55" s="88"/>
      <c r="D55" s="347" t="s">
        <v>78</v>
      </c>
      <c r="E55" s="347"/>
      <c r="F55" s="347"/>
      <c r="G55" s="347"/>
      <c r="H55" s="347"/>
      <c r="I55" s="89"/>
      <c r="J55" s="347" t="s">
        <v>79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8">
        <f>'23907UT - Vytápění'!J30</f>
        <v>0</v>
      </c>
      <c r="AH55" s="349"/>
      <c r="AI55" s="349"/>
      <c r="AJ55" s="349"/>
      <c r="AK55" s="349"/>
      <c r="AL55" s="349"/>
      <c r="AM55" s="349"/>
      <c r="AN55" s="348">
        <f t="shared" si="0"/>
        <v>0</v>
      </c>
      <c r="AO55" s="349"/>
      <c r="AP55" s="349"/>
      <c r="AQ55" s="90" t="s">
        <v>80</v>
      </c>
      <c r="AR55" s="91"/>
      <c r="AS55" s="92">
        <v>0</v>
      </c>
      <c r="AT55" s="93">
        <f t="shared" si="1"/>
        <v>0</v>
      </c>
      <c r="AU55" s="94">
        <f>'23907UT - Vytápění'!P86</f>
        <v>0</v>
      </c>
      <c r="AV55" s="93">
        <f>'23907UT - Vytápění'!J33</f>
        <v>0</v>
      </c>
      <c r="AW55" s="93">
        <f>'23907UT - Vytápění'!J34</f>
        <v>0</v>
      </c>
      <c r="AX55" s="93">
        <f>'23907UT - Vytápění'!J35</f>
        <v>0</v>
      </c>
      <c r="AY55" s="93">
        <f>'23907UT - Vytápění'!J36</f>
        <v>0</v>
      </c>
      <c r="AZ55" s="93">
        <f>'23907UT - Vytápění'!F33</f>
        <v>0</v>
      </c>
      <c r="BA55" s="93">
        <f>'23907UT - Vytápění'!F34</f>
        <v>0</v>
      </c>
      <c r="BB55" s="93">
        <f>'23907UT - Vytápění'!F35</f>
        <v>0</v>
      </c>
      <c r="BC55" s="93">
        <f>'23907UT - Vytápění'!F36</f>
        <v>0</v>
      </c>
      <c r="BD55" s="95">
        <f>'23907UT - Vytápění'!F37</f>
        <v>0</v>
      </c>
      <c r="BT55" s="96" t="s">
        <v>81</v>
      </c>
      <c r="BV55" s="96" t="s">
        <v>75</v>
      </c>
      <c r="BW55" s="96" t="s">
        <v>82</v>
      </c>
      <c r="BX55" s="96" t="s">
        <v>5</v>
      </c>
      <c r="CL55" s="96" t="s">
        <v>19</v>
      </c>
      <c r="CM55" s="96" t="s">
        <v>81</v>
      </c>
    </row>
    <row r="56" spans="1:91" s="7" customFormat="1" ht="16.5" customHeight="1">
      <c r="A56" s="86" t="s">
        <v>77</v>
      </c>
      <c r="B56" s="87"/>
      <c r="C56" s="88"/>
      <c r="D56" s="347" t="s">
        <v>83</v>
      </c>
      <c r="E56" s="347"/>
      <c r="F56" s="347"/>
      <c r="G56" s="347"/>
      <c r="H56" s="347"/>
      <c r="I56" s="89"/>
      <c r="J56" s="347" t="s">
        <v>84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8">
        <f>'23907PL - Vnitřní plynovod'!J30</f>
        <v>0</v>
      </c>
      <c r="AH56" s="349"/>
      <c r="AI56" s="349"/>
      <c r="AJ56" s="349"/>
      <c r="AK56" s="349"/>
      <c r="AL56" s="349"/>
      <c r="AM56" s="349"/>
      <c r="AN56" s="348">
        <f t="shared" si="0"/>
        <v>0</v>
      </c>
      <c r="AO56" s="349"/>
      <c r="AP56" s="349"/>
      <c r="AQ56" s="90" t="s">
        <v>80</v>
      </c>
      <c r="AR56" s="91"/>
      <c r="AS56" s="92">
        <v>0</v>
      </c>
      <c r="AT56" s="93">
        <f t="shared" si="1"/>
        <v>0</v>
      </c>
      <c r="AU56" s="94">
        <f>'23907PL - Vnitřní plynovod'!P86</f>
        <v>0</v>
      </c>
      <c r="AV56" s="93">
        <f>'23907PL - Vnitřní plynovod'!J33</f>
        <v>0</v>
      </c>
      <c r="AW56" s="93">
        <f>'23907PL - Vnitřní plynovod'!J34</f>
        <v>0</v>
      </c>
      <c r="AX56" s="93">
        <f>'23907PL - Vnitřní plynovod'!J35</f>
        <v>0</v>
      </c>
      <c r="AY56" s="93">
        <f>'23907PL - Vnitřní plynovod'!J36</f>
        <v>0</v>
      </c>
      <c r="AZ56" s="93">
        <f>'23907PL - Vnitřní plynovod'!F33</f>
        <v>0</v>
      </c>
      <c r="BA56" s="93">
        <f>'23907PL - Vnitřní plynovod'!F34</f>
        <v>0</v>
      </c>
      <c r="BB56" s="93">
        <f>'23907PL - Vnitřní plynovod'!F35</f>
        <v>0</v>
      </c>
      <c r="BC56" s="93">
        <f>'23907PL - Vnitřní plynovod'!F36</f>
        <v>0</v>
      </c>
      <c r="BD56" s="95">
        <f>'23907PL - Vnitřní plynovod'!F37</f>
        <v>0</v>
      </c>
      <c r="BT56" s="96" t="s">
        <v>81</v>
      </c>
      <c r="BV56" s="96" t="s">
        <v>75</v>
      </c>
      <c r="BW56" s="96" t="s">
        <v>85</v>
      </c>
      <c r="BX56" s="96" t="s">
        <v>5</v>
      </c>
      <c r="CL56" s="96" t="s">
        <v>19</v>
      </c>
      <c r="CM56" s="96" t="s">
        <v>81</v>
      </c>
    </row>
    <row r="57" spans="1:91" s="7" customFormat="1" ht="16.5" customHeight="1">
      <c r="A57" s="86" t="s">
        <v>77</v>
      </c>
      <c r="B57" s="87"/>
      <c r="C57" s="88"/>
      <c r="D57" s="347" t="s">
        <v>86</v>
      </c>
      <c r="E57" s="347"/>
      <c r="F57" s="347"/>
      <c r="G57" s="347"/>
      <c r="H57" s="347"/>
      <c r="I57" s="89"/>
      <c r="J57" s="347" t="s">
        <v>87</v>
      </c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8">
        <f>'23907ZT - Zdravotní technika'!J30</f>
        <v>0</v>
      </c>
      <c r="AH57" s="349"/>
      <c r="AI57" s="349"/>
      <c r="AJ57" s="349"/>
      <c r="AK57" s="349"/>
      <c r="AL57" s="349"/>
      <c r="AM57" s="349"/>
      <c r="AN57" s="348">
        <f t="shared" si="0"/>
        <v>0</v>
      </c>
      <c r="AO57" s="349"/>
      <c r="AP57" s="349"/>
      <c r="AQ57" s="90" t="s">
        <v>80</v>
      </c>
      <c r="AR57" s="91"/>
      <c r="AS57" s="92">
        <v>0</v>
      </c>
      <c r="AT57" s="93">
        <f t="shared" si="1"/>
        <v>0</v>
      </c>
      <c r="AU57" s="94">
        <f>'23907ZT - Zdravotní technika'!P87</f>
        <v>0</v>
      </c>
      <c r="AV57" s="93">
        <f>'23907ZT - Zdravotní technika'!J33</f>
        <v>0</v>
      </c>
      <c r="AW57" s="93">
        <f>'23907ZT - Zdravotní technika'!J34</f>
        <v>0</v>
      </c>
      <c r="AX57" s="93">
        <f>'23907ZT - Zdravotní technika'!J35</f>
        <v>0</v>
      </c>
      <c r="AY57" s="93">
        <f>'23907ZT - Zdravotní technika'!J36</f>
        <v>0</v>
      </c>
      <c r="AZ57" s="93">
        <f>'23907ZT - Zdravotní technika'!F33</f>
        <v>0</v>
      </c>
      <c r="BA57" s="93">
        <f>'23907ZT - Zdravotní technika'!F34</f>
        <v>0</v>
      </c>
      <c r="BB57" s="93">
        <f>'23907ZT - Zdravotní technika'!F35</f>
        <v>0</v>
      </c>
      <c r="BC57" s="93">
        <f>'23907ZT - Zdravotní technika'!F36</f>
        <v>0</v>
      </c>
      <c r="BD57" s="95">
        <f>'23907ZT - Zdravotní technika'!F37</f>
        <v>0</v>
      </c>
      <c r="BT57" s="96" t="s">
        <v>81</v>
      </c>
      <c r="BV57" s="96" t="s">
        <v>75</v>
      </c>
      <c r="BW57" s="96" t="s">
        <v>88</v>
      </c>
      <c r="BX57" s="96" t="s">
        <v>5</v>
      </c>
      <c r="CL57" s="96" t="s">
        <v>19</v>
      </c>
      <c r="CM57" s="96" t="s">
        <v>81</v>
      </c>
    </row>
    <row r="58" spans="1:91" s="7" customFormat="1" ht="24.75" customHeight="1">
      <c r="A58" s="86" t="s">
        <v>77</v>
      </c>
      <c r="B58" s="87"/>
      <c r="C58" s="88"/>
      <c r="D58" s="347" t="s">
        <v>89</v>
      </c>
      <c r="E58" s="347"/>
      <c r="F58" s="347"/>
      <c r="G58" s="347"/>
      <c r="H58" s="347"/>
      <c r="I58" s="89"/>
      <c r="J58" s="347" t="s">
        <v>90</v>
      </c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8">
        <f>'23907ST - Stavební část'!J30</f>
        <v>0</v>
      </c>
      <c r="AH58" s="349"/>
      <c r="AI58" s="349"/>
      <c r="AJ58" s="349"/>
      <c r="AK58" s="349"/>
      <c r="AL58" s="349"/>
      <c r="AM58" s="349"/>
      <c r="AN58" s="348">
        <f t="shared" si="0"/>
        <v>0</v>
      </c>
      <c r="AO58" s="349"/>
      <c r="AP58" s="349"/>
      <c r="AQ58" s="90" t="s">
        <v>80</v>
      </c>
      <c r="AR58" s="91"/>
      <c r="AS58" s="92">
        <v>0</v>
      </c>
      <c r="AT58" s="93">
        <f t="shared" si="1"/>
        <v>0</v>
      </c>
      <c r="AU58" s="94">
        <f>'23907ST - Stavební část'!P96</f>
        <v>0</v>
      </c>
      <c r="AV58" s="93">
        <f>'23907ST - Stavební část'!J33</f>
        <v>0</v>
      </c>
      <c r="AW58" s="93">
        <f>'23907ST - Stavební část'!J34</f>
        <v>0</v>
      </c>
      <c r="AX58" s="93">
        <f>'23907ST - Stavební část'!J35</f>
        <v>0</v>
      </c>
      <c r="AY58" s="93">
        <f>'23907ST - Stavební část'!J36</f>
        <v>0</v>
      </c>
      <c r="AZ58" s="93">
        <f>'23907ST - Stavební část'!F33</f>
        <v>0</v>
      </c>
      <c r="BA58" s="93">
        <f>'23907ST - Stavební část'!F34</f>
        <v>0</v>
      </c>
      <c r="BB58" s="93">
        <f>'23907ST - Stavební část'!F35</f>
        <v>0</v>
      </c>
      <c r="BC58" s="93">
        <f>'23907ST - Stavební část'!F36</f>
        <v>0</v>
      </c>
      <c r="BD58" s="95">
        <f>'23907ST - Stavební část'!F37</f>
        <v>0</v>
      </c>
      <c r="BT58" s="96" t="s">
        <v>81</v>
      </c>
      <c r="BV58" s="96" t="s">
        <v>75</v>
      </c>
      <c r="BW58" s="96" t="s">
        <v>91</v>
      </c>
      <c r="BX58" s="96" t="s">
        <v>5</v>
      </c>
      <c r="CL58" s="96" t="s">
        <v>19</v>
      </c>
      <c r="CM58" s="96" t="s">
        <v>81</v>
      </c>
    </row>
    <row r="59" spans="1:91" s="7" customFormat="1" ht="24.75" customHeight="1">
      <c r="A59" s="86" t="s">
        <v>77</v>
      </c>
      <c r="B59" s="87"/>
      <c r="C59" s="88"/>
      <c r="D59" s="347" t="s">
        <v>92</v>
      </c>
      <c r="E59" s="347"/>
      <c r="F59" s="347"/>
      <c r="G59" s="347"/>
      <c r="H59" s="347"/>
      <c r="I59" s="89"/>
      <c r="J59" s="347" t="s">
        <v>93</v>
      </c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8">
        <f>'23907VRN - Vedlejší rozpo...'!J30</f>
        <v>0</v>
      </c>
      <c r="AH59" s="349"/>
      <c r="AI59" s="349"/>
      <c r="AJ59" s="349"/>
      <c r="AK59" s="349"/>
      <c r="AL59" s="349"/>
      <c r="AM59" s="349"/>
      <c r="AN59" s="348">
        <f t="shared" si="0"/>
        <v>0</v>
      </c>
      <c r="AO59" s="349"/>
      <c r="AP59" s="349"/>
      <c r="AQ59" s="90" t="s">
        <v>80</v>
      </c>
      <c r="AR59" s="91"/>
      <c r="AS59" s="92">
        <v>0</v>
      </c>
      <c r="AT59" s="93">
        <f t="shared" si="1"/>
        <v>0</v>
      </c>
      <c r="AU59" s="94">
        <f>'23907VRN - Vedlejší rozpo...'!P83</f>
        <v>0</v>
      </c>
      <c r="AV59" s="93">
        <f>'23907VRN - Vedlejší rozpo...'!J33</f>
        <v>0</v>
      </c>
      <c r="AW59" s="93">
        <f>'23907VRN - Vedlejší rozpo...'!J34</f>
        <v>0</v>
      </c>
      <c r="AX59" s="93">
        <f>'23907VRN - Vedlejší rozpo...'!J35</f>
        <v>0</v>
      </c>
      <c r="AY59" s="93">
        <f>'23907VRN - Vedlejší rozpo...'!J36</f>
        <v>0</v>
      </c>
      <c r="AZ59" s="93">
        <f>'23907VRN - Vedlejší rozpo...'!F33</f>
        <v>0</v>
      </c>
      <c r="BA59" s="93">
        <f>'23907VRN - Vedlejší rozpo...'!F34</f>
        <v>0</v>
      </c>
      <c r="BB59" s="93">
        <f>'23907VRN - Vedlejší rozpo...'!F35</f>
        <v>0</v>
      </c>
      <c r="BC59" s="93">
        <f>'23907VRN - Vedlejší rozpo...'!F36</f>
        <v>0</v>
      </c>
      <c r="BD59" s="95">
        <f>'23907VRN - Vedlejší rozpo...'!F37</f>
        <v>0</v>
      </c>
      <c r="BT59" s="96" t="s">
        <v>81</v>
      </c>
      <c r="BV59" s="96" t="s">
        <v>75</v>
      </c>
      <c r="BW59" s="96" t="s">
        <v>94</v>
      </c>
      <c r="BX59" s="96" t="s">
        <v>5</v>
      </c>
      <c r="CL59" s="96" t="s">
        <v>19</v>
      </c>
      <c r="CM59" s="96" t="s">
        <v>81</v>
      </c>
    </row>
    <row r="60" spans="1:91" s="7" customFormat="1" ht="16.5" customHeight="1">
      <c r="A60" s="86" t="s">
        <v>77</v>
      </c>
      <c r="B60" s="87"/>
      <c r="C60" s="88"/>
      <c r="D60" s="347" t="s">
        <v>95</v>
      </c>
      <c r="E60" s="347"/>
      <c r="F60" s="347"/>
      <c r="G60" s="347"/>
      <c r="H60" s="347"/>
      <c r="I60" s="89"/>
      <c r="J60" s="347" t="s">
        <v>96</v>
      </c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8">
        <f>'23907E - Elektroinstalace'!J30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90" t="s">
        <v>80</v>
      </c>
      <c r="AR60" s="91"/>
      <c r="AS60" s="97">
        <v>0</v>
      </c>
      <c r="AT60" s="98">
        <f t="shared" si="1"/>
        <v>0</v>
      </c>
      <c r="AU60" s="99">
        <f>'23907E - Elektroinstalace'!P84</f>
        <v>0</v>
      </c>
      <c r="AV60" s="98">
        <f>'23907E - Elektroinstalace'!J33</f>
        <v>0</v>
      </c>
      <c r="AW60" s="98">
        <f>'23907E - Elektroinstalace'!J34</f>
        <v>0</v>
      </c>
      <c r="AX60" s="98">
        <f>'23907E - Elektroinstalace'!J35</f>
        <v>0</v>
      </c>
      <c r="AY60" s="98">
        <f>'23907E - Elektroinstalace'!J36</f>
        <v>0</v>
      </c>
      <c r="AZ60" s="98">
        <f>'23907E - Elektroinstalace'!F33</f>
        <v>0</v>
      </c>
      <c r="BA60" s="98">
        <f>'23907E - Elektroinstalace'!F34</f>
        <v>0</v>
      </c>
      <c r="BB60" s="98">
        <f>'23907E - Elektroinstalace'!F35</f>
        <v>0</v>
      </c>
      <c r="BC60" s="98">
        <f>'23907E - Elektroinstalace'!F36</f>
        <v>0</v>
      </c>
      <c r="BD60" s="100">
        <f>'23907E - Elektroinstalace'!F37</f>
        <v>0</v>
      </c>
      <c r="BT60" s="96" t="s">
        <v>81</v>
      </c>
      <c r="BV60" s="96" t="s">
        <v>75</v>
      </c>
      <c r="BW60" s="96" t="s">
        <v>97</v>
      </c>
      <c r="BX60" s="96" t="s">
        <v>5</v>
      </c>
      <c r="CL60" s="96" t="s">
        <v>19</v>
      </c>
      <c r="CM60" s="96" t="s">
        <v>98</v>
      </c>
    </row>
    <row r="61" spans="1:91" s="2" customFormat="1" ht="30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91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39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</sheetData>
  <sheetProtection algorithmName="SHA-512" hashValue="EY3lQDobrau3GbtSl2D09UnU1ctzzdpjK9SLMon1MmIxyUPxH50mpK8CtuiFjsU8NvZuXTPPD133ZAOajFQmpQ==" saltValue="QCzOCEJBS4WYlXukvdZKnFtCTqhoVpP9bTTwvOdXbZMZJttuomRH4WwmKfJ5M7pbXpkmh7HwS3wVLDAtUCA0f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3907UT - Vytápění'!C2" display="/"/>
    <hyperlink ref="A56" location="'23907PL - Vnitřní plynovod'!C2" display="/"/>
    <hyperlink ref="A57" location="'23907ZT - Zdravotní technika'!C2" display="/"/>
    <hyperlink ref="A58" location="'23907ST - Stavební část'!C2" display="/"/>
    <hyperlink ref="A59" location="'23907VRN - Vedlejší rozpo...'!C2" display="/"/>
    <hyperlink ref="A60" location="'23907E - Elektroinstal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41"/>
  <sheetViews>
    <sheetView showGridLines="0" workbookViewId="0">
      <selection activeCell="F41" sqref="F4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91</v>
      </c>
      <c r="AZ2" s="217" t="s">
        <v>751</v>
      </c>
      <c r="BA2" s="217" t="s">
        <v>752</v>
      </c>
      <c r="BB2" s="217" t="s">
        <v>19</v>
      </c>
      <c r="BC2" s="217" t="s">
        <v>753</v>
      </c>
      <c r="BD2" s="217" t="s">
        <v>146</v>
      </c>
    </row>
    <row r="3" spans="1:5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  <c r="AZ3" s="217" t="s">
        <v>754</v>
      </c>
      <c r="BA3" s="217" t="s">
        <v>755</v>
      </c>
      <c r="BB3" s="217" t="s">
        <v>19</v>
      </c>
      <c r="BC3" s="217" t="s">
        <v>756</v>
      </c>
      <c r="BD3" s="217" t="s">
        <v>146</v>
      </c>
    </row>
    <row r="4" spans="1:5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  <c r="AZ4" s="217" t="s">
        <v>757</v>
      </c>
      <c r="BA4" s="217" t="s">
        <v>758</v>
      </c>
      <c r="BB4" s="217" t="s">
        <v>19</v>
      </c>
      <c r="BC4" s="217" t="s">
        <v>759</v>
      </c>
      <c r="BD4" s="217" t="s">
        <v>146</v>
      </c>
    </row>
    <row r="5" spans="1:56" s="1" customFormat="1" ht="6.95" customHeight="1">
      <c r="B5" s="20"/>
      <c r="L5" s="20"/>
      <c r="AZ5" s="217" t="s">
        <v>760</v>
      </c>
      <c r="BA5" s="217" t="s">
        <v>761</v>
      </c>
      <c r="BB5" s="217" t="s">
        <v>19</v>
      </c>
      <c r="BC5" s="217" t="s">
        <v>762</v>
      </c>
      <c r="BD5" s="217" t="s">
        <v>146</v>
      </c>
    </row>
    <row r="6" spans="1:56" s="1" customFormat="1" ht="12" customHeight="1">
      <c r="B6" s="20"/>
      <c r="D6" s="105" t="s">
        <v>16</v>
      </c>
      <c r="L6" s="20"/>
      <c r="AZ6" s="217" t="s">
        <v>763</v>
      </c>
      <c r="BA6" s="217" t="s">
        <v>764</v>
      </c>
      <c r="BB6" s="217" t="s">
        <v>19</v>
      </c>
      <c r="BC6" s="217" t="s">
        <v>765</v>
      </c>
      <c r="BD6" s="217" t="s">
        <v>146</v>
      </c>
    </row>
    <row r="7" spans="1:5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  <c r="AZ7" s="217" t="s">
        <v>766</v>
      </c>
      <c r="BA7" s="217" t="s">
        <v>767</v>
      </c>
      <c r="BB7" s="217" t="s">
        <v>19</v>
      </c>
      <c r="BC7" s="217" t="s">
        <v>768</v>
      </c>
      <c r="BD7" s="217" t="s">
        <v>146</v>
      </c>
    </row>
    <row r="8" spans="1:5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74" t="s">
        <v>769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36</v>
      </c>
      <c r="F24" s="34"/>
      <c r="G24" s="34"/>
      <c r="H24" s="34"/>
      <c r="I24" s="105" t="s">
        <v>29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ROUND(J96,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ROUND((SUM(BE96:BE340)),  2)</f>
        <v>0</v>
      </c>
      <c r="G33" s="34"/>
      <c r="H33" s="34"/>
      <c r="I33" s="118">
        <v>0.21</v>
      </c>
      <c r="J33" s="117">
        <f>ROUND(((SUM(BE96:BE340))*I33),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ROUND((SUM(BF96:BF340)),  2)</f>
        <v>0</v>
      </c>
      <c r="G34" s="34"/>
      <c r="H34" s="34"/>
      <c r="I34" s="118">
        <v>0.15</v>
      </c>
      <c r="J34" s="117">
        <f>ROUND(((SUM(BF96:BF340))*I34),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ROUND((SUM(BG96:BG340)),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ROUND((SUM(BH96:BH340)),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ROUND((SUM(BI96:BI340)),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23907ST - Stavební část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Komenského nám. 69, Kutná Hora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J96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373</v>
      </c>
      <c r="E60" s="137"/>
      <c r="F60" s="137"/>
      <c r="G60" s="137"/>
      <c r="H60" s="137"/>
      <c r="I60" s="137"/>
      <c r="J60" s="138">
        <f>J97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770</v>
      </c>
      <c r="E61" s="143"/>
      <c r="F61" s="143"/>
      <c r="G61" s="143"/>
      <c r="H61" s="143"/>
      <c r="I61" s="143"/>
      <c r="J61" s="144">
        <f>J98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771</v>
      </c>
      <c r="E62" s="143"/>
      <c r="F62" s="143"/>
      <c r="G62" s="143"/>
      <c r="H62" s="143"/>
      <c r="I62" s="143"/>
      <c r="J62" s="144">
        <f>J111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772</v>
      </c>
      <c r="E63" s="143"/>
      <c r="F63" s="143"/>
      <c r="G63" s="143"/>
      <c r="H63" s="143"/>
      <c r="I63" s="143"/>
      <c r="J63" s="144">
        <f>J130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374</v>
      </c>
      <c r="E64" s="143"/>
      <c r="F64" s="143"/>
      <c r="G64" s="143"/>
      <c r="H64" s="143"/>
      <c r="I64" s="143"/>
      <c r="J64" s="144">
        <f>J158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773</v>
      </c>
      <c r="E65" s="143"/>
      <c r="F65" s="143"/>
      <c r="G65" s="143"/>
      <c r="H65" s="143"/>
      <c r="I65" s="143"/>
      <c r="J65" s="144">
        <f>J168</f>
        <v>0</v>
      </c>
      <c r="K65" s="141"/>
      <c r="L65" s="145"/>
    </row>
    <row r="66" spans="1:31" s="9" customFormat="1" ht="24.95" customHeight="1">
      <c r="B66" s="134"/>
      <c r="C66" s="135"/>
      <c r="D66" s="136" t="s">
        <v>106</v>
      </c>
      <c r="E66" s="137"/>
      <c r="F66" s="137"/>
      <c r="G66" s="137"/>
      <c r="H66" s="137"/>
      <c r="I66" s="137"/>
      <c r="J66" s="138">
        <f>J171</f>
        <v>0</v>
      </c>
      <c r="K66" s="135"/>
      <c r="L66" s="139"/>
    </row>
    <row r="67" spans="1:31" s="10" customFormat="1" ht="19.899999999999999" customHeight="1">
      <c r="B67" s="140"/>
      <c r="C67" s="141"/>
      <c r="D67" s="142" t="s">
        <v>774</v>
      </c>
      <c r="E67" s="143"/>
      <c r="F67" s="143"/>
      <c r="G67" s="143"/>
      <c r="H67" s="143"/>
      <c r="I67" s="143"/>
      <c r="J67" s="144">
        <f>J172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775</v>
      </c>
      <c r="E68" s="143"/>
      <c r="F68" s="143"/>
      <c r="G68" s="143"/>
      <c r="H68" s="143"/>
      <c r="I68" s="143"/>
      <c r="J68" s="144">
        <f>J177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776</v>
      </c>
      <c r="E69" s="143"/>
      <c r="F69" s="143"/>
      <c r="G69" s="143"/>
      <c r="H69" s="143"/>
      <c r="I69" s="143"/>
      <c r="J69" s="144">
        <f>J186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777</v>
      </c>
      <c r="E70" s="143"/>
      <c r="F70" s="143"/>
      <c r="G70" s="143"/>
      <c r="H70" s="143"/>
      <c r="I70" s="143"/>
      <c r="J70" s="144">
        <f>J198</f>
        <v>0</v>
      </c>
      <c r="K70" s="141"/>
      <c r="L70" s="145"/>
    </row>
    <row r="71" spans="1:31" s="10" customFormat="1" ht="19.899999999999999" customHeight="1">
      <c r="B71" s="140"/>
      <c r="C71" s="141"/>
      <c r="D71" s="142" t="s">
        <v>778</v>
      </c>
      <c r="E71" s="143"/>
      <c r="F71" s="143"/>
      <c r="G71" s="143"/>
      <c r="H71" s="143"/>
      <c r="I71" s="143"/>
      <c r="J71" s="144">
        <f>J227</f>
        <v>0</v>
      </c>
      <c r="K71" s="141"/>
      <c r="L71" s="145"/>
    </row>
    <row r="72" spans="1:31" s="10" customFormat="1" ht="19.899999999999999" customHeight="1">
      <c r="B72" s="140"/>
      <c r="C72" s="141"/>
      <c r="D72" s="142" t="s">
        <v>779</v>
      </c>
      <c r="E72" s="143"/>
      <c r="F72" s="143"/>
      <c r="G72" s="143"/>
      <c r="H72" s="143"/>
      <c r="I72" s="143"/>
      <c r="J72" s="144">
        <f>J250</f>
        <v>0</v>
      </c>
      <c r="K72" s="141"/>
      <c r="L72" s="145"/>
    </row>
    <row r="73" spans="1:31" s="10" customFormat="1" ht="19.899999999999999" customHeight="1">
      <c r="B73" s="140"/>
      <c r="C73" s="141"/>
      <c r="D73" s="142" t="s">
        <v>780</v>
      </c>
      <c r="E73" s="143"/>
      <c r="F73" s="143"/>
      <c r="G73" s="143"/>
      <c r="H73" s="143"/>
      <c r="I73" s="143"/>
      <c r="J73" s="144">
        <f>J281</f>
        <v>0</v>
      </c>
      <c r="K73" s="141"/>
      <c r="L73" s="145"/>
    </row>
    <row r="74" spans="1:31" s="10" customFormat="1" ht="19.899999999999999" customHeight="1">
      <c r="B74" s="140"/>
      <c r="C74" s="141"/>
      <c r="D74" s="142" t="s">
        <v>781</v>
      </c>
      <c r="E74" s="143"/>
      <c r="F74" s="143"/>
      <c r="G74" s="143"/>
      <c r="H74" s="143"/>
      <c r="I74" s="143"/>
      <c r="J74" s="144">
        <f>J298</f>
        <v>0</v>
      </c>
      <c r="K74" s="141"/>
      <c r="L74" s="145"/>
    </row>
    <row r="75" spans="1:31" s="10" customFormat="1" ht="19.899999999999999" customHeight="1">
      <c r="B75" s="140"/>
      <c r="C75" s="141"/>
      <c r="D75" s="142" t="s">
        <v>111</v>
      </c>
      <c r="E75" s="143"/>
      <c r="F75" s="143"/>
      <c r="G75" s="143"/>
      <c r="H75" s="143"/>
      <c r="I75" s="143"/>
      <c r="J75" s="144">
        <f>J321</f>
        <v>0</v>
      </c>
      <c r="K75" s="141"/>
      <c r="L75" s="145"/>
    </row>
    <row r="76" spans="1:31" s="10" customFormat="1" ht="19.899999999999999" customHeight="1">
      <c r="B76" s="140"/>
      <c r="C76" s="141"/>
      <c r="D76" s="142" t="s">
        <v>782</v>
      </c>
      <c r="E76" s="143"/>
      <c r="F76" s="143"/>
      <c r="G76" s="143"/>
      <c r="H76" s="143"/>
      <c r="I76" s="143"/>
      <c r="J76" s="144">
        <f>J329</f>
        <v>0</v>
      </c>
      <c r="K76" s="141"/>
      <c r="L76" s="145"/>
    </row>
    <row r="77" spans="1:31" s="2" customFormat="1" ht="21.7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63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24.95" customHeight="1">
      <c r="A83" s="34"/>
      <c r="B83" s="35"/>
      <c r="C83" s="23" t="s">
        <v>113</v>
      </c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379" t="str">
        <f>E7</f>
        <v>Stavební úpravy bytu č.9, Komenského nám. 69, Kutná Hora</v>
      </c>
      <c r="F86" s="380"/>
      <c r="G86" s="380"/>
      <c r="H86" s="380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100</v>
      </c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6"/>
      <c r="D88" s="36"/>
      <c r="E88" s="332" t="str">
        <f>E9</f>
        <v>23907ST - Stavební část</v>
      </c>
      <c r="F88" s="381"/>
      <c r="G88" s="381"/>
      <c r="H88" s="381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6"/>
      <c r="E90" s="36"/>
      <c r="F90" s="27" t="str">
        <f>F12</f>
        <v>Komenského nám. 69, Kutná Hora</v>
      </c>
      <c r="G90" s="36"/>
      <c r="H90" s="36"/>
      <c r="I90" s="29" t="s">
        <v>23</v>
      </c>
      <c r="J90" s="59" t="str">
        <f>IF(J12="","",J12)</f>
        <v>1. 8. 2023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25</v>
      </c>
      <c r="D92" s="36"/>
      <c r="E92" s="36"/>
      <c r="F92" s="27" t="str">
        <f>E15</f>
        <v>Město Kutná Hora, Havlíčkovo nám. 552, K. Hora</v>
      </c>
      <c r="G92" s="36"/>
      <c r="H92" s="36"/>
      <c r="I92" s="29" t="s">
        <v>32</v>
      </c>
      <c r="J92" s="32" t="str">
        <f>E21</f>
        <v xml:space="preserve"> </v>
      </c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30</v>
      </c>
      <c r="D93" s="36"/>
      <c r="E93" s="36"/>
      <c r="F93" s="27" t="str">
        <f>IF(E18="","",E18)</f>
        <v>Vyplň údaj</v>
      </c>
      <c r="G93" s="36"/>
      <c r="H93" s="36"/>
      <c r="I93" s="29" t="s">
        <v>35</v>
      </c>
      <c r="J93" s="32" t="str">
        <f>E24</f>
        <v>Ing. Hádková Zuzana</v>
      </c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0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46"/>
      <c r="B95" s="147"/>
      <c r="C95" s="148" t="s">
        <v>114</v>
      </c>
      <c r="D95" s="149" t="s">
        <v>58</v>
      </c>
      <c r="E95" s="149" t="s">
        <v>54</v>
      </c>
      <c r="F95" s="149" t="s">
        <v>55</v>
      </c>
      <c r="G95" s="149" t="s">
        <v>115</v>
      </c>
      <c r="H95" s="149" t="s">
        <v>116</v>
      </c>
      <c r="I95" s="149" t="s">
        <v>117</v>
      </c>
      <c r="J95" s="149" t="s">
        <v>104</v>
      </c>
      <c r="K95" s="150" t="s">
        <v>118</v>
      </c>
      <c r="L95" s="151"/>
      <c r="M95" s="68" t="s">
        <v>19</v>
      </c>
      <c r="N95" s="69" t="s">
        <v>43</v>
      </c>
      <c r="O95" s="69" t="s">
        <v>119</v>
      </c>
      <c r="P95" s="69" t="s">
        <v>120</v>
      </c>
      <c r="Q95" s="69" t="s">
        <v>121</v>
      </c>
      <c r="R95" s="69" t="s">
        <v>122</v>
      </c>
      <c r="S95" s="69" t="s">
        <v>123</v>
      </c>
      <c r="T95" s="70" t="s">
        <v>124</v>
      </c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</row>
    <row r="96" spans="1:63" s="2" customFormat="1" ht="22.9" customHeight="1">
      <c r="A96" s="34"/>
      <c r="B96" s="35"/>
      <c r="C96" s="75" t="s">
        <v>125</v>
      </c>
      <c r="D96" s="36"/>
      <c r="E96" s="36"/>
      <c r="F96" s="36"/>
      <c r="G96" s="36"/>
      <c r="H96" s="36"/>
      <c r="I96" s="36"/>
      <c r="J96" s="152">
        <f>BK96</f>
        <v>0</v>
      </c>
      <c r="K96" s="36"/>
      <c r="L96" s="39"/>
      <c r="M96" s="71"/>
      <c r="N96" s="153"/>
      <c r="O96" s="72"/>
      <c r="P96" s="154">
        <f>P97+P171</f>
        <v>0</v>
      </c>
      <c r="Q96" s="72"/>
      <c r="R96" s="154">
        <f>R97+R171</f>
        <v>10.04390392</v>
      </c>
      <c r="S96" s="72"/>
      <c r="T96" s="155">
        <f>T97+T171</f>
        <v>5.7154677200000004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72</v>
      </c>
      <c r="AU96" s="17" t="s">
        <v>105</v>
      </c>
      <c r="BK96" s="156">
        <f>BK97+BK171</f>
        <v>0</v>
      </c>
    </row>
    <row r="97" spans="1:65" s="12" customFormat="1" ht="25.9" customHeight="1">
      <c r="B97" s="157"/>
      <c r="C97" s="158"/>
      <c r="D97" s="159" t="s">
        <v>72</v>
      </c>
      <c r="E97" s="160" t="s">
        <v>377</v>
      </c>
      <c r="F97" s="160" t="s">
        <v>378</v>
      </c>
      <c r="G97" s="158"/>
      <c r="H97" s="158"/>
      <c r="I97" s="161"/>
      <c r="J97" s="162">
        <f>BK97</f>
        <v>0</v>
      </c>
      <c r="K97" s="158"/>
      <c r="L97" s="163"/>
      <c r="M97" s="164"/>
      <c r="N97" s="165"/>
      <c r="O97" s="165"/>
      <c r="P97" s="166">
        <f>P98+P111+P130+P158+P168</f>
        <v>0</v>
      </c>
      <c r="Q97" s="165"/>
      <c r="R97" s="166">
        <f>R98+R111+R130+R158+R168</f>
        <v>4.5828637199999998</v>
      </c>
      <c r="S97" s="165"/>
      <c r="T97" s="167">
        <f>T98+T111+T130+T158+T168</f>
        <v>5.5451100000000002</v>
      </c>
      <c r="AR97" s="168" t="s">
        <v>81</v>
      </c>
      <c r="AT97" s="169" t="s">
        <v>72</v>
      </c>
      <c r="AU97" s="169" t="s">
        <v>73</v>
      </c>
      <c r="AY97" s="168" t="s">
        <v>128</v>
      </c>
      <c r="BK97" s="170">
        <f>BK98+BK111+BK130+BK158+BK168</f>
        <v>0</v>
      </c>
    </row>
    <row r="98" spans="1:65" s="12" customFormat="1" ht="22.9" customHeight="1">
      <c r="B98" s="157"/>
      <c r="C98" s="158"/>
      <c r="D98" s="159" t="s">
        <v>72</v>
      </c>
      <c r="E98" s="171" t="s">
        <v>146</v>
      </c>
      <c r="F98" s="171" t="s">
        <v>783</v>
      </c>
      <c r="G98" s="158"/>
      <c r="H98" s="158"/>
      <c r="I98" s="161"/>
      <c r="J98" s="172">
        <f>BK98</f>
        <v>0</v>
      </c>
      <c r="K98" s="158"/>
      <c r="L98" s="163"/>
      <c r="M98" s="164"/>
      <c r="N98" s="165"/>
      <c r="O98" s="165"/>
      <c r="P98" s="166">
        <f>SUM(P99:P110)</f>
        <v>0</v>
      </c>
      <c r="Q98" s="165"/>
      <c r="R98" s="166">
        <f>SUM(R99:R110)</f>
        <v>1.0111384000000001</v>
      </c>
      <c r="S98" s="165"/>
      <c r="T98" s="167">
        <f>SUM(T99:T110)</f>
        <v>0</v>
      </c>
      <c r="AR98" s="168" t="s">
        <v>81</v>
      </c>
      <c r="AT98" s="169" t="s">
        <v>72</v>
      </c>
      <c r="AU98" s="169" t="s">
        <v>81</v>
      </c>
      <c r="AY98" s="168" t="s">
        <v>128</v>
      </c>
      <c r="BK98" s="170">
        <f>SUM(BK99:BK110)</f>
        <v>0</v>
      </c>
    </row>
    <row r="99" spans="1:65" s="2" customFormat="1" ht="24.2" customHeight="1">
      <c r="A99" s="34"/>
      <c r="B99" s="35"/>
      <c r="C99" s="173" t="s">
        <v>81</v>
      </c>
      <c r="D99" s="173" t="s">
        <v>131</v>
      </c>
      <c r="E99" s="174" t="s">
        <v>784</v>
      </c>
      <c r="F99" s="175" t="s">
        <v>785</v>
      </c>
      <c r="G99" s="176" t="s">
        <v>786</v>
      </c>
      <c r="H99" s="177">
        <v>0.02</v>
      </c>
      <c r="I99" s="178"/>
      <c r="J99" s="179">
        <f>ROUND(I99*H99,2)</f>
        <v>0</v>
      </c>
      <c r="K99" s="175" t="s">
        <v>787</v>
      </c>
      <c r="L99" s="39"/>
      <c r="M99" s="180" t="s">
        <v>19</v>
      </c>
      <c r="N99" s="181" t="s">
        <v>45</v>
      </c>
      <c r="O99" s="64"/>
      <c r="P99" s="182">
        <f>O99*H99</f>
        <v>0</v>
      </c>
      <c r="Q99" s="182">
        <v>1.8774999999999999</v>
      </c>
      <c r="R99" s="182">
        <f>Q99*H99</f>
        <v>3.755E-2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150</v>
      </c>
      <c r="AT99" s="184" t="s">
        <v>131</v>
      </c>
      <c r="AU99" s="184" t="s">
        <v>98</v>
      </c>
      <c r="AY99" s="17" t="s">
        <v>128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98</v>
      </c>
      <c r="BK99" s="185">
        <f>ROUND(I99*H99,2)</f>
        <v>0</v>
      </c>
      <c r="BL99" s="17" t="s">
        <v>150</v>
      </c>
      <c r="BM99" s="184" t="s">
        <v>788</v>
      </c>
    </row>
    <row r="100" spans="1:65" s="2" customFormat="1" ht="11.25">
      <c r="A100" s="34"/>
      <c r="B100" s="35"/>
      <c r="C100" s="36"/>
      <c r="D100" s="186" t="s">
        <v>138</v>
      </c>
      <c r="E100" s="36"/>
      <c r="F100" s="187" t="s">
        <v>789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138</v>
      </c>
      <c r="AU100" s="17" t="s">
        <v>98</v>
      </c>
    </row>
    <row r="101" spans="1:65" s="13" customFormat="1" ht="11.25">
      <c r="B101" s="206"/>
      <c r="C101" s="207"/>
      <c r="D101" s="208" t="s">
        <v>394</v>
      </c>
      <c r="E101" s="218" t="s">
        <v>19</v>
      </c>
      <c r="F101" s="209" t="s">
        <v>790</v>
      </c>
      <c r="G101" s="207"/>
      <c r="H101" s="210">
        <v>0.02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394</v>
      </c>
      <c r="AU101" s="216" t="s">
        <v>98</v>
      </c>
      <c r="AV101" s="13" t="s">
        <v>98</v>
      </c>
      <c r="AW101" s="13" t="s">
        <v>34</v>
      </c>
      <c r="AX101" s="13" t="s">
        <v>81</v>
      </c>
      <c r="AY101" s="216" t="s">
        <v>128</v>
      </c>
    </row>
    <row r="102" spans="1:65" s="2" customFormat="1" ht="16.5" customHeight="1">
      <c r="A102" s="34"/>
      <c r="B102" s="35"/>
      <c r="C102" s="173" t="s">
        <v>98</v>
      </c>
      <c r="D102" s="173" t="s">
        <v>131</v>
      </c>
      <c r="E102" s="174" t="s">
        <v>791</v>
      </c>
      <c r="F102" s="175" t="s">
        <v>792</v>
      </c>
      <c r="G102" s="176" t="s">
        <v>383</v>
      </c>
      <c r="H102" s="177">
        <v>0.218</v>
      </c>
      <c r="I102" s="178"/>
      <c r="J102" s="179">
        <f>ROUND(I102*H102,2)</f>
        <v>0</v>
      </c>
      <c r="K102" s="175" t="s">
        <v>787</v>
      </c>
      <c r="L102" s="39"/>
      <c r="M102" s="180" t="s">
        <v>19</v>
      </c>
      <c r="N102" s="181" t="s">
        <v>45</v>
      </c>
      <c r="O102" s="64"/>
      <c r="P102" s="182">
        <f>O102*H102</f>
        <v>0</v>
      </c>
      <c r="Q102" s="182">
        <v>1.0900000000000001</v>
      </c>
      <c r="R102" s="182">
        <f>Q102*H102</f>
        <v>0.23762000000000003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150</v>
      </c>
      <c r="AT102" s="184" t="s">
        <v>131</v>
      </c>
      <c r="AU102" s="184" t="s">
        <v>98</v>
      </c>
      <c r="AY102" s="17" t="s">
        <v>128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98</v>
      </c>
      <c r="BK102" s="185">
        <f>ROUND(I102*H102,2)</f>
        <v>0</v>
      </c>
      <c r="BL102" s="17" t="s">
        <v>150</v>
      </c>
      <c r="BM102" s="184" t="s">
        <v>793</v>
      </c>
    </row>
    <row r="103" spans="1:65" s="2" customFormat="1" ht="11.25">
      <c r="A103" s="34"/>
      <c r="B103" s="35"/>
      <c r="C103" s="36"/>
      <c r="D103" s="186" t="s">
        <v>138</v>
      </c>
      <c r="E103" s="36"/>
      <c r="F103" s="187" t="s">
        <v>794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138</v>
      </c>
      <c r="AU103" s="17" t="s">
        <v>98</v>
      </c>
    </row>
    <row r="104" spans="1:65" s="13" customFormat="1" ht="11.25">
      <c r="B104" s="206"/>
      <c r="C104" s="207"/>
      <c r="D104" s="208" t="s">
        <v>394</v>
      </c>
      <c r="E104" s="218" t="s">
        <v>19</v>
      </c>
      <c r="F104" s="209" t="s">
        <v>795</v>
      </c>
      <c r="G104" s="207"/>
      <c r="H104" s="210">
        <v>0.218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394</v>
      </c>
      <c r="AU104" s="216" t="s">
        <v>98</v>
      </c>
      <c r="AV104" s="13" t="s">
        <v>98</v>
      </c>
      <c r="AW104" s="13" t="s">
        <v>34</v>
      </c>
      <c r="AX104" s="13" t="s">
        <v>81</v>
      </c>
      <c r="AY104" s="216" t="s">
        <v>128</v>
      </c>
    </row>
    <row r="105" spans="1:65" s="2" customFormat="1" ht="24.2" customHeight="1">
      <c r="A105" s="34"/>
      <c r="B105" s="35"/>
      <c r="C105" s="173" t="s">
        <v>146</v>
      </c>
      <c r="D105" s="173" t="s">
        <v>131</v>
      </c>
      <c r="E105" s="174" t="s">
        <v>796</v>
      </c>
      <c r="F105" s="175" t="s">
        <v>797</v>
      </c>
      <c r="G105" s="176" t="s">
        <v>798</v>
      </c>
      <c r="H105" s="177">
        <v>4.95</v>
      </c>
      <c r="I105" s="178"/>
      <c r="J105" s="179">
        <f>ROUND(I105*H105,2)</f>
        <v>0</v>
      </c>
      <c r="K105" s="175" t="s">
        <v>135</v>
      </c>
      <c r="L105" s="39"/>
      <c r="M105" s="180" t="s">
        <v>19</v>
      </c>
      <c r="N105" s="181" t="s">
        <v>45</v>
      </c>
      <c r="O105" s="64"/>
      <c r="P105" s="182">
        <f>O105*H105</f>
        <v>0</v>
      </c>
      <c r="Q105" s="182">
        <v>0.1094</v>
      </c>
      <c r="R105" s="182">
        <f>Q105*H105</f>
        <v>0.54152999999999996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150</v>
      </c>
      <c r="AT105" s="184" t="s">
        <v>131</v>
      </c>
      <c r="AU105" s="184" t="s">
        <v>98</v>
      </c>
      <c r="AY105" s="17" t="s">
        <v>128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98</v>
      </c>
      <c r="BK105" s="185">
        <f>ROUND(I105*H105,2)</f>
        <v>0</v>
      </c>
      <c r="BL105" s="17" t="s">
        <v>150</v>
      </c>
      <c r="BM105" s="184" t="s">
        <v>799</v>
      </c>
    </row>
    <row r="106" spans="1:65" s="2" customFormat="1" ht="11.25">
      <c r="A106" s="34"/>
      <c r="B106" s="35"/>
      <c r="C106" s="36"/>
      <c r="D106" s="186" t="s">
        <v>138</v>
      </c>
      <c r="E106" s="36"/>
      <c r="F106" s="187" t="s">
        <v>800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138</v>
      </c>
      <c r="AU106" s="17" t="s">
        <v>98</v>
      </c>
    </row>
    <row r="107" spans="1:65" s="13" customFormat="1" ht="11.25">
      <c r="B107" s="206"/>
      <c r="C107" s="207"/>
      <c r="D107" s="208" t="s">
        <v>394</v>
      </c>
      <c r="E107" s="218" t="s">
        <v>19</v>
      </c>
      <c r="F107" s="209" t="s">
        <v>801</v>
      </c>
      <c r="G107" s="207"/>
      <c r="H107" s="210">
        <v>4.95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394</v>
      </c>
      <c r="AU107" s="216" t="s">
        <v>98</v>
      </c>
      <c r="AV107" s="13" t="s">
        <v>98</v>
      </c>
      <c r="AW107" s="13" t="s">
        <v>34</v>
      </c>
      <c r="AX107" s="13" t="s">
        <v>81</v>
      </c>
      <c r="AY107" s="216" t="s">
        <v>128</v>
      </c>
    </row>
    <row r="108" spans="1:65" s="2" customFormat="1" ht="24.2" customHeight="1">
      <c r="A108" s="34"/>
      <c r="B108" s="35"/>
      <c r="C108" s="173" t="s">
        <v>150</v>
      </c>
      <c r="D108" s="173" t="s">
        <v>131</v>
      </c>
      <c r="E108" s="174" t="s">
        <v>802</v>
      </c>
      <c r="F108" s="175" t="s">
        <v>803</v>
      </c>
      <c r="G108" s="176" t="s">
        <v>798</v>
      </c>
      <c r="H108" s="177">
        <v>3.12</v>
      </c>
      <c r="I108" s="178"/>
      <c r="J108" s="179">
        <f>ROUND(I108*H108,2)</f>
        <v>0</v>
      </c>
      <c r="K108" s="175" t="s">
        <v>787</v>
      </c>
      <c r="L108" s="39"/>
      <c r="M108" s="180" t="s">
        <v>19</v>
      </c>
      <c r="N108" s="181" t="s">
        <v>45</v>
      </c>
      <c r="O108" s="64"/>
      <c r="P108" s="182">
        <f>O108*H108</f>
        <v>0</v>
      </c>
      <c r="Q108" s="182">
        <v>6.232E-2</v>
      </c>
      <c r="R108" s="182">
        <f>Q108*H108</f>
        <v>0.19443840000000001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150</v>
      </c>
      <c r="AT108" s="184" t="s">
        <v>131</v>
      </c>
      <c r="AU108" s="184" t="s">
        <v>98</v>
      </c>
      <c r="AY108" s="17" t="s">
        <v>128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98</v>
      </c>
      <c r="BK108" s="185">
        <f>ROUND(I108*H108,2)</f>
        <v>0</v>
      </c>
      <c r="BL108" s="17" t="s">
        <v>150</v>
      </c>
      <c r="BM108" s="184" t="s">
        <v>804</v>
      </c>
    </row>
    <row r="109" spans="1:65" s="2" customFormat="1" ht="11.25">
      <c r="A109" s="34"/>
      <c r="B109" s="35"/>
      <c r="C109" s="36"/>
      <c r="D109" s="186" t="s">
        <v>138</v>
      </c>
      <c r="E109" s="36"/>
      <c r="F109" s="187" t="s">
        <v>805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138</v>
      </c>
      <c r="AU109" s="17" t="s">
        <v>98</v>
      </c>
    </row>
    <row r="110" spans="1:65" s="13" customFormat="1" ht="11.25">
      <c r="B110" s="206"/>
      <c r="C110" s="207"/>
      <c r="D110" s="208" t="s">
        <v>394</v>
      </c>
      <c r="E110" s="218" t="s">
        <v>19</v>
      </c>
      <c r="F110" s="209" t="s">
        <v>806</v>
      </c>
      <c r="G110" s="207"/>
      <c r="H110" s="210">
        <v>3.12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394</v>
      </c>
      <c r="AU110" s="216" t="s">
        <v>98</v>
      </c>
      <c r="AV110" s="13" t="s">
        <v>98</v>
      </c>
      <c r="AW110" s="13" t="s">
        <v>34</v>
      </c>
      <c r="AX110" s="13" t="s">
        <v>81</v>
      </c>
      <c r="AY110" s="216" t="s">
        <v>128</v>
      </c>
    </row>
    <row r="111" spans="1:65" s="12" customFormat="1" ht="22.9" customHeight="1">
      <c r="B111" s="157"/>
      <c r="C111" s="158"/>
      <c r="D111" s="159" t="s">
        <v>72</v>
      </c>
      <c r="E111" s="171" t="s">
        <v>160</v>
      </c>
      <c r="F111" s="171" t="s">
        <v>807</v>
      </c>
      <c r="G111" s="158"/>
      <c r="H111" s="158"/>
      <c r="I111" s="161"/>
      <c r="J111" s="172">
        <f>BK111</f>
        <v>0</v>
      </c>
      <c r="K111" s="158"/>
      <c r="L111" s="163"/>
      <c r="M111" s="164"/>
      <c r="N111" s="165"/>
      <c r="O111" s="165"/>
      <c r="P111" s="166">
        <f>SUM(P112:P129)</f>
        <v>0</v>
      </c>
      <c r="Q111" s="165"/>
      <c r="R111" s="166">
        <f>SUM(R112:R129)</f>
        <v>3.4535343199999993</v>
      </c>
      <c r="S111" s="165"/>
      <c r="T111" s="167">
        <f>SUM(T112:T129)</f>
        <v>0</v>
      </c>
      <c r="AR111" s="168" t="s">
        <v>81</v>
      </c>
      <c r="AT111" s="169" t="s">
        <v>72</v>
      </c>
      <c r="AU111" s="169" t="s">
        <v>81</v>
      </c>
      <c r="AY111" s="168" t="s">
        <v>128</v>
      </c>
      <c r="BK111" s="170">
        <f>SUM(BK112:BK129)</f>
        <v>0</v>
      </c>
    </row>
    <row r="112" spans="1:65" s="2" customFormat="1" ht="16.5" customHeight="1">
      <c r="A112" s="34"/>
      <c r="B112" s="35"/>
      <c r="C112" s="173" t="s">
        <v>155</v>
      </c>
      <c r="D112" s="173" t="s">
        <v>131</v>
      </c>
      <c r="E112" s="174" t="s">
        <v>808</v>
      </c>
      <c r="F112" s="175" t="s">
        <v>809</v>
      </c>
      <c r="G112" s="176" t="s">
        <v>798</v>
      </c>
      <c r="H112" s="177">
        <v>170.61199999999999</v>
      </c>
      <c r="I112" s="178"/>
      <c r="J112" s="179">
        <f>ROUND(I112*H112,2)</f>
        <v>0</v>
      </c>
      <c r="K112" s="175" t="s">
        <v>787</v>
      </c>
      <c r="L112" s="39"/>
      <c r="M112" s="180" t="s">
        <v>19</v>
      </c>
      <c r="N112" s="181" t="s">
        <v>45</v>
      </c>
      <c r="O112" s="64"/>
      <c r="P112" s="182">
        <f>O112*H112</f>
        <v>0</v>
      </c>
      <c r="Q112" s="182">
        <v>2.5999999999999998E-4</v>
      </c>
      <c r="R112" s="182">
        <f>Q112*H112</f>
        <v>4.4359119999999995E-2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150</v>
      </c>
      <c r="AT112" s="184" t="s">
        <v>131</v>
      </c>
      <c r="AU112" s="184" t="s">
        <v>98</v>
      </c>
      <c r="AY112" s="17" t="s">
        <v>128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98</v>
      </c>
      <c r="BK112" s="185">
        <f>ROUND(I112*H112,2)</f>
        <v>0</v>
      </c>
      <c r="BL112" s="17" t="s">
        <v>150</v>
      </c>
      <c r="BM112" s="184" t="s">
        <v>810</v>
      </c>
    </row>
    <row r="113" spans="1:65" s="2" customFormat="1" ht="11.25">
      <c r="A113" s="34"/>
      <c r="B113" s="35"/>
      <c r="C113" s="36"/>
      <c r="D113" s="186" t="s">
        <v>138</v>
      </c>
      <c r="E113" s="36"/>
      <c r="F113" s="187" t="s">
        <v>811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138</v>
      </c>
      <c r="AU113" s="17" t="s">
        <v>98</v>
      </c>
    </row>
    <row r="114" spans="1:65" s="13" customFormat="1" ht="11.25">
      <c r="B114" s="206"/>
      <c r="C114" s="207"/>
      <c r="D114" s="208" t="s">
        <v>394</v>
      </c>
      <c r="E114" s="218" t="s">
        <v>19</v>
      </c>
      <c r="F114" s="209" t="s">
        <v>751</v>
      </c>
      <c r="G114" s="207"/>
      <c r="H114" s="210">
        <v>170.61199999999999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394</v>
      </c>
      <c r="AU114" s="216" t="s">
        <v>98</v>
      </c>
      <c r="AV114" s="13" t="s">
        <v>98</v>
      </c>
      <c r="AW114" s="13" t="s">
        <v>34</v>
      </c>
      <c r="AX114" s="13" t="s">
        <v>81</v>
      </c>
      <c r="AY114" s="216" t="s">
        <v>128</v>
      </c>
    </row>
    <row r="115" spans="1:65" s="2" customFormat="1" ht="16.5" customHeight="1">
      <c r="A115" s="34"/>
      <c r="B115" s="35"/>
      <c r="C115" s="173" t="s">
        <v>160</v>
      </c>
      <c r="D115" s="173" t="s">
        <v>131</v>
      </c>
      <c r="E115" s="174" t="s">
        <v>812</v>
      </c>
      <c r="F115" s="175" t="s">
        <v>813</v>
      </c>
      <c r="G115" s="176" t="s">
        <v>798</v>
      </c>
      <c r="H115" s="177">
        <v>170.61199999999999</v>
      </c>
      <c r="I115" s="178"/>
      <c r="J115" s="179">
        <f>ROUND(I115*H115,2)</f>
        <v>0</v>
      </c>
      <c r="K115" s="175" t="s">
        <v>787</v>
      </c>
      <c r="L115" s="39"/>
      <c r="M115" s="180" t="s">
        <v>19</v>
      </c>
      <c r="N115" s="181" t="s">
        <v>45</v>
      </c>
      <c r="O115" s="64"/>
      <c r="P115" s="182">
        <f>O115*H115</f>
        <v>0</v>
      </c>
      <c r="Q115" s="182">
        <v>4.0000000000000001E-3</v>
      </c>
      <c r="R115" s="182">
        <f>Q115*H115</f>
        <v>0.68244799999999994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150</v>
      </c>
      <c r="AT115" s="184" t="s">
        <v>131</v>
      </c>
      <c r="AU115" s="184" t="s">
        <v>98</v>
      </c>
      <c r="AY115" s="17" t="s">
        <v>128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98</v>
      </c>
      <c r="BK115" s="185">
        <f>ROUND(I115*H115,2)</f>
        <v>0</v>
      </c>
      <c r="BL115" s="17" t="s">
        <v>150</v>
      </c>
      <c r="BM115" s="184" t="s">
        <v>814</v>
      </c>
    </row>
    <row r="116" spans="1:65" s="2" customFormat="1" ht="11.25">
      <c r="A116" s="34"/>
      <c r="B116" s="35"/>
      <c r="C116" s="36"/>
      <c r="D116" s="186" t="s">
        <v>138</v>
      </c>
      <c r="E116" s="36"/>
      <c r="F116" s="187" t="s">
        <v>815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138</v>
      </c>
      <c r="AU116" s="17" t="s">
        <v>98</v>
      </c>
    </row>
    <row r="117" spans="1:65" s="13" customFormat="1" ht="11.25">
      <c r="B117" s="206"/>
      <c r="C117" s="207"/>
      <c r="D117" s="208" t="s">
        <v>394</v>
      </c>
      <c r="E117" s="218" t="s">
        <v>19</v>
      </c>
      <c r="F117" s="209" t="s">
        <v>751</v>
      </c>
      <c r="G117" s="207"/>
      <c r="H117" s="210">
        <v>170.61199999999999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394</v>
      </c>
      <c r="AU117" s="216" t="s">
        <v>98</v>
      </c>
      <c r="AV117" s="13" t="s">
        <v>98</v>
      </c>
      <c r="AW117" s="13" t="s">
        <v>34</v>
      </c>
      <c r="AX117" s="13" t="s">
        <v>81</v>
      </c>
      <c r="AY117" s="216" t="s">
        <v>128</v>
      </c>
    </row>
    <row r="118" spans="1:65" s="2" customFormat="1" ht="24.2" customHeight="1">
      <c r="A118" s="34"/>
      <c r="B118" s="35"/>
      <c r="C118" s="173" t="s">
        <v>166</v>
      </c>
      <c r="D118" s="173" t="s">
        <v>131</v>
      </c>
      <c r="E118" s="174" t="s">
        <v>816</v>
      </c>
      <c r="F118" s="175" t="s">
        <v>817</v>
      </c>
      <c r="G118" s="176" t="s">
        <v>798</v>
      </c>
      <c r="H118" s="177">
        <v>170.61199999999999</v>
      </c>
      <c r="I118" s="178"/>
      <c r="J118" s="179">
        <f>ROUND(I118*H118,2)</f>
        <v>0</v>
      </c>
      <c r="K118" s="175" t="s">
        <v>787</v>
      </c>
      <c r="L118" s="39"/>
      <c r="M118" s="180" t="s">
        <v>19</v>
      </c>
      <c r="N118" s="181" t="s">
        <v>45</v>
      </c>
      <c r="O118" s="64"/>
      <c r="P118" s="182">
        <f>O118*H118</f>
        <v>0</v>
      </c>
      <c r="Q118" s="182">
        <v>1.5599999999999999E-2</v>
      </c>
      <c r="R118" s="182">
        <f>Q118*H118</f>
        <v>2.6615471999999998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150</v>
      </c>
      <c r="AT118" s="184" t="s">
        <v>131</v>
      </c>
      <c r="AU118" s="184" t="s">
        <v>98</v>
      </c>
      <c r="AY118" s="17" t="s">
        <v>128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98</v>
      </c>
      <c r="BK118" s="185">
        <f>ROUND(I118*H118,2)</f>
        <v>0</v>
      </c>
      <c r="BL118" s="17" t="s">
        <v>150</v>
      </c>
      <c r="BM118" s="184" t="s">
        <v>818</v>
      </c>
    </row>
    <row r="119" spans="1:65" s="2" customFormat="1" ht="11.25">
      <c r="A119" s="34"/>
      <c r="B119" s="35"/>
      <c r="C119" s="36"/>
      <c r="D119" s="186" t="s">
        <v>138</v>
      </c>
      <c r="E119" s="36"/>
      <c r="F119" s="187" t="s">
        <v>819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138</v>
      </c>
      <c r="AU119" s="17" t="s">
        <v>98</v>
      </c>
    </row>
    <row r="120" spans="1:65" s="13" customFormat="1" ht="11.25">
      <c r="B120" s="206"/>
      <c r="C120" s="207"/>
      <c r="D120" s="208" t="s">
        <v>394</v>
      </c>
      <c r="E120" s="218" t="s">
        <v>19</v>
      </c>
      <c r="F120" s="209" t="s">
        <v>751</v>
      </c>
      <c r="G120" s="207"/>
      <c r="H120" s="210">
        <v>170.61199999999999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394</v>
      </c>
      <c r="AU120" s="216" t="s">
        <v>98</v>
      </c>
      <c r="AV120" s="13" t="s">
        <v>98</v>
      </c>
      <c r="AW120" s="13" t="s">
        <v>34</v>
      </c>
      <c r="AX120" s="13" t="s">
        <v>81</v>
      </c>
      <c r="AY120" s="216" t="s">
        <v>128</v>
      </c>
    </row>
    <row r="121" spans="1:65" s="2" customFormat="1" ht="24.2" customHeight="1">
      <c r="A121" s="34"/>
      <c r="B121" s="35"/>
      <c r="C121" s="173" t="s">
        <v>174</v>
      </c>
      <c r="D121" s="173" t="s">
        <v>131</v>
      </c>
      <c r="E121" s="174" t="s">
        <v>820</v>
      </c>
      <c r="F121" s="175" t="s">
        <v>821</v>
      </c>
      <c r="G121" s="176" t="s">
        <v>798</v>
      </c>
      <c r="H121" s="177">
        <v>9.9979999999999993</v>
      </c>
      <c r="I121" s="178"/>
      <c r="J121" s="179">
        <f>ROUND(I121*H121,2)</f>
        <v>0</v>
      </c>
      <c r="K121" s="175" t="s">
        <v>787</v>
      </c>
      <c r="L121" s="39"/>
      <c r="M121" s="180" t="s">
        <v>19</v>
      </c>
      <c r="N121" s="181" t="s">
        <v>45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150</v>
      </c>
      <c r="AT121" s="184" t="s">
        <v>131</v>
      </c>
      <c r="AU121" s="184" t="s">
        <v>98</v>
      </c>
      <c r="AY121" s="17" t="s">
        <v>128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98</v>
      </c>
      <c r="BK121" s="185">
        <f>ROUND(I121*H121,2)</f>
        <v>0</v>
      </c>
      <c r="BL121" s="17" t="s">
        <v>150</v>
      </c>
      <c r="BM121" s="184" t="s">
        <v>822</v>
      </c>
    </row>
    <row r="122" spans="1:65" s="2" customFormat="1" ht="11.25">
      <c r="A122" s="34"/>
      <c r="B122" s="35"/>
      <c r="C122" s="36"/>
      <c r="D122" s="186" t="s">
        <v>138</v>
      </c>
      <c r="E122" s="36"/>
      <c r="F122" s="187" t="s">
        <v>823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138</v>
      </c>
      <c r="AU122" s="17" t="s">
        <v>98</v>
      </c>
    </row>
    <row r="123" spans="1:65" s="13" customFormat="1" ht="11.25">
      <c r="B123" s="206"/>
      <c r="C123" s="207"/>
      <c r="D123" s="208" t="s">
        <v>394</v>
      </c>
      <c r="E123" s="218" t="s">
        <v>19</v>
      </c>
      <c r="F123" s="209" t="s">
        <v>824</v>
      </c>
      <c r="G123" s="207"/>
      <c r="H123" s="210">
        <v>9.1880000000000006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394</v>
      </c>
      <c r="AU123" s="216" t="s">
        <v>98</v>
      </c>
      <c r="AV123" s="13" t="s">
        <v>98</v>
      </c>
      <c r="AW123" s="13" t="s">
        <v>34</v>
      </c>
      <c r="AX123" s="13" t="s">
        <v>73</v>
      </c>
      <c r="AY123" s="216" t="s">
        <v>128</v>
      </c>
    </row>
    <row r="124" spans="1:65" s="13" customFormat="1" ht="11.25">
      <c r="B124" s="206"/>
      <c r="C124" s="207"/>
      <c r="D124" s="208" t="s">
        <v>394</v>
      </c>
      <c r="E124" s="218" t="s">
        <v>19</v>
      </c>
      <c r="F124" s="209" t="s">
        <v>825</v>
      </c>
      <c r="G124" s="207"/>
      <c r="H124" s="210">
        <v>0.54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394</v>
      </c>
      <c r="AU124" s="216" t="s">
        <v>98</v>
      </c>
      <c r="AV124" s="13" t="s">
        <v>98</v>
      </c>
      <c r="AW124" s="13" t="s">
        <v>34</v>
      </c>
      <c r="AX124" s="13" t="s">
        <v>73</v>
      </c>
      <c r="AY124" s="216" t="s">
        <v>128</v>
      </c>
    </row>
    <row r="125" spans="1:65" s="13" customFormat="1" ht="11.25">
      <c r="B125" s="206"/>
      <c r="C125" s="207"/>
      <c r="D125" s="208" t="s">
        <v>394</v>
      </c>
      <c r="E125" s="218" t="s">
        <v>19</v>
      </c>
      <c r="F125" s="209" t="s">
        <v>826</v>
      </c>
      <c r="G125" s="207"/>
      <c r="H125" s="210">
        <v>0.27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394</v>
      </c>
      <c r="AU125" s="216" t="s">
        <v>98</v>
      </c>
      <c r="AV125" s="13" t="s">
        <v>98</v>
      </c>
      <c r="AW125" s="13" t="s">
        <v>34</v>
      </c>
      <c r="AX125" s="13" t="s">
        <v>73</v>
      </c>
      <c r="AY125" s="216" t="s">
        <v>128</v>
      </c>
    </row>
    <row r="126" spans="1:65" s="14" customFormat="1" ht="11.25">
      <c r="B126" s="219"/>
      <c r="C126" s="220"/>
      <c r="D126" s="208" t="s">
        <v>394</v>
      </c>
      <c r="E126" s="221" t="s">
        <v>19</v>
      </c>
      <c r="F126" s="222" t="s">
        <v>827</v>
      </c>
      <c r="G126" s="220"/>
      <c r="H126" s="223">
        <v>9.9979999999999993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394</v>
      </c>
      <c r="AU126" s="229" t="s">
        <v>98</v>
      </c>
      <c r="AV126" s="14" t="s">
        <v>150</v>
      </c>
      <c r="AW126" s="14" t="s">
        <v>34</v>
      </c>
      <c r="AX126" s="14" t="s">
        <v>81</v>
      </c>
      <c r="AY126" s="229" t="s">
        <v>128</v>
      </c>
    </row>
    <row r="127" spans="1:65" s="2" customFormat="1" ht="24.2" customHeight="1">
      <c r="A127" s="34"/>
      <c r="B127" s="35"/>
      <c r="C127" s="173" t="s">
        <v>179</v>
      </c>
      <c r="D127" s="173" t="s">
        <v>131</v>
      </c>
      <c r="E127" s="174" t="s">
        <v>828</v>
      </c>
      <c r="F127" s="175" t="s">
        <v>829</v>
      </c>
      <c r="G127" s="176" t="s">
        <v>192</v>
      </c>
      <c r="H127" s="177">
        <v>1</v>
      </c>
      <c r="I127" s="178"/>
      <c r="J127" s="179">
        <f>ROUND(I127*H127,2)</f>
        <v>0</v>
      </c>
      <c r="K127" s="175" t="s">
        <v>787</v>
      </c>
      <c r="L127" s="39"/>
      <c r="M127" s="180" t="s">
        <v>19</v>
      </c>
      <c r="N127" s="181" t="s">
        <v>45</v>
      </c>
      <c r="O127" s="64"/>
      <c r="P127" s="182">
        <f>O127*H127</f>
        <v>0</v>
      </c>
      <c r="Q127" s="182">
        <v>4.684E-2</v>
      </c>
      <c r="R127" s="182">
        <f>Q127*H127</f>
        <v>4.684E-2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150</v>
      </c>
      <c r="AT127" s="184" t="s">
        <v>131</v>
      </c>
      <c r="AU127" s="184" t="s">
        <v>98</v>
      </c>
      <c r="AY127" s="17" t="s">
        <v>128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98</v>
      </c>
      <c r="BK127" s="185">
        <f>ROUND(I127*H127,2)</f>
        <v>0</v>
      </c>
      <c r="BL127" s="17" t="s">
        <v>150</v>
      </c>
      <c r="BM127" s="184" t="s">
        <v>830</v>
      </c>
    </row>
    <row r="128" spans="1:65" s="2" customFormat="1" ht="11.25">
      <c r="A128" s="34"/>
      <c r="B128" s="35"/>
      <c r="C128" s="36"/>
      <c r="D128" s="186" t="s">
        <v>138</v>
      </c>
      <c r="E128" s="36"/>
      <c r="F128" s="187" t="s">
        <v>831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138</v>
      </c>
      <c r="AU128" s="17" t="s">
        <v>98</v>
      </c>
    </row>
    <row r="129" spans="1:65" s="2" customFormat="1" ht="21.75" customHeight="1">
      <c r="A129" s="34"/>
      <c r="B129" s="35"/>
      <c r="C129" s="191" t="s">
        <v>184</v>
      </c>
      <c r="D129" s="191" t="s">
        <v>140</v>
      </c>
      <c r="E129" s="192" t="s">
        <v>832</v>
      </c>
      <c r="F129" s="193" t="s">
        <v>833</v>
      </c>
      <c r="G129" s="194" t="s">
        <v>192</v>
      </c>
      <c r="H129" s="195">
        <v>1</v>
      </c>
      <c r="I129" s="196"/>
      <c r="J129" s="197">
        <f>ROUND(I129*H129,2)</f>
        <v>0</v>
      </c>
      <c r="K129" s="193" t="s">
        <v>135</v>
      </c>
      <c r="L129" s="198"/>
      <c r="M129" s="199" t="s">
        <v>19</v>
      </c>
      <c r="N129" s="200" t="s">
        <v>45</v>
      </c>
      <c r="O129" s="64"/>
      <c r="P129" s="182">
        <f>O129*H129</f>
        <v>0</v>
      </c>
      <c r="Q129" s="182">
        <v>1.8339999999999999E-2</v>
      </c>
      <c r="R129" s="182">
        <f>Q129*H129</f>
        <v>1.8339999999999999E-2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174</v>
      </c>
      <c r="AT129" s="184" t="s">
        <v>140</v>
      </c>
      <c r="AU129" s="184" t="s">
        <v>98</v>
      </c>
      <c r="AY129" s="17" t="s">
        <v>128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98</v>
      </c>
      <c r="BK129" s="185">
        <f>ROUND(I129*H129,2)</f>
        <v>0</v>
      </c>
      <c r="BL129" s="17" t="s">
        <v>150</v>
      </c>
      <c r="BM129" s="184" t="s">
        <v>834</v>
      </c>
    </row>
    <row r="130" spans="1:65" s="12" customFormat="1" ht="22.9" customHeight="1">
      <c r="B130" s="157"/>
      <c r="C130" s="158"/>
      <c r="D130" s="159" t="s">
        <v>72</v>
      </c>
      <c r="E130" s="171" t="s">
        <v>179</v>
      </c>
      <c r="F130" s="171" t="s">
        <v>835</v>
      </c>
      <c r="G130" s="158"/>
      <c r="H130" s="158"/>
      <c r="I130" s="161"/>
      <c r="J130" s="172">
        <f>BK130</f>
        <v>0</v>
      </c>
      <c r="K130" s="158"/>
      <c r="L130" s="163"/>
      <c r="M130" s="164"/>
      <c r="N130" s="165"/>
      <c r="O130" s="165"/>
      <c r="P130" s="166">
        <f>SUM(P131:P157)</f>
        <v>0</v>
      </c>
      <c r="Q130" s="165"/>
      <c r="R130" s="166">
        <f>SUM(R131:R157)</f>
        <v>0.11819100000000002</v>
      </c>
      <c r="S130" s="165"/>
      <c r="T130" s="167">
        <f>SUM(T131:T157)</f>
        <v>5.5451100000000002</v>
      </c>
      <c r="AR130" s="168" t="s">
        <v>81</v>
      </c>
      <c r="AT130" s="169" t="s">
        <v>72</v>
      </c>
      <c r="AU130" s="169" t="s">
        <v>81</v>
      </c>
      <c r="AY130" s="168" t="s">
        <v>128</v>
      </c>
      <c r="BK130" s="170">
        <f>SUM(BK131:BK157)</f>
        <v>0</v>
      </c>
    </row>
    <row r="131" spans="1:65" s="2" customFormat="1" ht="24.2" customHeight="1">
      <c r="A131" s="34"/>
      <c r="B131" s="35"/>
      <c r="C131" s="173" t="s">
        <v>189</v>
      </c>
      <c r="D131" s="173" t="s">
        <v>131</v>
      </c>
      <c r="E131" s="174" t="s">
        <v>836</v>
      </c>
      <c r="F131" s="175" t="s">
        <v>837</v>
      </c>
      <c r="G131" s="176" t="s">
        <v>798</v>
      </c>
      <c r="H131" s="177">
        <v>60.1</v>
      </c>
      <c r="I131" s="178"/>
      <c r="J131" s="179">
        <f>ROUND(I131*H131,2)</f>
        <v>0</v>
      </c>
      <c r="K131" s="175" t="s">
        <v>787</v>
      </c>
      <c r="L131" s="39"/>
      <c r="M131" s="180" t="s">
        <v>19</v>
      </c>
      <c r="N131" s="181" t="s">
        <v>45</v>
      </c>
      <c r="O131" s="64"/>
      <c r="P131" s="182">
        <f>O131*H131</f>
        <v>0</v>
      </c>
      <c r="Q131" s="182">
        <v>4.0000000000000003E-5</v>
      </c>
      <c r="R131" s="182">
        <f>Q131*H131</f>
        <v>2.4040000000000003E-3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150</v>
      </c>
      <c r="AT131" s="184" t="s">
        <v>131</v>
      </c>
      <c r="AU131" s="184" t="s">
        <v>98</v>
      </c>
      <c r="AY131" s="17" t="s">
        <v>128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98</v>
      </c>
      <c r="BK131" s="185">
        <f>ROUND(I131*H131,2)</f>
        <v>0</v>
      </c>
      <c r="BL131" s="17" t="s">
        <v>150</v>
      </c>
      <c r="BM131" s="184" t="s">
        <v>838</v>
      </c>
    </row>
    <row r="132" spans="1:65" s="2" customFormat="1" ht="11.25">
      <c r="A132" s="34"/>
      <c r="B132" s="35"/>
      <c r="C132" s="36"/>
      <c r="D132" s="186" t="s">
        <v>138</v>
      </c>
      <c r="E132" s="36"/>
      <c r="F132" s="187" t="s">
        <v>839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138</v>
      </c>
      <c r="AU132" s="17" t="s">
        <v>98</v>
      </c>
    </row>
    <row r="133" spans="1:65" s="13" customFormat="1" ht="11.25">
      <c r="B133" s="206"/>
      <c r="C133" s="207"/>
      <c r="D133" s="208" t="s">
        <v>394</v>
      </c>
      <c r="E133" s="218" t="s">
        <v>19</v>
      </c>
      <c r="F133" s="209" t="s">
        <v>840</v>
      </c>
      <c r="G133" s="207"/>
      <c r="H133" s="210">
        <v>60.1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394</v>
      </c>
      <c r="AU133" s="216" t="s">
        <v>98</v>
      </c>
      <c r="AV133" s="13" t="s">
        <v>98</v>
      </c>
      <c r="AW133" s="13" t="s">
        <v>34</v>
      </c>
      <c r="AX133" s="13" t="s">
        <v>81</v>
      </c>
      <c r="AY133" s="216" t="s">
        <v>128</v>
      </c>
    </row>
    <row r="134" spans="1:65" s="2" customFormat="1" ht="16.5" customHeight="1">
      <c r="A134" s="34"/>
      <c r="B134" s="35"/>
      <c r="C134" s="173" t="s">
        <v>194</v>
      </c>
      <c r="D134" s="173" t="s">
        <v>131</v>
      </c>
      <c r="E134" s="174" t="s">
        <v>841</v>
      </c>
      <c r="F134" s="175" t="s">
        <v>842</v>
      </c>
      <c r="G134" s="176" t="s">
        <v>192</v>
      </c>
      <c r="H134" s="177">
        <v>1</v>
      </c>
      <c r="I134" s="178"/>
      <c r="J134" s="179">
        <f>ROUND(I134*H134,2)</f>
        <v>0</v>
      </c>
      <c r="K134" s="175" t="s">
        <v>19</v>
      </c>
      <c r="L134" s="39"/>
      <c r="M134" s="180" t="s">
        <v>19</v>
      </c>
      <c r="N134" s="181" t="s">
        <v>45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150</v>
      </c>
      <c r="AT134" s="184" t="s">
        <v>131</v>
      </c>
      <c r="AU134" s="184" t="s">
        <v>98</v>
      </c>
      <c r="AY134" s="17" t="s">
        <v>128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98</v>
      </c>
      <c r="BK134" s="185">
        <f>ROUND(I134*H134,2)</f>
        <v>0</v>
      </c>
      <c r="BL134" s="17" t="s">
        <v>150</v>
      </c>
      <c r="BM134" s="184" t="s">
        <v>843</v>
      </c>
    </row>
    <row r="135" spans="1:65" s="2" customFormat="1" ht="24.2" customHeight="1">
      <c r="A135" s="34"/>
      <c r="B135" s="35"/>
      <c r="C135" s="173" t="s">
        <v>198</v>
      </c>
      <c r="D135" s="173" t="s">
        <v>131</v>
      </c>
      <c r="E135" s="174" t="s">
        <v>844</v>
      </c>
      <c r="F135" s="175" t="s">
        <v>845</v>
      </c>
      <c r="G135" s="176" t="s">
        <v>798</v>
      </c>
      <c r="H135" s="177">
        <v>23.513000000000002</v>
      </c>
      <c r="I135" s="178"/>
      <c r="J135" s="179">
        <f>ROUND(I135*H135,2)</f>
        <v>0</v>
      </c>
      <c r="K135" s="175" t="s">
        <v>787</v>
      </c>
      <c r="L135" s="39"/>
      <c r="M135" s="180" t="s">
        <v>19</v>
      </c>
      <c r="N135" s="181" t="s">
        <v>45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0.13100000000000001</v>
      </c>
      <c r="T135" s="183">
        <f>S135*H135</f>
        <v>3.0802030000000005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150</v>
      </c>
      <c r="AT135" s="184" t="s">
        <v>131</v>
      </c>
      <c r="AU135" s="184" t="s">
        <v>98</v>
      </c>
      <c r="AY135" s="17" t="s">
        <v>128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98</v>
      </c>
      <c r="BK135" s="185">
        <f>ROUND(I135*H135,2)</f>
        <v>0</v>
      </c>
      <c r="BL135" s="17" t="s">
        <v>150</v>
      </c>
      <c r="BM135" s="184" t="s">
        <v>846</v>
      </c>
    </row>
    <row r="136" spans="1:65" s="2" customFormat="1" ht="11.25">
      <c r="A136" s="34"/>
      <c r="B136" s="35"/>
      <c r="C136" s="36"/>
      <c r="D136" s="186" t="s">
        <v>138</v>
      </c>
      <c r="E136" s="36"/>
      <c r="F136" s="187" t="s">
        <v>847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98</v>
      </c>
    </row>
    <row r="137" spans="1:65" s="13" customFormat="1" ht="11.25">
      <c r="B137" s="206"/>
      <c r="C137" s="207"/>
      <c r="D137" s="208" t="s">
        <v>394</v>
      </c>
      <c r="E137" s="218" t="s">
        <v>19</v>
      </c>
      <c r="F137" s="209" t="s">
        <v>848</v>
      </c>
      <c r="G137" s="207"/>
      <c r="H137" s="210">
        <v>23.513000000000002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394</v>
      </c>
      <c r="AU137" s="216" t="s">
        <v>98</v>
      </c>
      <c r="AV137" s="13" t="s">
        <v>98</v>
      </c>
      <c r="AW137" s="13" t="s">
        <v>34</v>
      </c>
      <c r="AX137" s="13" t="s">
        <v>81</v>
      </c>
      <c r="AY137" s="216" t="s">
        <v>128</v>
      </c>
    </row>
    <row r="138" spans="1:65" s="2" customFormat="1" ht="24.2" customHeight="1">
      <c r="A138" s="34"/>
      <c r="B138" s="35"/>
      <c r="C138" s="173" t="s">
        <v>202</v>
      </c>
      <c r="D138" s="173" t="s">
        <v>131</v>
      </c>
      <c r="E138" s="174" t="s">
        <v>849</v>
      </c>
      <c r="F138" s="175" t="s">
        <v>850</v>
      </c>
      <c r="G138" s="176" t="s">
        <v>798</v>
      </c>
      <c r="H138" s="177">
        <v>2.8730000000000002</v>
      </c>
      <c r="I138" s="178"/>
      <c r="J138" s="179">
        <f>ROUND(I138*H138,2)</f>
        <v>0</v>
      </c>
      <c r="K138" s="175" t="s">
        <v>787</v>
      </c>
      <c r="L138" s="39"/>
      <c r="M138" s="180" t="s">
        <v>19</v>
      </c>
      <c r="N138" s="181" t="s">
        <v>45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5.8999999999999997E-2</v>
      </c>
      <c r="T138" s="183">
        <f>S138*H138</f>
        <v>0.16950699999999999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150</v>
      </c>
      <c r="AT138" s="184" t="s">
        <v>131</v>
      </c>
      <c r="AU138" s="184" t="s">
        <v>98</v>
      </c>
      <c r="AY138" s="17" t="s">
        <v>128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98</v>
      </c>
      <c r="BK138" s="185">
        <f>ROUND(I138*H138,2)</f>
        <v>0</v>
      </c>
      <c r="BL138" s="17" t="s">
        <v>150</v>
      </c>
      <c r="BM138" s="184" t="s">
        <v>851</v>
      </c>
    </row>
    <row r="139" spans="1:65" s="2" customFormat="1" ht="11.25">
      <c r="A139" s="34"/>
      <c r="B139" s="35"/>
      <c r="C139" s="36"/>
      <c r="D139" s="186" t="s">
        <v>138</v>
      </c>
      <c r="E139" s="36"/>
      <c r="F139" s="187" t="s">
        <v>852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138</v>
      </c>
      <c r="AU139" s="17" t="s">
        <v>98</v>
      </c>
    </row>
    <row r="140" spans="1:65" s="13" customFormat="1" ht="11.25">
      <c r="B140" s="206"/>
      <c r="C140" s="207"/>
      <c r="D140" s="208" t="s">
        <v>394</v>
      </c>
      <c r="E140" s="218" t="s">
        <v>19</v>
      </c>
      <c r="F140" s="209" t="s">
        <v>853</v>
      </c>
      <c r="G140" s="207"/>
      <c r="H140" s="210">
        <v>1.373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394</v>
      </c>
      <c r="AU140" s="216" t="s">
        <v>98</v>
      </c>
      <c r="AV140" s="13" t="s">
        <v>98</v>
      </c>
      <c r="AW140" s="13" t="s">
        <v>34</v>
      </c>
      <c r="AX140" s="13" t="s">
        <v>73</v>
      </c>
      <c r="AY140" s="216" t="s">
        <v>128</v>
      </c>
    </row>
    <row r="141" spans="1:65" s="13" customFormat="1" ht="11.25">
      <c r="B141" s="206"/>
      <c r="C141" s="207"/>
      <c r="D141" s="208" t="s">
        <v>394</v>
      </c>
      <c r="E141" s="218" t="s">
        <v>19</v>
      </c>
      <c r="F141" s="209" t="s">
        <v>854</v>
      </c>
      <c r="G141" s="207"/>
      <c r="H141" s="210">
        <v>1.5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394</v>
      </c>
      <c r="AU141" s="216" t="s">
        <v>98</v>
      </c>
      <c r="AV141" s="13" t="s">
        <v>98</v>
      </c>
      <c r="AW141" s="13" t="s">
        <v>34</v>
      </c>
      <c r="AX141" s="13" t="s">
        <v>73</v>
      </c>
      <c r="AY141" s="216" t="s">
        <v>128</v>
      </c>
    </row>
    <row r="142" spans="1:65" s="14" customFormat="1" ht="11.25">
      <c r="B142" s="219"/>
      <c r="C142" s="220"/>
      <c r="D142" s="208" t="s">
        <v>394</v>
      </c>
      <c r="E142" s="221" t="s">
        <v>19</v>
      </c>
      <c r="F142" s="222" t="s">
        <v>827</v>
      </c>
      <c r="G142" s="220"/>
      <c r="H142" s="223">
        <v>2.8730000000000002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394</v>
      </c>
      <c r="AU142" s="229" t="s">
        <v>98</v>
      </c>
      <c r="AV142" s="14" t="s">
        <v>150</v>
      </c>
      <c r="AW142" s="14" t="s">
        <v>34</v>
      </c>
      <c r="AX142" s="14" t="s">
        <v>81</v>
      </c>
      <c r="AY142" s="229" t="s">
        <v>128</v>
      </c>
    </row>
    <row r="143" spans="1:65" s="2" customFormat="1" ht="24.2" customHeight="1">
      <c r="A143" s="34"/>
      <c r="B143" s="35"/>
      <c r="C143" s="173" t="s">
        <v>8</v>
      </c>
      <c r="D143" s="173" t="s">
        <v>131</v>
      </c>
      <c r="E143" s="174" t="s">
        <v>855</v>
      </c>
      <c r="F143" s="175" t="s">
        <v>856</v>
      </c>
      <c r="G143" s="176" t="s">
        <v>798</v>
      </c>
      <c r="H143" s="177">
        <v>0.81</v>
      </c>
      <c r="I143" s="178"/>
      <c r="J143" s="179">
        <f>ROUND(I143*H143,2)</f>
        <v>0</v>
      </c>
      <c r="K143" s="175" t="s">
        <v>787</v>
      </c>
      <c r="L143" s="39"/>
      <c r="M143" s="180" t="s">
        <v>19</v>
      </c>
      <c r="N143" s="181" t="s">
        <v>45</v>
      </c>
      <c r="O143" s="64"/>
      <c r="P143" s="182">
        <f>O143*H143</f>
        <v>0</v>
      </c>
      <c r="Q143" s="182">
        <v>0</v>
      </c>
      <c r="R143" s="182">
        <f>Q143*H143</f>
        <v>0</v>
      </c>
      <c r="S143" s="182">
        <v>8.7999999999999995E-2</v>
      </c>
      <c r="T143" s="183">
        <f>S143*H143</f>
        <v>7.1279999999999996E-2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150</v>
      </c>
      <c r="AT143" s="184" t="s">
        <v>131</v>
      </c>
      <c r="AU143" s="184" t="s">
        <v>98</v>
      </c>
      <c r="AY143" s="17" t="s">
        <v>128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98</v>
      </c>
      <c r="BK143" s="185">
        <f>ROUND(I143*H143,2)</f>
        <v>0</v>
      </c>
      <c r="BL143" s="17" t="s">
        <v>150</v>
      </c>
      <c r="BM143" s="184" t="s">
        <v>857</v>
      </c>
    </row>
    <row r="144" spans="1:65" s="2" customFormat="1" ht="11.25">
      <c r="A144" s="34"/>
      <c r="B144" s="35"/>
      <c r="C144" s="36"/>
      <c r="D144" s="186" t="s">
        <v>138</v>
      </c>
      <c r="E144" s="36"/>
      <c r="F144" s="187" t="s">
        <v>858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138</v>
      </c>
      <c r="AU144" s="17" t="s">
        <v>98</v>
      </c>
    </row>
    <row r="145" spans="1:65" s="13" customFormat="1" ht="11.25">
      <c r="B145" s="206"/>
      <c r="C145" s="207"/>
      <c r="D145" s="208" t="s">
        <v>394</v>
      </c>
      <c r="E145" s="218" t="s">
        <v>19</v>
      </c>
      <c r="F145" s="209" t="s">
        <v>825</v>
      </c>
      <c r="G145" s="207"/>
      <c r="H145" s="210">
        <v>0.54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394</v>
      </c>
      <c r="AU145" s="216" t="s">
        <v>98</v>
      </c>
      <c r="AV145" s="13" t="s">
        <v>98</v>
      </c>
      <c r="AW145" s="13" t="s">
        <v>34</v>
      </c>
      <c r="AX145" s="13" t="s">
        <v>73</v>
      </c>
      <c r="AY145" s="216" t="s">
        <v>128</v>
      </c>
    </row>
    <row r="146" spans="1:65" s="13" customFormat="1" ht="11.25">
      <c r="B146" s="206"/>
      <c r="C146" s="207"/>
      <c r="D146" s="208" t="s">
        <v>394</v>
      </c>
      <c r="E146" s="218" t="s">
        <v>19</v>
      </c>
      <c r="F146" s="209" t="s">
        <v>826</v>
      </c>
      <c r="G146" s="207"/>
      <c r="H146" s="210">
        <v>0.27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394</v>
      </c>
      <c r="AU146" s="216" t="s">
        <v>98</v>
      </c>
      <c r="AV146" s="13" t="s">
        <v>98</v>
      </c>
      <c r="AW146" s="13" t="s">
        <v>34</v>
      </c>
      <c r="AX146" s="13" t="s">
        <v>73</v>
      </c>
      <c r="AY146" s="216" t="s">
        <v>128</v>
      </c>
    </row>
    <row r="147" spans="1:65" s="14" customFormat="1" ht="11.25">
      <c r="B147" s="219"/>
      <c r="C147" s="220"/>
      <c r="D147" s="208" t="s">
        <v>394</v>
      </c>
      <c r="E147" s="221" t="s">
        <v>19</v>
      </c>
      <c r="F147" s="222" t="s">
        <v>827</v>
      </c>
      <c r="G147" s="220"/>
      <c r="H147" s="223">
        <v>0.81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394</v>
      </c>
      <c r="AU147" s="229" t="s">
        <v>98</v>
      </c>
      <c r="AV147" s="14" t="s">
        <v>150</v>
      </c>
      <c r="AW147" s="14" t="s">
        <v>34</v>
      </c>
      <c r="AX147" s="14" t="s">
        <v>81</v>
      </c>
      <c r="AY147" s="229" t="s">
        <v>128</v>
      </c>
    </row>
    <row r="148" spans="1:65" s="2" customFormat="1" ht="24.2" customHeight="1">
      <c r="A148" s="34"/>
      <c r="B148" s="35"/>
      <c r="C148" s="173" t="s">
        <v>136</v>
      </c>
      <c r="D148" s="173" t="s">
        <v>131</v>
      </c>
      <c r="E148" s="174" t="s">
        <v>859</v>
      </c>
      <c r="F148" s="175" t="s">
        <v>860</v>
      </c>
      <c r="G148" s="176" t="s">
        <v>798</v>
      </c>
      <c r="H148" s="177">
        <v>6</v>
      </c>
      <c r="I148" s="178"/>
      <c r="J148" s="179">
        <f>ROUND(I148*H148,2)</f>
        <v>0</v>
      </c>
      <c r="K148" s="175" t="s">
        <v>135</v>
      </c>
      <c r="L148" s="39"/>
      <c r="M148" s="180" t="s">
        <v>19</v>
      </c>
      <c r="N148" s="181" t="s">
        <v>45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7.5999999999999998E-2</v>
      </c>
      <c r="T148" s="183">
        <f>S148*H148</f>
        <v>0.45599999999999996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150</v>
      </c>
      <c r="AT148" s="184" t="s">
        <v>131</v>
      </c>
      <c r="AU148" s="184" t="s">
        <v>98</v>
      </c>
      <c r="AY148" s="17" t="s">
        <v>128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98</v>
      </c>
      <c r="BK148" s="185">
        <f>ROUND(I148*H148,2)</f>
        <v>0</v>
      </c>
      <c r="BL148" s="17" t="s">
        <v>150</v>
      </c>
      <c r="BM148" s="184" t="s">
        <v>861</v>
      </c>
    </row>
    <row r="149" spans="1:65" s="2" customFormat="1" ht="11.25">
      <c r="A149" s="34"/>
      <c r="B149" s="35"/>
      <c r="C149" s="36"/>
      <c r="D149" s="186" t="s">
        <v>138</v>
      </c>
      <c r="E149" s="36"/>
      <c r="F149" s="187" t="s">
        <v>862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98</v>
      </c>
    </row>
    <row r="150" spans="1:65" s="2" customFormat="1" ht="24.2" customHeight="1">
      <c r="A150" s="34"/>
      <c r="B150" s="35"/>
      <c r="C150" s="173" t="s">
        <v>214</v>
      </c>
      <c r="D150" s="173" t="s">
        <v>131</v>
      </c>
      <c r="E150" s="174" t="s">
        <v>863</v>
      </c>
      <c r="F150" s="175" t="s">
        <v>864</v>
      </c>
      <c r="G150" s="176" t="s">
        <v>192</v>
      </c>
      <c r="H150" s="177">
        <v>2</v>
      </c>
      <c r="I150" s="178"/>
      <c r="J150" s="179">
        <f>ROUND(I150*H150,2)</f>
        <v>0</v>
      </c>
      <c r="K150" s="175" t="s">
        <v>787</v>
      </c>
      <c r="L150" s="39"/>
      <c r="M150" s="180" t="s">
        <v>19</v>
      </c>
      <c r="N150" s="181" t="s">
        <v>45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3.1E-2</v>
      </c>
      <c r="T150" s="183">
        <f>S150*H150</f>
        <v>6.2E-2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150</v>
      </c>
      <c r="AT150" s="184" t="s">
        <v>131</v>
      </c>
      <c r="AU150" s="184" t="s">
        <v>98</v>
      </c>
      <c r="AY150" s="17" t="s">
        <v>128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98</v>
      </c>
      <c r="BK150" s="185">
        <f>ROUND(I150*H150,2)</f>
        <v>0</v>
      </c>
      <c r="BL150" s="17" t="s">
        <v>150</v>
      </c>
      <c r="BM150" s="184" t="s">
        <v>865</v>
      </c>
    </row>
    <row r="151" spans="1:65" s="2" customFormat="1" ht="11.25">
      <c r="A151" s="34"/>
      <c r="B151" s="35"/>
      <c r="C151" s="36"/>
      <c r="D151" s="186" t="s">
        <v>138</v>
      </c>
      <c r="E151" s="36"/>
      <c r="F151" s="187" t="s">
        <v>866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138</v>
      </c>
      <c r="AU151" s="17" t="s">
        <v>98</v>
      </c>
    </row>
    <row r="152" spans="1:65" s="2" customFormat="1" ht="24.2" customHeight="1">
      <c r="A152" s="34"/>
      <c r="B152" s="35"/>
      <c r="C152" s="173" t="s">
        <v>219</v>
      </c>
      <c r="D152" s="173" t="s">
        <v>131</v>
      </c>
      <c r="E152" s="174" t="s">
        <v>867</v>
      </c>
      <c r="F152" s="175" t="s">
        <v>868</v>
      </c>
      <c r="G152" s="176" t="s">
        <v>163</v>
      </c>
      <c r="H152" s="177">
        <v>4.9000000000000004</v>
      </c>
      <c r="I152" s="178"/>
      <c r="J152" s="179">
        <f>ROUND(I152*H152,2)</f>
        <v>0</v>
      </c>
      <c r="K152" s="175" t="s">
        <v>135</v>
      </c>
      <c r="L152" s="39"/>
      <c r="M152" s="180" t="s">
        <v>19</v>
      </c>
      <c r="N152" s="181" t="s">
        <v>45</v>
      </c>
      <c r="O152" s="64"/>
      <c r="P152" s="182">
        <f>O152*H152</f>
        <v>0</v>
      </c>
      <c r="Q152" s="182">
        <v>2.3630000000000002E-2</v>
      </c>
      <c r="R152" s="182">
        <f>Q152*H152</f>
        <v>0.11578700000000001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150</v>
      </c>
      <c r="AT152" s="184" t="s">
        <v>131</v>
      </c>
      <c r="AU152" s="184" t="s">
        <v>98</v>
      </c>
      <c r="AY152" s="17" t="s">
        <v>128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98</v>
      </c>
      <c r="BK152" s="185">
        <f>ROUND(I152*H152,2)</f>
        <v>0</v>
      </c>
      <c r="BL152" s="17" t="s">
        <v>150</v>
      </c>
      <c r="BM152" s="184" t="s">
        <v>869</v>
      </c>
    </row>
    <row r="153" spans="1:65" s="2" customFormat="1" ht="11.25">
      <c r="A153" s="34"/>
      <c r="B153" s="35"/>
      <c r="C153" s="36"/>
      <c r="D153" s="186" t="s">
        <v>138</v>
      </c>
      <c r="E153" s="36"/>
      <c r="F153" s="187" t="s">
        <v>870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98</v>
      </c>
    </row>
    <row r="154" spans="1:65" s="13" customFormat="1" ht="11.25">
      <c r="B154" s="206"/>
      <c r="C154" s="207"/>
      <c r="D154" s="208" t="s">
        <v>394</v>
      </c>
      <c r="E154" s="218" t="s">
        <v>19</v>
      </c>
      <c r="F154" s="209" t="s">
        <v>871</v>
      </c>
      <c r="G154" s="207"/>
      <c r="H154" s="210">
        <v>4.9000000000000004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394</v>
      </c>
      <c r="AU154" s="216" t="s">
        <v>98</v>
      </c>
      <c r="AV154" s="13" t="s">
        <v>98</v>
      </c>
      <c r="AW154" s="13" t="s">
        <v>34</v>
      </c>
      <c r="AX154" s="13" t="s">
        <v>81</v>
      </c>
      <c r="AY154" s="216" t="s">
        <v>128</v>
      </c>
    </row>
    <row r="155" spans="1:65" s="2" customFormat="1" ht="24.2" customHeight="1">
      <c r="A155" s="34"/>
      <c r="B155" s="35"/>
      <c r="C155" s="173" t="s">
        <v>224</v>
      </c>
      <c r="D155" s="173" t="s">
        <v>131</v>
      </c>
      <c r="E155" s="174" t="s">
        <v>872</v>
      </c>
      <c r="F155" s="175" t="s">
        <v>873</v>
      </c>
      <c r="G155" s="176" t="s">
        <v>798</v>
      </c>
      <c r="H155" s="177">
        <v>170.61199999999999</v>
      </c>
      <c r="I155" s="178"/>
      <c r="J155" s="179">
        <f>ROUND(I155*H155,2)</f>
        <v>0</v>
      </c>
      <c r="K155" s="175" t="s">
        <v>135</v>
      </c>
      <c r="L155" s="39"/>
      <c r="M155" s="180" t="s">
        <v>19</v>
      </c>
      <c r="N155" s="181" t="s">
        <v>45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0.01</v>
      </c>
      <c r="T155" s="183">
        <f>S155*H155</f>
        <v>1.7061200000000001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150</v>
      </c>
      <c r="AT155" s="184" t="s">
        <v>131</v>
      </c>
      <c r="AU155" s="184" t="s">
        <v>98</v>
      </c>
      <c r="AY155" s="17" t="s">
        <v>128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98</v>
      </c>
      <c r="BK155" s="185">
        <f>ROUND(I155*H155,2)</f>
        <v>0</v>
      </c>
      <c r="BL155" s="17" t="s">
        <v>150</v>
      </c>
      <c r="BM155" s="184" t="s">
        <v>874</v>
      </c>
    </row>
    <row r="156" spans="1:65" s="2" customFormat="1" ht="11.25">
      <c r="A156" s="34"/>
      <c r="B156" s="35"/>
      <c r="C156" s="36"/>
      <c r="D156" s="186" t="s">
        <v>138</v>
      </c>
      <c r="E156" s="36"/>
      <c r="F156" s="187" t="s">
        <v>875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98</v>
      </c>
    </row>
    <row r="157" spans="1:65" s="13" customFormat="1" ht="11.25">
      <c r="B157" s="206"/>
      <c r="C157" s="207"/>
      <c r="D157" s="208" t="s">
        <v>394</v>
      </c>
      <c r="E157" s="218" t="s">
        <v>19</v>
      </c>
      <c r="F157" s="209" t="s">
        <v>751</v>
      </c>
      <c r="G157" s="207"/>
      <c r="H157" s="210">
        <v>170.61199999999999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394</v>
      </c>
      <c r="AU157" s="216" t="s">
        <v>98</v>
      </c>
      <c r="AV157" s="13" t="s">
        <v>98</v>
      </c>
      <c r="AW157" s="13" t="s">
        <v>34</v>
      </c>
      <c r="AX157" s="13" t="s">
        <v>81</v>
      </c>
      <c r="AY157" s="216" t="s">
        <v>128</v>
      </c>
    </row>
    <row r="158" spans="1:65" s="12" customFormat="1" ht="22.9" customHeight="1">
      <c r="B158" s="157"/>
      <c r="C158" s="158"/>
      <c r="D158" s="159" t="s">
        <v>72</v>
      </c>
      <c r="E158" s="171" t="s">
        <v>379</v>
      </c>
      <c r="F158" s="171" t="s">
        <v>380</v>
      </c>
      <c r="G158" s="158"/>
      <c r="H158" s="158"/>
      <c r="I158" s="161"/>
      <c r="J158" s="172">
        <f>BK158</f>
        <v>0</v>
      </c>
      <c r="K158" s="158"/>
      <c r="L158" s="163"/>
      <c r="M158" s="164"/>
      <c r="N158" s="165"/>
      <c r="O158" s="165"/>
      <c r="P158" s="166">
        <f>SUM(P159:P167)</f>
        <v>0</v>
      </c>
      <c r="Q158" s="165"/>
      <c r="R158" s="166">
        <f>SUM(R159:R167)</f>
        <v>0</v>
      </c>
      <c r="S158" s="165"/>
      <c r="T158" s="167">
        <f>SUM(T159:T167)</f>
        <v>0</v>
      </c>
      <c r="AR158" s="168" t="s">
        <v>81</v>
      </c>
      <c r="AT158" s="169" t="s">
        <v>72</v>
      </c>
      <c r="AU158" s="169" t="s">
        <v>81</v>
      </c>
      <c r="AY158" s="168" t="s">
        <v>128</v>
      </c>
      <c r="BK158" s="170">
        <f>SUM(BK159:BK167)</f>
        <v>0</v>
      </c>
    </row>
    <row r="159" spans="1:65" s="2" customFormat="1" ht="24.2" customHeight="1">
      <c r="A159" s="34"/>
      <c r="B159" s="35"/>
      <c r="C159" s="173" t="s">
        <v>229</v>
      </c>
      <c r="D159" s="173" t="s">
        <v>131</v>
      </c>
      <c r="E159" s="174" t="s">
        <v>876</v>
      </c>
      <c r="F159" s="175" t="s">
        <v>877</v>
      </c>
      <c r="G159" s="176" t="s">
        <v>383</v>
      </c>
      <c r="H159" s="177">
        <v>5.7149999999999999</v>
      </c>
      <c r="I159" s="178"/>
      <c r="J159" s="179">
        <f>ROUND(I159*H159,2)</f>
        <v>0</v>
      </c>
      <c r="K159" s="175" t="s">
        <v>787</v>
      </c>
      <c r="L159" s="39"/>
      <c r="M159" s="180" t="s">
        <v>19</v>
      </c>
      <c r="N159" s="181" t="s">
        <v>45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150</v>
      </c>
      <c r="AT159" s="184" t="s">
        <v>131</v>
      </c>
      <c r="AU159" s="184" t="s">
        <v>98</v>
      </c>
      <c r="AY159" s="17" t="s">
        <v>128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98</v>
      </c>
      <c r="BK159" s="185">
        <f>ROUND(I159*H159,2)</f>
        <v>0</v>
      </c>
      <c r="BL159" s="17" t="s">
        <v>150</v>
      </c>
      <c r="BM159" s="184" t="s">
        <v>878</v>
      </c>
    </row>
    <row r="160" spans="1:65" s="2" customFormat="1" ht="11.25">
      <c r="A160" s="34"/>
      <c r="B160" s="35"/>
      <c r="C160" s="36"/>
      <c r="D160" s="186" t="s">
        <v>138</v>
      </c>
      <c r="E160" s="36"/>
      <c r="F160" s="187" t="s">
        <v>879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138</v>
      </c>
      <c r="AU160" s="17" t="s">
        <v>98</v>
      </c>
    </row>
    <row r="161" spans="1:65" s="2" customFormat="1" ht="21.75" customHeight="1">
      <c r="A161" s="34"/>
      <c r="B161" s="35"/>
      <c r="C161" s="173" t="s">
        <v>7</v>
      </c>
      <c r="D161" s="173" t="s">
        <v>131</v>
      </c>
      <c r="E161" s="174" t="s">
        <v>386</v>
      </c>
      <c r="F161" s="175" t="s">
        <v>387</v>
      </c>
      <c r="G161" s="176" t="s">
        <v>383</v>
      </c>
      <c r="H161" s="177">
        <v>5.7149999999999999</v>
      </c>
      <c r="I161" s="178"/>
      <c r="J161" s="179">
        <f>ROUND(I161*H161,2)</f>
        <v>0</v>
      </c>
      <c r="K161" s="175" t="s">
        <v>787</v>
      </c>
      <c r="L161" s="39"/>
      <c r="M161" s="180" t="s">
        <v>19</v>
      </c>
      <c r="N161" s="181" t="s">
        <v>45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150</v>
      </c>
      <c r="AT161" s="184" t="s">
        <v>131</v>
      </c>
      <c r="AU161" s="184" t="s">
        <v>98</v>
      </c>
      <c r="AY161" s="17" t="s">
        <v>128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98</v>
      </c>
      <c r="BK161" s="185">
        <f>ROUND(I161*H161,2)</f>
        <v>0</v>
      </c>
      <c r="BL161" s="17" t="s">
        <v>150</v>
      </c>
      <c r="BM161" s="184" t="s">
        <v>880</v>
      </c>
    </row>
    <row r="162" spans="1:65" s="2" customFormat="1" ht="11.25">
      <c r="A162" s="34"/>
      <c r="B162" s="35"/>
      <c r="C162" s="36"/>
      <c r="D162" s="186" t="s">
        <v>138</v>
      </c>
      <c r="E162" s="36"/>
      <c r="F162" s="187" t="s">
        <v>881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98</v>
      </c>
    </row>
    <row r="163" spans="1:65" s="2" customFormat="1" ht="24.2" customHeight="1">
      <c r="A163" s="34"/>
      <c r="B163" s="35"/>
      <c r="C163" s="173" t="s">
        <v>240</v>
      </c>
      <c r="D163" s="173" t="s">
        <v>131</v>
      </c>
      <c r="E163" s="174" t="s">
        <v>390</v>
      </c>
      <c r="F163" s="175" t="s">
        <v>391</v>
      </c>
      <c r="G163" s="176" t="s">
        <v>383</v>
      </c>
      <c r="H163" s="177">
        <v>51.435000000000002</v>
      </c>
      <c r="I163" s="178"/>
      <c r="J163" s="179">
        <f>ROUND(I163*H163,2)</f>
        <v>0</v>
      </c>
      <c r="K163" s="175" t="s">
        <v>787</v>
      </c>
      <c r="L163" s="39"/>
      <c r="M163" s="180" t="s">
        <v>19</v>
      </c>
      <c r="N163" s="181" t="s">
        <v>45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150</v>
      </c>
      <c r="AT163" s="184" t="s">
        <v>131</v>
      </c>
      <c r="AU163" s="184" t="s">
        <v>98</v>
      </c>
      <c r="AY163" s="17" t="s">
        <v>128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98</v>
      </c>
      <c r="BK163" s="185">
        <f>ROUND(I163*H163,2)</f>
        <v>0</v>
      </c>
      <c r="BL163" s="17" t="s">
        <v>150</v>
      </c>
      <c r="BM163" s="184" t="s">
        <v>882</v>
      </c>
    </row>
    <row r="164" spans="1:65" s="2" customFormat="1" ht="11.25">
      <c r="A164" s="34"/>
      <c r="B164" s="35"/>
      <c r="C164" s="36"/>
      <c r="D164" s="186" t="s">
        <v>138</v>
      </c>
      <c r="E164" s="36"/>
      <c r="F164" s="187" t="s">
        <v>883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138</v>
      </c>
      <c r="AU164" s="17" t="s">
        <v>98</v>
      </c>
    </row>
    <row r="165" spans="1:65" s="13" customFormat="1" ht="11.25">
      <c r="B165" s="206"/>
      <c r="C165" s="207"/>
      <c r="D165" s="208" t="s">
        <v>394</v>
      </c>
      <c r="E165" s="207"/>
      <c r="F165" s="209" t="s">
        <v>884</v>
      </c>
      <c r="G165" s="207"/>
      <c r="H165" s="210">
        <v>51.435000000000002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394</v>
      </c>
      <c r="AU165" s="216" t="s">
        <v>98</v>
      </c>
      <c r="AV165" s="13" t="s">
        <v>98</v>
      </c>
      <c r="AW165" s="13" t="s">
        <v>4</v>
      </c>
      <c r="AX165" s="13" t="s">
        <v>81</v>
      </c>
      <c r="AY165" s="216" t="s">
        <v>128</v>
      </c>
    </row>
    <row r="166" spans="1:65" s="2" customFormat="1" ht="24.2" customHeight="1">
      <c r="A166" s="34"/>
      <c r="B166" s="35"/>
      <c r="C166" s="173" t="s">
        <v>244</v>
      </c>
      <c r="D166" s="173" t="s">
        <v>131</v>
      </c>
      <c r="E166" s="174" t="s">
        <v>885</v>
      </c>
      <c r="F166" s="175" t="s">
        <v>886</v>
      </c>
      <c r="G166" s="176" t="s">
        <v>383</v>
      </c>
      <c r="H166" s="177">
        <v>5.7149999999999999</v>
      </c>
      <c r="I166" s="178"/>
      <c r="J166" s="179">
        <f>ROUND(I166*H166,2)</f>
        <v>0</v>
      </c>
      <c r="K166" s="175" t="s">
        <v>787</v>
      </c>
      <c r="L166" s="39"/>
      <c r="M166" s="180" t="s">
        <v>19</v>
      </c>
      <c r="N166" s="181" t="s">
        <v>45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150</v>
      </c>
      <c r="AT166" s="184" t="s">
        <v>131</v>
      </c>
      <c r="AU166" s="184" t="s">
        <v>98</v>
      </c>
      <c r="AY166" s="17" t="s">
        <v>128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98</v>
      </c>
      <c r="BK166" s="185">
        <f>ROUND(I166*H166,2)</f>
        <v>0</v>
      </c>
      <c r="BL166" s="17" t="s">
        <v>150</v>
      </c>
      <c r="BM166" s="184" t="s">
        <v>887</v>
      </c>
    </row>
    <row r="167" spans="1:65" s="2" customFormat="1" ht="11.25">
      <c r="A167" s="34"/>
      <c r="B167" s="35"/>
      <c r="C167" s="36"/>
      <c r="D167" s="186" t="s">
        <v>138</v>
      </c>
      <c r="E167" s="36"/>
      <c r="F167" s="187" t="s">
        <v>888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138</v>
      </c>
      <c r="AU167" s="17" t="s">
        <v>98</v>
      </c>
    </row>
    <row r="168" spans="1:65" s="12" customFormat="1" ht="22.9" customHeight="1">
      <c r="B168" s="157"/>
      <c r="C168" s="158"/>
      <c r="D168" s="159" t="s">
        <v>72</v>
      </c>
      <c r="E168" s="171" t="s">
        <v>889</v>
      </c>
      <c r="F168" s="171" t="s">
        <v>890</v>
      </c>
      <c r="G168" s="158"/>
      <c r="H168" s="158"/>
      <c r="I168" s="161"/>
      <c r="J168" s="172">
        <f>BK168</f>
        <v>0</v>
      </c>
      <c r="K168" s="158"/>
      <c r="L168" s="163"/>
      <c r="M168" s="164"/>
      <c r="N168" s="165"/>
      <c r="O168" s="165"/>
      <c r="P168" s="166">
        <f>SUM(P169:P170)</f>
        <v>0</v>
      </c>
      <c r="Q168" s="165"/>
      <c r="R168" s="166">
        <f>SUM(R169:R170)</f>
        <v>0</v>
      </c>
      <c r="S168" s="165"/>
      <c r="T168" s="167">
        <f>SUM(T169:T170)</f>
        <v>0</v>
      </c>
      <c r="AR168" s="168" t="s">
        <v>81</v>
      </c>
      <c r="AT168" s="169" t="s">
        <v>72</v>
      </c>
      <c r="AU168" s="169" t="s">
        <v>81</v>
      </c>
      <c r="AY168" s="168" t="s">
        <v>128</v>
      </c>
      <c r="BK168" s="170">
        <f>SUM(BK169:BK170)</f>
        <v>0</v>
      </c>
    </row>
    <row r="169" spans="1:65" s="2" customFormat="1" ht="33" customHeight="1">
      <c r="A169" s="34"/>
      <c r="B169" s="35"/>
      <c r="C169" s="173" t="s">
        <v>248</v>
      </c>
      <c r="D169" s="173" t="s">
        <v>131</v>
      </c>
      <c r="E169" s="174" t="s">
        <v>891</v>
      </c>
      <c r="F169" s="175" t="s">
        <v>892</v>
      </c>
      <c r="G169" s="176" t="s">
        <v>383</v>
      </c>
      <c r="H169" s="177">
        <v>4.5830000000000002</v>
      </c>
      <c r="I169" s="178"/>
      <c r="J169" s="179">
        <f>ROUND(I169*H169,2)</f>
        <v>0</v>
      </c>
      <c r="K169" s="175" t="s">
        <v>787</v>
      </c>
      <c r="L169" s="39"/>
      <c r="M169" s="180" t="s">
        <v>19</v>
      </c>
      <c r="N169" s="181" t="s">
        <v>45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150</v>
      </c>
      <c r="AT169" s="184" t="s">
        <v>131</v>
      </c>
      <c r="AU169" s="184" t="s">
        <v>98</v>
      </c>
      <c r="AY169" s="17" t="s">
        <v>128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98</v>
      </c>
      <c r="BK169" s="185">
        <f>ROUND(I169*H169,2)</f>
        <v>0</v>
      </c>
      <c r="BL169" s="17" t="s">
        <v>150</v>
      </c>
      <c r="BM169" s="184" t="s">
        <v>893</v>
      </c>
    </row>
    <row r="170" spans="1:65" s="2" customFormat="1" ht="11.25">
      <c r="A170" s="34"/>
      <c r="B170" s="35"/>
      <c r="C170" s="36"/>
      <c r="D170" s="186" t="s">
        <v>138</v>
      </c>
      <c r="E170" s="36"/>
      <c r="F170" s="187" t="s">
        <v>894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138</v>
      </c>
      <c r="AU170" s="17" t="s">
        <v>98</v>
      </c>
    </row>
    <row r="171" spans="1:65" s="12" customFormat="1" ht="25.9" customHeight="1">
      <c r="B171" s="157"/>
      <c r="C171" s="158"/>
      <c r="D171" s="159" t="s">
        <v>72</v>
      </c>
      <c r="E171" s="160" t="s">
        <v>126</v>
      </c>
      <c r="F171" s="160" t="s">
        <v>127</v>
      </c>
      <c r="G171" s="158"/>
      <c r="H171" s="158"/>
      <c r="I171" s="161"/>
      <c r="J171" s="162">
        <f>BK171</f>
        <v>0</v>
      </c>
      <c r="K171" s="158"/>
      <c r="L171" s="163"/>
      <c r="M171" s="164"/>
      <c r="N171" s="165"/>
      <c r="O171" s="165"/>
      <c r="P171" s="166">
        <f>P172+P177+P186+P198+P227+P250+P281+P298+P321+P329</f>
        <v>0</v>
      </c>
      <c r="Q171" s="165"/>
      <c r="R171" s="166">
        <f>R172+R177+R186+R198+R227+R250+R281+R298+R321+R329</f>
        <v>5.4610402000000002</v>
      </c>
      <c r="S171" s="165"/>
      <c r="T171" s="167">
        <f>T172+T177+T186+T198+T227+T250+T281+T298+T321+T329</f>
        <v>0.17035772000000002</v>
      </c>
      <c r="AR171" s="168" t="s">
        <v>98</v>
      </c>
      <c r="AT171" s="169" t="s">
        <v>72</v>
      </c>
      <c r="AU171" s="169" t="s">
        <v>73</v>
      </c>
      <c r="AY171" s="168" t="s">
        <v>128</v>
      </c>
      <c r="BK171" s="170">
        <f>BK172+BK177+BK186+BK198+BK227+BK250+BK281+BK298+BK321+BK329</f>
        <v>0</v>
      </c>
    </row>
    <row r="172" spans="1:65" s="12" customFormat="1" ht="22.9" customHeight="1">
      <c r="B172" s="157"/>
      <c r="C172" s="158"/>
      <c r="D172" s="159" t="s">
        <v>72</v>
      </c>
      <c r="E172" s="171" t="s">
        <v>895</v>
      </c>
      <c r="F172" s="171" t="s">
        <v>896</v>
      </c>
      <c r="G172" s="158"/>
      <c r="H172" s="158"/>
      <c r="I172" s="161"/>
      <c r="J172" s="172">
        <f>BK172</f>
        <v>0</v>
      </c>
      <c r="K172" s="158"/>
      <c r="L172" s="163"/>
      <c r="M172" s="164"/>
      <c r="N172" s="165"/>
      <c r="O172" s="165"/>
      <c r="P172" s="166">
        <f>SUM(P173:P176)</f>
        <v>0</v>
      </c>
      <c r="Q172" s="165"/>
      <c r="R172" s="166">
        <f>SUM(R173:R176)</f>
        <v>0.19472399999999998</v>
      </c>
      <c r="S172" s="165"/>
      <c r="T172" s="167">
        <f>SUM(T173:T176)</f>
        <v>0</v>
      </c>
      <c r="AR172" s="168" t="s">
        <v>98</v>
      </c>
      <c r="AT172" s="169" t="s">
        <v>72</v>
      </c>
      <c r="AU172" s="169" t="s">
        <v>81</v>
      </c>
      <c r="AY172" s="168" t="s">
        <v>128</v>
      </c>
      <c r="BK172" s="170">
        <f>SUM(BK173:BK176)</f>
        <v>0</v>
      </c>
    </row>
    <row r="173" spans="1:65" s="2" customFormat="1" ht="24.2" customHeight="1">
      <c r="A173" s="34"/>
      <c r="B173" s="35"/>
      <c r="C173" s="173" t="s">
        <v>253</v>
      </c>
      <c r="D173" s="173" t="s">
        <v>131</v>
      </c>
      <c r="E173" s="174" t="s">
        <v>897</v>
      </c>
      <c r="F173" s="175" t="s">
        <v>898</v>
      </c>
      <c r="G173" s="176" t="s">
        <v>798</v>
      </c>
      <c r="H173" s="177">
        <v>60.1</v>
      </c>
      <c r="I173" s="178"/>
      <c r="J173" s="179">
        <f>ROUND(I173*H173,2)</f>
        <v>0</v>
      </c>
      <c r="K173" s="175" t="s">
        <v>135</v>
      </c>
      <c r="L173" s="39"/>
      <c r="M173" s="180" t="s">
        <v>19</v>
      </c>
      <c r="N173" s="181" t="s">
        <v>45</v>
      </c>
      <c r="O173" s="64"/>
      <c r="P173" s="182">
        <f>O173*H173</f>
        <v>0</v>
      </c>
      <c r="Q173" s="182">
        <v>2.9999999999999997E-4</v>
      </c>
      <c r="R173" s="182">
        <f>Q173*H173</f>
        <v>1.8029999999999997E-2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136</v>
      </c>
      <c r="AT173" s="184" t="s">
        <v>131</v>
      </c>
      <c r="AU173" s="184" t="s">
        <v>98</v>
      </c>
      <c r="AY173" s="17" t="s">
        <v>128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98</v>
      </c>
      <c r="BK173" s="185">
        <f>ROUND(I173*H173,2)</f>
        <v>0</v>
      </c>
      <c r="BL173" s="17" t="s">
        <v>136</v>
      </c>
      <c r="BM173" s="184" t="s">
        <v>899</v>
      </c>
    </row>
    <row r="174" spans="1:65" s="2" customFormat="1" ht="11.25">
      <c r="A174" s="34"/>
      <c r="B174" s="35"/>
      <c r="C174" s="36"/>
      <c r="D174" s="186" t="s">
        <v>138</v>
      </c>
      <c r="E174" s="36"/>
      <c r="F174" s="187" t="s">
        <v>900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138</v>
      </c>
      <c r="AU174" s="17" t="s">
        <v>98</v>
      </c>
    </row>
    <row r="175" spans="1:65" s="2" customFormat="1" ht="16.5" customHeight="1">
      <c r="A175" s="34"/>
      <c r="B175" s="35"/>
      <c r="C175" s="191" t="s">
        <v>258</v>
      </c>
      <c r="D175" s="191" t="s">
        <v>140</v>
      </c>
      <c r="E175" s="192" t="s">
        <v>901</v>
      </c>
      <c r="F175" s="193" t="s">
        <v>902</v>
      </c>
      <c r="G175" s="194" t="s">
        <v>798</v>
      </c>
      <c r="H175" s="195">
        <v>63.104999999999997</v>
      </c>
      <c r="I175" s="196"/>
      <c r="J175" s="197">
        <f>ROUND(I175*H175,2)</f>
        <v>0</v>
      </c>
      <c r="K175" s="193" t="s">
        <v>135</v>
      </c>
      <c r="L175" s="198"/>
      <c r="M175" s="199" t="s">
        <v>19</v>
      </c>
      <c r="N175" s="200" t="s">
        <v>45</v>
      </c>
      <c r="O175" s="64"/>
      <c r="P175" s="182">
        <f>O175*H175</f>
        <v>0</v>
      </c>
      <c r="Q175" s="182">
        <v>2.8E-3</v>
      </c>
      <c r="R175" s="182">
        <f>Q175*H175</f>
        <v>0.17669399999999999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144</v>
      </c>
      <c r="AT175" s="184" t="s">
        <v>140</v>
      </c>
      <c r="AU175" s="184" t="s">
        <v>98</v>
      </c>
      <c r="AY175" s="17" t="s">
        <v>128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98</v>
      </c>
      <c r="BK175" s="185">
        <f>ROUND(I175*H175,2)</f>
        <v>0</v>
      </c>
      <c r="BL175" s="17" t="s">
        <v>136</v>
      </c>
      <c r="BM175" s="184" t="s">
        <v>903</v>
      </c>
    </row>
    <row r="176" spans="1:65" s="13" customFormat="1" ht="11.25">
      <c r="B176" s="206"/>
      <c r="C176" s="207"/>
      <c r="D176" s="208" t="s">
        <v>394</v>
      </c>
      <c r="E176" s="207"/>
      <c r="F176" s="209" t="s">
        <v>904</v>
      </c>
      <c r="G176" s="207"/>
      <c r="H176" s="210">
        <v>63.104999999999997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394</v>
      </c>
      <c r="AU176" s="216" t="s">
        <v>98</v>
      </c>
      <c r="AV176" s="13" t="s">
        <v>98</v>
      </c>
      <c r="AW176" s="13" t="s">
        <v>4</v>
      </c>
      <c r="AX176" s="13" t="s">
        <v>81</v>
      </c>
      <c r="AY176" s="216" t="s">
        <v>128</v>
      </c>
    </row>
    <row r="177" spans="1:65" s="12" customFormat="1" ht="22.9" customHeight="1">
      <c r="B177" s="157"/>
      <c r="C177" s="158"/>
      <c r="D177" s="159" t="s">
        <v>72</v>
      </c>
      <c r="E177" s="171" t="s">
        <v>905</v>
      </c>
      <c r="F177" s="171" t="s">
        <v>906</v>
      </c>
      <c r="G177" s="158"/>
      <c r="H177" s="158"/>
      <c r="I177" s="161"/>
      <c r="J177" s="172">
        <f>BK177</f>
        <v>0</v>
      </c>
      <c r="K177" s="158"/>
      <c r="L177" s="163"/>
      <c r="M177" s="164"/>
      <c r="N177" s="165"/>
      <c r="O177" s="165"/>
      <c r="P177" s="166">
        <f>SUM(P178:P185)</f>
        <v>0</v>
      </c>
      <c r="Q177" s="165"/>
      <c r="R177" s="166">
        <f>SUM(R178:R185)</f>
        <v>0</v>
      </c>
      <c r="S177" s="165"/>
      <c r="T177" s="167">
        <f>SUM(T178:T185)</f>
        <v>0</v>
      </c>
      <c r="AR177" s="168" t="s">
        <v>98</v>
      </c>
      <c r="AT177" s="169" t="s">
        <v>72</v>
      </c>
      <c r="AU177" s="169" t="s">
        <v>81</v>
      </c>
      <c r="AY177" s="168" t="s">
        <v>128</v>
      </c>
      <c r="BK177" s="170">
        <f>SUM(BK178:BK185)</f>
        <v>0</v>
      </c>
    </row>
    <row r="178" spans="1:65" s="2" customFormat="1" ht="16.5" customHeight="1">
      <c r="A178" s="34"/>
      <c r="B178" s="35"/>
      <c r="C178" s="173" t="s">
        <v>263</v>
      </c>
      <c r="D178" s="173" t="s">
        <v>131</v>
      </c>
      <c r="E178" s="174" t="s">
        <v>907</v>
      </c>
      <c r="F178" s="175" t="s">
        <v>908</v>
      </c>
      <c r="G178" s="176" t="s">
        <v>192</v>
      </c>
      <c r="H178" s="177">
        <v>1</v>
      </c>
      <c r="I178" s="178"/>
      <c r="J178" s="179">
        <f>ROUND(I178*H178,2)</f>
        <v>0</v>
      </c>
      <c r="K178" s="175" t="s">
        <v>787</v>
      </c>
      <c r="L178" s="39"/>
      <c r="M178" s="180" t="s">
        <v>19</v>
      </c>
      <c r="N178" s="181" t="s">
        <v>45</v>
      </c>
      <c r="O178" s="6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136</v>
      </c>
      <c r="AT178" s="184" t="s">
        <v>131</v>
      </c>
      <c r="AU178" s="184" t="s">
        <v>98</v>
      </c>
      <c r="AY178" s="17" t="s">
        <v>128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98</v>
      </c>
      <c r="BK178" s="185">
        <f>ROUND(I178*H178,2)</f>
        <v>0</v>
      </c>
      <c r="BL178" s="17" t="s">
        <v>136</v>
      </c>
      <c r="BM178" s="184" t="s">
        <v>909</v>
      </c>
    </row>
    <row r="179" spans="1:65" s="2" customFormat="1" ht="11.25">
      <c r="A179" s="34"/>
      <c r="B179" s="35"/>
      <c r="C179" s="36"/>
      <c r="D179" s="186" t="s">
        <v>138</v>
      </c>
      <c r="E179" s="36"/>
      <c r="F179" s="187" t="s">
        <v>910</v>
      </c>
      <c r="G179" s="36"/>
      <c r="H179" s="36"/>
      <c r="I179" s="188"/>
      <c r="J179" s="36"/>
      <c r="K179" s="36"/>
      <c r="L179" s="39"/>
      <c r="M179" s="189"/>
      <c r="N179" s="190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138</v>
      </c>
      <c r="AU179" s="17" t="s">
        <v>98</v>
      </c>
    </row>
    <row r="180" spans="1:65" s="2" customFormat="1" ht="16.5" customHeight="1">
      <c r="A180" s="34"/>
      <c r="B180" s="35"/>
      <c r="C180" s="173" t="s">
        <v>268</v>
      </c>
      <c r="D180" s="173" t="s">
        <v>131</v>
      </c>
      <c r="E180" s="174" t="s">
        <v>911</v>
      </c>
      <c r="F180" s="175" t="s">
        <v>912</v>
      </c>
      <c r="G180" s="176" t="s">
        <v>192</v>
      </c>
      <c r="H180" s="177">
        <v>1</v>
      </c>
      <c r="I180" s="178"/>
      <c r="J180" s="179">
        <f>ROUND(I180*H180,2)</f>
        <v>0</v>
      </c>
      <c r="K180" s="175" t="s">
        <v>19</v>
      </c>
      <c r="L180" s="39"/>
      <c r="M180" s="180" t="s">
        <v>19</v>
      </c>
      <c r="N180" s="181" t="s">
        <v>45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136</v>
      </c>
      <c r="AT180" s="184" t="s">
        <v>131</v>
      </c>
      <c r="AU180" s="184" t="s">
        <v>98</v>
      </c>
      <c r="AY180" s="17" t="s">
        <v>128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98</v>
      </c>
      <c r="BK180" s="185">
        <f>ROUND(I180*H180,2)</f>
        <v>0</v>
      </c>
      <c r="BL180" s="17" t="s">
        <v>136</v>
      </c>
      <c r="BM180" s="184" t="s">
        <v>913</v>
      </c>
    </row>
    <row r="181" spans="1:65" s="2" customFormat="1" ht="16.5" customHeight="1">
      <c r="A181" s="34"/>
      <c r="B181" s="35"/>
      <c r="C181" s="173" t="s">
        <v>272</v>
      </c>
      <c r="D181" s="173" t="s">
        <v>131</v>
      </c>
      <c r="E181" s="174" t="s">
        <v>914</v>
      </c>
      <c r="F181" s="175" t="s">
        <v>915</v>
      </c>
      <c r="G181" s="176" t="s">
        <v>163</v>
      </c>
      <c r="H181" s="177">
        <v>2.5</v>
      </c>
      <c r="I181" s="178"/>
      <c r="J181" s="179">
        <f>ROUND(I181*H181,2)</f>
        <v>0</v>
      </c>
      <c r="K181" s="175" t="s">
        <v>787</v>
      </c>
      <c r="L181" s="39"/>
      <c r="M181" s="180" t="s">
        <v>19</v>
      </c>
      <c r="N181" s="181" t="s">
        <v>45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136</v>
      </c>
      <c r="AT181" s="184" t="s">
        <v>131</v>
      </c>
      <c r="AU181" s="184" t="s">
        <v>98</v>
      </c>
      <c r="AY181" s="17" t="s">
        <v>128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98</v>
      </c>
      <c r="BK181" s="185">
        <f>ROUND(I181*H181,2)</f>
        <v>0</v>
      </c>
      <c r="BL181" s="17" t="s">
        <v>136</v>
      </c>
      <c r="BM181" s="184" t="s">
        <v>916</v>
      </c>
    </row>
    <row r="182" spans="1:65" s="2" customFormat="1" ht="11.25">
      <c r="A182" s="34"/>
      <c r="B182" s="35"/>
      <c r="C182" s="36"/>
      <c r="D182" s="186" t="s">
        <v>138</v>
      </c>
      <c r="E182" s="36"/>
      <c r="F182" s="187" t="s">
        <v>917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138</v>
      </c>
      <c r="AU182" s="17" t="s">
        <v>98</v>
      </c>
    </row>
    <row r="183" spans="1:65" s="2" customFormat="1" ht="16.5" customHeight="1">
      <c r="A183" s="34"/>
      <c r="B183" s="35"/>
      <c r="C183" s="173" t="s">
        <v>277</v>
      </c>
      <c r="D183" s="173" t="s">
        <v>131</v>
      </c>
      <c r="E183" s="174" t="s">
        <v>918</v>
      </c>
      <c r="F183" s="175" t="s">
        <v>919</v>
      </c>
      <c r="G183" s="176" t="s">
        <v>163</v>
      </c>
      <c r="H183" s="177">
        <v>2.5</v>
      </c>
      <c r="I183" s="178"/>
      <c r="J183" s="179">
        <f>ROUND(I183*H183,2)</f>
        <v>0</v>
      </c>
      <c r="K183" s="175" t="s">
        <v>19</v>
      </c>
      <c r="L183" s="39"/>
      <c r="M183" s="180" t="s">
        <v>19</v>
      </c>
      <c r="N183" s="181" t="s">
        <v>45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136</v>
      </c>
      <c r="AT183" s="184" t="s">
        <v>131</v>
      </c>
      <c r="AU183" s="184" t="s">
        <v>98</v>
      </c>
      <c r="AY183" s="17" t="s">
        <v>128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98</v>
      </c>
      <c r="BK183" s="185">
        <f>ROUND(I183*H183,2)</f>
        <v>0</v>
      </c>
      <c r="BL183" s="17" t="s">
        <v>136</v>
      </c>
      <c r="BM183" s="184" t="s">
        <v>920</v>
      </c>
    </row>
    <row r="184" spans="1:65" s="2" customFormat="1" ht="24.2" customHeight="1">
      <c r="A184" s="34"/>
      <c r="B184" s="35"/>
      <c r="C184" s="173" t="s">
        <v>282</v>
      </c>
      <c r="D184" s="173" t="s">
        <v>131</v>
      </c>
      <c r="E184" s="174" t="s">
        <v>921</v>
      </c>
      <c r="F184" s="175" t="s">
        <v>922</v>
      </c>
      <c r="G184" s="176" t="s">
        <v>169</v>
      </c>
      <c r="H184" s="201"/>
      <c r="I184" s="178"/>
      <c r="J184" s="179">
        <f>ROUND(I184*H184,2)</f>
        <v>0</v>
      </c>
      <c r="K184" s="175" t="s">
        <v>787</v>
      </c>
      <c r="L184" s="39"/>
      <c r="M184" s="180" t="s">
        <v>19</v>
      </c>
      <c r="N184" s="181" t="s">
        <v>45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136</v>
      </c>
      <c r="AT184" s="184" t="s">
        <v>131</v>
      </c>
      <c r="AU184" s="184" t="s">
        <v>98</v>
      </c>
      <c r="AY184" s="17" t="s">
        <v>128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98</v>
      </c>
      <c r="BK184" s="185">
        <f>ROUND(I184*H184,2)</f>
        <v>0</v>
      </c>
      <c r="BL184" s="17" t="s">
        <v>136</v>
      </c>
      <c r="BM184" s="184" t="s">
        <v>923</v>
      </c>
    </row>
    <row r="185" spans="1:65" s="2" customFormat="1" ht="11.25">
      <c r="A185" s="34"/>
      <c r="B185" s="35"/>
      <c r="C185" s="36"/>
      <c r="D185" s="186" t="s">
        <v>138</v>
      </c>
      <c r="E185" s="36"/>
      <c r="F185" s="187" t="s">
        <v>924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138</v>
      </c>
      <c r="AU185" s="17" t="s">
        <v>98</v>
      </c>
    </row>
    <row r="186" spans="1:65" s="12" customFormat="1" ht="22.9" customHeight="1">
      <c r="B186" s="157"/>
      <c r="C186" s="158"/>
      <c r="D186" s="159" t="s">
        <v>72</v>
      </c>
      <c r="E186" s="171" t="s">
        <v>925</v>
      </c>
      <c r="F186" s="171" t="s">
        <v>926</v>
      </c>
      <c r="G186" s="158"/>
      <c r="H186" s="158"/>
      <c r="I186" s="161"/>
      <c r="J186" s="172">
        <f>BK186</f>
        <v>0</v>
      </c>
      <c r="K186" s="158"/>
      <c r="L186" s="163"/>
      <c r="M186" s="164"/>
      <c r="N186" s="165"/>
      <c r="O186" s="165"/>
      <c r="P186" s="166">
        <f>SUM(P187:P197)</f>
        <v>0</v>
      </c>
      <c r="Q186" s="165"/>
      <c r="R186" s="166">
        <f>SUM(R187:R197)</f>
        <v>0.60535800000000006</v>
      </c>
      <c r="S186" s="165"/>
      <c r="T186" s="167">
        <f>SUM(T187:T197)</f>
        <v>0</v>
      </c>
      <c r="AR186" s="168" t="s">
        <v>98</v>
      </c>
      <c r="AT186" s="169" t="s">
        <v>72</v>
      </c>
      <c r="AU186" s="169" t="s">
        <v>81</v>
      </c>
      <c r="AY186" s="168" t="s">
        <v>128</v>
      </c>
      <c r="BK186" s="170">
        <f>SUM(BK187:BK197)</f>
        <v>0</v>
      </c>
    </row>
    <row r="187" spans="1:65" s="2" customFormat="1" ht="24.2" customHeight="1">
      <c r="A187" s="34"/>
      <c r="B187" s="35"/>
      <c r="C187" s="173" t="s">
        <v>144</v>
      </c>
      <c r="D187" s="173" t="s">
        <v>131</v>
      </c>
      <c r="E187" s="174" t="s">
        <v>927</v>
      </c>
      <c r="F187" s="175" t="s">
        <v>928</v>
      </c>
      <c r="G187" s="176" t="s">
        <v>798</v>
      </c>
      <c r="H187" s="177">
        <v>50.7</v>
      </c>
      <c r="I187" s="178"/>
      <c r="J187" s="179">
        <f>ROUND(I187*H187,2)</f>
        <v>0</v>
      </c>
      <c r="K187" s="175" t="s">
        <v>787</v>
      </c>
      <c r="L187" s="39"/>
      <c r="M187" s="180" t="s">
        <v>19</v>
      </c>
      <c r="N187" s="181" t="s">
        <v>45</v>
      </c>
      <c r="O187" s="64"/>
      <c r="P187" s="182">
        <f>O187*H187</f>
        <v>0</v>
      </c>
      <c r="Q187" s="182">
        <v>1.1310000000000001E-2</v>
      </c>
      <c r="R187" s="182">
        <f>Q187*H187</f>
        <v>0.57341700000000007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136</v>
      </c>
      <c r="AT187" s="184" t="s">
        <v>131</v>
      </c>
      <c r="AU187" s="184" t="s">
        <v>98</v>
      </c>
      <c r="AY187" s="17" t="s">
        <v>128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98</v>
      </c>
      <c r="BK187" s="185">
        <f>ROUND(I187*H187,2)</f>
        <v>0</v>
      </c>
      <c r="BL187" s="17" t="s">
        <v>136</v>
      </c>
      <c r="BM187" s="184" t="s">
        <v>929</v>
      </c>
    </row>
    <row r="188" spans="1:65" s="2" customFormat="1" ht="11.25">
      <c r="A188" s="34"/>
      <c r="B188" s="35"/>
      <c r="C188" s="36"/>
      <c r="D188" s="186" t="s">
        <v>138</v>
      </c>
      <c r="E188" s="36"/>
      <c r="F188" s="187" t="s">
        <v>930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138</v>
      </c>
      <c r="AU188" s="17" t="s">
        <v>98</v>
      </c>
    </row>
    <row r="189" spans="1:65" s="13" customFormat="1" ht="11.25">
      <c r="B189" s="206"/>
      <c r="C189" s="207"/>
      <c r="D189" s="208" t="s">
        <v>394</v>
      </c>
      <c r="E189" s="218" t="s">
        <v>19</v>
      </c>
      <c r="F189" s="209" t="s">
        <v>754</v>
      </c>
      <c r="G189" s="207"/>
      <c r="H189" s="210">
        <v>50.7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394</v>
      </c>
      <c r="AU189" s="216" t="s">
        <v>98</v>
      </c>
      <c r="AV189" s="13" t="s">
        <v>98</v>
      </c>
      <c r="AW189" s="13" t="s">
        <v>34</v>
      </c>
      <c r="AX189" s="13" t="s">
        <v>81</v>
      </c>
      <c r="AY189" s="216" t="s">
        <v>128</v>
      </c>
    </row>
    <row r="190" spans="1:65" s="2" customFormat="1" ht="16.5" customHeight="1">
      <c r="A190" s="34"/>
      <c r="B190" s="35"/>
      <c r="C190" s="173" t="s">
        <v>293</v>
      </c>
      <c r="D190" s="173" t="s">
        <v>131</v>
      </c>
      <c r="E190" s="174" t="s">
        <v>931</v>
      </c>
      <c r="F190" s="175" t="s">
        <v>932</v>
      </c>
      <c r="G190" s="176" t="s">
        <v>798</v>
      </c>
      <c r="H190" s="177">
        <v>50.7</v>
      </c>
      <c r="I190" s="178"/>
      <c r="J190" s="179">
        <f>ROUND(I190*H190,2)</f>
        <v>0</v>
      </c>
      <c r="K190" s="175" t="s">
        <v>787</v>
      </c>
      <c r="L190" s="39"/>
      <c r="M190" s="180" t="s">
        <v>19</v>
      </c>
      <c r="N190" s="181" t="s">
        <v>45</v>
      </c>
      <c r="O190" s="64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136</v>
      </c>
      <c r="AT190" s="184" t="s">
        <v>131</v>
      </c>
      <c r="AU190" s="184" t="s">
        <v>98</v>
      </c>
      <c r="AY190" s="17" t="s">
        <v>128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98</v>
      </c>
      <c r="BK190" s="185">
        <f>ROUND(I190*H190,2)</f>
        <v>0</v>
      </c>
      <c r="BL190" s="17" t="s">
        <v>136</v>
      </c>
      <c r="BM190" s="184" t="s">
        <v>933</v>
      </c>
    </row>
    <row r="191" spans="1:65" s="2" customFormat="1" ht="11.25">
      <c r="A191" s="34"/>
      <c r="B191" s="35"/>
      <c r="C191" s="36"/>
      <c r="D191" s="186" t="s">
        <v>138</v>
      </c>
      <c r="E191" s="36"/>
      <c r="F191" s="187" t="s">
        <v>934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138</v>
      </c>
      <c r="AU191" s="17" t="s">
        <v>98</v>
      </c>
    </row>
    <row r="192" spans="1:65" s="13" customFormat="1" ht="11.25">
      <c r="B192" s="206"/>
      <c r="C192" s="207"/>
      <c r="D192" s="208" t="s">
        <v>394</v>
      </c>
      <c r="E192" s="218" t="s">
        <v>19</v>
      </c>
      <c r="F192" s="209" t="s">
        <v>754</v>
      </c>
      <c r="G192" s="207"/>
      <c r="H192" s="210">
        <v>50.7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394</v>
      </c>
      <c r="AU192" s="216" t="s">
        <v>98</v>
      </c>
      <c r="AV192" s="13" t="s">
        <v>98</v>
      </c>
      <c r="AW192" s="13" t="s">
        <v>34</v>
      </c>
      <c r="AX192" s="13" t="s">
        <v>81</v>
      </c>
      <c r="AY192" s="216" t="s">
        <v>128</v>
      </c>
    </row>
    <row r="193" spans="1:65" s="2" customFormat="1" ht="16.5" customHeight="1">
      <c r="A193" s="34"/>
      <c r="B193" s="35"/>
      <c r="C193" s="191" t="s">
        <v>298</v>
      </c>
      <c r="D193" s="191" t="s">
        <v>140</v>
      </c>
      <c r="E193" s="192" t="s">
        <v>935</v>
      </c>
      <c r="F193" s="193" t="s">
        <v>936</v>
      </c>
      <c r="G193" s="194" t="s">
        <v>798</v>
      </c>
      <c r="H193" s="195">
        <v>53.234999999999999</v>
      </c>
      <c r="I193" s="196"/>
      <c r="J193" s="197">
        <f>ROUND(I193*H193,2)</f>
        <v>0</v>
      </c>
      <c r="K193" s="193" t="s">
        <v>937</v>
      </c>
      <c r="L193" s="198"/>
      <c r="M193" s="199" t="s">
        <v>19</v>
      </c>
      <c r="N193" s="200" t="s">
        <v>45</v>
      </c>
      <c r="O193" s="64"/>
      <c r="P193" s="182">
        <f>O193*H193</f>
        <v>0</v>
      </c>
      <c r="Q193" s="182">
        <v>5.9999999999999995E-4</v>
      </c>
      <c r="R193" s="182">
        <f>Q193*H193</f>
        <v>3.1940999999999997E-2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144</v>
      </c>
      <c r="AT193" s="184" t="s">
        <v>140</v>
      </c>
      <c r="AU193" s="184" t="s">
        <v>98</v>
      </c>
      <c r="AY193" s="17" t="s">
        <v>128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7" t="s">
        <v>98</v>
      </c>
      <c r="BK193" s="185">
        <f>ROUND(I193*H193,2)</f>
        <v>0</v>
      </c>
      <c r="BL193" s="17" t="s">
        <v>136</v>
      </c>
      <c r="BM193" s="184" t="s">
        <v>938</v>
      </c>
    </row>
    <row r="194" spans="1:65" s="13" customFormat="1" ht="11.25">
      <c r="B194" s="206"/>
      <c r="C194" s="207"/>
      <c r="D194" s="208" t="s">
        <v>394</v>
      </c>
      <c r="E194" s="218" t="s">
        <v>19</v>
      </c>
      <c r="F194" s="209" t="s">
        <v>754</v>
      </c>
      <c r="G194" s="207"/>
      <c r="H194" s="210">
        <v>50.7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394</v>
      </c>
      <c r="AU194" s="216" t="s">
        <v>98</v>
      </c>
      <c r="AV194" s="13" t="s">
        <v>98</v>
      </c>
      <c r="AW194" s="13" t="s">
        <v>34</v>
      </c>
      <c r="AX194" s="13" t="s">
        <v>81</v>
      </c>
      <c r="AY194" s="216" t="s">
        <v>128</v>
      </c>
    </row>
    <row r="195" spans="1:65" s="13" customFormat="1" ht="11.25">
      <c r="B195" s="206"/>
      <c r="C195" s="207"/>
      <c r="D195" s="208" t="s">
        <v>394</v>
      </c>
      <c r="E195" s="207"/>
      <c r="F195" s="209" t="s">
        <v>939</v>
      </c>
      <c r="G195" s="207"/>
      <c r="H195" s="210">
        <v>53.234999999999999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394</v>
      </c>
      <c r="AU195" s="216" t="s">
        <v>98</v>
      </c>
      <c r="AV195" s="13" t="s">
        <v>98</v>
      </c>
      <c r="AW195" s="13" t="s">
        <v>4</v>
      </c>
      <c r="AX195" s="13" t="s">
        <v>81</v>
      </c>
      <c r="AY195" s="216" t="s">
        <v>128</v>
      </c>
    </row>
    <row r="196" spans="1:65" s="2" customFormat="1" ht="24.2" customHeight="1">
      <c r="A196" s="34"/>
      <c r="B196" s="35"/>
      <c r="C196" s="173" t="s">
        <v>303</v>
      </c>
      <c r="D196" s="173" t="s">
        <v>131</v>
      </c>
      <c r="E196" s="174" t="s">
        <v>940</v>
      </c>
      <c r="F196" s="175" t="s">
        <v>941</v>
      </c>
      <c r="G196" s="176" t="s">
        <v>169</v>
      </c>
      <c r="H196" s="201"/>
      <c r="I196" s="178"/>
      <c r="J196" s="179">
        <f>ROUND(I196*H196,2)</f>
        <v>0</v>
      </c>
      <c r="K196" s="175" t="s">
        <v>787</v>
      </c>
      <c r="L196" s="39"/>
      <c r="M196" s="180" t="s">
        <v>19</v>
      </c>
      <c r="N196" s="181" t="s">
        <v>45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136</v>
      </c>
      <c r="AT196" s="184" t="s">
        <v>131</v>
      </c>
      <c r="AU196" s="184" t="s">
        <v>98</v>
      </c>
      <c r="AY196" s="17" t="s">
        <v>128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98</v>
      </c>
      <c r="BK196" s="185">
        <f>ROUND(I196*H196,2)</f>
        <v>0</v>
      </c>
      <c r="BL196" s="17" t="s">
        <v>136</v>
      </c>
      <c r="BM196" s="184" t="s">
        <v>942</v>
      </c>
    </row>
    <row r="197" spans="1:65" s="2" customFormat="1" ht="11.25">
      <c r="A197" s="34"/>
      <c r="B197" s="35"/>
      <c r="C197" s="36"/>
      <c r="D197" s="186" t="s">
        <v>138</v>
      </c>
      <c r="E197" s="36"/>
      <c r="F197" s="187" t="s">
        <v>943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138</v>
      </c>
      <c r="AU197" s="17" t="s">
        <v>98</v>
      </c>
    </row>
    <row r="198" spans="1:65" s="12" customFormat="1" ht="22.9" customHeight="1">
      <c r="B198" s="157"/>
      <c r="C198" s="158"/>
      <c r="D198" s="159" t="s">
        <v>72</v>
      </c>
      <c r="E198" s="171" t="s">
        <v>944</v>
      </c>
      <c r="F198" s="171" t="s">
        <v>945</v>
      </c>
      <c r="G198" s="158"/>
      <c r="H198" s="158"/>
      <c r="I198" s="161"/>
      <c r="J198" s="172">
        <f>BK198</f>
        <v>0</v>
      </c>
      <c r="K198" s="158"/>
      <c r="L198" s="163"/>
      <c r="M198" s="164"/>
      <c r="N198" s="165"/>
      <c r="O198" s="165"/>
      <c r="P198" s="166">
        <f>SUM(P199:P226)</f>
        <v>0</v>
      </c>
      <c r="Q198" s="165"/>
      <c r="R198" s="166">
        <f>SUM(R199:R226)</f>
        <v>2.2504858000000003</v>
      </c>
      <c r="S198" s="165"/>
      <c r="T198" s="167">
        <f>SUM(T199:T226)</f>
        <v>0</v>
      </c>
      <c r="AR198" s="168" t="s">
        <v>98</v>
      </c>
      <c r="AT198" s="169" t="s">
        <v>72</v>
      </c>
      <c r="AU198" s="169" t="s">
        <v>81</v>
      </c>
      <c r="AY198" s="168" t="s">
        <v>128</v>
      </c>
      <c r="BK198" s="170">
        <f>SUM(BK199:BK226)</f>
        <v>0</v>
      </c>
    </row>
    <row r="199" spans="1:65" s="2" customFormat="1" ht="33" customHeight="1">
      <c r="A199" s="34"/>
      <c r="B199" s="35"/>
      <c r="C199" s="173" t="s">
        <v>308</v>
      </c>
      <c r="D199" s="173" t="s">
        <v>131</v>
      </c>
      <c r="E199" s="174" t="s">
        <v>946</v>
      </c>
      <c r="F199" s="175" t="s">
        <v>947</v>
      </c>
      <c r="G199" s="176" t="s">
        <v>798</v>
      </c>
      <c r="H199" s="177">
        <v>13.475</v>
      </c>
      <c r="I199" s="178"/>
      <c r="J199" s="179">
        <f>ROUND(I199*H199,2)</f>
        <v>0</v>
      </c>
      <c r="K199" s="175" t="s">
        <v>787</v>
      </c>
      <c r="L199" s="39"/>
      <c r="M199" s="180" t="s">
        <v>19</v>
      </c>
      <c r="N199" s="181" t="s">
        <v>45</v>
      </c>
      <c r="O199" s="64"/>
      <c r="P199" s="182">
        <f>O199*H199</f>
        <v>0</v>
      </c>
      <c r="Q199" s="182">
        <v>2.5510000000000001E-2</v>
      </c>
      <c r="R199" s="182">
        <f>Q199*H199</f>
        <v>0.34374725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136</v>
      </c>
      <c r="AT199" s="184" t="s">
        <v>131</v>
      </c>
      <c r="AU199" s="184" t="s">
        <v>98</v>
      </c>
      <c r="AY199" s="17" t="s">
        <v>128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98</v>
      </c>
      <c r="BK199" s="185">
        <f>ROUND(I199*H199,2)</f>
        <v>0</v>
      </c>
      <c r="BL199" s="17" t="s">
        <v>136</v>
      </c>
      <c r="BM199" s="184" t="s">
        <v>948</v>
      </c>
    </row>
    <row r="200" spans="1:65" s="2" customFormat="1" ht="11.25">
      <c r="A200" s="34"/>
      <c r="B200" s="35"/>
      <c r="C200" s="36"/>
      <c r="D200" s="186" t="s">
        <v>138</v>
      </c>
      <c r="E200" s="36"/>
      <c r="F200" s="187" t="s">
        <v>949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138</v>
      </c>
      <c r="AU200" s="17" t="s">
        <v>98</v>
      </c>
    </row>
    <row r="201" spans="1:65" s="13" customFormat="1" ht="11.25">
      <c r="B201" s="206"/>
      <c r="C201" s="207"/>
      <c r="D201" s="208" t="s">
        <v>394</v>
      </c>
      <c r="E201" s="218" t="s">
        <v>19</v>
      </c>
      <c r="F201" s="209" t="s">
        <v>950</v>
      </c>
      <c r="G201" s="207"/>
      <c r="H201" s="210">
        <v>13.475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394</v>
      </c>
      <c r="AU201" s="216" t="s">
        <v>98</v>
      </c>
      <c r="AV201" s="13" t="s">
        <v>98</v>
      </c>
      <c r="AW201" s="13" t="s">
        <v>34</v>
      </c>
      <c r="AX201" s="13" t="s">
        <v>81</v>
      </c>
      <c r="AY201" s="216" t="s">
        <v>128</v>
      </c>
    </row>
    <row r="202" spans="1:65" s="2" customFormat="1" ht="33" customHeight="1">
      <c r="A202" s="34"/>
      <c r="B202" s="35"/>
      <c r="C202" s="173" t="s">
        <v>313</v>
      </c>
      <c r="D202" s="173" t="s">
        <v>131</v>
      </c>
      <c r="E202" s="174" t="s">
        <v>951</v>
      </c>
      <c r="F202" s="175" t="s">
        <v>952</v>
      </c>
      <c r="G202" s="176" t="s">
        <v>798</v>
      </c>
      <c r="H202" s="177">
        <v>12.375</v>
      </c>
      <c r="I202" s="178"/>
      <c r="J202" s="179">
        <f>ROUND(I202*H202,2)</f>
        <v>0</v>
      </c>
      <c r="K202" s="175" t="s">
        <v>787</v>
      </c>
      <c r="L202" s="39"/>
      <c r="M202" s="180" t="s">
        <v>19</v>
      </c>
      <c r="N202" s="181" t="s">
        <v>45</v>
      </c>
      <c r="O202" s="64"/>
      <c r="P202" s="182">
        <f>O202*H202</f>
        <v>0</v>
      </c>
      <c r="Q202" s="182">
        <v>2.614E-2</v>
      </c>
      <c r="R202" s="182">
        <f>Q202*H202</f>
        <v>0.32348250000000001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136</v>
      </c>
      <c r="AT202" s="184" t="s">
        <v>131</v>
      </c>
      <c r="AU202" s="184" t="s">
        <v>98</v>
      </c>
      <c r="AY202" s="17" t="s">
        <v>128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98</v>
      </c>
      <c r="BK202" s="185">
        <f>ROUND(I202*H202,2)</f>
        <v>0</v>
      </c>
      <c r="BL202" s="17" t="s">
        <v>136</v>
      </c>
      <c r="BM202" s="184" t="s">
        <v>953</v>
      </c>
    </row>
    <row r="203" spans="1:65" s="2" customFormat="1" ht="11.25">
      <c r="A203" s="34"/>
      <c r="B203" s="35"/>
      <c r="C203" s="36"/>
      <c r="D203" s="186" t="s">
        <v>138</v>
      </c>
      <c r="E203" s="36"/>
      <c r="F203" s="187" t="s">
        <v>954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138</v>
      </c>
      <c r="AU203" s="17" t="s">
        <v>98</v>
      </c>
    </row>
    <row r="204" spans="1:65" s="13" customFormat="1" ht="11.25">
      <c r="B204" s="206"/>
      <c r="C204" s="207"/>
      <c r="D204" s="208" t="s">
        <v>394</v>
      </c>
      <c r="E204" s="218" t="s">
        <v>19</v>
      </c>
      <c r="F204" s="209" t="s">
        <v>955</v>
      </c>
      <c r="G204" s="207"/>
      <c r="H204" s="210">
        <v>12.375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394</v>
      </c>
      <c r="AU204" s="216" t="s">
        <v>98</v>
      </c>
      <c r="AV204" s="13" t="s">
        <v>98</v>
      </c>
      <c r="AW204" s="13" t="s">
        <v>34</v>
      </c>
      <c r="AX204" s="13" t="s">
        <v>81</v>
      </c>
      <c r="AY204" s="216" t="s">
        <v>128</v>
      </c>
    </row>
    <row r="205" spans="1:65" s="2" customFormat="1" ht="24.2" customHeight="1">
      <c r="A205" s="34"/>
      <c r="B205" s="35"/>
      <c r="C205" s="173" t="s">
        <v>318</v>
      </c>
      <c r="D205" s="173" t="s">
        <v>131</v>
      </c>
      <c r="E205" s="174" t="s">
        <v>956</v>
      </c>
      <c r="F205" s="175" t="s">
        <v>957</v>
      </c>
      <c r="G205" s="176" t="s">
        <v>798</v>
      </c>
      <c r="H205" s="177">
        <v>77.385000000000005</v>
      </c>
      <c r="I205" s="178"/>
      <c r="J205" s="179">
        <f>ROUND(I205*H205,2)</f>
        <v>0</v>
      </c>
      <c r="K205" s="175" t="s">
        <v>787</v>
      </c>
      <c r="L205" s="39"/>
      <c r="M205" s="180" t="s">
        <v>19</v>
      </c>
      <c r="N205" s="181" t="s">
        <v>45</v>
      </c>
      <c r="O205" s="64"/>
      <c r="P205" s="182">
        <f>O205*H205</f>
        <v>0</v>
      </c>
      <c r="Q205" s="182">
        <v>2.0000000000000001E-4</v>
      </c>
      <c r="R205" s="182">
        <f>Q205*H205</f>
        <v>1.5477000000000001E-2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136</v>
      </c>
      <c r="AT205" s="184" t="s">
        <v>131</v>
      </c>
      <c r="AU205" s="184" t="s">
        <v>98</v>
      </c>
      <c r="AY205" s="17" t="s">
        <v>128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98</v>
      </c>
      <c r="BK205" s="185">
        <f>ROUND(I205*H205,2)</f>
        <v>0</v>
      </c>
      <c r="BL205" s="17" t="s">
        <v>136</v>
      </c>
      <c r="BM205" s="184" t="s">
        <v>958</v>
      </c>
    </row>
    <row r="206" spans="1:65" s="2" customFormat="1" ht="11.25">
      <c r="A206" s="34"/>
      <c r="B206" s="35"/>
      <c r="C206" s="36"/>
      <c r="D206" s="186" t="s">
        <v>138</v>
      </c>
      <c r="E206" s="36"/>
      <c r="F206" s="187" t="s">
        <v>959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138</v>
      </c>
      <c r="AU206" s="17" t="s">
        <v>98</v>
      </c>
    </row>
    <row r="207" spans="1:65" s="13" customFormat="1" ht="11.25">
      <c r="B207" s="206"/>
      <c r="C207" s="207"/>
      <c r="D207" s="208" t="s">
        <v>394</v>
      </c>
      <c r="E207" s="218" t="s">
        <v>19</v>
      </c>
      <c r="F207" s="209" t="s">
        <v>960</v>
      </c>
      <c r="G207" s="207"/>
      <c r="H207" s="210">
        <v>77.385000000000005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394</v>
      </c>
      <c r="AU207" s="216" t="s">
        <v>98</v>
      </c>
      <c r="AV207" s="13" t="s">
        <v>98</v>
      </c>
      <c r="AW207" s="13" t="s">
        <v>34</v>
      </c>
      <c r="AX207" s="13" t="s">
        <v>81</v>
      </c>
      <c r="AY207" s="216" t="s">
        <v>128</v>
      </c>
    </row>
    <row r="208" spans="1:65" s="2" customFormat="1" ht="33" customHeight="1">
      <c r="A208" s="34"/>
      <c r="B208" s="35"/>
      <c r="C208" s="173" t="s">
        <v>322</v>
      </c>
      <c r="D208" s="173" t="s">
        <v>131</v>
      </c>
      <c r="E208" s="174" t="s">
        <v>961</v>
      </c>
      <c r="F208" s="175" t="s">
        <v>962</v>
      </c>
      <c r="G208" s="176" t="s">
        <v>798</v>
      </c>
      <c r="H208" s="177">
        <v>25.684999999999999</v>
      </c>
      <c r="I208" s="178"/>
      <c r="J208" s="179">
        <f>ROUND(I208*H208,2)</f>
        <v>0</v>
      </c>
      <c r="K208" s="175" t="s">
        <v>787</v>
      </c>
      <c r="L208" s="39"/>
      <c r="M208" s="180" t="s">
        <v>19</v>
      </c>
      <c r="N208" s="181" t="s">
        <v>45</v>
      </c>
      <c r="O208" s="64"/>
      <c r="P208" s="182">
        <f>O208*H208</f>
        <v>0</v>
      </c>
      <c r="Q208" s="182">
        <v>3.0530000000000002E-2</v>
      </c>
      <c r="R208" s="182">
        <f>Q208*H208</f>
        <v>0.78416304999999997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136</v>
      </c>
      <c r="AT208" s="184" t="s">
        <v>131</v>
      </c>
      <c r="AU208" s="184" t="s">
        <v>98</v>
      </c>
      <c r="AY208" s="17" t="s">
        <v>128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98</v>
      </c>
      <c r="BK208" s="185">
        <f>ROUND(I208*H208,2)</f>
        <v>0</v>
      </c>
      <c r="BL208" s="17" t="s">
        <v>136</v>
      </c>
      <c r="BM208" s="184" t="s">
        <v>963</v>
      </c>
    </row>
    <row r="209" spans="1:65" s="2" customFormat="1" ht="11.25">
      <c r="A209" s="34"/>
      <c r="B209" s="35"/>
      <c r="C209" s="36"/>
      <c r="D209" s="186" t="s">
        <v>138</v>
      </c>
      <c r="E209" s="36"/>
      <c r="F209" s="187" t="s">
        <v>964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138</v>
      </c>
      <c r="AU209" s="17" t="s">
        <v>98</v>
      </c>
    </row>
    <row r="210" spans="1:65" s="13" customFormat="1" ht="11.25">
      <c r="B210" s="206"/>
      <c r="C210" s="207"/>
      <c r="D210" s="208" t="s">
        <v>394</v>
      </c>
      <c r="E210" s="218" t="s">
        <v>19</v>
      </c>
      <c r="F210" s="209" t="s">
        <v>965</v>
      </c>
      <c r="G210" s="207"/>
      <c r="H210" s="210">
        <v>25.684999999999999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394</v>
      </c>
      <c r="AU210" s="216" t="s">
        <v>98</v>
      </c>
      <c r="AV210" s="13" t="s">
        <v>98</v>
      </c>
      <c r="AW210" s="13" t="s">
        <v>34</v>
      </c>
      <c r="AX210" s="13" t="s">
        <v>81</v>
      </c>
      <c r="AY210" s="216" t="s">
        <v>128</v>
      </c>
    </row>
    <row r="211" spans="1:65" s="2" customFormat="1" ht="24.2" customHeight="1">
      <c r="A211" s="34"/>
      <c r="B211" s="35"/>
      <c r="C211" s="173" t="s">
        <v>326</v>
      </c>
      <c r="D211" s="173" t="s">
        <v>131</v>
      </c>
      <c r="E211" s="174" t="s">
        <v>966</v>
      </c>
      <c r="F211" s="175" t="s">
        <v>967</v>
      </c>
      <c r="G211" s="176" t="s">
        <v>798</v>
      </c>
      <c r="H211" s="177">
        <v>53.7</v>
      </c>
      <c r="I211" s="178"/>
      <c r="J211" s="179">
        <f>ROUND(I211*H211,2)</f>
        <v>0</v>
      </c>
      <c r="K211" s="175" t="s">
        <v>787</v>
      </c>
      <c r="L211" s="39"/>
      <c r="M211" s="180" t="s">
        <v>19</v>
      </c>
      <c r="N211" s="181" t="s">
        <v>45</v>
      </c>
      <c r="O211" s="64"/>
      <c r="P211" s="182">
        <f>O211*H211</f>
        <v>0</v>
      </c>
      <c r="Q211" s="182">
        <v>1.2200000000000001E-2</v>
      </c>
      <c r="R211" s="182">
        <f>Q211*H211</f>
        <v>0.65514000000000006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136</v>
      </c>
      <c r="AT211" s="184" t="s">
        <v>131</v>
      </c>
      <c r="AU211" s="184" t="s">
        <v>98</v>
      </c>
      <c r="AY211" s="17" t="s">
        <v>128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98</v>
      </c>
      <c r="BK211" s="185">
        <f>ROUND(I211*H211,2)</f>
        <v>0</v>
      </c>
      <c r="BL211" s="17" t="s">
        <v>136</v>
      </c>
      <c r="BM211" s="184" t="s">
        <v>968</v>
      </c>
    </row>
    <row r="212" spans="1:65" s="2" customFormat="1" ht="11.25">
      <c r="A212" s="34"/>
      <c r="B212" s="35"/>
      <c r="C212" s="36"/>
      <c r="D212" s="186" t="s">
        <v>138</v>
      </c>
      <c r="E212" s="36"/>
      <c r="F212" s="187" t="s">
        <v>969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138</v>
      </c>
      <c r="AU212" s="17" t="s">
        <v>98</v>
      </c>
    </row>
    <row r="213" spans="1:65" s="13" customFormat="1" ht="11.25">
      <c r="B213" s="206"/>
      <c r="C213" s="207"/>
      <c r="D213" s="208" t="s">
        <v>394</v>
      </c>
      <c r="E213" s="218" t="s">
        <v>19</v>
      </c>
      <c r="F213" s="209" t="s">
        <v>970</v>
      </c>
      <c r="G213" s="207"/>
      <c r="H213" s="210">
        <v>53.7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394</v>
      </c>
      <c r="AU213" s="216" t="s">
        <v>98</v>
      </c>
      <c r="AV213" s="13" t="s">
        <v>98</v>
      </c>
      <c r="AW213" s="13" t="s">
        <v>34</v>
      </c>
      <c r="AX213" s="13" t="s">
        <v>81</v>
      </c>
      <c r="AY213" s="216" t="s">
        <v>128</v>
      </c>
    </row>
    <row r="214" spans="1:65" s="2" customFormat="1" ht="24.2" customHeight="1">
      <c r="A214" s="34"/>
      <c r="B214" s="35"/>
      <c r="C214" s="173" t="s">
        <v>331</v>
      </c>
      <c r="D214" s="173" t="s">
        <v>131</v>
      </c>
      <c r="E214" s="174" t="s">
        <v>971</v>
      </c>
      <c r="F214" s="175" t="s">
        <v>972</v>
      </c>
      <c r="G214" s="176" t="s">
        <v>798</v>
      </c>
      <c r="H214" s="177">
        <v>6.4</v>
      </c>
      <c r="I214" s="178"/>
      <c r="J214" s="179">
        <f>ROUND(I214*H214,2)</f>
        <v>0</v>
      </c>
      <c r="K214" s="175" t="s">
        <v>787</v>
      </c>
      <c r="L214" s="39"/>
      <c r="M214" s="180" t="s">
        <v>19</v>
      </c>
      <c r="N214" s="181" t="s">
        <v>45</v>
      </c>
      <c r="O214" s="64"/>
      <c r="P214" s="182">
        <f>O214*H214</f>
        <v>0</v>
      </c>
      <c r="Q214" s="182">
        <v>1.259E-2</v>
      </c>
      <c r="R214" s="182">
        <f>Q214*H214</f>
        <v>8.0576000000000009E-2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136</v>
      </c>
      <c r="AT214" s="184" t="s">
        <v>131</v>
      </c>
      <c r="AU214" s="184" t="s">
        <v>98</v>
      </c>
      <c r="AY214" s="17" t="s">
        <v>128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98</v>
      </c>
      <c r="BK214" s="185">
        <f>ROUND(I214*H214,2)</f>
        <v>0</v>
      </c>
      <c r="BL214" s="17" t="s">
        <v>136</v>
      </c>
      <c r="BM214" s="184" t="s">
        <v>973</v>
      </c>
    </row>
    <row r="215" spans="1:65" s="2" customFormat="1" ht="11.25">
      <c r="A215" s="34"/>
      <c r="B215" s="35"/>
      <c r="C215" s="36"/>
      <c r="D215" s="186" t="s">
        <v>138</v>
      </c>
      <c r="E215" s="36"/>
      <c r="F215" s="187" t="s">
        <v>974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138</v>
      </c>
      <c r="AU215" s="17" t="s">
        <v>98</v>
      </c>
    </row>
    <row r="216" spans="1:65" s="13" customFormat="1" ht="11.25">
      <c r="B216" s="206"/>
      <c r="C216" s="207"/>
      <c r="D216" s="208" t="s">
        <v>394</v>
      </c>
      <c r="E216" s="218" t="s">
        <v>19</v>
      </c>
      <c r="F216" s="209" t="s">
        <v>975</v>
      </c>
      <c r="G216" s="207"/>
      <c r="H216" s="210">
        <v>6.4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394</v>
      </c>
      <c r="AU216" s="216" t="s">
        <v>98</v>
      </c>
      <c r="AV216" s="13" t="s">
        <v>98</v>
      </c>
      <c r="AW216" s="13" t="s">
        <v>34</v>
      </c>
      <c r="AX216" s="13" t="s">
        <v>81</v>
      </c>
      <c r="AY216" s="216" t="s">
        <v>128</v>
      </c>
    </row>
    <row r="217" spans="1:65" s="2" customFormat="1" ht="24.2" customHeight="1">
      <c r="A217" s="34"/>
      <c r="B217" s="35"/>
      <c r="C217" s="173" t="s">
        <v>338</v>
      </c>
      <c r="D217" s="173" t="s">
        <v>131</v>
      </c>
      <c r="E217" s="174" t="s">
        <v>976</v>
      </c>
      <c r="F217" s="175" t="s">
        <v>977</v>
      </c>
      <c r="G217" s="176" t="s">
        <v>798</v>
      </c>
      <c r="H217" s="177">
        <v>60.1</v>
      </c>
      <c r="I217" s="178"/>
      <c r="J217" s="179">
        <f>ROUND(I217*H217,2)</f>
        <v>0</v>
      </c>
      <c r="K217" s="175" t="s">
        <v>787</v>
      </c>
      <c r="L217" s="39"/>
      <c r="M217" s="180" t="s">
        <v>19</v>
      </c>
      <c r="N217" s="181" t="s">
        <v>45</v>
      </c>
      <c r="O217" s="64"/>
      <c r="P217" s="182">
        <f>O217*H217</f>
        <v>0</v>
      </c>
      <c r="Q217" s="182">
        <v>1E-4</v>
      </c>
      <c r="R217" s="182">
        <f>Q217*H217</f>
        <v>6.0100000000000006E-3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136</v>
      </c>
      <c r="AT217" s="184" t="s">
        <v>131</v>
      </c>
      <c r="AU217" s="184" t="s">
        <v>98</v>
      </c>
      <c r="AY217" s="17" t="s">
        <v>128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98</v>
      </c>
      <c r="BK217" s="185">
        <f>ROUND(I217*H217,2)</f>
        <v>0</v>
      </c>
      <c r="BL217" s="17" t="s">
        <v>136</v>
      </c>
      <c r="BM217" s="184" t="s">
        <v>978</v>
      </c>
    </row>
    <row r="218" spans="1:65" s="2" customFormat="1" ht="11.25">
      <c r="A218" s="34"/>
      <c r="B218" s="35"/>
      <c r="C218" s="36"/>
      <c r="D218" s="186" t="s">
        <v>138</v>
      </c>
      <c r="E218" s="36"/>
      <c r="F218" s="187" t="s">
        <v>979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138</v>
      </c>
      <c r="AU218" s="17" t="s">
        <v>98</v>
      </c>
    </row>
    <row r="219" spans="1:65" s="2" customFormat="1" ht="16.5" customHeight="1">
      <c r="A219" s="34"/>
      <c r="B219" s="35"/>
      <c r="C219" s="173" t="s">
        <v>343</v>
      </c>
      <c r="D219" s="173" t="s">
        <v>131</v>
      </c>
      <c r="E219" s="174" t="s">
        <v>980</v>
      </c>
      <c r="F219" s="175" t="s">
        <v>981</v>
      </c>
      <c r="G219" s="176" t="s">
        <v>192</v>
      </c>
      <c r="H219" s="177">
        <v>1</v>
      </c>
      <c r="I219" s="178"/>
      <c r="J219" s="179">
        <f>ROUND(I219*H219,2)</f>
        <v>0</v>
      </c>
      <c r="K219" s="175" t="s">
        <v>787</v>
      </c>
      <c r="L219" s="39"/>
      <c r="M219" s="180" t="s">
        <v>19</v>
      </c>
      <c r="N219" s="181" t="s">
        <v>45</v>
      </c>
      <c r="O219" s="64"/>
      <c r="P219" s="182">
        <f>O219*H219</f>
        <v>0</v>
      </c>
      <c r="Q219" s="182">
        <v>1.0000000000000001E-5</v>
      </c>
      <c r="R219" s="182">
        <f>Q219*H219</f>
        <v>1.0000000000000001E-5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136</v>
      </c>
      <c r="AT219" s="184" t="s">
        <v>131</v>
      </c>
      <c r="AU219" s="184" t="s">
        <v>98</v>
      </c>
      <c r="AY219" s="17" t="s">
        <v>128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98</v>
      </c>
      <c r="BK219" s="185">
        <f>ROUND(I219*H219,2)</f>
        <v>0</v>
      </c>
      <c r="BL219" s="17" t="s">
        <v>136</v>
      </c>
      <c r="BM219" s="184" t="s">
        <v>982</v>
      </c>
    </row>
    <row r="220" spans="1:65" s="2" customFormat="1" ht="11.25">
      <c r="A220" s="34"/>
      <c r="B220" s="35"/>
      <c r="C220" s="36"/>
      <c r="D220" s="186" t="s">
        <v>138</v>
      </c>
      <c r="E220" s="36"/>
      <c r="F220" s="187" t="s">
        <v>983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138</v>
      </c>
      <c r="AU220" s="17" t="s">
        <v>98</v>
      </c>
    </row>
    <row r="221" spans="1:65" s="2" customFormat="1" ht="21.75" customHeight="1">
      <c r="A221" s="34"/>
      <c r="B221" s="35"/>
      <c r="C221" s="191" t="s">
        <v>350</v>
      </c>
      <c r="D221" s="191" t="s">
        <v>140</v>
      </c>
      <c r="E221" s="192" t="s">
        <v>984</v>
      </c>
      <c r="F221" s="193" t="s">
        <v>985</v>
      </c>
      <c r="G221" s="194" t="s">
        <v>192</v>
      </c>
      <c r="H221" s="195">
        <v>1</v>
      </c>
      <c r="I221" s="196"/>
      <c r="J221" s="197">
        <f>ROUND(I221*H221,2)</f>
        <v>0</v>
      </c>
      <c r="K221" s="193" t="s">
        <v>787</v>
      </c>
      <c r="L221" s="198"/>
      <c r="M221" s="199" t="s">
        <v>19</v>
      </c>
      <c r="N221" s="200" t="s">
        <v>45</v>
      </c>
      <c r="O221" s="64"/>
      <c r="P221" s="182">
        <f>O221*H221</f>
        <v>0</v>
      </c>
      <c r="Q221" s="182">
        <v>1.6E-2</v>
      </c>
      <c r="R221" s="182">
        <f>Q221*H221</f>
        <v>1.6E-2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144</v>
      </c>
      <c r="AT221" s="184" t="s">
        <v>140</v>
      </c>
      <c r="AU221" s="184" t="s">
        <v>98</v>
      </c>
      <c r="AY221" s="17" t="s">
        <v>128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98</v>
      </c>
      <c r="BK221" s="185">
        <f>ROUND(I221*H221,2)</f>
        <v>0</v>
      </c>
      <c r="BL221" s="17" t="s">
        <v>136</v>
      </c>
      <c r="BM221" s="184" t="s">
        <v>986</v>
      </c>
    </row>
    <row r="222" spans="1:65" s="2" customFormat="1" ht="21.75" customHeight="1">
      <c r="A222" s="34"/>
      <c r="B222" s="35"/>
      <c r="C222" s="173" t="s">
        <v>357</v>
      </c>
      <c r="D222" s="173" t="s">
        <v>131</v>
      </c>
      <c r="E222" s="174" t="s">
        <v>987</v>
      </c>
      <c r="F222" s="175" t="s">
        <v>988</v>
      </c>
      <c r="G222" s="176" t="s">
        <v>192</v>
      </c>
      <c r="H222" s="177">
        <v>2</v>
      </c>
      <c r="I222" s="178"/>
      <c r="J222" s="179">
        <f>ROUND(I222*H222,2)</f>
        <v>0</v>
      </c>
      <c r="K222" s="175" t="s">
        <v>787</v>
      </c>
      <c r="L222" s="39"/>
      <c r="M222" s="180" t="s">
        <v>19</v>
      </c>
      <c r="N222" s="181" t="s">
        <v>45</v>
      </c>
      <c r="O222" s="64"/>
      <c r="P222" s="182">
        <f>O222*H222</f>
        <v>0</v>
      </c>
      <c r="Q222" s="182">
        <v>2.2000000000000001E-4</v>
      </c>
      <c r="R222" s="182">
        <f>Q222*H222</f>
        <v>4.4000000000000002E-4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136</v>
      </c>
      <c r="AT222" s="184" t="s">
        <v>131</v>
      </c>
      <c r="AU222" s="184" t="s">
        <v>98</v>
      </c>
      <c r="AY222" s="17" t="s">
        <v>128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98</v>
      </c>
      <c r="BK222" s="185">
        <f>ROUND(I222*H222,2)</f>
        <v>0</v>
      </c>
      <c r="BL222" s="17" t="s">
        <v>136</v>
      </c>
      <c r="BM222" s="184" t="s">
        <v>989</v>
      </c>
    </row>
    <row r="223" spans="1:65" s="2" customFormat="1" ht="11.25">
      <c r="A223" s="34"/>
      <c r="B223" s="35"/>
      <c r="C223" s="36"/>
      <c r="D223" s="186" t="s">
        <v>138</v>
      </c>
      <c r="E223" s="36"/>
      <c r="F223" s="187" t="s">
        <v>990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138</v>
      </c>
      <c r="AU223" s="17" t="s">
        <v>98</v>
      </c>
    </row>
    <row r="224" spans="1:65" s="2" customFormat="1" ht="21.75" customHeight="1">
      <c r="A224" s="34"/>
      <c r="B224" s="35"/>
      <c r="C224" s="191" t="s">
        <v>362</v>
      </c>
      <c r="D224" s="191" t="s">
        <v>140</v>
      </c>
      <c r="E224" s="192" t="s">
        <v>991</v>
      </c>
      <c r="F224" s="193" t="s">
        <v>992</v>
      </c>
      <c r="G224" s="194" t="s">
        <v>192</v>
      </c>
      <c r="H224" s="195">
        <v>2</v>
      </c>
      <c r="I224" s="196"/>
      <c r="J224" s="197">
        <f>ROUND(I224*H224,2)</f>
        <v>0</v>
      </c>
      <c r="K224" s="193" t="s">
        <v>135</v>
      </c>
      <c r="L224" s="198"/>
      <c r="M224" s="199" t="s">
        <v>19</v>
      </c>
      <c r="N224" s="200" t="s">
        <v>45</v>
      </c>
      <c r="O224" s="64"/>
      <c r="P224" s="182">
        <f>O224*H224</f>
        <v>0</v>
      </c>
      <c r="Q224" s="182">
        <v>1.272E-2</v>
      </c>
      <c r="R224" s="182">
        <f>Q224*H224</f>
        <v>2.5440000000000001E-2</v>
      </c>
      <c r="S224" s="182">
        <v>0</v>
      </c>
      <c r="T224" s="18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144</v>
      </c>
      <c r="AT224" s="184" t="s">
        <v>140</v>
      </c>
      <c r="AU224" s="184" t="s">
        <v>98</v>
      </c>
      <c r="AY224" s="17" t="s">
        <v>128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98</v>
      </c>
      <c r="BK224" s="185">
        <f>ROUND(I224*H224,2)</f>
        <v>0</v>
      </c>
      <c r="BL224" s="17" t="s">
        <v>136</v>
      </c>
      <c r="BM224" s="184" t="s">
        <v>993</v>
      </c>
    </row>
    <row r="225" spans="1:65" s="2" customFormat="1" ht="37.9" customHeight="1">
      <c r="A225" s="34"/>
      <c r="B225" s="35"/>
      <c r="C225" s="173" t="s">
        <v>367</v>
      </c>
      <c r="D225" s="173" t="s">
        <v>131</v>
      </c>
      <c r="E225" s="174" t="s">
        <v>994</v>
      </c>
      <c r="F225" s="175" t="s">
        <v>995</v>
      </c>
      <c r="G225" s="176" t="s">
        <v>383</v>
      </c>
      <c r="H225" s="177">
        <v>2.25</v>
      </c>
      <c r="I225" s="178"/>
      <c r="J225" s="179">
        <f>ROUND(I225*H225,2)</f>
        <v>0</v>
      </c>
      <c r="K225" s="175" t="s">
        <v>787</v>
      </c>
      <c r="L225" s="39"/>
      <c r="M225" s="180" t="s">
        <v>19</v>
      </c>
      <c r="N225" s="181" t="s">
        <v>45</v>
      </c>
      <c r="O225" s="64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136</v>
      </c>
      <c r="AT225" s="184" t="s">
        <v>131</v>
      </c>
      <c r="AU225" s="184" t="s">
        <v>98</v>
      </c>
      <c r="AY225" s="17" t="s">
        <v>128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98</v>
      </c>
      <c r="BK225" s="185">
        <f>ROUND(I225*H225,2)</f>
        <v>0</v>
      </c>
      <c r="BL225" s="17" t="s">
        <v>136</v>
      </c>
      <c r="BM225" s="184" t="s">
        <v>996</v>
      </c>
    </row>
    <row r="226" spans="1:65" s="2" customFormat="1" ht="11.25">
      <c r="A226" s="34"/>
      <c r="B226" s="35"/>
      <c r="C226" s="36"/>
      <c r="D226" s="186" t="s">
        <v>138</v>
      </c>
      <c r="E226" s="36"/>
      <c r="F226" s="187" t="s">
        <v>997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138</v>
      </c>
      <c r="AU226" s="17" t="s">
        <v>98</v>
      </c>
    </row>
    <row r="227" spans="1:65" s="12" customFormat="1" ht="22.9" customHeight="1">
      <c r="B227" s="157"/>
      <c r="C227" s="158"/>
      <c r="D227" s="159" t="s">
        <v>72</v>
      </c>
      <c r="E227" s="171" t="s">
        <v>998</v>
      </c>
      <c r="F227" s="171" t="s">
        <v>999</v>
      </c>
      <c r="G227" s="158"/>
      <c r="H227" s="158"/>
      <c r="I227" s="161"/>
      <c r="J227" s="172">
        <f>BK227</f>
        <v>0</v>
      </c>
      <c r="K227" s="158"/>
      <c r="L227" s="163"/>
      <c r="M227" s="164"/>
      <c r="N227" s="165"/>
      <c r="O227" s="165"/>
      <c r="P227" s="166">
        <f>SUM(P228:P249)</f>
        <v>0</v>
      </c>
      <c r="Q227" s="165"/>
      <c r="R227" s="166">
        <f>SUM(R228:R249)</f>
        <v>8.16418E-2</v>
      </c>
      <c r="S227" s="165"/>
      <c r="T227" s="167">
        <f>SUM(T228:T249)</f>
        <v>0.11746800000000002</v>
      </c>
      <c r="AR227" s="168" t="s">
        <v>98</v>
      </c>
      <c r="AT227" s="169" t="s">
        <v>72</v>
      </c>
      <c r="AU227" s="169" t="s">
        <v>81</v>
      </c>
      <c r="AY227" s="168" t="s">
        <v>128</v>
      </c>
      <c r="BK227" s="170">
        <f>SUM(BK228:BK249)</f>
        <v>0</v>
      </c>
    </row>
    <row r="228" spans="1:65" s="2" customFormat="1" ht="16.5" customHeight="1">
      <c r="A228" s="34"/>
      <c r="B228" s="35"/>
      <c r="C228" s="173" t="s">
        <v>682</v>
      </c>
      <c r="D228" s="173" t="s">
        <v>131</v>
      </c>
      <c r="E228" s="174" t="s">
        <v>1000</v>
      </c>
      <c r="F228" s="175" t="s">
        <v>1001</v>
      </c>
      <c r="G228" s="176" t="s">
        <v>192</v>
      </c>
      <c r="H228" s="177">
        <v>2</v>
      </c>
      <c r="I228" s="178"/>
      <c r="J228" s="179">
        <f>ROUND(I228*H228,2)</f>
        <v>0</v>
      </c>
      <c r="K228" s="175" t="s">
        <v>135</v>
      </c>
      <c r="L228" s="39"/>
      <c r="M228" s="180" t="s">
        <v>19</v>
      </c>
      <c r="N228" s="181" t="s">
        <v>45</v>
      </c>
      <c r="O228" s="64"/>
      <c r="P228" s="182">
        <f>O228*H228</f>
        <v>0</v>
      </c>
      <c r="Q228" s="182">
        <v>2.7E-4</v>
      </c>
      <c r="R228" s="182">
        <f>Q228*H228</f>
        <v>5.4000000000000001E-4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136</v>
      </c>
      <c r="AT228" s="184" t="s">
        <v>131</v>
      </c>
      <c r="AU228" s="184" t="s">
        <v>98</v>
      </c>
      <c r="AY228" s="17" t="s">
        <v>128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98</v>
      </c>
      <c r="BK228" s="185">
        <f>ROUND(I228*H228,2)</f>
        <v>0</v>
      </c>
      <c r="BL228" s="17" t="s">
        <v>136</v>
      </c>
      <c r="BM228" s="184" t="s">
        <v>1002</v>
      </c>
    </row>
    <row r="229" spans="1:65" s="2" customFormat="1" ht="11.25">
      <c r="A229" s="34"/>
      <c r="B229" s="35"/>
      <c r="C229" s="36"/>
      <c r="D229" s="186" t="s">
        <v>138</v>
      </c>
      <c r="E229" s="36"/>
      <c r="F229" s="187" t="s">
        <v>1003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138</v>
      </c>
      <c r="AU229" s="17" t="s">
        <v>98</v>
      </c>
    </row>
    <row r="230" spans="1:65" s="2" customFormat="1" ht="16.5" customHeight="1">
      <c r="A230" s="34"/>
      <c r="B230" s="35"/>
      <c r="C230" s="191" t="s">
        <v>687</v>
      </c>
      <c r="D230" s="191" t="s">
        <v>140</v>
      </c>
      <c r="E230" s="192" t="s">
        <v>1004</v>
      </c>
      <c r="F230" s="193" t="s">
        <v>1005</v>
      </c>
      <c r="G230" s="194" t="s">
        <v>798</v>
      </c>
      <c r="H230" s="195">
        <v>0.81</v>
      </c>
      <c r="I230" s="196"/>
      <c r="J230" s="197">
        <f>ROUND(I230*H230,2)</f>
        <v>0</v>
      </c>
      <c r="K230" s="193" t="s">
        <v>135</v>
      </c>
      <c r="L230" s="198"/>
      <c r="M230" s="199" t="s">
        <v>19</v>
      </c>
      <c r="N230" s="200" t="s">
        <v>45</v>
      </c>
      <c r="O230" s="64"/>
      <c r="P230" s="182">
        <f>O230*H230</f>
        <v>0</v>
      </c>
      <c r="Q230" s="182">
        <v>4.0280000000000003E-2</v>
      </c>
      <c r="R230" s="182">
        <f>Q230*H230</f>
        <v>3.2626800000000004E-2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144</v>
      </c>
      <c r="AT230" s="184" t="s">
        <v>140</v>
      </c>
      <c r="AU230" s="184" t="s">
        <v>98</v>
      </c>
      <c r="AY230" s="17" t="s">
        <v>128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98</v>
      </c>
      <c r="BK230" s="185">
        <f>ROUND(I230*H230,2)</f>
        <v>0</v>
      </c>
      <c r="BL230" s="17" t="s">
        <v>136</v>
      </c>
      <c r="BM230" s="184" t="s">
        <v>1006</v>
      </c>
    </row>
    <row r="231" spans="1:65" s="13" customFormat="1" ht="11.25">
      <c r="B231" s="206"/>
      <c r="C231" s="207"/>
      <c r="D231" s="208" t="s">
        <v>394</v>
      </c>
      <c r="E231" s="218" t="s">
        <v>19</v>
      </c>
      <c r="F231" s="209" t="s">
        <v>1007</v>
      </c>
      <c r="G231" s="207"/>
      <c r="H231" s="210">
        <v>0.81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394</v>
      </c>
      <c r="AU231" s="216" t="s">
        <v>98</v>
      </c>
      <c r="AV231" s="13" t="s">
        <v>98</v>
      </c>
      <c r="AW231" s="13" t="s">
        <v>34</v>
      </c>
      <c r="AX231" s="13" t="s">
        <v>81</v>
      </c>
      <c r="AY231" s="216" t="s">
        <v>128</v>
      </c>
    </row>
    <row r="232" spans="1:65" s="2" customFormat="1" ht="16.5" customHeight="1">
      <c r="A232" s="34"/>
      <c r="B232" s="35"/>
      <c r="C232" s="173" t="s">
        <v>692</v>
      </c>
      <c r="D232" s="173" t="s">
        <v>131</v>
      </c>
      <c r="E232" s="174" t="s">
        <v>1008</v>
      </c>
      <c r="F232" s="175" t="s">
        <v>1009</v>
      </c>
      <c r="G232" s="176" t="s">
        <v>798</v>
      </c>
      <c r="H232" s="177">
        <v>3.24</v>
      </c>
      <c r="I232" s="178"/>
      <c r="J232" s="179">
        <f>ROUND(I232*H232,2)</f>
        <v>0</v>
      </c>
      <c r="K232" s="175" t="s">
        <v>19</v>
      </c>
      <c r="L232" s="39"/>
      <c r="M232" s="180" t="s">
        <v>19</v>
      </c>
      <c r="N232" s="181" t="s">
        <v>45</v>
      </c>
      <c r="O232" s="64"/>
      <c r="P232" s="182">
        <f>O232*H232</f>
        <v>0</v>
      </c>
      <c r="Q232" s="182">
        <v>0</v>
      </c>
      <c r="R232" s="182">
        <f>Q232*H232</f>
        <v>0</v>
      </c>
      <c r="S232" s="182">
        <v>3.0700000000000002E-2</v>
      </c>
      <c r="T232" s="183">
        <f>S232*H232</f>
        <v>9.9468000000000015E-2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4" t="s">
        <v>136</v>
      </c>
      <c r="AT232" s="184" t="s">
        <v>131</v>
      </c>
      <c r="AU232" s="184" t="s">
        <v>98</v>
      </c>
      <c r="AY232" s="17" t="s">
        <v>128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7" t="s">
        <v>98</v>
      </c>
      <c r="BK232" s="185">
        <f>ROUND(I232*H232,2)</f>
        <v>0</v>
      </c>
      <c r="BL232" s="17" t="s">
        <v>136</v>
      </c>
      <c r="BM232" s="184" t="s">
        <v>1010</v>
      </c>
    </row>
    <row r="233" spans="1:65" s="13" customFormat="1" ht="11.25">
      <c r="B233" s="206"/>
      <c r="C233" s="207"/>
      <c r="D233" s="208" t="s">
        <v>394</v>
      </c>
      <c r="E233" s="218" t="s">
        <v>19</v>
      </c>
      <c r="F233" s="209" t="s">
        <v>1011</v>
      </c>
      <c r="G233" s="207"/>
      <c r="H233" s="210">
        <v>3.24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394</v>
      </c>
      <c r="AU233" s="216" t="s">
        <v>98</v>
      </c>
      <c r="AV233" s="13" t="s">
        <v>98</v>
      </c>
      <c r="AW233" s="13" t="s">
        <v>34</v>
      </c>
      <c r="AX233" s="13" t="s">
        <v>81</v>
      </c>
      <c r="AY233" s="216" t="s">
        <v>128</v>
      </c>
    </row>
    <row r="234" spans="1:65" s="2" customFormat="1" ht="24.2" customHeight="1">
      <c r="A234" s="34"/>
      <c r="B234" s="35"/>
      <c r="C234" s="173" t="s">
        <v>697</v>
      </c>
      <c r="D234" s="173" t="s">
        <v>131</v>
      </c>
      <c r="E234" s="174" t="s">
        <v>1012</v>
      </c>
      <c r="F234" s="175" t="s">
        <v>1013</v>
      </c>
      <c r="G234" s="176" t="s">
        <v>192</v>
      </c>
      <c r="H234" s="177">
        <v>1</v>
      </c>
      <c r="I234" s="178"/>
      <c r="J234" s="179">
        <f>ROUND(I234*H234,2)</f>
        <v>0</v>
      </c>
      <c r="K234" s="175" t="s">
        <v>135</v>
      </c>
      <c r="L234" s="39"/>
      <c r="M234" s="180" t="s">
        <v>19</v>
      </c>
      <c r="N234" s="181" t="s">
        <v>45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136</v>
      </c>
      <c r="AT234" s="184" t="s">
        <v>131</v>
      </c>
      <c r="AU234" s="184" t="s">
        <v>98</v>
      </c>
      <c r="AY234" s="17" t="s">
        <v>128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98</v>
      </c>
      <c r="BK234" s="185">
        <f>ROUND(I234*H234,2)</f>
        <v>0</v>
      </c>
      <c r="BL234" s="17" t="s">
        <v>136</v>
      </c>
      <c r="BM234" s="184" t="s">
        <v>1014</v>
      </c>
    </row>
    <row r="235" spans="1:65" s="2" customFormat="1" ht="11.25">
      <c r="A235" s="34"/>
      <c r="B235" s="35"/>
      <c r="C235" s="36"/>
      <c r="D235" s="186" t="s">
        <v>138</v>
      </c>
      <c r="E235" s="36"/>
      <c r="F235" s="187" t="s">
        <v>1015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138</v>
      </c>
      <c r="AU235" s="17" t="s">
        <v>98</v>
      </c>
    </row>
    <row r="236" spans="1:65" s="2" customFormat="1" ht="21.75" customHeight="1">
      <c r="A236" s="34"/>
      <c r="B236" s="35"/>
      <c r="C236" s="191" t="s">
        <v>702</v>
      </c>
      <c r="D236" s="191" t="s">
        <v>140</v>
      </c>
      <c r="E236" s="192" t="s">
        <v>1016</v>
      </c>
      <c r="F236" s="193" t="s">
        <v>1017</v>
      </c>
      <c r="G236" s="194" t="s">
        <v>192</v>
      </c>
      <c r="H236" s="195">
        <v>1</v>
      </c>
      <c r="I236" s="196"/>
      <c r="J236" s="197">
        <f>ROUND(I236*H236,2)</f>
        <v>0</v>
      </c>
      <c r="K236" s="193" t="s">
        <v>135</v>
      </c>
      <c r="L236" s="198"/>
      <c r="M236" s="199" t="s">
        <v>19</v>
      </c>
      <c r="N236" s="200" t="s">
        <v>45</v>
      </c>
      <c r="O236" s="64"/>
      <c r="P236" s="182">
        <f>O236*H236</f>
        <v>0</v>
      </c>
      <c r="Q236" s="182">
        <v>4.2999999999999997E-2</v>
      </c>
      <c r="R236" s="182">
        <f>Q236*H236</f>
        <v>4.2999999999999997E-2</v>
      </c>
      <c r="S236" s="182">
        <v>0</v>
      </c>
      <c r="T236" s="18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4" t="s">
        <v>144</v>
      </c>
      <c r="AT236" s="184" t="s">
        <v>140</v>
      </c>
      <c r="AU236" s="184" t="s">
        <v>98</v>
      </c>
      <c r="AY236" s="17" t="s">
        <v>128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7" t="s">
        <v>98</v>
      </c>
      <c r="BK236" s="185">
        <f>ROUND(I236*H236,2)</f>
        <v>0</v>
      </c>
      <c r="BL236" s="17" t="s">
        <v>136</v>
      </c>
      <c r="BM236" s="184" t="s">
        <v>1018</v>
      </c>
    </row>
    <row r="237" spans="1:65" s="2" customFormat="1" ht="16.5" customHeight="1">
      <c r="A237" s="34"/>
      <c r="B237" s="35"/>
      <c r="C237" s="173" t="s">
        <v>707</v>
      </c>
      <c r="D237" s="173" t="s">
        <v>131</v>
      </c>
      <c r="E237" s="174" t="s">
        <v>1019</v>
      </c>
      <c r="F237" s="175" t="s">
        <v>1020</v>
      </c>
      <c r="G237" s="176" t="s">
        <v>192</v>
      </c>
      <c r="H237" s="177">
        <v>4</v>
      </c>
      <c r="I237" s="178"/>
      <c r="J237" s="179">
        <f>ROUND(I237*H237,2)</f>
        <v>0</v>
      </c>
      <c r="K237" s="175" t="s">
        <v>787</v>
      </c>
      <c r="L237" s="39"/>
      <c r="M237" s="180" t="s">
        <v>19</v>
      </c>
      <c r="N237" s="181" t="s">
        <v>45</v>
      </c>
      <c r="O237" s="64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136</v>
      </c>
      <c r="AT237" s="184" t="s">
        <v>131</v>
      </c>
      <c r="AU237" s="184" t="s">
        <v>98</v>
      </c>
      <c r="AY237" s="17" t="s">
        <v>128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98</v>
      </c>
      <c r="BK237" s="185">
        <f>ROUND(I237*H237,2)</f>
        <v>0</v>
      </c>
      <c r="BL237" s="17" t="s">
        <v>136</v>
      </c>
      <c r="BM237" s="184" t="s">
        <v>1021</v>
      </c>
    </row>
    <row r="238" spans="1:65" s="2" customFormat="1" ht="11.25">
      <c r="A238" s="34"/>
      <c r="B238" s="35"/>
      <c r="C238" s="36"/>
      <c r="D238" s="186" t="s">
        <v>138</v>
      </c>
      <c r="E238" s="36"/>
      <c r="F238" s="187" t="s">
        <v>1022</v>
      </c>
      <c r="G238" s="36"/>
      <c r="H238" s="36"/>
      <c r="I238" s="188"/>
      <c r="J238" s="36"/>
      <c r="K238" s="36"/>
      <c r="L238" s="39"/>
      <c r="M238" s="189"/>
      <c r="N238" s="190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138</v>
      </c>
      <c r="AU238" s="17" t="s">
        <v>98</v>
      </c>
    </row>
    <row r="239" spans="1:65" s="2" customFormat="1" ht="16.5" customHeight="1">
      <c r="A239" s="34"/>
      <c r="B239" s="35"/>
      <c r="C239" s="191" t="s">
        <v>712</v>
      </c>
      <c r="D239" s="191" t="s">
        <v>140</v>
      </c>
      <c r="E239" s="192" t="s">
        <v>1023</v>
      </c>
      <c r="F239" s="193" t="s">
        <v>1024</v>
      </c>
      <c r="G239" s="194" t="s">
        <v>192</v>
      </c>
      <c r="H239" s="195">
        <v>4</v>
      </c>
      <c r="I239" s="196"/>
      <c r="J239" s="197">
        <f>ROUND(I239*H239,2)</f>
        <v>0</v>
      </c>
      <c r="K239" s="193" t="s">
        <v>19</v>
      </c>
      <c r="L239" s="198"/>
      <c r="M239" s="199" t="s">
        <v>19</v>
      </c>
      <c r="N239" s="200" t="s">
        <v>45</v>
      </c>
      <c r="O239" s="64"/>
      <c r="P239" s="182">
        <f>O239*H239</f>
        <v>0</v>
      </c>
      <c r="Q239" s="182">
        <v>1.1999999999999999E-3</v>
      </c>
      <c r="R239" s="182">
        <f>Q239*H239</f>
        <v>4.7999999999999996E-3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144</v>
      </c>
      <c r="AT239" s="184" t="s">
        <v>140</v>
      </c>
      <c r="AU239" s="184" t="s">
        <v>98</v>
      </c>
      <c r="AY239" s="17" t="s">
        <v>128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98</v>
      </c>
      <c r="BK239" s="185">
        <f>ROUND(I239*H239,2)</f>
        <v>0</v>
      </c>
      <c r="BL239" s="17" t="s">
        <v>136</v>
      </c>
      <c r="BM239" s="184" t="s">
        <v>1025</v>
      </c>
    </row>
    <row r="240" spans="1:65" s="2" customFormat="1" ht="21.75" customHeight="1">
      <c r="A240" s="34"/>
      <c r="B240" s="35"/>
      <c r="C240" s="173" t="s">
        <v>717</v>
      </c>
      <c r="D240" s="173" t="s">
        <v>131</v>
      </c>
      <c r="E240" s="174" t="s">
        <v>1026</v>
      </c>
      <c r="F240" s="175" t="s">
        <v>1027</v>
      </c>
      <c r="G240" s="176" t="s">
        <v>192</v>
      </c>
      <c r="H240" s="177">
        <v>1</v>
      </c>
      <c r="I240" s="178"/>
      <c r="J240" s="179">
        <f>ROUND(I240*H240,2)</f>
        <v>0</v>
      </c>
      <c r="K240" s="175" t="s">
        <v>135</v>
      </c>
      <c r="L240" s="39"/>
      <c r="M240" s="180" t="s">
        <v>19</v>
      </c>
      <c r="N240" s="181" t="s">
        <v>45</v>
      </c>
      <c r="O240" s="64"/>
      <c r="P240" s="182">
        <f>O240*H240</f>
        <v>0</v>
      </c>
      <c r="Q240" s="182">
        <v>0</v>
      </c>
      <c r="R240" s="182">
        <f>Q240*H240</f>
        <v>0</v>
      </c>
      <c r="S240" s="182">
        <v>3.0000000000000001E-3</v>
      </c>
      <c r="T240" s="183">
        <f>S240*H240</f>
        <v>3.0000000000000001E-3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136</v>
      </c>
      <c r="AT240" s="184" t="s">
        <v>131</v>
      </c>
      <c r="AU240" s="184" t="s">
        <v>98</v>
      </c>
      <c r="AY240" s="17" t="s">
        <v>128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98</v>
      </c>
      <c r="BK240" s="185">
        <f>ROUND(I240*H240,2)</f>
        <v>0</v>
      </c>
      <c r="BL240" s="17" t="s">
        <v>136</v>
      </c>
      <c r="BM240" s="184" t="s">
        <v>1028</v>
      </c>
    </row>
    <row r="241" spans="1:65" s="2" customFormat="1" ht="11.25">
      <c r="A241" s="34"/>
      <c r="B241" s="35"/>
      <c r="C241" s="36"/>
      <c r="D241" s="186" t="s">
        <v>138</v>
      </c>
      <c r="E241" s="36"/>
      <c r="F241" s="187" t="s">
        <v>1029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138</v>
      </c>
      <c r="AU241" s="17" t="s">
        <v>98</v>
      </c>
    </row>
    <row r="242" spans="1:65" s="2" customFormat="1" ht="24.2" customHeight="1">
      <c r="A242" s="34"/>
      <c r="B242" s="35"/>
      <c r="C242" s="173" t="s">
        <v>722</v>
      </c>
      <c r="D242" s="173" t="s">
        <v>131</v>
      </c>
      <c r="E242" s="174" t="s">
        <v>1030</v>
      </c>
      <c r="F242" s="175" t="s">
        <v>1031</v>
      </c>
      <c r="G242" s="176" t="s">
        <v>192</v>
      </c>
      <c r="H242" s="177">
        <v>1</v>
      </c>
      <c r="I242" s="178"/>
      <c r="J242" s="179">
        <f>ROUND(I242*H242,2)</f>
        <v>0</v>
      </c>
      <c r="K242" s="175" t="s">
        <v>19</v>
      </c>
      <c r="L242" s="39"/>
      <c r="M242" s="180" t="s">
        <v>19</v>
      </c>
      <c r="N242" s="181" t="s">
        <v>45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3.0000000000000001E-3</v>
      </c>
      <c r="T242" s="183">
        <f>S242*H242</f>
        <v>3.0000000000000001E-3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136</v>
      </c>
      <c r="AT242" s="184" t="s">
        <v>131</v>
      </c>
      <c r="AU242" s="184" t="s">
        <v>98</v>
      </c>
      <c r="AY242" s="17" t="s">
        <v>128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98</v>
      </c>
      <c r="BK242" s="185">
        <f>ROUND(I242*H242,2)</f>
        <v>0</v>
      </c>
      <c r="BL242" s="17" t="s">
        <v>136</v>
      </c>
      <c r="BM242" s="184" t="s">
        <v>1032</v>
      </c>
    </row>
    <row r="243" spans="1:65" s="2" customFormat="1" ht="16.5" customHeight="1">
      <c r="A243" s="34"/>
      <c r="B243" s="35"/>
      <c r="C243" s="173" t="s">
        <v>726</v>
      </c>
      <c r="D243" s="173" t="s">
        <v>131</v>
      </c>
      <c r="E243" s="174" t="s">
        <v>1033</v>
      </c>
      <c r="F243" s="175" t="s">
        <v>1034</v>
      </c>
      <c r="G243" s="176" t="s">
        <v>192</v>
      </c>
      <c r="H243" s="177">
        <v>4</v>
      </c>
      <c r="I243" s="178"/>
      <c r="J243" s="179">
        <f>ROUND(I243*H243,2)</f>
        <v>0</v>
      </c>
      <c r="K243" s="175" t="s">
        <v>19</v>
      </c>
      <c r="L243" s="39"/>
      <c r="M243" s="180" t="s">
        <v>19</v>
      </c>
      <c r="N243" s="181" t="s">
        <v>45</v>
      </c>
      <c r="O243" s="64"/>
      <c r="P243" s="182">
        <f>O243*H243</f>
        <v>0</v>
      </c>
      <c r="Q243" s="182">
        <v>0</v>
      </c>
      <c r="R243" s="182">
        <f>Q243*H243</f>
        <v>0</v>
      </c>
      <c r="S243" s="182">
        <v>3.0000000000000001E-3</v>
      </c>
      <c r="T243" s="183">
        <f>S243*H243</f>
        <v>1.2E-2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136</v>
      </c>
      <c r="AT243" s="184" t="s">
        <v>131</v>
      </c>
      <c r="AU243" s="184" t="s">
        <v>98</v>
      </c>
      <c r="AY243" s="17" t="s">
        <v>128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98</v>
      </c>
      <c r="BK243" s="185">
        <f>ROUND(I243*H243,2)</f>
        <v>0</v>
      </c>
      <c r="BL243" s="17" t="s">
        <v>136</v>
      </c>
      <c r="BM243" s="184" t="s">
        <v>1035</v>
      </c>
    </row>
    <row r="244" spans="1:65" s="2" customFormat="1" ht="24.2" customHeight="1">
      <c r="A244" s="34"/>
      <c r="B244" s="35"/>
      <c r="C244" s="173" t="s">
        <v>731</v>
      </c>
      <c r="D244" s="173" t="s">
        <v>131</v>
      </c>
      <c r="E244" s="174" t="s">
        <v>1036</v>
      </c>
      <c r="F244" s="175" t="s">
        <v>1037</v>
      </c>
      <c r="G244" s="176" t="s">
        <v>192</v>
      </c>
      <c r="H244" s="177">
        <v>1</v>
      </c>
      <c r="I244" s="178"/>
      <c r="J244" s="179">
        <f>ROUND(I244*H244,2)</f>
        <v>0</v>
      </c>
      <c r="K244" s="175" t="s">
        <v>19</v>
      </c>
      <c r="L244" s="39"/>
      <c r="M244" s="180" t="s">
        <v>19</v>
      </c>
      <c r="N244" s="181" t="s">
        <v>45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136</v>
      </c>
      <c r="AT244" s="184" t="s">
        <v>131</v>
      </c>
      <c r="AU244" s="184" t="s">
        <v>98</v>
      </c>
      <c r="AY244" s="17" t="s">
        <v>128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98</v>
      </c>
      <c r="BK244" s="185">
        <f>ROUND(I244*H244,2)</f>
        <v>0</v>
      </c>
      <c r="BL244" s="17" t="s">
        <v>136</v>
      </c>
      <c r="BM244" s="184" t="s">
        <v>1038</v>
      </c>
    </row>
    <row r="245" spans="1:65" s="2" customFormat="1" ht="16.5" customHeight="1">
      <c r="A245" s="34"/>
      <c r="B245" s="35"/>
      <c r="C245" s="173" t="s">
        <v>738</v>
      </c>
      <c r="D245" s="173" t="s">
        <v>131</v>
      </c>
      <c r="E245" s="174" t="s">
        <v>1039</v>
      </c>
      <c r="F245" s="175" t="s">
        <v>1040</v>
      </c>
      <c r="G245" s="176" t="s">
        <v>163</v>
      </c>
      <c r="H245" s="177">
        <v>2.7</v>
      </c>
      <c r="I245" s="178"/>
      <c r="J245" s="179">
        <f>ROUND(I245*H245,2)</f>
        <v>0</v>
      </c>
      <c r="K245" s="175" t="s">
        <v>787</v>
      </c>
      <c r="L245" s="39"/>
      <c r="M245" s="180" t="s">
        <v>19</v>
      </c>
      <c r="N245" s="181" t="s">
        <v>45</v>
      </c>
      <c r="O245" s="64"/>
      <c r="P245" s="182">
        <f>O245*H245</f>
        <v>0</v>
      </c>
      <c r="Q245" s="182">
        <v>4.0000000000000003E-5</v>
      </c>
      <c r="R245" s="182">
        <f>Q245*H245</f>
        <v>1.0800000000000001E-4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136</v>
      </c>
      <c r="AT245" s="184" t="s">
        <v>131</v>
      </c>
      <c r="AU245" s="184" t="s">
        <v>98</v>
      </c>
      <c r="AY245" s="17" t="s">
        <v>128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98</v>
      </c>
      <c r="BK245" s="185">
        <f>ROUND(I245*H245,2)</f>
        <v>0</v>
      </c>
      <c r="BL245" s="17" t="s">
        <v>136</v>
      </c>
      <c r="BM245" s="184" t="s">
        <v>1041</v>
      </c>
    </row>
    <row r="246" spans="1:65" s="2" customFormat="1" ht="11.25">
      <c r="A246" s="34"/>
      <c r="B246" s="35"/>
      <c r="C246" s="36"/>
      <c r="D246" s="186" t="s">
        <v>138</v>
      </c>
      <c r="E246" s="36"/>
      <c r="F246" s="187" t="s">
        <v>1042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138</v>
      </c>
      <c r="AU246" s="17" t="s">
        <v>98</v>
      </c>
    </row>
    <row r="247" spans="1:65" s="2" customFormat="1" ht="16.5" customHeight="1">
      <c r="A247" s="34"/>
      <c r="B247" s="35"/>
      <c r="C247" s="191" t="s">
        <v>743</v>
      </c>
      <c r="D247" s="191" t="s">
        <v>140</v>
      </c>
      <c r="E247" s="192" t="s">
        <v>1043</v>
      </c>
      <c r="F247" s="193" t="s">
        <v>1044</v>
      </c>
      <c r="G247" s="194" t="s">
        <v>163</v>
      </c>
      <c r="H247" s="195">
        <v>2.7</v>
      </c>
      <c r="I247" s="196"/>
      <c r="J247" s="197">
        <f>ROUND(I247*H247,2)</f>
        <v>0</v>
      </c>
      <c r="K247" s="193" t="s">
        <v>787</v>
      </c>
      <c r="L247" s="198"/>
      <c r="M247" s="199" t="s">
        <v>19</v>
      </c>
      <c r="N247" s="200" t="s">
        <v>45</v>
      </c>
      <c r="O247" s="64"/>
      <c r="P247" s="182">
        <f>O247*H247</f>
        <v>0</v>
      </c>
      <c r="Q247" s="182">
        <v>2.1000000000000001E-4</v>
      </c>
      <c r="R247" s="182">
        <f>Q247*H247</f>
        <v>5.6700000000000001E-4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144</v>
      </c>
      <c r="AT247" s="184" t="s">
        <v>140</v>
      </c>
      <c r="AU247" s="184" t="s">
        <v>98</v>
      </c>
      <c r="AY247" s="17" t="s">
        <v>128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98</v>
      </c>
      <c r="BK247" s="185">
        <f>ROUND(I247*H247,2)</f>
        <v>0</v>
      </c>
      <c r="BL247" s="17" t="s">
        <v>136</v>
      </c>
      <c r="BM247" s="184" t="s">
        <v>1045</v>
      </c>
    </row>
    <row r="248" spans="1:65" s="2" customFormat="1" ht="24.2" customHeight="1">
      <c r="A248" s="34"/>
      <c r="B248" s="35"/>
      <c r="C248" s="173" t="s">
        <v>748</v>
      </c>
      <c r="D248" s="173" t="s">
        <v>131</v>
      </c>
      <c r="E248" s="174" t="s">
        <v>1046</v>
      </c>
      <c r="F248" s="175" t="s">
        <v>1047</v>
      </c>
      <c r="G248" s="176" t="s">
        <v>169</v>
      </c>
      <c r="H248" s="201"/>
      <c r="I248" s="178"/>
      <c r="J248" s="179">
        <f>ROUND(I248*H248,2)</f>
        <v>0</v>
      </c>
      <c r="K248" s="175" t="s">
        <v>787</v>
      </c>
      <c r="L248" s="39"/>
      <c r="M248" s="180" t="s">
        <v>19</v>
      </c>
      <c r="N248" s="181" t="s">
        <v>45</v>
      </c>
      <c r="O248" s="64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136</v>
      </c>
      <c r="AT248" s="184" t="s">
        <v>131</v>
      </c>
      <c r="AU248" s="184" t="s">
        <v>98</v>
      </c>
      <c r="AY248" s="17" t="s">
        <v>128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98</v>
      </c>
      <c r="BK248" s="185">
        <f>ROUND(I248*H248,2)</f>
        <v>0</v>
      </c>
      <c r="BL248" s="17" t="s">
        <v>136</v>
      </c>
      <c r="BM248" s="184" t="s">
        <v>1048</v>
      </c>
    </row>
    <row r="249" spans="1:65" s="2" customFormat="1" ht="11.25">
      <c r="A249" s="34"/>
      <c r="B249" s="35"/>
      <c r="C249" s="36"/>
      <c r="D249" s="186" t="s">
        <v>138</v>
      </c>
      <c r="E249" s="36"/>
      <c r="F249" s="187" t="s">
        <v>1049</v>
      </c>
      <c r="G249" s="36"/>
      <c r="H249" s="36"/>
      <c r="I249" s="188"/>
      <c r="J249" s="36"/>
      <c r="K249" s="36"/>
      <c r="L249" s="39"/>
      <c r="M249" s="189"/>
      <c r="N249" s="19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138</v>
      </c>
      <c r="AU249" s="17" t="s">
        <v>98</v>
      </c>
    </row>
    <row r="250" spans="1:65" s="12" customFormat="1" ht="22.9" customHeight="1">
      <c r="B250" s="157"/>
      <c r="C250" s="158"/>
      <c r="D250" s="159" t="s">
        <v>72</v>
      </c>
      <c r="E250" s="171" t="s">
        <v>1050</v>
      </c>
      <c r="F250" s="171" t="s">
        <v>1051</v>
      </c>
      <c r="G250" s="158"/>
      <c r="H250" s="158"/>
      <c r="I250" s="161"/>
      <c r="J250" s="172">
        <f>BK250</f>
        <v>0</v>
      </c>
      <c r="K250" s="158"/>
      <c r="L250" s="163"/>
      <c r="M250" s="164"/>
      <c r="N250" s="165"/>
      <c r="O250" s="165"/>
      <c r="P250" s="166">
        <f>SUM(P251:P280)</f>
        <v>0</v>
      </c>
      <c r="Q250" s="165"/>
      <c r="R250" s="166">
        <f>SUM(R251:R280)</f>
        <v>0.29057180000000005</v>
      </c>
      <c r="S250" s="165"/>
      <c r="T250" s="167">
        <f>SUM(T251:T280)</f>
        <v>0</v>
      </c>
      <c r="AR250" s="168" t="s">
        <v>98</v>
      </c>
      <c r="AT250" s="169" t="s">
        <v>72</v>
      </c>
      <c r="AU250" s="169" t="s">
        <v>81</v>
      </c>
      <c r="AY250" s="168" t="s">
        <v>128</v>
      </c>
      <c r="BK250" s="170">
        <f>SUM(BK251:BK280)</f>
        <v>0</v>
      </c>
    </row>
    <row r="251" spans="1:65" s="2" customFormat="1" ht="16.5" customHeight="1">
      <c r="A251" s="34"/>
      <c r="B251" s="35"/>
      <c r="C251" s="173" t="s">
        <v>1052</v>
      </c>
      <c r="D251" s="173" t="s">
        <v>131</v>
      </c>
      <c r="E251" s="174" t="s">
        <v>1053</v>
      </c>
      <c r="F251" s="175" t="s">
        <v>1054</v>
      </c>
      <c r="G251" s="176" t="s">
        <v>798</v>
      </c>
      <c r="H251" s="177">
        <v>9.4</v>
      </c>
      <c r="I251" s="178"/>
      <c r="J251" s="179">
        <f>ROUND(I251*H251,2)</f>
        <v>0</v>
      </c>
      <c r="K251" s="175" t="s">
        <v>787</v>
      </c>
      <c r="L251" s="39"/>
      <c r="M251" s="180" t="s">
        <v>19</v>
      </c>
      <c r="N251" s="181" t="s">
        <v>45</v>
      </c>
      <c r="O251" s="64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136</v>
      </c>
      <c r="AT251" s="184" t="s">
        <v>131</v>
      </c>
      <c r="AU251" s="184" t="s">
        <v>98</v>
      </c>
      <c r="AY251" s="17" t="s">
        <v>128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98</v>
      </c>
      <c r="BK251" s="185">
        <f>ROUND(I251*H251,2)</f>
        <v>0</v>
      </c>
      <c r="BL251" s="17" t="s">
        <v>136</v>
      </c>
      <c r="BM251" s="184" t="s">
        <v>1055</v>
      </c>
    </row>
    <row r="252" spans="1:65" s="2" customFormat="1" ht="11.25">
      <c r="A252" s="34"/>
      <c r="B252" s="35"/>
      <c r="C252" s="36"/>
      <c r="D252" s="186" t="s">
        <v>138</v>
      </c>
      <c r="E252" s="36"/>
      <c r="F252" s="187" t="s">
        <v>1056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138</v>
      </c>
      <c r="AU252" s="17" t="s">
        <v>98</v>
      </c>
    </row>
    <row r="253" spans="1:65" s="13" customFormat="1" ht="11.25">
      <c r="B253" s="206"/>
      <c r="C253" s="207"/>
      <c r="D253" s="208" t="s">
        <v>394</v>
      </c>
      <c r="E253" s="218" t="s">
        <v>19</v>
      </c>
      <c r="F253" s="209" t="s">
        <v>757</v>
      </c>
      <c r="G253" s="207"/>
      <c r="H253" s="210">
        <v>9.4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394</v>
      </c>
      <c r="AU253" s="216" t="s">
        <v>98</v>
      </c>
      <c r="AV253" s="13" t="s">
        <v>98</v>
      </c>
      <c r="AW253" s="13" t="s">
        <v>34</v>
      </c>
      <c r="AX253" s="13" t="s">
        <v>81</v>
      </c>
      <c r="AY253" s="216" t="s">
        <v>128</v>
      </c>
    </row>
    <row r="254" spans="1:65" s="2" customFormat="1" ht="16.5" customHeight="1">
      <c r="A254" s="34"/>
      <c r="B254" s="35"/>
      <c r="C254" s="173" t="s">
        <v>1057</v>
      </c>
      <c r="D254" s="173" t="s">
        <v>131</v>
      </c>
      <c r="E254" s="174" t="s">
        <v>1058</v>
      </c>
      <c r="F254" s="175" t="s">
        <v>1059</v>
      </c>
      <c r="G254" s="176" t="s">
        <v>798</v>
      </c>
      <c r="H254" s="177">
        <v>9.4</v>
      </c>
      <c r="I254" s="178"/>
      <c r="J254" s="179">
        <f>ROUND(I254*H254,2)</f>
        <v>0</v>
      </c>
      <c r="K254" s="175" t="s">
        <v>787</v>
      </c>
      <c r="L254" s="39"/>
      <c r="M254" s="180" t="s">
        <v>19</v>
      </c>
      <c r="N254" s="181" t="s">
        <v>45</v>
      </c>
      <c r="O254" s="64"/>
      <c r="P254" s="182">
        <f>O254*H254</f>
        <v>0</v>
      </c>
      <c r="Q254" s="182">
        <v>2.9999999999999997E-4</v>
      </c>
      <c r="R254" s="182">
        <f>Q254*H254</f>
        <v>2.82E-3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136</v>
      </c>
      <c r="AT254" s="184" t="s">
        <v>131</v>
      </c>
      <c r="AU254" s="184" t="s">
        <v>98</v>
      </c>
      <c r="AY254" s="17" t="s">
        <v>128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98</v>
      </c>
      <c r="BK254" s="185">
        <f>ROUND(I254*H254,2)</f>
        <v>0</v>
      </c>
      <c r="BL254" s="17" t="s">
        <v>136</v>
      </c>
      <c r="BM254" s="184" t="s">
        <v>1060</v>
      </c>
    </row>
    <row r="255" spans="1:65" s="2" customFormat="1" ht="11.25">
      <c r="A255" s="34"/>
      <c r="B255" s="35"/>
      <c r="C255" s="36"/>
      <c r="D255" s="186" t="s">
        <v>138</v>
      </c>
      <c r="E255" s="36"/>
      <c r="F255" s="187" t="s">
        <v>1061</v>
      </c>
      <c r="G255" s="36"/>
      <c r="H255" s="36"/>
      <c r="I255" s="188"/>
      <c r="J255" s="36"/>
      <c r="K255" s="36"/>
      <c r="L255" s="39"/>
      <c r="M255" s="189"/>
      <c r="N255" s="190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138</v>
      </c>
      <c r="AU255" s="17" t="s">
        <v>98</v>
      </c>
    </row>
    <row r="256" spans="1:65" s="13" customFormat="1" ht="11.25">
      <c r="B256" s="206"/>
      <c r="C256" s="207"/>
      <c r="D256" s="208" t="s">
        <v>394</v>
      </c>
      <c r="E256" s="218" t="s">
        <v>19</v>
      </c>
      <c r="F256" s="209" t="s">
        <v>757</v>
      </c>
      <c r="G256" s="207"/>
      <c r="H256" s="210">
        <v>9.4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394</v>
      </c>
      <c r="AU256" s="216" t="s">
        <v>98</v>
      </c>
      <c r="AV256" s="13" t="s">
        <v>98</v>
      </c>
      <c r="AW256" s="13" t="s">
        <v>34</v>
      </c>
      <c r="AX256" s="13" t="s">
        <v>81</v>
      </c>
      <c r="AY256" s="216" t="s">
        <v>128</v>
      </c>
    </row>
    <row r="257" spans="1:65" s="2" customFormat="1" ht="21.75" customHeight="1">
      <c r="A257" s="34"/>
      <c r="B257" s="35"/>
      <c r="C257" s="173" t="s">
        <v>1062</v>
      </c>
      <c r="D257" s="173" t="s">
        <v>131</v>
      </c>
      <c r="E257" s="174" t="s">
        <v>1063</v>
      </c>
      <c r="F257" s="175" t="s">
        <v>1064</v>
      </c>
      <c r="G257" s="176" t="s">
        <v>163</v>
      </c>
      <c r="H257" s="177">
        <v>7.58</v>
      </c>
      <c r="I257" s="178"/>
      <c r="J257" s="179">
        <f>ROUND(I257*H257,2)</f>
        <v>0</v>
      </c>
      <c r="K257" s="175" t="s">
        <v>787</v>
      </c>
      <c r="L257" s="39"/>
      <c r="M257" s="180" t="s">
        <v>19</v>
      </c>
      <c r="N257" s="181" t="s">
        <v>45</v>
      </c>
      <c r="O257" s="64"/>
      <c r="P257" s="182">
        <f>O257*H257</f>
        <v>0</v>
      </c>
      <c r="Q257" s="182">
        <v>2.9999999999999997E-4</v>
      </c>
      <c r="R257" s="182">
        <f>Q257*H257</f>
        <v>2.274E-3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136</v>
      </c>
      <c r="AT257" s="184" t="s">
        <v>131</v>
      </c>
      <c r="AU257" s="184" t="s">
        <v>98</v>
      </c>
      <c r="AY257" s="17" t="s">
        <v>128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98</v>
      </c>
      <c r="BK257" s="185">
        <f>ROUND(I257*H257,2)</f>
        <v>0</v>
      </c>
      <c r="BL257" s="17" t="s">
        <v>136</v>
      </c>
      <c r="BM257" s="184" t="s">
        <v>1065</v>
      </c>
    </row>
    <row r="258" spans="1:65" s="2" customFormat="1" ht="11.25">
      <c r="A258" s="34"/>
      <c r="B258" s="35"/>
      <c r="C258" s="36"/>
      <c r="D258" s="186" t="s">
        <v>138</v>
      </c>
      <c r="E258" s="36"/>
      <c r="F258" s="187" t="s">
        <v>1066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138</v>
      </c>
      <c r="AU258" s="17" t="s">
        <v>98</v>
      </c>
    </row>
    <row r="259" spans="1:65" s="13" customFormat="1" ht="11.25">
      <c r="B259" s="206"/>
      <c r="C259" s="207"/>
      <c r="D259" s="208" t="s">
        <v>394</v>
      </c>
      <c r="E259" s="218" t="s">
        <v>19</v>
      </c>
      <c r="F259" s="209" t="s">
        <v>1067</v>
      </c>
      <c r="G259" s="207"/>
      <c r="H259" s="210">
        <v>7.58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394</v>
      </c>
      <c r="AU259" s="216" t="s">
        <v>98</v>
      </c>
      <c r="AV259" s="13" t="s">
        <v>98</v>
      </c>
      <c r="AW259" s="13" t="s">
        <v>34</v>
      </c>
      <c r="AX259" s="13" t="s">
        <v>81</v>
      </c>
      <c r="AY259" s="216" t="s">
        <v>128</v>
      </c>
    </row>
    <row r="260" spans="1:65" s="2" customFormat="1" ht="16.5" customHeight="1">
      <c r="A260" s="34"/>
      <c r="B260" s="35"/>
      <c r="C260" s="191" t="s">
        <v>1068</v>
      </c>
      <c r="D260" s="191" t="s">
        <v>140</v>
      </c>
      <c r="E260" s="192" t="s">
        <v>1069</v>
      </c>
      <c r="F260" s="193" t="s">
        <v>1070</v>
      </c>
      <c r="G260" s="194" t="s">
        <v>798</v>
      </c>
      <c r="H260" s="195">
        <v>0.83399999999999996</v>
      </c>
      <c r="I260" s="196"/>
      <c r="J260" s="197">
        <f>ROUND(I260*H260,2)</f>
        <v>0</v>
      </c>
      <c r="K260" s="193" t="s">
        <v>937</v>
      </c>
      <c r="L260" s="198"/>
      <c r="M260" s="199" t="s">
        <v>19</v>
      </c>
      <c r="N260" s="200" t="s">
        <v>45</v>
      </c>
      <c r="O260" s="64"/>
      <c r="P260" s="182">
        <f>O260*H260</f>
        <v>0</v>
      </c>
      <c r="Q260" s="182">
        <v>1.77E-2</v>
      </c>
      <c r="R260" s="182">
        <f>Q260*H260</f>
        <v>1.47618E-2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144</v>
      </c>
      <c r="AT260" s="184" t="s">
        <v>140</v>
      </c>
      <c r="AU260" s="184" t="s">
        <v>98</v>
      </c>
      <c r="AY260" s="17" t="s">
        <v>128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98</v>
      </c>
      <c r="BK260" s="185">
        <f>ROUND(I260*H260,2)</f>
        <v>0</v>
      </c>
      <c r="BL260" s="17" t="s">
        <v>136</v>
      </c>
      <c r="BM260" s="184" t="s">
        <v>1071</v>
      </c>
    </row>
    <row r="261" spans="1:65" s="13" customFormat="1" ht="11.25">
      <c r="B261" s="206"/>
      <c r="C261" s="207"/>
      <c r="D261" s="208" t="s">
        <v>394</v>
      </c>
      <c r="E261" s="218" t="s">
        <v>19</v>
      </c>
      <c r="F261" s="209" t="s">
        <v>1072</v>
      </c>
      <c r="G261" s="207"/>
      <c r="H261" s="210">
        <v>0.75800000000000001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394</v>
      </c>
      <c r="AU261" s="216" t="s">
        <v>98</v>
      </c>
      <c r="AV261" s="13" t="s">
        <v>98</v>
      </c>
      <c r="AW261" s="13" t="s">
        <v>34</v>
      </c>
      <c r="AX261" s="13" t="s">
        <v>81</v>
      </c>
      <c r="AY261" s="216" t="s">
        <v>128</v>
      </c>
    </row>
    <row r="262" spans="1:65" s="13" customFormat="1" ht="11.25">
      <c r="B262" s="206"/>
      <c r="C262" s="207"/>
      <c r="D262" s="208" t="s">
        <v>394</v>
      </c>
      <c r="E262" s="207"/>
      <c r="F262" s="209" t="s">
        <v>1073</v>
      </c>
      <c r="G262" s="207"/>
      <c r="H262" s="210">
        <v>0.83399999999999996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394</v>
      </c>
      <c r="AU262" s="216" t="s">
        <v>98</v>
      </c>
      <c r="AV262" s="13" t="s">
        <v>98</v>
      </c>
      <c r="AW262" s="13" t="s">
        <v>4</v>
      </c>
      <c r="AX262" s="13" t="s">
        <v>81</v>
      </c>
      <c r="AY262" s="216" t="s">
        <v>128</v>
      </c>
    </row>
    <row r="263" spans="1:65" s="2" customFormat="1" ht="24.2" customHeight="1">
      <c r="A263" s="34"/>
      <c r="B263" s="35"/>
      <c r="C263" s="173" t="s">
        <v>1074</v>
      </c>
      <c r="D263" s="173" t="s">
        <v>131</v>
      </c>
      <c r="E263" s="174" t="s">
        <v>1075</v>
      </c>
      <c r="F263" s="175" t="s">
        <v>1076</v>
      </c>
      <c r="G263" s="176" t="s">
        <v>798</v>
      </c>
      <c r="H263" s="177">
        <v>9.4</v>
      </c>
      <c r="I263" s="178"/>
      <c r="J263" s="179">
        <f>ROUND(I263*H263,2)</f>
        <v>0</v>
      </c>
      <c r="K263" s="175" t="s">
        <v>787</v>
      </c>
      <c r="L263" s="39"/>
      <c r="M263" s="180" t="s">
        <v>19</v>
      </c>
      <c r="N263" s="181" t="s">
        <v>45</v>
      </c>
      <c r="O263" s="64"/>
      <c r="P263" s="182">
        <f>O263*H263</f>
        <v>0</v>
      </c>
      <c r="Q263" s="182">
        <v>7.5500000000000003E-3</v>
      </c>
      <c r="R263" s="182">
        <f>Q263*H263</f>
        <v>7.0970000000000005E-2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136</v>
      </c>
      <c r="AT263" s="184" t="s">
        <v>131</v>
      </c>
      <c r="AU263" s="184" t="s">
        <v>98</v>
      </c>
      <c r="AY263" s="17" t="s">
        <v>128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98</v>
      </c>
      <c r="BK263" s="185">
        <f>ROUND(I263*H263,2)</f>
        <v>0</v>
      </c>
      <c r="BL263" s="17" t="s">
        <v>136</v>
      </c>
      <c r="BM263" s="184" t="s">
        <v>1077</v>
      </c>
    </row>
    <row r="264" spans="1:65" s="2" customFormat="1" ht="11.25">
      <c r="A264" s="34"/>
      <c r="B264" s="35"/>
      <c r="C264" s="36"/>
      <c r="D264" s="186" t="s">
        <v>138</v>
      </c>
      <c r="E264" s="36"/>
      <c r="F264" s="187" t="s">
        <v>1078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138</v>
      </c>
      <c r="AU264" s="17" t="s">
        <v>98</v>
      </c>
    </row>
    <row r="265" spans="1:65" s="13" customFormat="1" ht="11.25">
      <c r="B265" s="206"/>
      <c r="C265" s="207"/>
      <c r="D265" s="208" t="s">
        <v>394</v>
      </c>
      <c r="E265" s="218" t="s">
        <v>19</v>
      </c>
      <c r="F265" s="209" t="s">
        <v>757</v>
      </c>
      <c r="G265" s="207"/>
      <c r="H265" s="210">
        <v>9.4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394</v>
      </c>
      <c r="AU265" s="216" t="s">
        <v>98</v>
      </c>
      <c r="AV265" s="13" t="s">
        <v>98</v>
      </c>
      <c r="AW265" s="13" t="s">
        <v>34</v>
      </c>
      <c r="AX265" s="13" t="s">
        <v>81</v>
      </c>
      <c r="AY265" s="216" t="s">
        <v>128</v>
      </c>
    </row>
    <row r="266" spans="1:65" s="2" customFormat="1" ht="16.5" customHeight="1">
      <c r="A266" s="34"/>
      <c r="B266" s="35"/>
      <c r="C266" s="191" t="s">
        <v>1079</v>
      </c>
      <c r="D266" s="191" t="s">
        <v>140</v>
      </c>
      <c r="E266" s="192" t="s">
        <v>1069</v>
      </c>
      <c r="F266" s="193" t="s">
        <v>1070</v>
      </c>
      <c r="G266" s="194" t="s">
        <v>798</v>
      </c>
      <c r="H266" s="195">
        <v>10.34</v>
      </c>
      <c r="I266" s="196"/>
      <c r="J266" s="197">
        <f>ROUND(I266*H266,2)</f>
        <v>0</v>
      </c>
      <c r="K266" s="193" t="s">
        <v>937</v>
      </c>
      <c r="L266" s="198"/>
      <c r="M266" s="199" t="s">
        <v>19</v>
      </c>
      <c r="N266" s="200" t="s">
        <v>45</v>
      </c>
      <c r="O266" s="64"/>
      <c r="P266" s="182">
        <f>O266*H266</f>
        <v>0</v>
      </c>
      <c r="Q266" s="182">
        <v>1.77E-2</v>
      </c>
      <c r="R266" s="182">
        <f>Q266*H266</f>
        <v>0.18301800000000001</v>
      </c>
      <c r="S266" s="182">
        <v>0</v>
      </c>
      <c r="T266" s="18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144</v>
      </c>
      <c r="AT266" s="184" t="s">
        <v>140</v>
      </c>
      <c r="AU266" s="184" t="s">
        <v>98</v>
      </c>
      <c r="AY266" s="17" t="s">
        <v>128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7" t="s">
        <v>98</v>
      </c>
      <c r="BK266" s="185">
        <f>ROUND(I266*H266,2)</f>
        <v>0</v>
      </c>
      <c r="BL266" s="17" t="s">
        <v>136</v>
      </c>
      <c r="BM266" s="184" t="s">
        <v>1080</v>
      </c>
    </row>
    <row r="267" spans="1:65" s="13" customFormat="1" ht="11.25">
      <c r="B267" s="206"/>
      <c r="C267" s="207"/>
      <c r="D267" s="208" t="s">
        <v>394</v>
      </c>
      <c r="E267" s="207"/>
      <c r="F267" s="209" t="s">
        <v>1081</v>
      </c>
      <c r="G267" s="207"/>
      <c r="H267" s="210">
        <v>10.34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394</v>
      </c>
      <c r="AU267" s="216" t="s">
        <v>98</v>
      </c>
      <c r="AV267" s="13" t="s">
        <v>98</v>
      </c>
      <c r="AW267" s="13" t="s">
        <v>4</v>
      </c>
      <c r="AX267" s="13" t="s">
        <v>81</v>
      </c>
      <c r="AY267" s="216" t="s">
        <v>128</v>
      </c>
    </row>
    <row r="268" spans="1:65" s="2" customFormat="1" ht="24.2" customHeight="1">
      <c r="A268" s="34"/>
      <c r="B268" s="35"/>
      <c r="C268" s="173" t="s">
        <v>1082</v>
      </c>
      <c r="D268" s="173" t="s">
        <v>131</v>
      </c>
      <c r="E268" s="174" t="s">
        <v>1083</v>
      </c>
      <c r="F268" s="175" t="s">
        <v>1084</v>
      </c>
      <c r="G268" s="176" t="s">
        <v>798</v>
      </c>
      <c r="H268" s="177">
        <v>9.4</v>
      </c>
      <c r="I268" s="178"/>
      <c r="J268" s="179">
        <f>ROUND(I268*H268,2)</f>
        <v>0</v>
      </c>
      <c r="K268" s="175" t="s">
        <v>787</v>
      </c>
      <c r="L268" s="39"/>
      <c r="M268" s="180" t="s">
        <v>19</v>
      </c>
      <c r="N268" s="181" t="s">
        <v>45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136</v>
      </c>
      <c r="AT268" s="184" t="s">
        <v>131</v>
      </c>
      <c r="AU268" s="184" t="s">
        <v>98</v>
      </c>
      <c r="AY268" s="17" t="s">
        <v>128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98</v>
      </c>
      <c r="BK268" s="185">
        <f>ROUND(I268*H268,2)</f>
        <v>0</v>
      </c>
      <c r="BL268" s="17" t="s">
        <v>136</v>
      </c>
      <c r="BM268" s="184" t="s">
        <v>1085</v>
      </c>
    </row>
    <row r="269" spans="1:65" s="2" customFormat="1" ht="11.25">
      <c r="A269" s="34"/>
      <c r="B269" s="35"/>
      <c r="C269" s="36"/>
      <c r="D269" s="186" t="s">
        <v>138</v>
      </c>
      <c r="E269" s="36"/>
      <c r="F269" s="187" t="s">
        <v>1086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138</v>
      </c>
      <c r="AU269" s="17" t="s">
        <v>98</v>
      </c>
    </row>
    <row r="270" spans="1:65" s="2" customFormat="1" ht="16.5" customHeight="1">
      <c r="A270" s="34"/>
      <c r="B270" s="35"/>
      <c r="C270" s="173" t="s">
        <v>1087</v>
      </c>
      <c r="D270" s="173" t="s">
        <v>131</v>
      </c>
      <c r="E270" s="174" t="s">
        <v>1088</v>
      </c>
      <c r="F270" s="175" t="s">
        <v>1089</v>
      </c>
      <c r="G270" s="176" t="s">
        <v>798</v>
      </c>
      <c r="H270" s="177">
        <v>6.4</v>
      </c>
      <c r="I270" s="178"/>
      <c r="J270" s="179">
        <f>ROUND(I270*H270,2)</f>
        <v>0</v>
      </c>
      <c r="K270" s="175" t="s">
        <v>787</v>
      </c>
      <c r="L270" s="39"/>
      <c r="M270" s="180" t="s">
        <v>19</v>
      </c>
      <c r="N270" s="181" t="s">
        <v>45</v>
      </c>
      <c r="O270" s="64"/>
      <c r="P270" s="182">
        <f>O270*H270</f>
        <v>0</v>
      </c>
      <c r="Q270" s="182">
        <v>1.5E-3</v>
      </c>
      <c r="R270" s="182">
        <f>Q270*H270</f>
        <v>9.6000000000000009E-3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136</v>
      </c>
      <c r="AT270" s="184" t="s">
        <v>131</v>
      </c>
      <c r="AU270" s="184" t="s">
        <v>98</v>
      </c>
      <c r="AY270" s="17" t="s">
        <v>128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98</v>
      </c>
      <c r="BK270" s="185">
        <f>ROUND(I270*H270,2)</f>
        <v>0</v>
      </c>
      <c r="BL270" s="17" t="s">
        <v>136</v>
      </c>
      <c r="BM270" s="184" t="s">
        <v>1090</v>
      </c>
    </row>
    <row r="271" spans="1:65" s="2" customFormat="1" ht="11.25">
      <c r="A271" s="34"/>
      <c r="B271" s="35"/>
      <c r="C271" s="36"/>
      <c r="D271" s="186" t="s">
        <v>138</v>
      </c>
      <c r="E271" s="36"/>
      <c r="F271" s="187" t="s">
        <v>1091</v>
      </c>
      <c r="G271" s="36"/>
      <c r="H271" s="36"/>
      <c r="I271" s="188"/>
      <c r="J271" s="36"/>
      <c r="K271" s="36"/>
      <c r="L271" s="39"/>
      <c r="M271" s="189"/>
      <c r="N271" s="190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138</v>
      </c>
      <c r="AU271" s="17" t="s">
        <v>98</v>
      </c>
    </row>
    <row r="272" spans="1:65" s="2" customFormat="1" ht="16.5" customHeight="1">
      <c r="A272" s="34"/>
      <c r="B272" s="35"/>
      <c r="C272" s="173" t="s">
        <v>1092</v>
      </c>
      <c r="D272" s="173" t="s">
        <v>131</v>
      </c>
      <c r="E272" s="174" t="s">
        <v>1093</v>
      </c>
      <c r="F272" s="175" t="s">
        <v>1094</v>
      </c>
      <c r="G272" s="176" t="s">
        <v>192</v>
      </c>
      <c r="H272" s="177">
        <v>12</v>
      </c>
      <c r="I272" s="178"/>
      <c r="J272" s="179">
        <f>ROUND(I272*H272,2)</f>
        <v>0</v>
      </c>
      <c r="K272" s="175" t="s">
        <v>787</v>
      </c>
      <c r="L272" s="39"/>
      <c r="M272" s="180" t="s">
        <v>19</v>
      </c>
      <c r="N272" s="181" t="s">
        <v>45</v>
      </c>
      <c r="O272" s="64"/>
      <c r="P272" s="182">
        <f>O272*H272</f>
        <v>0</v>
      </c>
      <c r="Q272" s="182">
        <v>2.1000000000000001E-4</v>
      </c>
      <c r="R272" s="182">
        <f>Q272*H272</f>
        <v>2.5200000000000001E-3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136</v>
      </c>
      <c r="AT272" s="184" t="s">
        <v>131</v>
      </c>
      <c r="AU272" s="184" t="s">
        <v>98</v>
      </c>
      <c r="AY272" s="17" t="s">
        <v>128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98</v>
      </c>
      <c r="BK272" s="185">
        <f>ROUND(I272*H272,2)</f>
        <v>0</v>
      </c>
      <c r="BL272" s="17" t="s">
        <v>136</v>
      </c>
      <c r="BM272" s="184" t="s">
        <v>1095</v>
      </c>
    </row>
    <row r="273" spans="1:65" s="2" customFormat="1" ht="11.25">
      <c r="A273" s="34"/>
      <c r="B273" s="35"/>
      <c r="C273" s="36"/>
      <c r="D273" s="186" t="s">
        <v>138</v>
      </c>
      <c r="E273" s="36"/>
      <c r="F273" s="187" t="s">
        <v>1096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138</v>
      </c>
      <c r="AU273" s="17" t="s">
        <v>98</v>
      </c>
    </row>
    <row r="274" spans="1:65" s="2" customFormat="1" ht="16.5" customHeight="1">
      <c r="A274" s="34"/>
      <c r="B274" s="35"/>
      <c r="C274" s="173" t="s">
        <v>1097</v>
      </c>
      <c r="D274" s="173" t="s">
        <v>131</v>
      </c>
      <c r="E274" s="174" t="s">
        <v>1098</v>
      </c>
      <c r="F274" s="175" t="s">
        <v>1099</v>
      </c>
      <c r="G274" s="176" t="s">
        <v>163</v>
      </c>
      <c r="H274" s="177">
        <v>14.4</v>
      </c>
      <c r="I274" s="178"/>
      <c r="J274" s="179">
        <f>ROUND(I274*H274,2)</f>
        <v>0</v>
      </c>
      <c r="K274" s="175" t="s">
        <v>787</v>
      </c>
      <c r="L274" s="39"/>
      <c r="M274" s="180" t="s">
        <v>19</v>
      </c>
      <c r="N274" s="181" t="s">
        <v>45</v>
      </c>
      <c r="O274" s="64"/>
      <c r="P274" s="182">
        <f>O274*H274</f>
        <v>0</v>
      </c>
      <c r="Q274" s="182">
        <v>3.2000000000000003E-4</v>
      </c>
      <c r="R274" s="182">
        <f>Q274*H274</f>
        <v>4.6080000000000001E-3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136</v>
      </c>
      <c r="AT274" s="184" t="s">
        <v>131</v>
      </c>
      <c r="AU274" s="184" t="s">
        <v>98</v>
      </c>
      <c r="AY274" s="17" t="s">
        <v>128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98</v>
      </c>
      <c r="BK274" s="185">
        <f>ROUND(I274*H274,2)</f>
        <v>0</v>
      </c>
      <c r="BL274" s="17" t="s">
        <v>136</v>
      </c>
      <c r="BM274" s="184" t="s">
        <v>1100</v>
      </c>
    </row>
    <row r="275" spans="1:65" s="2" customFormat="1" ht="11.25">
      <c r="A275" s="34"/>
      <c r="B275" s="35"/>
      <c r="C275" s="36"/>
      <c r="D275" s="186" t="s">
        <v>138</v>
      </c>
      <c r="E275" s="36"/>
      <c r="F275" s="187" t="s">
        <v>1101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138</v>
      </c>
      <c r="AU275" s="17" t="s">
        <v>98</v>
      </c>
    </row>
    <row r="276" spans="1:65" s="13" customFormat="1" ht="11.25">
      <c r="B276" s="206"/>
      <c r="C276" s="207"/>
      <c r="D276" s="208" t="s">
        <v>394</v>
      </c>
      <c r="E276" s="218" t="s">
        <v>19</v>
      </c>
      <c r="F276" s="209" t="s">
        <v>1102</v>
      </c>
      <c r="G276" s="207"/>
      <c r="H276" s="210">
        <v>10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394</v>
      </c>
      <c r="AU276" s="216" t="s">
        <v>98</v>
      </c>
      <c r="AV276" s="13" t="s">
        <v>98</v>
      </c>
      <c r="AW276" s="13" t="s">
        <v>34</v>
      </c>
      <c r="AX276" s="13" t="s">
        <v>73</v>
      </c>
      <c r="AY276" s="216" t="s">
        <v>128</v>
      </c>
    </row>
    <row r="277" spans="1:65" s="13" customFormat="1" ht="11.25">
      <c r="B277" s="206"/>
      <c r="C277" s="207"/>
      <c r="D277" s="208" t="s">
        <v>394</v>
      </c>
      <c r="E277" s="218" t="s">
        <v>19</v>
      </c>
      <c r="F277" s="209" t="s">
        <v>1103</v>
      </c>
      <c r="G277" s="207"/>
      <c r="H277" s="210">
        <v>4.4000000000000004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394</v>
      </c>
      <c r="AU277" s="216" t="s">
        <v>98</v>
      </c>
      <c r="AV277" s="13" t="s">
        <v>98</v>
      </c>
      <c r="AW277" s="13" t="s">
        <v>34</v>
      </c>
      <c r="AX277" s="13" t="s">
        <v>73</v>
      </c>
      <c r="AY277" s="216" t="s">
        <v>128</v>
      </c>
    </row>
    <row r="278" spans="1:65" s="14" customFormat="1" ht="11.25">
      <c r="B278" s="219"/>
      <c r="C278" s="220"/>
      <c r="D278" s="208" t="s">
        <v>394</v>
      </c>
      <c r="E278" s="221" t="s">
        <v>19</v>
      </c>
      <c r="F278" s="222" t="s">
        <v>827</v>
      </c>
      <c r="G278" s="220"/>
      <c r="H278" s="223">
        <v>14.4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394</v>
      </c>
      <c r="AU278" s="229" t="s">
        <v>98</v>
      </c>
      <c r="AV278" s="14" t="s">
        <v>150</v>
      </c>
      <c r="AW278" s="14" t="s">
        <v>34</v>
      </c>
      <c r="AX278" s="14" t="s">
        <v>81</v>
      </c>
      <c r="AY278" s="229" t="s">
        <v>128</v>
      </c>
    </row>
    <row r="279" spans="1:65" s="2" customFormat="1" ht="24.2" customHeight="1">
      <c r="A279" s="34"/>
      <c r="B279" s="35"/>
      <c r="C279" s="173" t="s">
        <v>1104</v>
      </c>
      <c r="D279" s="173" t="s">
        <v>131</v>
      </c>
      <c r="E279" s="174" t="s">
        <v>1105</v>
      </c>
      <c r="F279" s="175" t="s">
        <v>1106</v>
      </c>
      <c r="G279" s="176" t="s">
        <v>169</v>
      </c>
      <c r="H279" s="201"/>
      <c r="I279" s="178"/>
      <c r="J279" s="179">
        <f>ROUND(I279*H279,2)</f>
        <v>0</v>
      </c>
      <c r="K279" s="175" t="s">
        <v>787</v>
      </c>
      <c r="L279" s="39"/>
      <c r="M279" s="180" t="s">
        <v>19</v>
      </c>
      <c r="N279" s="181" t="s">
        <v>45</v>
      </c>
      <c r="O279" s="64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4" t="s">
        <v>136</v>
      </c>
      <c r="AT279" s="184" t="s">
        <v>131</v>
      </c>
      <c r="AU279" s="184" t="s">
        <v>98</v>
      </c>
      <c r="AY279" s="17" t="s">
        <v>128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7" t="s">
        <v>98</v>
      </c>
      <c r="BK279" s="185">
        <f>ROUND(I279*H279,2)</f>
        <v>0</v>
      </c>
      <c r="BL279" s="17" t="s">
        <v>136</v>
      </c>
      <c r="BM279" s="184" t="s">
        <v>1107</v>
      </c>
    </row>
    <row r="280" spans="1:65" s="2" customFormat="1" ht="11.25">
      <c r="A280" s="34"/>
      <c r="B280" s="35"/>
      <c r="C280" s="36"/>
      <c r="D280" s="186" t="s">
        <v>138</v>
      </c>
      <c r="E280" s="36"/>
      <c r="F280" s="187" t="s">
        <v>1108</v>
      </c>
      <c r="G280" s="36"/>
      <c r="H280" s="36"/>
      <c r="I280" s="188"/>
      <c r="J280" s="36"/>
      <c r="K280" s="36"/>
      <c r="L280" s="39"/>
      <c r="M280" s="189"/>
      <c r="N280" s="190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138</v>
      </c>
      <c r="AU280" s="17" t="s">
        <v>98</v>
      </c>
    </row>
    <row r="281" spans="1:65" s="12" customFormat="1" ht="22.9" customHeight="1">
      <c r="B281" s="157"/>
      <c r="C281" s="158"/>
      <c r="D281" s="159" t="s">
        <v>72</v>
      </c>
      <c r="E281" s="171" t="s">
        <v>1109</v>
      </c>
      <c r="F281" s="171" t="s">
        <v>1110</v>
      </c>
      <c r="G281" s="158"/>
      <c r="H281" s="158"/>
      <c r="I281" s="161"/>
      <c r="J281" s="172">
        <f>BK281</f>
        <v>0</v>
      </c>
      <c r="K281" s="158"/>
      <c r="L281" s="163"/>
      <c r="M281" s="164"/>
      <c r="N281" s="165"/>
      <c r="O281" s="165"/>
      <c r="P281" s="166">
        <f>SUM(P282:P297)</f>
        <v>0</v>
      </c>
      <c r="Q281" s="165"/>
      <c r="R281" s="166">
        <f>SUM(R282:R297)</f>
        <v>1.04946725</v>
      </c>
      <c r="S281" s="165"/>
      <c r="T281" s="167">
        <f>SUM(T282:T297)</f>
        <v>0</v>
      </c>
      <c r="AR281" s="168" t="s">
        <v>98</v>
      </c>
      <c r="AT281" s="169" t="s">
        <v>72</v>
      </c>
      <c r="AU281" s="169" t="s">
        <v>81</v>
      </c>
      <c r="AY281" s="168" t="s">
        <v>128</v>
      </c>
      <c r="BK281" s="170">
        <f>SUM(BK282:BK297)</f>
        <v>0</v>
      </c>
    </row>
    <row r="282" spans="1:65" s="2" customFormat="1" ht="24.2" customHeight="1">
      <c r="A282" s="34"/>
      <c r="B282" s="35"/>
      <c r="C282" s="173" t="s">
        <v>1111</v>
      </c>
      <c r="D282" s="173" t="s">
        <v>131</v>
      </c>
      <c r="E282" s="174" t="s">
        <v>1112</v>
      </c>
      <c r="F282" s="175" t="s">
        <v>1113</v>
      </c>
      <c r="G282" s="176" t="s">
        <v>163</v>
      </c>
      <c r="H282" s="177">
        <v>47.2</v>
      </c>
      <c r="I282" s="178"/>
      <c r="J282" s="179">
        <f>ROUND(I282*H282,2)</f>
        <v>0</v>
      </c>
      <c r="K282" s="175" t="s">
        <v>787</v>
      </c>
      <c r="L282" s="39"/>
      <c r="M282" s="180" t="s">
        <v>19</v>
      </c>
      <c r="N282" s="181" t="s">
        <v>45</v>
      </c>
      <c r="O282" s="64"/>
      <c r="P282" s="182">
        <f>O282*H282</f>
        <v>0</v>
      </c>
      <c r="Q282" s="182">
        <v>5.0000000000000002E-5</v>
      </c>
      <c r="R282" s="182">
        <f>Q282*H282</f>
        <v>2.3600000000000001E-3</v>
      </c>
      <c r="S282" s="182">
        <v>0</v>
      </c>
      <c r="T282" s="18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4" t="s">
        <v>136</v>
      </c>
      <c r="AT282" s="184" t="s">
        <v>131</v>
      </c>
      <c r="AU282" s="184" t="s">
        <v>98</v>
      </c>
      <c r="AY282" s="17" t="s">
        <v>128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7" t="s">
        <v>98</v>
      </c>
      <c r="BK282" s="185">
        <f>ROUND(I282*H282,2)</f>
        <v>0</v>
      </c>
      <c r="BL282" s="17" t="s">
        <v>136</v>
      </c>
      <c r="BM282" s="184" t="s">
        <v>1114</v>
      </c>
    </row>
    <row r="283" spans="1:65" s="2" customFormat="1" ht="11.25">
      <c r="A283" s="34"/>
      <c r="B283" s="35"/>
      <c r="C283" s="36"/>
      <c r="D283" s="186" t="s">
        <v>138</v>
      </c>
      <c r="E283" s="36"/>
      <c r="F283" s="187" t="s">
        <v>1115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138</v>
      </c>
      <c r="AU283" s="17" t="s">
        <v>98</v>
      </c>
    </row>
    <row r="284" spans="1:65" s="13" customFormat="1" ht="11.25">
      <c r="B284" s="206"/>
      <c r="C284" s="207"/>
      <c r="D284" s="208" t="s">
        <v>394</v>
      </c>
      <c r="E284" s="218" t="s">
        <v>19</v>
      </c>
      <c r="F284" s="209" t="s">
        <v>1116</v>
      </c>
      <c r="G284" s="207"/>
      <c r="H284" s="210">
        <v>47.2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394</v>
      </c>
      <c r="AU284" s="216" t="s">
        <v>98</v>
      </c>
      <c r="AV284" s="13" t="s">
        <v>98</v>
      </c>
      <c r="AW284" s="13" t="s">
        <v>34</v>
      </c>
      <c r="AX284" s="13" t="s">
        <v>81</v>
      </c>
      <c r="AY284" s="216" t="s">
        <v>128</v>
      </c>
    </row>
    <row r="285" spans="1:65" s="2" customFormat="1" ht="16.5" customHeight="1">
      <c r="A285" s="34"/>
      <c r="B285" s="35"/>
      <c r="C285" s="191" t="s">
        <v>1117</v>
      </c>
      <c r="D285" s="191" t="s">
        <v>140</v>
      </c>
      <c r="E285" s="192" t="s">
        <v>1118</v>
      </c>
      <c r="F285" s="193" t="s">
        <v>1119</v>
      </c>
      <c r="G285" s="194" t="s">
        <v>163</v>
      </c>
      <c r="H285" s="195">
        <v>49.56</v>
      </c>
      <c r="I285" s="196"/>
      <c r="J285" s="197">
        <f>ROUND(I285*H285,2)</f>
        <v>0</v>
      </c>
      <c r="K285" s="193" t="s">
        <v>19</v>
      </c>
      <c r="L285" s="198"/>
      <c r="M285" s="199" t="s">
        <v>19</v>
      </c>
      <c r="N285" s="200" t="s">
        <v>45</v>
      </c>
      <c r="O285" s="64"/>
      <c r="P285" s="182">
        <f>O285*H285</f>
        <v>0</v>
      </c>
      <c r="Q285" s="182">
        <v>2.0000000000000001E-4</v>
      </c>
      <c r="R285" s="182">
        <f>Q285*H285</f>
        <v>9.9120000000000007E-3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144</v>
      </c>
      <c r="AT285" s="184" t="s">
        <v>140</v>
      </c>
      <c r="AU285" s="184" t="s">
        <v>98</v>
      </c>
      <c r="AY285" s="17" t="s">
        <v>128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98</v>
      </c>
      <c r="BK285" s="185">
        <f>ROUND(I285*H285,2)</f>
        <v>0</v>
      </c>
      <c r="BL285" s="17" t="s">
        <v>136</v>
      </c>
      <c r="BM285" s="184" t="s">
        <v>1120</v>
      </c>
    </row>
    <row r="286" spans="1:65" s="13" customFormat="1" ht="11.25">
      <c r="B286" s="206"/>
      <c r="C286" s="207"/>
      <c r="D286" s="208" t="s">
        <v>394</v>
      </c>
      <c r="E286" s="207"/>
      <c r="F286" s="209" t="s">
        <v>1121</v>
      </c>
      <c r="G286" s="207"/>
      <c r="H286" s="210">
        <v>49.56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394</v>
      </c>
      <c r="AU286" s="216" t="s">
        <v>98</v>
      </c>
      <c r="AV286" s="13" t="s">
        <v>98</v>
      </c>
      <c r="AW286" s="13" t="s">
        <v>4</v>
      </c>
      <c r="AX286" s="13" t="s">
        <v>81</v>
      </c>
      <c r="AY286" s="216" t="s">
        <v>128</v>
      </c>
    </row>
    <row r="287" spans="1:65" s="2" customFormat="1" ht="24.2" customHeight="1">
      <c r="A287" s="34"/>
      <c r="B287" s="35"/>
      <c r="C287" s="173" t="s">
        <v>1122</v>
      </c>
      <c r="D287" s="173" t="s">
        <v>131</v>
      </c>
      <c r="E287" s="174" t="s">
        <v>1123</v>
      </c>
      <c r="F287" s="175" t="s">
        <v>1124</v>
      </c>
      <c r="G287" s="176" t="s">
        <v>798</v>
      </c>
      <c r="H287" s="177">
        <v>50.7</v>
      </c>
      <c r="I287" s="178"/>
      <c r="J287" s="179">
        <f>ROUND(I287*H287,2)</f>
        <v>0</v>
      </c>
      <c r="K287" s="175" t="s">
        <v>787</v>
      </c>
      <c r="L287" s="39"/>
      <c r="M287" s="180" t="s">
        <v>19</v>
      </c>
      <c r="N287" s="181" t="s">
        <v>45</v>
      </c>
      <c r="O287" s="64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4" t="s">
        <v>136</v>
      </c>
      <c r="AT287" s="184" t="s">
        <v>131</v>
      </c>
      <c r="AU287" s="184" t="s">
        <v>98</v>
      </c>
      <c r="AY287" s="17" t="s">
        <v>128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7" t="s">
        <v>98</v>
      </c>
      <c r="BK287" s="185">
        <f>ROUND(I287*H287,2)</f>
        <v>0</v>
      </c>
      <c r="BL287" s="17" t="s">
        <v>136</v>
      </c>
      <c r="BM287" s="184" t="s">
        <v>1125</v>
      </c>
    </row>
    <row r="288" spans="1:65" s="2" customFormat="1" ht="11.25">
      <c r="A288" s="34"/>
      <c r="B288" s="35"/>
      <c r="C288" s="36"/>
      <c r="D288" s="186" t="s">
        <v>138</v>
      </c>
      <c r="E288" s="36"/>
      <c r="F288" s="187" t="s">
        <v>1126</v>
      </c>
      <c r="G288" s="36"/>
      <c r="H288" s="36"/>
      <c r="I288" s="188"/>
      <c r="J288" s="36"/>
      <c r="K288" s="36"/>
      <c r="L288" s="39"/>
      <c r="M288" s="189"/>
      <c r="N288" s="190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138</v>
      </c>
      <c r="AU288" s="17" t="s">
        <v>98</v>
      </c>
    </row>
    <row r="289" spans="1:65" s="13" customFormat="1" ht="11.25">
      <c r="B289" s="206"/>
      <c r="C289" s="207"/>
      <c r="D289" s="208" t="s">
        <v>394</v>
      </c>
      <c r="E289" s="218" t="s">
        <v>19</v>
      </c>
      <c r="F289" s="209" t="s">
        <v>754</v>
      </c>
      <c r="G289" s="207"/>
      <c r="H289" s="210">
        <v>50.7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394</v>
      </c>
      <c r="AU289" s="216" t="s">
        <v>98</v>
      </c>
      <c r="AV289" s="13" t="s">
        <v>98</v>
      </c>
      <c r="AW289" s="13" t="s">
        <v>34</v>
      </c>
      <c r="AX289" s="13" t="s">
        <v>81</v>
      </c>
      <c r="AY289" s="216" t="s">
        <v>128</v>
      </c>
    </row>
    <row r="290" spans="1:65" s="2" customFormat="1" ht="16.5" customHeight="1">
      <c r="A290" s="34"/>
      <c r="B290" s="35"/>
      <c r="C290" s="191" t="s">
        <v>1127</v>
      </c>
      <c r="D290" s="191" t="s">
        <v>140</v>
      </c>
      <c r="E290" s="192" t="s">
        <v>1128</v>
      </c>
      <c r="F290" s="193" t="s">
        <v>1129</v>
      </c>
      <c r="G290" s="194" t="s">
        <v>798</v>
      </c>
      <c r="H290" s="195">
        <v>52.220999999999997</v>
      </c>
      <c r="I290" s="196"/>
      <c r="J290" s="197">
        <f>ROUND(I290*H290,2)</f>
        <v>0</v>
      </c>
      <c r="K290" s="193" t="s">
        <v>19</v>
      </c>
      <c r="L290" s="198"/>
      <c r="M290" s="199" t="s">
        <v>19</v>
      </c>
      <c r="N290" s="200" t="s">
        <v>45</v>
      </c>
      <c r="O290" s="64"/>
      <c r="P290" s="182">
        <f>O290*H290</f>
        <v>0</v>
      </c>
      <c r="Q290" s="182">
        <v>1.925E-2</v>
      </c>
      <c r="R290" s="182">
        <f>Q290*H290</f>
        <v>1.0052542499999999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144</v>
      </c>
      <c r="AT290" s="184" t="s">
        <v>140</v>
      </c>
      <c r="AU290" s="184" t="s">
        <v>98</v>
      </c>
      <c r="AY290" s="17" t="s">
        <v>128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98</v>
      </c>
      <c r="BK290" s="185">
        <f>ROUND(I290*H290,2)</f>
        <v>0</v>
      </c>
      <c r="BL290" s="17" t="s">
        <v>136</v>
      </c>
      <c r="BM290" s="184" t="s">
        <v>1130</v>
      </c>
    </row>
    <row r="291" spans="1:65" s="13" customFormat="1" ht="11.25">
      <c r="B291" s="206"/>
      <c r="C291" s="207"/>
      <c r="D291" s="208" t="s">
        <v>394</v>
      </c>
      <c r="E291" s="207"/>
      <c r="F291" s="209" t="s">
        <v>1131</v>
      </c>
      <c r="G291" s="207"/>
      <c r="H291" s="210">
        <v>52.220999999999997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394</v>
      </c>
      <c r="AU291" s="216" t="s">
        <v>98</v>
      </c>
      <c r="AV291" s="13" t="s">
        <v>98</v>
      </c>
      <c r="AW291" s="13" t="s">
        <v>4</v>
      </c>
      <c r="AX291" s="13" t="s">
        <v>81</v>
      </c>
      <c r="AY291" s="216" t="s">
        <v>128</v>
      </c>
    </row>
    <row r="292" spans="1:65" s="2" customFormat="1" ht="16.5" customHeight="1">
      <c r="A292" s="34"/>
      <c r="B292" s="35"/>
      <c r="C292" s="173" t="s">
        <v>1132</v>
      </c>
      <c r="D292" s="173" t="s">
        <v>131</v>
      </c>
      <c r="E292" s="174" t="s">
        <v>931</v>
      </c>
      <c r="F292" s="175" t="s">
        <v>932</v>
      </c>
      <c r="G292" s="176" t="s">
        <v>798</v>
      </c>
      <c r="H292" s="177">
        <v>50.7</v>
      </c>
      <c r="I292" s="178"/>
      <c r="J292" s="179">
        <f>ROUND(I292*H292,2)</f>
        <v>0</v>
      </c>
      <c r="K292" s="175" t="s">
        <v>787</v>
      </c>
      <c r="L292" s="39"/>
      <c r="M292" s="180" t="s">
        <v>19</v>
      </c>
      <c r="N292" s="181" t="s">
        <v>45</v>
      </c>
      <c r="O292" s="64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136</v>
      </c>
      <c r="AT292" s="184" t="s">
        <v>131</v>
      </c>
      <c r="AU292" s="184" t="s">
        <v>98</v>
      </c>
      <c r="AY292" s="17" t="s">
        <v>128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98</v>
      </c>
      <c r="BK292" s="185">
        <f>ROUND(I292*H292,2)</f>
        <v>0</v>
      </c>
      <c r="BL292" s="17" t="s">
        <v>136</v>
      </c>
      <c r="BM292" s="184" t="s">
        <v>1133</v>
      </c>
    </row>
    <row r="293" spans="1:65" s="2" customFormat="1" ht="11.25">
      <c r="A293" s="34"/>
      <c r="B293" s="35"/>
      <c r="C293" s="36"/>
      <c r="D293" s="186" t="s">
        <v>138</v>
      </c>
      <c r="E293" s="36"/>
      <c r="F293" s="187" t="s">
        <v>934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138</v>
      </c>
      <c r="AU293" s="17" t="s">
        <v>98</v>
      </c>
    </row>
    <row r="294" spans="1:65" s="2" customFormat="1" ht="16.5" customHeight="1">
      <c r="A294" s="34"/>
      <c r="B294" s="35"/>
      <c r="C294" s="191" t="s">
        <v>1134</v>
      </c>
      <c r="D294" s="191" t="s">
        <v>140</v>
      </c>
      <c r="E294" s="192" t="s">
        <v>935</v>
      </c>
      <c r="F294" s="193" t="s">
        <v>936</v>
      </c>
      <c r="G294" s="194" t="s">
        <v>798</v>
      </c>
      <c r="H294" s="195">
        <v>53.234999999999999</v>
      </c>
      <c r="I294" s="196"/>
      <c r="J294" s="197">
        <f>ROUND(I294*H294,2)</f>
        <v>0</v>
      </c>
      <c r="K294" s="193" t="s">
        <v>937</v>
      </c>
      <c r="L294" s="198"/>
      <c r="M294" s="199" t="s">
        <v>19</v>
      </c>
      <c r="N294" s="200" t="s">
        <v>45</v>
      </c>
      <c r="O294" s="64"/>
      <c r="P294" s="182">
        <f>O294*H294</f>
        <v>0</v>
      </c>
      <c r="Q294" s="182">
        <v>5.9999999999999995E-4</v>
      </c>
      <c r="R294" s="182">
        <f>Q294*H294</f>
        <v>3.1940999999999997E-2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144</v>
      </c>
      <c r="AT294" s="184" t="s">
        <v>140</v>
      </c>
      <c r="AU294" s="184" t="s">
        <v>98</v>
      </c>
      <c r="AY294" s="17" t="s">
        <v>128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98</v>
      </c>
      <c r="BK294" s="185">
        <f>ROUND(I294*H294,2)</f>
        <v>0</v>
      </c>
      <c r="BL294" s="17" t="s">
        <v>136</v>
      </c>
      <c r="BM294" s="184" t="s">
        <v>1135</v>
      </c>
    </row>
    <row r="295" spans="1:65" s="13" customFormat="1" ht="11.25">
      <c r="B295" s="206"/>
      <c r="C295" s="207"/>
      <c r="D295" s="208" t="s">
        <v>394</v>
      </c>
      <c r="E295" s="207"/>
      <c r="F295" s="209" t="s">
        <v>939</v>
      </c>
      <c r="G295" s="207"/>
      <c r="H295" s="210">
        <v>53.234999999999999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394</v>
      </c>
      <c r="AU295" s="216" t="s">
        <v>98</v>
      </c>
      <c r="AV295" s="13" t="s">
        <v>98</v>
      </c>
      <c r="AW295" s="13" t="s">
        <v>4</v>
      </c>
      <c r="AX295" s="13" t="s">
        <v>81</v>
      </c>
      <c r="AY295" s="216" t="s">
        <v>128</v>
      </c>
    </row>
    <row r="296" spans="1:65" s="2" customFormat="1" ht="24.2" customHeight="1">
      <c r="A296" s="34"/>
      <c r="B296" s="35"/>
      <c r="C296" s="173" t="s">
        <v>1136</v>
      </c>
      <c r="D296" s="173" t="s">
        <v>131</v>
      </c>
      <c r="E296" s="174" t="s">
        <v>1137</v>
      </c>
      <c r="F296" s="175" t="s">
        <v>1138</v>
      </c>
      <c r="G296" s="176" t="s">
        <v>169</v>
      </c>
      <c r="H296" s="201"/>
      <c r="I296" s="178"/>
      <c r="J296" s="179">
        <f>ROUND(I296*H296,2)</f>
        <v>0</v>
      </c>
      <c r="K296" s="175" t="s">
        <v>787</v>
      </c>
      <c r="L296" s="39"/>
      <c r="M296" s="180" t="s">
        <v>19</v>
      </c>
      <c r="N296" s="181" t="s">
        <v>45</v>
      </c>
      <c r="O296" s="64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136</v>
      </c>
      <c r="AT296" s="184" t="s">
        <v>131</v>
      </c>
      <c r="AU296" s="184" t="s">
        <v>98</v>
      </c>
      <c r="AY296" s="17" t="s">
        <v>128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7" t="s">
        <v>98</v>
      </c>
      <c r="BK296" s="185">
        <f>ROUND(I296*H296,2)</f>
        <v>0</v>
      </c>
      <c r="BL296" s="17" t="s">
        <v>136</v>
      </c>
      <c r="BM296" s="184" t="s">
        <v>1139</v>
      </c>
    </row>
    <row r="297" spans="1:65" s="2" customFormat="1" ht="11.25">
      <c r="A297" s="34"/>
      <c r="B297" s="35"/>
      <c r="C297" s="36"/>
      <c r="D297" s="186" t="s">
        <v>138</v>
      </c>
      <c r="E297" s="36"/>
      <c r="F297" s="187" t="s">
        <v>1140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138</v>
      </c>
      <c r="AU297" s="17" t="s">
        <v>98</v>
      </c>
    </row>
    <row r="298" spans="1:65" s="12" customFormat="1" ht="22.9" customHeight="1">
      <c r="B298" s="157"/>
      <c r="C298" s="158"/>
      <c r="D298" s="159" t="s">
        <v>72</v>
      </c>
      <c r="E298" s="171" t="s">
        <v>1141</v>
      </c>
      <c r="F298" s="171" t="s">
        <v>1142</v>
      </c>
      <c r="G298" s="158"/>
      <c r="H298" s="158"/>
      <c r="I298" s="161"/>
      <c r="J298" s="172">
        <f>BK298</f>
        <v>0</v>
      </c>
      <c r="K298" s="158"/>
      <c r="L298" s="163"/>
      <c r="M298" s="164"/>
      <c r="N298" s="165"/>
      <c r="O298" s="165"/>
      <c r="P298" s="166">
        <f>SUM(P299:P320)</f>
        <v>0</v>
      </c>
      <c r="Q298" s="165"/>
      <c r="R298" s="166">
        <f>SUM(R299:R320)</f>
        <v>0.73845919999999998</v>
      </c>
      <c r="S298" s="165"/>
      <c r="T298" s="167">
        <f>SUM(T299:T320)</f>
        <v>0</v>
      </c>
      <c r="AR298" s="168" t="s">
        <v>98</v>
      </c>
      <c r="AT298" s="169" t="s">
        <v>72</v>
      </c>
      <c r="AU298" s="169" t="s">
        <v>81</v>
      </c>
      <c r="AY298" s="168" t="s">
        <v>128</v>
      </c>
      <c r="BK298" s="170">
        <f>SUM(BK299:BK320)</f>
        <v>0</v>
      </c>
    </row>
    <row r="299" spans="1:65" s="2" customFormat="1" ht="16.5" customHeight="1">
      <c r="A299" s="34"/>
      <c r="B299" s="35"/>
      <c r="C299" s="173" t="s">
        <v>1143</v>
      </c>
      <c r="D299" s="173" t="s">
        <v>131</v>
      </c>
      <c r="E299" s="174" t="s">
        <v>1144</v>
      </c>
      <c r="F299" s="175" t="s">
        <v>1145</v>
      </c>
      <c r="G299" s="176" t="s">
        <v>798</v>
      </c>
      <c r="H299" s="177">
        <v>35.24</v>
      </c>
      <c r="I299" s="178"/>
      <c r="J299" s="179">
        <f>ROUND(I299*H299,2)</f>
        <v>0</v>
      </c>
      <c r="K299" s="175" t="s">
        <v>787</v>
      </c>
      <c r="L299" s="39"/>
      <c r="M299" s="180" t="s">
        <v>19</v>
      </c>
      <c r="N299" s="181" t="s">
        <v>45</v>
      </c>
      <c r="O299" s="64"/>
      <c r="P299" s="182">
        <f>O299*H299</f>
        <v>0</v>
      </c>
      <c r="Q299" s="182">
        <v>2.9999999999999997E-4</v>
      </c>
      <c r="R299" s="182">
        <f>Q299*H299</f>
        <v>1.0572E-2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136</v>
      </c>
      <c r="AT299" s="184" t="s">
        <v>131</v>
      </c>
      <c r="AU299" s="184" t="s">
        <v>98</v>
      </c>
      <c r="AY299" s="17" t="s">
        <v>128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98</v>
      </c>
      <c r="BK299" s="185">
        <f>ROUND(I299*H299,2)</f>
        <v>0</v>
      </c>
      <c r="BL299" s="17" t="s">
        <v>136</v>
      </c>
      <c r="BM299" s="184" t="s">
        <v>1146</v>
      </c>
    </row>
    <row r="300" spans="1:65" s="2" customFormat="1" ht="11.25">
      <c r="A300" s="34"/>
      <c r="B300" s="35"/>
      <c r="C300" s="36"/>
      <c r="D300" s="186" t="s">
        <v>138</v>
      </c>
      <c r="E300" s="36"/>
      <c r="F300" s="187" t="s">
        <v>1147</v>
      </c>
      <c r="G300" s="36"/>
      <c r="H300" s="36"/>
      <c r="I300" s="188"/>
      <c r="J300" s="36"/>
      <c r="K300" s="36"/>
      <c r="L300" s="39"/>
      <c r="M300" s="189"/>
      <c r="N300" s="19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138</v>
      </c>
      <c r="AU300" s="17" t="s">
        <v>98</v>
      </c>
    </row>
    <row r="301" spans="1:65" s="13" customFormat="1" ht="11.25">
      <c r="B301" s="206"/>
      <c r="C301" s="207"/>
      <c r="D301" s="208" t="s">
        <v>394</v>
      </c>
      <c r="E301" s="218" t="s">
        <v>19</v>
      </c>
      <c r="F301" s="209" t="s">
        <v>760</v>
      </c>
      <c r="G301" s="207"/>
      <c r="H301" s="210">
        <v>35.24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394</v>
      </c>
      <c r="AU301" s="216" t="s">
        <v>98</v>
      </c>
      <c r="AV301" s="13" t="s">
        <v>98</v>
      </c>
      <c r="AW301" s="13" t="s">
        <v>34</v>
      </c>
      <c r="AX301" s="13" t="s">
        <v>81</v>
      </c>
      <c r="AY301" s="216" t="s">
        <v>128</v>
      </c>
    </row>
    <row r="302" spans="1:65" s="2" customFormat="1" ht="16.5" customHeight="1">
      <c r="A302" s="34"/>
      <c r="B302" s="35"/>
      <c r="C302" s="173" t="s">
        <v>1148</v>
      </c>
      <c r="D302" s="173" t="s">
        <v>131</v>
      </c>
      <c r="E302" s="174" t="s">
        <v>1149</v>
      </c>
      <c r="F302" s="175" t="s">
        <v>1150</v>
      </c>
      <c r="G302" s="176" t="s">
        <v>798</v>
      </c>
      <c r="H302" s="177">
        <v>35.24</v>
      </c>
      <c r="I302" s="178"/>
      <c r="J302" s="179">
        <f>ROUND(I302*H302,2)</f>
        <v>0</v>
      </c>
      <c r="K302" s="175" t="s">
        <v>787</v>
      </c>
      <c r="L302" s="39"/>
      <c r="M302" s="180" t="s">
        <v>19</v>
      </c>
      <c r="N302" s="181" t="s">
        <v>45</v>
      </c>
      <c r="O302" s="64"/>
      <c r="P302" s="182">
        <f>O302*H302</f>
        <v>0</v>
      </c>
      <c r="Q302" s="182">
        <v>1.5E-3</v>
      </c>
      <c r="R302" s="182">
        <f>Q302*H302</f>
        <v>5.2860000000000004E-2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136</v>
      </c>
      <c r="AT302" s="184" t="s">
        <v>131</v>
      </c>
      <c r="AU302" s="184" t="s">
        <v>98</v>
      </c>
      <c r="AY302" s="17" t="s">
        <v>128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98</v>
      </c>
      <c r="BK302" s="185">
        <f>ROUND(I302*H302,2)</f>
        <v>0</v>
      </c>
      <c r="BL302" s="17" t="s">
        <v>136</v>
      </c>
      <c r="BM302" s="184" t="s">
        <v>1151</v>
      </c>
    </row>
    <row r="303" spans="1:65" s="2" customFormat="1" ht="11.25">
      <c r="A303" s="34"/>
      <c r="B303" s="35"/>
      <c r="C303" s="36"/>
      <c r="D303" s="186" t="s">
        <v>138</v>
      </c>
      <c r="E303" s="36"/>
      <c r="F303" s="187" t="s">
        <v>1152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138</v>
      </c>
      <c r="AU303" s="17" t="s">
        <v>98</v>
      </c>
    </row>
    <row r="304" spans="1:65" s="13" customFormat="1" ht="11.25">
      <c r="B304" s="206"/>
      <c r="C304" s="207"/>
      <c r="D304" s="208" t="s">
        <v>394</v>
      </c>
      <c r="E304" s="218" t="s">
        <v>19</v>
      </c>
      <c r="F304" s="209" t="s">
        <v>760</v>
      </c>
      <c r="G304" s="207"/>
      <c r="H304" s="210">
        <v>35.24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394</v>
      </c>
      <c r="AU304" s="216" t="s">
        <v>98</v>
      </c>
      <c r="AV304" s="13" t="s">
        <v>98</v>
      </c>
      <c r="AW304" s="13" t="s">
        <v>34</v>
      </c>
      <c r="AX304" s="13" t="s">
        <v>81</v>
      </c>
      <c r="AY304" s="216" t="s">
        <v>128</v>
      </c>
    </row>
    <row r="305" spans="1:65" s="2" customFormat="1" ht="16.5" customHeight="1">
      <c r="A305" s="34"/>
      <c r="B305" s="35"/>
      <c r="C305" s="173" t="s">
        <v>1153</v>
      </c>
      <c r="D305" s="173" t="s">
        <v>131</v>
      </c>
      <c r="E305" s="174" t="s">
        <v>1154</v>
      </c>
      <c r="F305" s="175" t="s">
        <v>1155</v>
      </c>
      <c r="G305" s="176" t="s">
        <v>192</v>
      </c>
      <c r="H305" s="177">
        <v>12</v>
      </c>
      <c r="I305" s="178"/>
      <c r="J305" s="179">
        <f>ROUND(I305*H305,2)</f>
        <v>0</v>
      </c>
      <c r="K305" s="175" t="s">
        <v>787</v>
      </c>
      <c r="L305" s="39"/>
      <c r="M305" s="180" t="s">
        <v>19</v>
      </c>
      <c r="N305" s="181" t="s">
        <v>45</v>
      </c>
      <c r="O305" s="64"/>
      <c r="P305" s="182">
        <f>O305*H305</f>
        <v>0</v>
      </c>
      <c r="Q305" s="182">
        <v>2.1000000000000001E-4</v>
      </c>
      <c r="R305" s="182">
        <f>Q305*H305</f>
        <v>2.5200000000000001E-3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136</v>
      </c>
      <c r="AT305" s="184" t="s">
        <v>131</v>
      </c>
      <c r="AU305" s="184" t="s">
        <v>98</v>
      </c>
      <c r="AY305" s="17" t="s">
        <v>128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98</v>
      </c>
      <c r="BK305" s="185">
        <f>ROUND(I305*H305,2)</f>
        <v>0</v>
      </c>
      <c r="BL305" s="17" t="s">
        <v>136</v>
      </c>
      <c r="BM305" s="184" t="s">
        <v>1156</v>
      </c>
    </row>
    <row r="306" spans="1:65" s="2" customFormat="1" ht="11.25">
      <c r="A306" s="34"/>
      <c r="B306" s="35"/>
      <c r="C306" s="36"/>
      <c r="D306" s="186" t="s">
        <v>138</v>
      </c>
      <c r="E306" s="36"/>
      <c r="F306" s="187" t="s">
        <v>1157</v>
      </c>
      <c r="G306" s="36"/>
      <c r="H306" s="36"/>
      <c r="I306" s="188"/>
      <c r="J306" s="36"/>
      <c r="K306" s="36"/>
      <c r="L306" s="39"/>
      <c r="M306" s="189"/>
      <c r="N306" s="190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138</v>
      </c>
      <c r="AU306" s="17" t="s">
        <v>98</v>
      </c>
    </row>
    <row r="307" spans="1:65" s="2" customFormat="1" ht="16.5" customHeight="1">
      <c r="A307" s="34"/>
      <c r="B307" s="35"/>
      <c r="C307" s="173" t="s">
        <v>1158</v>
      </c>
      <c r="D307" s="173" t="s">
        <v>131</v>
      </c>
      <c r="E307" s="174" t="s">
        <v>1159</v>
      </c>
      <c r="F307" s="175" t="s">
        <v>1160</v>
      </c>
      <c r="G307" s="176" t="s">
        <v>192</v>
      </c>
      <c r="H307" s="177">
        <v>2</v>
      </c>
      <c r="I307" s="178"/>
      <c r="J307" s="179">
        <f>ROUND(I307*H307,2)</f>
        <v>0</v>
      </c>
      <c r="K307" s="175" t="s">
        <v>787</v>
      </c>
      <c r="L307" s="39"/>
      <c r="M307" s="180" t="s">
        <v>19</v>
      </c>
      <c r="N307" s="181" t="s">
        <v>45</v>
      </c>
      <c r="O307" s="64"/>
      <c r="P307" s="182">
        <f>O307*H307</f>
        <v>0</v>
      </c>
      <c r="Q307" s="182">
        <v>2.0000000000000001E-4</v>
      </c>
      <c r="R307" s="182">
        <f>Q307*H307</f>
        <v>4.0000000000000002E-4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136</v>
      </c>
      <c r="AT307" s="184" t="s">
        <v>131</v>
      </c>
      <c r="AU307" s="184" t="s">
        <v>98</v>
      </c>
      <c r="AY307" s="17" t="s">
        <v>128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98</v>
      </c>
      <c r="BK307" s="185">
        <f>ROUND(I307*H307,2)</f>
        <v>0</v>
      </c>
      <c r="BL307" s="17" t="s">
        <v>136</v>
      </c>
      <c r="BM307" s="184" t="s">
        <v>1161</v>
      </c>
    </row>
    <row r="308" spans="1:65" s="2" customFormat="1" ht="11.25">
      <c r="A308" s="34"/>
      <c r="B308" s="35"/>
      <c r="C308" s="36"/>
      <c r="D308" s="186" t="s">
        <v>138</v>
      </c>
      <c r="E308" s="36"/>
      <c r="F308" s="187" t="s">
        <v>1162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138</v>
      </c>
      <c r="AU308" s="17" t="s">
        <v>98</v>
      </c>
    </row>
    <row r="309" spans="1:65" s="2" customFormat="1" ht="24.2" customHeight="1">
      <c r="A309" s="34"/>
      <c r="B309" s="35"/>
      <c r="C309" s="173" t="s">
        <v>1163</v>
      </c>
      <c r="D309" s="173" t="s">
        <v>131</v>
      </c>
      <c r="E309" s="174" t="s">
        <v>1164</v>
      </c>
      <c r="F309" s="175" t="s">
        <v>1165</v>
      </c>
      <c r="G309" s="176" t="s">
        <v>798</v>
      </c>
      <c r="H309" s="177">
        <v>35.24</v>
      </c>
      <c r="I309" s="178"/>
      <c r="J309" s="179">
        <f>ROUND(I309*H309,2)</f>
        <v>0</v>
      </c>
      <c r="K309" s="175" t="s">
        <v>787</v>
      </c>
      <c r="L309" s="39"/>
      <c r="M309" s="180" t="s">
        <v>19</v>
      </c>
      <c r="N309" s="181" t="s">
        <v>45</v>
      </c>
      <c r="O309" s="64"/>
      <c r="P309" s="182">
        <f>O309*H309</f>
        <v>0</v>
      </c>
      <c r="Q309" s="182">
        <v>6.0000000000000001E-3</v>
      </c>
      <c r="R309" s="182">
        <f>Q309*H309</f>
        <v>0.21144000000000002</v>
      </c>
      <c r="S309" s="182">
        <v>0</v>
      </c>
      <c r="T309" s="18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136</v>
      </c>
      <c r="AT309" s="184" t="s">
        <v>131</v>
      </c>
      <c r="AU309" s="184" t="s">
        <v>98</v>
      </c>
      <c r="AY309" s="17" t="s">
        <v>128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7" t="s">
        <v>98</v>
      </c>
      <c r="BK309" s="185">
        <f>ROUND(I309*H309,2)</f>
        <v>0</v>
      </c>
      <c r="BL309" s="17" t="s">
        <v>136</v>
      </c>
      <c r="BM309" s="184" t="s">
        <v>1166</v>
      </c>
    </row>
    <row r="310" spans="1:65" s="2" customFormat="1" ht="11.25">
      <c r="A310" s="34"/>
      <c r="B310" s="35"/>
      <c r="C310" s="36"/>
      <c r="D310" s="186" t="s">
        <v>138</v>
      </c>
      <c r="E310" s="36"/>
      <c r="F310" s="187" t="s">
        <v>1167</v>
      </c>
      <c r="G310" s="36"/>
      <c r="H310" s="36"/>
      <c r="I310" s="188"/>
      <c r="J310" s="36"/>
      <c r="K310" s="36"/>
      <c r="L310" s="39"/>
      <c r="M310" s="189"/>
      <c r="N310" s="190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138</v>
      </c>
      <c r="AU310" s="17" t="s">
        <v>98</v>
      </c>
    </row>
    <row r="311" spans="1:65" s="13" customFormat="1" ht="11.25">
      <c r="B311" s="206"/>
      <c r="C311" s="207"/>
      <c r="D311" s="208" t="s">
        <v>394</v>
      </c>
      <c r="E311" s="218" t="s">
        <v>19</v>
      </c>
      <c r="F311" s="209" t="s">
        <v>760</v>
      </c>
      <c r="G311" s="207"/>
      <c r="H311" s="210">
        <v>35.24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394</v>
      </c>
      <c r="AU311" s="216" t="s">
        <v>98</v>
      </c>
      <c r="AV311" s="13" t="s">
        <v>98</v>
      </c>
      <c r="AW311" s="13" t="s">
        <v>34</v>
      </c>
      <c r="AX311" s="13" t="s">
        <v>81</v>
      </c>
      <c r="AY311" s="216" t="s">
        <v>128</v>
      </c>
    </row>
    <row r="312" spans="1:65" s="2" customFormat="1" ht="16.5" customHeight="1">
      <c r="A312" s="34"/>
      <c r="B312" s="35"/>
      <c r="C312" s="191" t="s">
        <v>1168</v>
      </c>
      <c r="D312" s="191" t="s">
        <v>140</v>
      </c>
      <c r="E312" s="192" t="s">
        <v>1169</v>
      </c>
      <c r="F312" s="193" t="s">
        <v>1170</v>
      </c>
      <c r="G312" s="194" t="s">
        <v>798</v>
      </c>
      <c r="H312" s="195">
        <v>38.764000000000003</v>
      </c>
      <c r="I312" s="196"/>
      <c r="J312" s="197">
        <f>ROUND(I312*H312,2)</f>
        <v>0</v>
      </c>
      <c r="K312" s="193" t="s">
        <v>787</v>
      </c>
      <c r="L312" s="198"/>
      <c r="M312" s="199" t="s">
        <v>19</v>
      </c>
      <c r="N312" s="200" t="s">
        <v>45</v>
      </c>
      <c r="O312" s="64"/>
      <c r="P312" s="182">
        <f>O312*H312</f>
        <v>0</v>
      </c>
      <c r="Q312" s="182">
        <v>1.18E-2</v>
      </c>
      <c r="R312" s="182">
        <f>Q312*H312</f>
        <v>0.45741520000000002</v>
      </c>
      <c r="S312" s="182">
        <v>0</v>
      </c>
      <c r="T312" s="183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4" t="s">
        <v>144</v>
      </c>
      <c r="AT312" s="184" t="s">
        <v>140</v>
      </c>
      <c r="AU312" s="184" t="s">
        <v>98</v>
      </c>
      <c r="AY312" s="17" t="s">
        <v>128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7" t="s">
        <v>98</v>
      </c>
      <c r="BK312" s="185">
        <f>ROUND(I312*H312,2)</f>
        <v>0</v>
      </c>
      <c r="BL312" s="17" t="s">
        <v>136</v>
      </c>
      <c r="BM312" s="184" t="s">
        <v>1171</v>
      </c>
    </row>
    <row r="313" spans="1:65" s="13" customFormat="1" ht="11.25">
      <c r="B313" s="206"/>
      <c r="C313" s="207"/>
      <c r="D313" s="208" t="s">
        <v>394</v>
      </c>
      <c r="E313" s="207"/>
      <c r="F313" s="209" t="s">
        <v>1172</v>
      </c>
      <c r="G313" s="207"/>
      <c r="H313" s="210">
        <v>38.764000000000003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394</v>
      </c>
      <c r="AU313" s="216" t="s">
        <v>98</v>
      </c>
      <c r="AV313" s="13" t="s">
        <v>98</v>
      </c>
      <c r="AW313" s="13" t="s">
        <v>4</v>
      </c>
      <c r="AX313" s="13" t="s">
        <v>81</v>
      </c>
      <c r="AY313" s="216" t="s">
        <v>128</v>
      </c>
    </row>
    <row r="314" spans="1:65" s="2" customFormat="1" ht="16.5" customHeight="1">
      <c r="A314" s="34"/>
      <c r="B314" s="35"/>
      <c r="C314" s="173" t="s">
        <v>1173</v>
      </c>
      <c r="D314" s="173" t="s">
        <v>131</v>
      </c>
      <c r="E314" s="174" t="s">
        <v>1174</v>
      </c>
      <c r="F314" s="175" t="s">
        <v>1175</v>
      </c>
      <c r="G314" s="176" t="s">
        <v>192</v>
      </c>
      <c r="H314" s="177">
        <v>1</v>
      </c>
      <c r="I314" s="178"/>
      <c r="J314" s="179">
        <f>ROUND(I314*H314,2)</f>
        <v>0</v>
      </c>
      <c r="K314" s="175" t="s">
        <v>787</v>
      </c>
      <c r="L314" s="39"/>
      <c r="M314" s="180" t="s">
        <v>19</v>
      </c>
      <c r="N314" s="181" t="s">
        <v>45</v>
      </c>
      <c r="O314" s="64"/>
      <c r="P314" s="182">
        <f>O314*H314</f>
        <v>0</v>
      </c>
      <c r="Q314" s="182">
        <v>2.0000000000000001E-4</v>
      </c>
      <c r="R314" s="182">
        <f>Q314*H314</f>
        <v>2.0000000000000001E-4</v>
      </c>
      <c r="S314" s="182">
        <v>0</v>
      </c>
      <c r="T314" s="18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4" t="s">
        <v>136</v>
      </c>
      <c r="AT314" s="184" t="s">
        <v>131</v>
      </c>
      <c r="AU314" s="184" t="s">
        <v>98</v>
      </c>
      <c r="AY314" s="17" t="s">
        <v>128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7" t="s">
        <v>98</v>
      </c>
      <c r="BK314" s="185">
        <f>ROUND(I314*H314,2)</f>
        <v>0</v>
      </c>
      <c r="BL314" s="17" t="s">
        <v>136</v>
      </c>
      <c r="BM314" s="184" t="s">
        <v>1176</v>
      </c>
    </row>
    <row r="315" spans="1:65" s="2" customFormat="1" ht="11.25">
      <c r="A315" s="34"/>
      <c r="B315" s="35"/>
      <c r="C315" s="36"/>
      <c r="D315" s="186" t="s">
        <v>138</v>
      </c>
      <c r="E315" s="36"/>
      <c r="F315" s="187" t="s">
        <v>1177</v>
      </c>
      <c r="G315" s="36"/>
      <c r="H315" s="36"/>
      <c r="I315" s="188"/>
      <c r="J315" s="36"/>
      <c r="K315" s="36"/>
      <c r="L315" s="39"/>
      <c r="M315" s="189"/>
      <c r="N315" s="190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138</v>
      </c>
      <c r="AU315" s="17" t="s">
        <v>98</v>
      </c>
    </row>
    <row r="316" spans="1:65" s="2" customFormat="1" ht="16.5" customHeight="1">
      <c r="A316" s="34"/>
      <c r="B316" s="35"/>
      <c r="C316" s="173" t="s">
        <v>1178</v>
      </c>
      <c r="D316" s="173" t="s">
        <v>131</v>
      </c>
      <c r="E316" s="174" t="s">
        <v>1179</v>
      </c>
      <c r="F316" s="175" t="s">
        <v>1180</v>
      </c>
      <c r="G316" s="176" t="s">
        <v>192</v>
      </c>
      <c r="H316" s="177">
        <v>1</v>
      </c>
      <c r="I316" s="178"/>
      <c r="J316" s="179">
        <f>ROUND(I316*H316,2)</f>
        <v>0</v>
      </c>
      <c r="K316" s="175" t="s">
        <v>19</v>
      </c>
      <c r="L316" s="39"/>
      <c r="M316" s="180" t="s">
        <v>19</v>
      </c>
      <c r="N316" s="181" t="s">
        <v>45</v>
      </c>
      <c r="O316" s="64"/>
      <c r="P316" s="182">
        <f>O316*H316</f>
        <v>0</v>
      </c>
      <c r="Q316" s="182">
        <v>2.0000000000000001E-4</v>
      </c>
      <c r="R316" s="182">
        <f>Q316*H316</f>
        <v>2.0000000000000001E-4</v>
      </c>
      <c r="S316" s="182">
        <v>0</v>
      </c>
      <c r="T316" s="18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4" t="s">
        <v>136</v>
      </c>
      <c r="AT316" s="184" t="s">
        <v>131</v>
      </c>
      <c r="AU316" s="184" t="s">
        <v>98</v>
      </c>
      <c r="AY316" s="17" t="s">
        <v>128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7" t="s">
        <v>98</v>
      </c>
      <c r="BK316" s="185">
        <f>ROUND(I316*H316,2)</f>
        <v>0</v>
      </c>
      <c r="BL316" s="17" t="s">
        <v>136</v>
      </c>
      <c r="BM316" s="184" t="s">
        <v>1181</v>
      </c>
    </row>
    <row r="317" spans="1:65" s="2" customFormat="1" ht="16.5" customHeight="1">
      <c r="A317" s="34"/>
      <c r="B317" s="35"/>
      <c r="C317" s="173" t="s">
        <v>1182</v>
      </c>
      <c r="D317" s="173" t="s">
        <v>131</v>
      </c>
      <c r="E317" s="174" t="s">
        <v>1183</v>
      </c>
      <c r="F317" s="175" t="s">
        <v>1184</v>
      </c>
      <c r="G317" s="176" t="s">
        <v>163</v>
      </c>
      <c r="H317" s="177">
        <v>9.1999999999999993</v>
      </c>
      <c r="I317" s="178"/>
      <c r="J317" s="179">
        <f>ROUND(I317*H317,2)</f>
        <v>0</v>
      </c>
      <c r="K317" s="175" t="s">
        <v>937</v>
      </c>
      <c r="L317" s="39"/>
      <c r="M317" s="180" t="s">
        <v>19</v>
      </c>
      <c r="N317" s="181" t="s">
        <v>45</v>
      </c>
      <c r="O317" s="64"/>
      <c r="P317" s="182">
        <f>O317*H317</f>
        <v>0</v>
      </c>
      <c r="Q317" s="182">
        <v>3.1E-4</v>
      </c>
      <c r="R317" s="182">
        <f>Q317*H317</f>
        <v>2.8519999999999999E-3</v>
      </c>
      <c r="S317" s="182">
        <v>0</v>
      </c>
      <c r="T317" s="18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4" t="s">
        <v>136</v>
      </c>
      <c r="AT317" s="184" t="s">
        <v>131</v>
      </c>
      <c r="AU317" s="184" t="s">
        <v>98</v>
      </c>
      <c r="AY317" s="17" t="s">
        <v>128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7" t="s">
        <v>98</v>
      </c>
      <c r="BK317" s="185">
        <f>ROUND(I317*H317,2)</f>
        <v>0</v>
      </c>
      <c r="BL317" s="17" t="s">
        <v>136</v>
      </c>
      <c r="BM317" s="184" t="s">
        <v>1185</v>
      </c>
    </row>
    <row r="318" spans="1:65" s="13" customFormat="1" ht="11.25">
      <c r="B318" s="206"/>
      <c r="C318" s="207"/>
      <c r="D318" s="208" t="s">
        <v>394</v>
      </c>
      <c r="E318" s="218" t="s">
        <v>19</v>
      </c>
      <c r="F318" s="209" t="s">
        <v>1186</v>
      </c>
      <c r="G318" s="207"/>
      <c r="H318" s="210">
        <v>9.1999999999999993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394</v>
      </c>
      <c r="AU318" s="216" t="s">
        <v>98</v>
      </c>
      <c r="AV318" s="13" t="s">
        <v>98</v>
      </c>
      <c r="AW318" s="13" t="s">
        <v>34</v>
      </c>
      <c r="AX318" s="13" t="s">
        <v>81</v>
      </c>
      <c r="AY318" s="216" t="s">
        <v>128</v>
      </c>
    </row>
    <row r="319" spans="1:65" s="2" customFormat="1" ht="24.2" customHeight="1">
      <c r="A319" s="34"/>
      <c r="B319" s="35"/>
      <c r="C319" s="173" t="s">
        <v>1187</v>
      </c>
      <c r="D319" s="173" t="s">
        <v>131</v>
      </c>
      <c r="E319" s="174" t="s">
        <v>1188</v>
      </c>
      <c r="F319" s="175" t="s">
        <v>1189</v>
      </c>
      <c r="G319" s="176" t="s">
        <v>169</v>
      </c>
      <c r="H319" s="201"/>
      <c r="I319" s="178"/>
      <c r="J319" s="179">
        <f>ROUND(I319*H319,2)</f>
        <v>0</v>
      </c>
      <c r="K319" s="175" t="s">
        <v>787</v>
      </c>
      <c r="L319" s="39"/>
      <c r="M319" s="180" t="s">
        <v>19</v>
      </c>
      <c r="N319" s="181" t="s">
        <v>45</v>
      </c>
      <c r="O319" s="64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136</v>
      </c>
      <c r="AT319" s="184" t="s">
        <v>131</v>
      </c>
      <c r="AU319" s="184" t="s">
        <v>98</v>
      </c>
      <c r="AY319" s="17" t="s">
        <v>128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98</v>
      </c>
      <c r="BK319" s="185">
        <f>ROUND(I319*H319,2)</f>
        <v>0</v>
      </c>
      <c r="BL319" s="17" t="s">
        <v>136</v>
      </c>
      <c r="BM319" s="184" t="s">
        <v>1190</v>
      </c>
    </row>
    <row r="320" spans="1:65" s="2" customFormat="1" ht="11.25">
      <c r="A320" s="34"/>
      <c r="B320" s="35"/>
      <c r="C320" s="36"/>
      <c r="D320" s="186" t="s">
        <v>138</v>
      </c>
      <c r="E320" s="36"/>
      <c r="F320" s="187" t="s">
        <v>1191</v>
      </c>
      <c r="G320" s="36"/>
      <c r="H320" s="36"/>
      <c r="I320" s="188"/>
      <c r="J320" s="36"/>
      <c r="K320" s="36"/>
      <c r="L320" s="39"/>
      <c r="M320" s="189"/>
      <c r="N320" s="190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138</v>
      </c>
      <c r="AU320" s="17" t="s">
        <v>98</v>
      </c>
    </row>
    <row r="321" spans="1:65" s="12" customFormat="1" ht="22.9" customHeight="1">
      <c r="B321" s="157"/>
      <c r="C321" s="158"/>
      <c r="D321" s="159" t="s">
        <v>72</v>
      </c>
      <c r="E321" s="171" t="s">
        <v>336</v>
      </c>
      <c r="F321" s="171" t="s">
        <v>337</v>
      </c>
      <c r="G321" s="158"/>
      <c r="H321" s="158"/>
      <c r="I321" s="161"/>
      <c r="J321" s="172">
        <f>BK321</f>
        <v>0</v>
      </c>
      <c r="K321" s="158"/>
      <c r="L321" s="163"/>
      <c r="M321" s="164"/>
      <c r="N321" s="165"/>
      <c r="O321" s="165"/>
      <c r="P321" s="166">
        <f>SUM(P322:P328)</f>
        <v>0</v>
      </c>
      <c r="Q321" s="165"/>
      <c r="R321" s="166">
        <f>SUM(R322:R328)</f>
        <v>2.9562E-3</v>
      </c>
      <c r="S321" s="165"/>
      <c r="T321" s="167">
        <f>SUM(T322:T328)</f>
        <v>0</v>
      </c>
      <c r="AR321" s="168" t="s">
        <v>98</v>
      </c>
      <c r="AT321" s="169" t="s">
        <v>72</v>
      </c>
      <c r="AU321" s="169" t="s">
        <v>81</v>
      </c>
      <c r="AY321" s="168" t="s">
        <v>128</v>
      </c>
      <c r="BK321" s="170">
        <f>SUM(BK322:BK328)</f>
        <v>0</v>
      </c>
    </row>
    <row r="322" spans="1:65" s="2" customFormat="1" ht="16.5" customHeight="1">
      <c r="A322" s="34"/>
      <c r="B322" s="35"/>
      <c r="C322" s="173" t="s">
        <v>1192</v>
      </c>
      <c r="D322" s="173" t="s">
        <v>131</v>
      </c>
      <c r="E322" s="174" t="s">
        <v>1193</v>
      </c>
      <c r="F322" s="175" t="s">
        <v>1194</v>
      </c>
      <c r="G322" s="176" t="s">
        <v>798</v>
      </c>
      <c r="H322" s="177">
        <v>11.37</v>
      </c>
      <c r="I322" s="178"/>
      <c r="J322" s="179">
        <f>ROUND(I322*H322,2)</f>
        <v>0</v>
      </c>
      <c r="K322" s="175" t="s">
        <v>787</v>
      </c>
      <c r="L322" s="39"/>
      <c r="M322" s="180" t="s">
        <v>19</v>
      </c>
      <c r="N322" s="181" t="s">
        <v>45</v>
      </c>
      <c r="O322" s="64"/>
      <c r="P322" s="182">
        <f>O322*H322</f>
        <v>0</v>
      </c>
      <c r="Q322" s="182">
        <v>1.3999999999999999E-4</v>
      </c>
      <c r="R322" s="182">
        <f>Q322*H322</f>
        <v>1.5917999999999998E-3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136</v>
      </c>
      <c r="AT322" s="184" t="s">
        <v>131</v>
      </c>
      <c r="AU322" s="184" t="s">
        <v>98</v>
      </c>
      <c r="AY322" s="17" t="s">
        <v>128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98</v>
      </c>
      <c r="BK322" s="185">
        <f>ROUND(I322*H322,2)</f>
        <v>0</v>
      </c>
      <c r="BL322" s="17" t="s">
        <v>136</v>
      </c>
      <c r="BM322" s="184" t="s">
        <v>1195</v>
      </c>
    </row>
    <row r="323" spans="1:65" s="2" customFormat="1" ht="11.25">
      <c r="A323" s="34"/>
      <c r="B323" s="35"/>
      <c r="C323" s="36"/>
      <c r="D323" s="186" t="s">
        <v>138</v>
      </c>
      <c r="E323" s="36"/>
      <c r="F323" s="187" t="s">
        <v>1196</v>
      </c>
      <c r="G323" s="36"/>
      <c r="H323" s="36"/>
      <c r="I323" s="188"/>
      <c r="J323" s="36"/>
      <c r="K323" s="36"/>
      <c r="L323" s="39"/>
      <c r="M323" s="189"/>
      <c r="N323" s="190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138</v>
      </c>
      <c r="AU323" s="17" t="s">
        <v>98</v>
      </c>
    </row>
    <row r="324" spans="1:65" s="13" customFormat="1" ht="11.25">
      <c r="B324" s="206"/>
      <c r="C324" s="207"/>
      <c r="D324" s="208" t="s">
        <v>394</v>
      </c>
      <c r="E324" s="218" t="s">
        <v>19</v>
      </c>
      <c r="F324" s="209" t="s">
        <v>1197</v>
      </c>
      <c r="G324" s="207"/>
      <c r="H324" s="210">
        <v>6.37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394</v>
      </c>
      <c r="AU324" s="216" t="s">
        <v>98</v>
      </c>
      <c r="AV324" s="13" t="s">
        <v>98</v>
      </c>
      <c r="AW324" s="13" t="s">
        <v>34</v>
      </c>
      <c r="AX324" s="13" t="s">
        <v>73</v>
      </c>
      <c r="AY324" s="216" t="s">
        <v>128</v>
      </c>
    </row>
    <row r="325" spans="1:65" s="13" customFormat="1" ht="11.25">
      <c r="B325" s="206"/>
      <c r="C325" s="207"/>
      <c r="D325" s="208" t="s">
        <v>394</v>
      </c>
      <c r="E325" s="218" t="s">
        <v>19</v>
      </c>
      <c r="F325" s="209" t="s">
        <v>1198</v>
      </c>
      <c r="G325" s="207"/>
      <c r="H325" s="210">
        <v>5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394</v>
      </c>
      <c r="AU325" s="216" t="s">
        <v>98</v>
      </c>
      <c r="AV325" s="13" t="s">
        <v>98</v>
      </c>
      <c r="AW325" s="13" t="s">
        <v>34</v>
      </c>
      <c r="AX325" s="13" t="s">
        <v>73</v>
      </c>
      <c r="AY325" s="216" t="s">
        <v>128</v>
      </c>
    </row>
    <row r="326" spans="1:65" s="14" customFormat="1" ht="11.25">
      <c r="B326" s="219"/>
      <c r="C326" s="220"/>
      <c r="D326" s="208" t="s">
        <v>394</v>
      </c>
      <c r="E326" s="221" t="s">
        <v>19</v>
      </c>
      <c r="F326" s="222" t="s">
        <v>827</v>
      </c>
      <c r="G326" s="220"/>
      <c r="H326" s="223">
        <v>11.370000000000001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394</v>
      </c>
      <c r="AU326" s="229" t="s">
        <v>98</v>
      </c>
      <c r="AV326" s="14" t="s">
        <v>150</v>
      </c>
      <c r="AW326" s="14" t="s">
        <v>34</v>
      </c>
      <c r="AX326" s="14" t="s">
        <v>81</v>
      </c>
      <c r="AY326" s="229" t="s">
        <v>128</v>
      </c>
    </row>
    <row r="327" spans="1:65" s="2" customFormat="1" ht="16.5" customHeight="1">
      <c r="A327" s="34"/>
      <c r="B327" s="35"/>
      <c r="C327" s="173" t="s">
        <v>1199</v>
      </c>
      <c r="D327" s="173" t="s">
        <v>131</v>
      </c>
      <c r="E327" s="174" t="s">
        <v>1200</v>
      </c>
      <c r="F327" s="175" t="s">
        <v>1201</v>
      </c>
      <c r="G327" s="176" t="s">
        <v>798</v>
      </c>
      <c r="H327" s="177">
        <v>11.37</v>
      </c>
      <c r="I327" s="178"/>
      <c r="J327" s="179">
        <f>ROUND(I327*H327,2)</f>
        <v>0</v>
      </c>
      <c r="K327" s="175" t="s">
        <v>787</v>
      </c>
      <c r="L327" s="39"/>
      <c r="M327" s="180" t="s">
        <v>19</v>
      </c>
      <c r="N327" s="181" t="s">
        <v>45</v>
      </c>
      <c r="O327" s="64"/>
      <c r="P327" s="182">
        <f>O327*H327</f>
        <v>0</v>
      </c>
      <c r="Q327" s="182">
        <v>1.2E-4</v>
      </c>
      <c r="R327" s="182">
        <f>Q327*H327</f>
        <v>1.3644E-3</v>
      </c>
      <c r="S327" s="182">
        <v>0</v>
      </c>
      <c r="T327" s="18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4" t="s">
        <v>136</v>
      </c>
      <c r="AT327" s="184" t="s">
        <v>131</v>
      </c>
      <c r="AU327" s="184" t="s">
        <v>98</v>
      </c>
      <c r="AY327" s="17" t="s">
        <v>128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7" t="s">
        <v>98</v>
      </c>
      <c r="BK327" s="185">
        <f>ROUND(I327*H327,2)</f>
        <v>0</v>
      </c>
      <c r="BL327" s="17" t="s">
        <v>136</v>
      </c>
      <c r="BM327" s="184" t="s">
        <v>1202</v>
      </c>
    </row>
    <row r="328" spans="1:65" s="2" customFormat="1" ht="11.25">
      <c r="A328" s="34"/>
      <c r="B328" s="35"/>
      <c r="C328" s="36"/>
      <c r="D328" s="186" t="s">
        <v>138</v>
      </c>
      <c r="E328" s="36"/>
      <c r="F328" s="187" t="s">
        <v>1203</v>
      </c>
      <c r="G328" s="36"/>
      <c r="H328" s="36"/>
      <c r="I328" s="188"/>
      <c r="J328" s="36"/>
      <c r="K328" s="36"/>
      <c r="L328" s="39"/>
      <c r="M328" s="189"/>
      <c r="N328" s="190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138</v>
      </c>
      <c r="AU328" s="17" t="s">
        <v>98</v>
      </c>
    </row>
    <row r="329" spans="1:65" s="12" customFormat="1" ht="22.9" customHeight="1">
      <c r="B329" s="157"/>
      <c r="C329" s="158"/>
      <c r="D329" s="159" t="s">
        <v>72</v>
      </c>
      <c r="E329" s="171" t="s">
        <v>1204</v>
      </c>
      <c r="F329" s="171" t="s">
        <v>1205</v>
      </c>
      <c r="G329" s="158"/>
      <c r="H329" s="158"/>
      <c r="I329" s="161"/>
      <c r="J329" s="172">
        <f>BK329</f>
        <v>0</v>
      </c>
      <c r="K329" s="158"/>
      <c r="L329" s="163"/>
      <c r="M329" s="164"/>
      <c r="N329" s="165"/>
      <c r="O329" s="165"/>
      <c r="P329" s="166">
        <f>SUM(P330:P340)</f>
        <v>0</v>
      </c>
      <c r="Q329" s="165"/>
      <c r="R329" s="166">
        <f>SUM(R330:R340)</f>
        <v>0.24737614999999999</v>
      </c>
      <c r="S329" s="165"/>
      <c r="T329" s="167">
        <f>SUM(T330:T340)</f>
        <v>5.2889720000000001E-2</v>
      </c>
      <c r="AR329" s="168" t="s">
        <v>98</v>
      </c>
      <c r="AT329" s="169" t="s">
        <v>72</v>
      </c>
      <c r="AU329" s="169" t="s">
        <v>81</v>
      </c>
      <c r="AY329" s="168" t="s">
        <v>128</v>
      </c>
      <c r="BK329" s="170">
        <f>SUM(BK330:BK340)</f>
        <v>0</v>
      </c>
    </row>
    <row r="330" spans="1:65" s="2" customFormat="1" ht="16.5" customHeight="1">
      <c r="A330" s="34"/>
      <c r="B330" s="35"/>
      <c r="C330" s="173" t="s">
        <v>1206</v>
      </c>
      <c r="D330" s="173" t="s">
        <v>131</v>
      </c>
      <c r="E330" s="174" t="s">
        <v>1207</v>
      </c>
      <c r="F330" s="175" t="s">
        <v>1208</v>
      </c>
      <c r="G330" s="176" t="s">
        <v>798</v>
      </c>
      <c r="H330" s="177">
        <v>170.61199999999999</v>
      </c>
      <c r="I330" s="178"/>
      <c r="J330" s="179">
        <f>ROUND(I330*H330,2)</f>
        <v>0</v>
      </c>
      <c r="K330" s="175" t="s">
        <v>787</v>
      </c>
      <c r="L330" s="39"/>
      <c r="M330" s="180" t="s">
        <v>19</v>
      </c>
      <c r="N330" s="181" t="s">
        <v>45</v>
      </c>
      <c r="O330" s="64"/>
      <c r="P330" s="182">
        <f>O330*H330</f>
        <v>0</v>
      </c>
      <c r="Q330" s="182">
        <v>1E-3</v>
      </c>
      <c r="R330" s="182">
        <f>Q330*H330</f>
        <v>0.17061199999999999</v>
      </c>
      <c r="S330" s="182">
        <v>3.1E-4</v>
      </c>
      <c r="T330" s="183">
        <f>S330*H330</f>
        <v>5.2889720000000001E-2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4" t="s">
        <v>136</v>
      </c>
      <c r="AT330" s="184" t="s">
        <v>131</v>
      </c>
      <c r="AU330" s="184" t="s">
        <v>98</v>
      </c>
      <c r="AY330" s="17" t="s">
        <v>128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7" t="s">
        <v>98</v>
      </c>
      <c r="BK330" s="185">
        <f>ROUND(I330*H330,2)</f>
        <v>0</v>
      </c>
      <c r="BL330" s="17" t="s">
        <v>136</v>
      </c>
      <c r="BM330" s="184" t="s">
        <v>1209</v>
      </c>
    </row>
    <row r="331" spans="1:65" s="2" customFormat="1" ht="11.25">
      <c r="A331" s="34"/>
      <c r="B331" s="35"/>
      <c r="C331" s="36"/>
      <c r="D331" s="186" t="s">
        <v>138</v>
      </c>
      <c r="E331" s="36"/>
      <c r="F331" s="187" t="s">
        <v>1210</v>
      </c>
      <c r="G331" s="36"/>
      <c r="H331" s="36"/>
      <c r="I331" s="188"/>
      <c r="J331" s="36"/>
      <c r="K331" s="36"/>
      <c r="L331" s="39"/>
      <c r="M331" s="189"/>
      <c r="N331" s="190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138</v>
      </c>
      <c r="AU331" s="17" t="s">
        <v>98</v>
      </c>
    </row>
    <row r="332" spans="1:65" s="13" customFormat="1" ht="11.25">
      <c r="B332" s="206"/>
      <c r="C332" s="207"/>
      <c r="D332" s="208" t="s">
        <v>394</v>
      </c>
      <c r="E332" s="218" t="s">
        <v>19</v>
      </c>
      <c r="F332" s="209" t="s">
        <v>751</v>
      </c>
      <c r="G332" s="207"/>
      <c r="H332" s="210">
        <v>170.61199999999999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394</v>
      </c>
      <c r="AU332" s="216" t="s">
        <v>98</v>
      </c>
      <c r="AV332" s="13" t="s">
        <v>98</v>
      </c>
      <c r="AW332" s="13" t="s">
        <v>34</v>
      </c>
      <c r="AX332" s="13" t="s">
        <v>81</v>
      </c>
      <c r="AY332" s="216" t="s">
        <v>128</v>
      </c>
    </row>
    <row r="333" spans="1:65" s="2" customFormat="1" ht="16.5" customHeight="1">
      <c r="A333" s="34"/>
      <c r="B333" s="35"/>
      <c r="C333" s="173" t="s">
        <v>1211</v>
      </c>
      <c r="D333" s="173" t="s">
        <v>131</v>
      </c>
      <c r="E333" s="174" t="s">
        <v>1212</v>
      </c>
      <c r="F333" s="175" t="s">
        <v>1213</v>
      </c>
      <c r="G333" s="176" t="s">
        <v>798</v>
      </c>
      <c r="H333" s="177">
        <v>73.787000000000006</v>
      </c>
      <c r="I333" s="178"/>
      <c r="J333" s="179">
        <f>ROUND(I333*H333,2)</f>
        <v>0</v>
      </c>
      <c r="K333" s="175" t="s">
        <v>135</v>
      </c>
      <c r="L333" s="39"/>
      <c r="M333" s="180" t="s">
        <v>19</v>
      </c>
      <c r="N333" s="181" t="s">
        <v>45</v>
      </c>
      <c r="O333" s="64"/>
      <c r="P333" s="182">
        <f>O333*H333</f>
        <v>0</v>
      </c>
      <c r="Q333" s="182">
        <v>2.1000000000000001E-4</v>
      </c>
      <c r="R333" s="182">
        <f>Q333*H333</f>
        <v>1.5495270000000002E-2</v>
      </c>
      <c r="S333" s="182">
        <v>0</v>
      </c>
      <c r="T333" s="18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4" t="s">
        <v>136</v>
      </c>
      <c r="AT333" s="184" t="s">
        <v>131</v>
      </c>
      <c r="AU333" s="184" t="s">
        <v>98</v>
      </c>
      <c r="AY333" s="17" t="s">
        <v>128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7" t="s">
        <v>98</v>
      </c>
      <c r="BK333" s="185">
        <f>ROUND(I333*H333,2)</f>
        <v>0</v>
      </c>
      <c r="BL333" s="17" t="s">
        <v>136</v>
      </c>
      <c r="BM333" s="184" t="s">
        <v>1214</v>
      </c>
    </row>
    <row r="334" spans="1:65" s="2" customFormat="1" ht="11.25">
      <c r="A334" s="34"/>
      <c r="B334" s="35"/>
      <c r="C334" s="36"/>
      <c r="D334" s="186" t="s">
        <v>138</v>
      </c>
      <c r="E334" s="36"/>
      <c r="F334" s="187" t="s">
        <v>1215</v>
      </c>
      <c r="G334" s="36"/>
      <c r="H334" s="36"/>
      <c r="I334" s="188"/>
      <c r="J334" s="36"/>
      <c r="K334" s="36"/>
      <c r="L334" s="39"/>
      <c r="M334" s="189"/>
      <c r="N334" s="190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138</v>
      </c>
      <c r="AU334" s="17" t="s">
        <v>98</v>
      </c>
    </row>
    <row r="335" spans="1:65" s="13" customFormat="1" ht="11.25">
      <c r="B335" s="206"/>
      <c r="C335" s="207"/>
      <c r="D335" s="208" t="s">
        <v>394</v>
      </c>
      <c r="E335" s="218" t="s">
        <v>19</v>
      </c>
      <c r="F335" s="209" t="s">
        <v>1216</v>
      </c>
      <c r="G335" s="207"/>
      <c r="H335" s="210">
        <v>73.787000000000006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394</v>
      </c>
      <c r="AU335" s="216" t="s">
        <v>98</v>
      </c>
      <c r="AV335" s="13" t="s">
        <v>98</v>
      </c>
      <c r="AW335" s="13" t="s">
        <v>34</v>
      </c>
      <c r="AX335" s="13" t="s">
        <v>81</v>
      </c>
      <c r="AY335" s="216" t="s">
        <v>128</v>
      </c>
    </row>
    <row r="336" spans="1:65" s="2" customFormat="1" ht="24.2" customHeight="1">
      <c r="A336" s="34"/>
      <c r="B336" s="35"/>
      <c r="C336" s="173" t="s">
        <v>1217</v>
      </c>
      <c r="D336" s="173" t="s">
        <v>131</v>
      </c>
      <c r="E336" s="174" t="s">
        <v>1218</v>
      </c>
      <c r="F336" s="175" t="s">
        <v>1219</v>
      </c>
      <c r="G336" s="176" t="s">
        <v>798</v>
      </c>
      <c r="H336" s="177">
        <v>211.27199999999999</v>
      </c>
      <c r="I336" s="178"/>
      <c r="J336" s="179">
        <f>ROUND(I336*H336,2)</f>
        <v>0</v>
      </c>
      <c r="K336" s="175" t="s">
        <v>787</v>
      </c>
      <c r="L336" s="39"/>
      <c r="M336" s="180" t="s">
        <v>19</v>
      </c>
      <c r="N336" s="181" t="s">
        <v>45</v>
      </c>
      <c r="O336" s="64"/>
      <c r="P336" s="182">
        <f>O336*H336</f>
        <v>0</v>
      </c>
      <c r="Q336" s="182">
        <v>2.9E-4</v>
      </c>
      <c r="R336" s="182">
        <f>Q336*H336</f>
        <v>6.1268879999999998E-2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136</v>
      </c>
      <c r="AT336" s="184" t="s">
        <v>131</v>
      </c>
      <c r="AU336" s="184" t="s">
        <v>98</v>
      </c>
      <c r="AY336" s="17" t="s">
        <v>128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98</v>
      </c>
      <c r="BK336" s="185">
        <f>ROUND(I336*H336,2)</f>
        <v>0</v>
      </c>
      <c r="BL336" s="17" t="s">
        <v>136</v>
      </c>
      <c r="BM336" s="184" t="s">
        <v>1220</v>
      </c>
    </row>
    <row r="337" spans="1:51" s="2" customFormat="1" ht="11.25">
      <c r="A337" s="34"/>
      <c r="B337" s="35"/>
      <c r="C337" s="36"/>
      <c r="D337" s="186" t="s">
        <v>138</v>
      </c>
      <c r="E337" s="36"/>
      <c r="F337" s="187" t="s">
        <v>1221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138</v>
      </c>
      <c r="AU337" s="17" t="s">
        <v>98</v>
      </c>
    </row>
    <row r="338" spans="1:51" s="13" customFormat="1" ht="11.25">
      <c r="B338" s="206"/>
      <c r="C338" s="207"/>
      <c r="D338" s="208" t="s">
        <v>394</v>
      </c>
      <c r="E338" s="218" t="s">
        <v>19</v>
      </c>
      <c r="F338" s="209" t="s">
        <v>763</v>
      </c>
      <c r="G338" s="207"/>
      <c r="H338" s="210">
        <v>151.172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394</v>
      </c>
      <c r="AU338" s="216" t="s">
        <v>98</v>
      </c>
      <c r="AV338" s="13" t="s">
        <v>98</v>
      </c>
      <c r="AW338" s="13" t="s">
        <v>34</v>
      </c>
      <c r="AX338" s="13" t="s">
        <v>73</v>
      </c>
      <c r="AY338" s="216" t="s">
        <v>128</v>
      </c>
    </row>
    <row r="339" spans="1:51" s="13" customFormat="1" ht="11.25">
      <c r="B339" s="206"/>
      <c r="C339" s="207"/>
      <c r="D339" s="208" t="s">
        <v>394</v>
      </c>
      <c r="E339" s="218" t="s">
        <v>19</v>
      </c>
      <c r="F339" s="209" t="s">
        <v>766</v>
      </c>
      <c r="G339" s="207"/>
      <c r="H339" s="210">
        <v>60.1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394</v>
      </c>
      <c r="AU339" s="216" t="s">
        <v>98</v>
      </c>
      <c r="AV339" s="13" t="s">
        <v>98</v>
      </c>
      <c r="AW339" s="13" t="s">
        <v>34</v>
      </c>
      <c r="AX339" s="13" t="s">
        <v>73</v>
      </c>
      <c r="AY339" s="216" t="s">
        <v>128</v>
      </c>
    </row>
    <row r="340" spans="1:51" s="14" customFormat="1" ht="11.25">
      <c r="B340" s="219"/>
      <c r="C340" s="220"/>
      <c r="D340" s="208" t="s">
        <v>394</v>
      </c>
      <c r="E340" s="221" t="s">
        <v>19</v>
      </c>
      <c r="F340" s="222" t="s">
        <v>827</v>
      </c>
      <c r="G340" s="220"/>
      <c r="H340" s="223">
        <v>211.27199999999999</v>
      </c>
      <c r="I340" s="224"/>
      <c r="J340" s="220"/>
      <c r="K340" s="220"/>
      <c r="L340" s="225"/>
      <c r="M340" s="230"/>
      <c r="N340" s="231"/>
      <c r="O340" s="231"/>
      <c r="P340" s="231"/>
      <c r="Q340" s="231"/>
      <c r="R340" s="231"/>
      <c r="S340" s="231"/>
      <c r="T340" s="232"/>
      <c r="AT340" s="229" t="s">
        <v>394</v>
      </c>
      <c r="AU340" s="229" t="s">
        <v>98</v>
      </c>
      <c r="AV340" s="14" t="s">
        <v>150</v>
      </c>
      <c r="AW340" s="14" t="s">
        <v>34</v>
      </c>
      <c r="AX340" s="14" t="s">
        <v>81</v>
      </c>
      <c r="AY340" s="229" t="s">
        <v>128</v>
      </c>
    </row>
    <row r="341" spans="1:51" s="2" customFormat="1" ht="6.95" customHeight="1">
      <c r="A341" s="34"/>
      <c r="B341" s="47"/>
      <c r="C341" s="48"/>
      <c r="D341" s="48"/>
      <c r="E341" s="48"/>
      <c r="F341" s="48"/>
      <c r="G341" s="48"/>
      <c r="H341" s="48"/>
      <c r="I341" s="48"/>
      <c r="J341" s="48"/>
      <c r="K341" s="48"/>
      <c r="L341" s="39"/>
      <c r="M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</sheetData>
  <sheetProtection algorithmName="SHA-512" hashValue="PwRzmF5S8vcHA+WWYlg3tgNhEYrVyPxnsgcrFKDsL33TqG8+ayrB2FvqBmxYmBx1EgGApZfjLTIifRxjtkEo9A==" saltValue="2POMBrNxEjOEKDrXp/lmHVHH6NPYuftkZEgdGGSTYl85jfEc3GuEudfm1G9Ndd8xIQbH2MH4HpZrF7somwcg2Q==" spinCount="100000" sheet="1" objects="1" scenarios="1" formatColumns="0" formatRows="0" autoFilter="0"/>
  <autoFilter ref="C95:K340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3" r:id="rId2"/>
    <hyperlink ref="F106" r:id="rId3"/>
    <hyperlink ref="F109" r:id="rId4"/>
    <hyperlink ref="F113" r:id="rId5"/>
    <hyperlink ref="F116" r:id="rId6"/>
    <hyperlink ref="F119" r:id="rId7"/>
    <hyperlink ref="F122" r:id="rId8"/>
    <hyperlink ref="F128" r:id="rId9"/>
    <hyperlink ref="F132" r:id="rId10"/>
    <hyperlink ref="F136" r:id="rId11"/>
    <hyperlink ref="F139" r:id="rId12"/>
    <hyperlink ref="F144" r:id="rId13"/>
    <hyperlink ref="F149" r:id="rId14"/>
    <hyperlink ref="F151" r:id="rId15"/>
    <hyperlink ref="F153" r:id="rId16"/>
    <hyperlink ref="F156" r:id="rId17"/>
    <hyperlink ref="F160" r:id="rId18"/>
    <hyperlink ref="F162" r:id="rId19"/>
    <hyperlink ref="F164" r:id="rId20"/>
    <hyperlink ref="F167" r:id="rId21"/>
    <hyperlink ref="F170" r:id="rId22"/>
    <hyperlink ref="F174" r:id="rId23"/>
    <hyperlink ref="F179" r:id="rId24"/>
    <hyperlink ref="F182" r:id="rId25"/>
    <hyperlink ref="F185" r:id="rId26"/>
    <hyperlink ref="F188" r:id="rId27"/>
    <hyperlink ref="F191" r:id="rId28"/>
    <hyperlink ref="F197" r:id="rId29"/>
    <hyperlink ref="F200" r:id="rId30"/>
    <hyperlink ref="F203" r:id="rId31"/>
    <hyperlink ref="F206" r:id="rId32"/>
    <hyperlink ref="F209" r:id="rId33"/>
    <hyperlink ref="F212" r:id="rId34"/>
    <hyperlink ref="F215" r:id="rId35"/>
    <hyperlink ref="F218" r:id="rId36"/>
    <hyperlink ref="F220" r:id="rId37"/>
    <hyperlink ref="F223" r:id="rId38"/>
    <hyperlink ref="F226" r:id="rId39"/>
    <hyperlink ref="F229" r:id="rId40"/>
    <hyperlink ref="F235" r:id="rId41"/>
    <hyperlink ref="F238" r:id="rId42"/>
    <hyperlink ref="F241" r:id="rId43"/>
    <hyperlink ref="F246" r:id="rId44"/>
    <hyperlink ref="F249" r:id="rId45"/>
    <hyperlink ref="F252" r:id="rId46"/>
    <hyperlink ref="F255" r:id="rId47"/>
    <hyperlink ref="F258" r:id="rId48"/>
    <hyperlink ref="F264" r:id="rId49"/>
    <hyperlink ref="F269" r:id="rId50"/>
    <hyperlink ref="F271" r:id="rId51"/>
    <hyperlink ref="F273" r:id="rId52"/>
    <hyperlink ref="F275" r:id="rId53"/>
    <hyperlink ref="F280" r:id="rId54"/>
    <hyperlink ref="F283" r:id="rId55"/>
    <hyperlink ref="F288" r:id="rId56"/>
    <hyperlink ref="F293" r:id="rId57"/>
    <hyperlink ref="F297" r:id="rId58"/>
    <hyperlink ref="F300" r:id="rId59"/>
    <hyperlink ref="F303" r:id="rId60"/>
    <hyperlink ref="F306" r:id="rId61"/>
    <hyperlink ref="F308" r:id="rId62"/>
    <hyperlink ref="F310" r:id="rId63"/>
    <hyperlink ref="F315" r:id="rId64"/>
    <hyperlink ref="F320" r:id="rId65"/>
    <hyperlink ref="F323" r:id="rId66"/>
    <hyperlink ref="F328" r:id="rId67"/>
    <hyperlink ref="F331" r:id="rId68"/>
    <hyperlink ref="F334" r:id="rId69"/>
    <hyperlink ref="F337" r:id="rId7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</row>
    <row r="8" spans="1:4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74" t="s">
        <v>101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36</v>
      </c>
      <c r="F24" s="34"/>
      <c r="G24" s="34"/>
      <c r="H24" s="34"/>
      <c r="I24" s="105" t="s">
        <v>29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ROUND((SUM(BE86:BE176)),  2)</f>
        <v>0</v>
      </c>
      <c r="G33" s="34"/>
      <c r="H33" s="34"/>
      <c r="I33" s="118">
        <v>0.21</v>
      </c>
      <c r="J33" s="117">
        <f>ROUND(((SUM(BE86:BE176))*I33),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ROUND((SUM(BF86:BF176)),  2)</f>
        <v>0</v>
      </c>
      <c r="G34" s="34"/>
      <c r="H34" s="34"/>
      <c r="I34" s="118">
        <v>0.15</v>
      </c>
      <c r="J34" s="117">
        <f>ROUND(((SUM(BF86:BF176))*I34),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ROUND((SUM(BG86:BG176)),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ROUND((SUM(BH86:BH176)),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ROUND((SUM(BI86:BI176)),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23907UT - Vytápění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Komenského nám. 69, Kutná Hora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106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107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108</v>
      </c>
      <c r="E62" s="143"/>
      <c r="F62" s="143"/>
      <c r="G62" s="143"/>
      <c r="H62" s="143"/>
      <c r="I62" s="143"/>
      <c r="J62" s="144">
        <f>J101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109</v>
      </c>
      <c r="E63" s="143"/>
      <c r="F63" s="143"/>
      <c r="G63" s="143"/>
      <c r="H63" s="143"/>
      <c r="I63" s="143"/>
      <c r="J63" s="144">
        <f>J124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110</v>
      </c>
      <c r="E64" s="143"/>
      <c r="F64" s="143"/>
      <c r="G64" s="143"/>
      <c r="H64" s="143"/>
      <c r="I64" s="143"/>
      <c r="J64" s="144">
        <f>J146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111</v>
      </c>
      <c r="E65" s="143"/>
      <c r="F65" s="143"/>
      <c r="G65" s="143"/>
      <c r="H65" s="143"/>
      <c r="I65" s="143"/>
      <c r="J65" s="144">
        <f>J163</f>
        <v>0</v>
      </c>
      <c r="K65" s="141"/>
      <c r="L65" s="145"/>
    </row>
    <row r="66" spans="1:31" s="9" customFormat="1" ht="24.95" customHeight="1">
      <c r="B66" s="134"/>
      <c r="C66" s="135"/>
      <c r="D66" s="136" t="s">
        <v>112</v>
      </c>
      <c r="E66" s="137"/>
      <c r="F66" s="137"/>
      <c r="G66" s="137"/>
      <c r="H66" s="137"/>
      <c r="I66" s="137"/>
      <c r="J66" s="138">
        <f>J168</f>
        <v>0</v>
      </c>
      <c r="K66" s="135"/>
      <c r="L66" s="139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79" t="str">
        <f>E7</f>
        <v>Stavební úpravy bytu č.9, Komenského nám. 69, Kutná Hora</v>
      </c>
      <c r="F76" s="380"/>
      <c r="G76" s="380"/>
      <c r="H76" s="380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32" t="str">
        <f>E9</f>
        <v>23907UT - Vytápění</v>
      </c>
      <c r="F78" s="381"/>
      <c r="G78" s="381"/>
      <c r="H78" s="38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Komenského nám. 69, Kutná Hora</v>
      </c>
      <c r="G80" s="36"/>
      <c r="H80" s="36"/>
      <c r="I80" s="29" t="s">
        <v>23</v>
      </c>
      <c r="J80" s="59" t="str">
        <f>IF(J12="","",J12)</f>
        <v>1. 8. 2023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Kutná Hora, Havlíčkovo nám. 552, K. Hora</v>
      </c>
      <c r="G82" s="36"/>
      <c r="H82" s="36"/>
      <c r="I82" s="29" t="s">
        <v>32</v>
      </c>
      <c r="J82" s="32" t="str">
        <f>E21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Ing. Hádková Zuzana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114</v>
      </c>
      <c r="D85" s="149" t="s">
        <v>58</v>
      </c>
      <c r="E85" s="149" t="s">
        <v>54</v>
      </c>
      <c r="F85" s="149" t="s">
        <v>55</v>
      </c>
      <c r="G85" s="149" t="s">
        <v>115</v>
      </c>
      <c r="H85" s="149" t="s">
        <v>116</v>
      </c>
      <c r="I85" s="149" t="s">
        <v>117</v>
      </c>
      <c r="J85" s="149" t="s">
        <v>104</v>
      </c>
      <c r="K85" s="150" t="s">
        <v>118</v>
      </c>
      <c r="L85" s="151"/>
      <c r="M85" s="68" t="s">
        <v>19</v>
      </c>
      <c r="N85" s="69" t="s">
        <v>43</v>
      </c>
      <c r="O85" s="69" t="s">
        <v>119</v>
      </c>
      <c r="P85" s="69" t="s">
        <v>120</v>
      </c>
      <c r="Q85" s="69" t="s">
        <v>121</v>
      </c>
      <c r="R85" s="69" t="s">
        <v>122</v>
      </c>
      <c r="S85" s="69" t="s">
        <v>123</v>
      </c>
      <c r="T85" s="70" t="s">
        <v>124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125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P87+P168</f>
        <v>0</v>
      </c>
      <c r="Q86" s="72"/>
      <c r="R86" s="154">
        <f>R87+R168</f>
        <v>0.36842000000000003</v>
      </c>
      <c r="S86" s="72"/>
      <c r="T86" s="155">
        <f>T87+T168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72</v>
      </c>
      <c r="AU86" s="17" t="s">
        <v>105</v>
      </c>
      <c r="BK86" s="156">
        <f>BK87+BK168</f>
        <v>0</v>
      </c>
    </row>
    <row r="87" spans="1:65" s="12" customFormat="1" ht="25.9" customHeight="1">
      <c r="B87" s="157"/>
      <c r="C87" s="158"/>
      <c r="D87" s="159" t="s">
        <v>72</v>
      </c>
      <c r="E87" s="160" t="s">
        <v>126</v>
      </c>
      <c r="F87" s="160" t="s">
        <v>127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P88+P101+P124+P146+P163</f>
        <v>0</v>
      </c>
      <c r="Q87" s="165"/>
      <c r="R87" s="166">
        <f>R88+R101+R124+R146+R163</f>
        <v>0.36842000000000003</v>
      </c>
      <c r="S87" s="165"/>
      <c r="T87" s="167">
        <f>T88+T101+T124+T146+T163</f>
        <v>0</v>
      </c>
      <c r="AR87" s="168" t="s">
        <v>98</v>
      </c>
      <c r="AT87" s="169" t="s">
        <v>72</v>
      </c>
      <c r="AU87" s="169" t="s">
        <v>73</v>
      </c>
      <c r="AY87" s="168" t="s">
        <v>128</v>
      </c>
      <c r="BK87" s="170">
        <f>BK88+BK101+BK124+BK146+BK163</f>
        <v>0</v>
      </c>
    </row>
    <row r="88" spans="1:65" s="12" customFormat="1" ht="22.9" customHeight="1">
      <c r="B88" s="157"/>
      <c r="C88" s="158"/>
      <c r="D88" s="159" t="s">
        <v>72</v>
      </c>
      <c r="E88" s="171" t="s">
        <v>129</v>
      </c>
      <c r="F88" s="171" t="s">
        <v>130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SUM(P89:P100)</f>
        <v>0</v>
      </c>
      <c r="Q88" s="165"/>
      <c r="R88" s="166">
        <f>SUM(R89:R100)</f>
        <v>3.9480000000000001E-2</v>
      </c>
      <c r="S88" s="165"/>
      <c r="T88" s="167">
        <f>SUM(T89:T100)</f>
        <v>0</v>
      </c>
      <c r="AR88" s="168" t="s">
        <v>98</v>
      </c>
      <c r="AT88" s="169" t="s">
        <v>72</v>
      </c>
      <c r="AU88" s="169" t="s">
        <v>81</v>
      </c>
      <c r="AY88" s="168" t="s">
        <v>128</v>
      </c>
      <c r="BK88" s="170">
        <f>SUM(BK89:BK100)</f>
        <v>0</v>
      </c>
    </row>
    <row r="89" spans="1:65" s="2" customFormat="1" ht="24.2" customHeight="1">
      <c r="A89" s="34"/>
      <c r="B89" s="35"/>
      <c r="C89" s="173" t="s">
        <v>81</v>
      </c>
      <c r="D89" s="173" t="s">
        <v>131</v>
      </c>
      <c r="E89" s="174" t="s">
        <v>132</v>
      </c>
      <c r="F89" s="175" t="s">
        <v>133</v>
      </c>
      <c r="G89" s="176" t="s">
        <v>134</v>
      </c>
      <c r="H89" s="177">
        <v>1</v>
      </c>
      <c r="I89" s="178"/>
      <c r="J89" s="179">
        <f>ROUND(I89*H89,2)</f>
        <v>0</v>
      </c>
      <c r="K89" s="175" t="s">
        <v>135</v>
      </c>
      <c r="L89" s="39"/>
      <c r="M89" s="180" t="s">
        <v>19</v>
      </c>
      <c r="N89" s="181" t="s">
        <v>45</v>
      </c>
      <c r="O89" s="64"/>
      <c r="P89" s="182">
        <f>O89*H89</f>
        <v>0</v>
      </c>
      <c r="Q89" s="182">
        <v>2.6099999999999999E-3</v>
      </c>
      <c r="R89" s="182">
        <f>Q89*H89</f>
        <v>2.6099999999999999E-3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136</v>
      </c>
      <c r="AT89" s="184" t="s">
        <v>131</v>
      </c>
      <c r="AU89" s="184" t="s">
        <v>98</v>
      </c>
      <c r="AY89" s="17" t="s">
        <v>128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98</v>
      </c>
      <c r="BK89" s="185">
        <f>ROUND(I89*H89,2)</f>
        <v>0</v>
      </c>
      <c r="BL89" s="17" t="s">
        <v>136</v>
      </c>
      <c r="BM89" s="184" t="s">
        <v>137</v>
      </c>
    </row>
    <row r="90" spans="1:65" s="2" customFormat="1" ht="11.25">
      <c r="A90" s="34"/>
      <c r="B90" s="35"/>
      <c r="C90" s="36"/>
      <c r="D90" s="186" t="s">
        <v>138</v>
      </c>
      <c r="E90" s="36"/>
      <c r="F90" s="187" t="s">
        <v>139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138</v>
      </c>
      <c r="AU90" s="17" t="s">
        <v>98</v>
      </c>
    </row>
    <row r="91" spans="1:65" s="2" customFormat="1" ht="49.15" customHeight="1">
      <c r="A91" s="34"/>
      <c r="B91" s="35"/>
      <c r="C91" s="191" t="s">
        <v>98</v>
      </c>
      <c r="D91" s="191" t="s">
        <v>140</v>
      </c>
      <c r="E91" s="192" t="s">
        <v>141</v>
      </c>
      <c r="F91" s="193" t="s">
        <v>142</v>
      </c>
      <c r="G91" s="194" t="s">
        <v>143</v>
      </c>
      <c r="H91" s="195">
        <v>1</v>
      </c>
      <c r="I91" s="196"/>
      <c r="J91" s="197">
        <f>ROUND(I91*H91,2)</f>
        <v>0</v>
      </c>
      <c r="K91" s="193" t="s">
        <v>135</v>
      </c>
      <c r="L91" s="198"/>
      <c r="M91" s="199" t="s">
        <v>19</v>
      </c>
      <c r="N91" s="200" t="s">
        <v>45</v>
      </c>
      <c r="O91" s="64"/>
      <c r="P91" s="182">
        <f>O91*H91</f>
        <v>0</v>
      </c>
      <c r="Q91" s="182">
        <v>3.1600000000000003E-2</v>
      </c>
      <c r="R91" s="182">
        <f>Q91*H91</f>
        <v>3.1600000000000003E-2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144</v>
      </c>
      <c r="AT91" s="184" t="s">
        <v>140</v>
      </c>
      <c r="AU91" s="184" t="s">
        <v>98</v>
      </c>
      <c r="AY91" s="17" t="s">
        <v>128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98</v>
      </c>
      <c r="BK91" s="185">
        <f>ROUND(I91*H91,2)</f>
        <v>0</v>
      </c>
      <c r="BL91" s="17" t="s">
        <v>136</v>
      </c>
      <c r="BM91" s="184" t="s">
        <v>145</v>
      </c>
    </row>
    <row r="92" spans="1:65" s="2" customFormat="1" ht="16.5" customHeight="1">
      <c r="A92" s="34"/>
      <c r="B92" s="35"/>
      <c r="C92" s="191" t="s">
        <v>146</v>
      </c>
      <c r="D92" s="191" t="s">
        <v>140</v>
      </c>
      <c r="E92" s="192" t="s">
        <v>147</v>
      </c>
      <c r="F92" s="193" t="s">
        <v>148</v>
      </c>
      <c r="G92" s="194" t="s">
        <v>143</v>
      </c>
      <c r="H92" s="195">
        <v>1</v>
      </c>
      <c r="I92" s="196"/>
      <c r="J92" s="197">
        <f>ROUND(I92*H92,2)</f>
        <v>0</v>
      </c>
      <c r="K92" s="193" t="s">
        <v>135</v>
      </c>
      <c r="L92" s="198"/>
      <c r="M92" s="199" t="s">
        <v>19</v>
      </c>
      <c r="N92" s="200" t="s">
        <v>45</v>
      </c>
      <c r="O92" s="64"/>
      <c r="P92" s="182">
        <f>O92*H92</f>
        <v>0</v>
      </c>
      <c r="Q92" s="182">
        <v>1E-3</v>
      </c>
      <c r="R92" s="182">
        <f>Q92*H92</f>
        <v>1E-3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144</v>
      </c>
      <c r="AT92" s="184" t="s">
        <v>140</v>
      </c>
      <c r="AU92" s="184" t="s">
        <v>98</v>
      </c>
      <c r="AY92" s="17" t="s">
        <v>128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98</v>
      </c>
      <c r="BK92" s="185">
        <f>ROUND(I92*H92,2)</f>
        <v>0</v>
      </c>
      <c r="BL92" s="17" t="s">
        <v>136</v>
      </c>
      <c r="BM92" s="184" t="s">
        <v>149</v>
      </c>
    </row>
    <row r="93" spans="1:65" s="2" customFormat="1" ht="24.2" customHeight="1">
      <c r="A93" s="34"/>
      <c r="B93" s="35"/>
      <c r="C93" s="173" t="s">
        <v>150</v>
      </c>
      <c r="D93" s="173" t="s">
        <v>131</v>
      </c>
      <c r="E93" s="174" t="s">
        <v>151</v>
      </c>
      <c r="F93" s="175" t="s">
        <v>152</v>
      </c>
      <c r="G93" s="176" t="s">
        <v>134</v>
      </c>
      <c r="H93" s="177">
        <v>1</v>
      </c>
      <c r="I93" s="178"/>
      <c r="J93" s="179">
        <f>ROUND(I93*H93,2)</f>
        <v>0</v>
      </c>
      <c r="K93" s="175" t="s">
        <v>135</v>
      </c>
      <c r="L93" s="39"/>
      <c r="M93" s="180" t="s">
        <v>19</v>
      </c>
      <c r="N93" s="181" t="s">
        <v>45</v>
      </c>
      <c r="O93" s="64"/>
      <c r="P93" s="182">
        <f>O93*H93</f>
        <v>0</v>
      </c>
      <c r="Q93" s="182">
        <v>8.9999999999999998E-4</v>
      </c>
      <c r="R93" s="182">
        <f>Q93*H93</f>
        <v>8.9999999999999998E-4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136</v>
      </c>
      <c r="AT93" s="184" t="s">
        <v>131</v>
      </c>
      <c r="AU93" s="184" t="s">
        <v>98</v>
      </c>
      <c r="AY93" s="17" t="s">
        <v>128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98</v>
      </c>
      <c r="BK93" s="185">
        <f>ROUND(I93*H93,2)</f>
        <v>0</v>
      </c>
      <c r="BL93" s="17" t="s">
        <v>136</v>
      </c>
      <c r="BM93" s="184" t="s">
        <v>153</v>
      </c>
    </row>
    <row r="94" spans="1:65" s="2" customFormat="1" ht="11.25">
      <c r="A94" s="34"/>
      <c r="B94" s="35"/>
      <c r="C94" s="36"/>
      <c r="D94" s="186" t="s">
        <v>138</v>
      </c>
      <c r="E94" s="36"/>
      <c r="F94" s="187" t="s">
        <v>154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138</v>
      </c>
      <c r="AU94" s="17" t="s">
        <v>98</v>
      </c>
    </row>
    <row r="95" spans="1:65" s="2" customFormat="1" ht="24.2" customHeight="1">
      <c r="A95" s="34"/>
      <c r="B95" s="35"/>
      <c r="C95" s="173" t="s">
        <v>155</v>
      </c>
      <c r="D95" s="173" t="s">
        <v>131</v>
      </c>
      <c r="E95" s="174" t="s">
        <v>156</v>
      </c>
      <c r="F95" s="175" t="s">
        <v>157</v>
      </c>
      <c r="G95" s="176" t="s">
        <v>134</v>
      </c>
      <c r="H95" s="177">
        <v>1</v>
      </c>
      <c r="I95" s="178"/>
      <c r="J95" s="179">
        <f>ROUND(I95*H95,2)</f>
        <v>0</v>
      </c>
      <c r="K95" s="175" t="s">
        <v>135</v>
      </c>
      <c r="L95" s="39"/>
      <c r="M95" s="180" t="s">
        <v>19</v>
      </c>
      <c r="N95" s="181" t="s">
        <v>45</v>
      </c>
      <c r="O95" s="64"/>
      <c r="P95" s="182">
        <f>O95*H95</f>
        <v>0</v>
      </c>
      <c r="Q95" s="182">
        <v>1.17E-3</v>
      </c>
      <c r="R95" s="182">
        <f>Q95*H95</f>
        <v>1.17E-3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136</v>
      </c>
      <c r="AT95" s="184" t="s">
        <v>131</v>
      </c>
      <c r="AU95" s="184" t="s">
        <v>98</v>
      </c>
      <c r="AY95" s="17" t="s">
        <v>128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98</v>
      </c>
      <c r="BK95" s="185">
        <f>ROUND(I95*H95,2)</f>
        <v>0</v>
      </c>
      <c r="BL95" s="17" t="s">
        <v>136</v>
      </c>
      <c r="BM95" s="184" t="s">
        <v>158</v>
      </c>
    </row>
    <row r="96" spans="1:65" s="2" customFormat="1" ht="11.25">
      <c r="A96" s="34"/>
      <c r="B96" s="35"/>
      <c r="C96" s="36"/>
      <c r="D96" s="186" t="s">
        <v>138</v>
      </c>
      <c r="E96" s="36"/>
      <c r="F96" s="187" t="s">
        <v>159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138</v>
      </c>
      <c r="AU96" s="17" t="s">
        <v>98</v>
      </c>
    </row>
    <row r="97" spans="1:65" s="2" customFormat="1" ht="16.5" customHeight="1">
      <c r="A97" s="34"/>
      <c r="B97" s="35"/>
      <c r="C97" s="173" t="s">
        <v>160</v>
      </c>
      <c r="D97" s="173" t="s">
        <v>131</v>
      </c>
      <c r="E97" s="174" t="s">
        <v>161</v>
      </c>
      <c r="F97" s="175" t="s">
        <v>162</v>
      </c>
      <c r="G97" s="176" t="s">
        <v>163</v>
      </c>
      <c r="H97" s="177">
        <v>5</v>
      </c>
      <c r="I97" s="178"/>
      <c r="J97" s="179">
        <f>ROUND(I97*H97,2)</f>
        <v>0</v>
      </c>
      <c r="K97" s="175" t="s">
        <v>135</v>
      </c>
      <c r="L97" s="39"/>
      <c r="M97" s="180" t="s">
        <v>19</v>
      </c>
      <c r="N97" s="181" t="s">
        <v>45</v>
      </c>
      <c r="O97" s="64"/>
      <c r="P97" s="182">
        <f>O97*H97</f>
        <v>0</v>
      </c>
      <c r="Q97" s="182">
        <v>4.4000000000000002E-4</v>
      </c>
      <c r="R97" s="182">
        <f>Q97*H97</f>
        <v>2.2000000000000001E-3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136</v>
      </c>
      <c r="AT97" s="184" t="s">
        <v>131</v>
      </c>
      <c r="AU97" s="184" t="s">
        <v>98</v>
      </c>
      <c r="AY97" s="17" t="s">
        <v>128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98</v>
      </c>
      <c r="BK97" s="185">
        <f>ROUND(I97*H97,2)</f>
        <v>0</v>
      </c>
      <c r="BL97" s="17" t="s">
        <v>136</v>
      </c>
      <c r="BM97" s="184" t="s">
        <v>164</v>
      </c>
    </row>
    <row r="98" spans="1:65" s="2" customFormat="1" ht="11.25">
      <c r="A98" s="34"/>
      <c r="B98" s="35"/>
      <c r="C98" s="36"/>
      <c r="D98" s="186" t="s">
        <v>138</v>
      </c>
      <c r="E98" s="36"/>
      <c r="F98" s="187" t="s">
        <v>165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138</v>
      </c>
      <c r="AU98" s="17" t="s">
        <v>98</v>
      </c>
    </row>
    <row r="99" spans="1:65" s="2" customFormat="1" ht="24.2" customHeight="1">
      <c r="A99" s="34"/>
      <c r="B99" s="35"/>
      <c r="C99" s="173" t="s">
        <v>166</v>
      </c>
      <c r="D99" s="173" t="s">
        <v>131</v>
      </c>
      <c r="E99" s="174" t="s">
        <v>167</v>
      </c>
      <c r="F99" s="175" t="s">
        <v>168</v>
      </c>
      <c r="G99" s="176" t="s">
        <v>169</v>
      </c>
      <c r="H99" s="201"/>
      <c r="I99" s="178"/>
      <c r="J99" s="179">
        <f>ROUND(I99*H99,2)</f>
        <v>0</v>
      </c>
      <c r="K99" s="175" t="s">
        <v>135</v>
      </c>
      <c r="L99" s="39"/>
      <c r="M99" s="180" t="s">
        <v>19</v>
      </c>
      <c r="N99" s="181" t="s">
        <v>45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136</v>
      </c>
      <c r="AT99" s="184" t="s">
        <v>131</v>
      </c>
      <c r="AU99" s="184" t="s">
        <v>98</v>
      </c>
      <c r="AY99" s="17" t="s">
        <v>128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98</v>
      </c>
      <c r="BK99" s="185">
        <f>ROUND(I99*H99,2)</f>
        <v>0</v>
      </c>
      <c r="BL99" s="17" t="s">
        <v>136</v>
      </c>
      <c r="BM99" s="184" t="s">
        <v>170</v>
      </c>
    </row>
    <row r="100" spans="1:65" s="2" customFormat="1" ht="11.25">
      <c r="A100" s="34"/>
      <c r="B100" s="35"/>
      <c r="C100" s="36"/>
      <c r="D100" s="186" t="s">
        <v>138</v>
      </c>
      <c r="E100" s="36"/>
      <c r="F100" s="187" t="s">
        <v>171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138</v>
      </c>
      <c r="AU100" s="17" t="s">
        <v>98</v>
      </c>
    </row>
    <row r="101" spans="1:65" s="12" customFormat="1" ht="22.9" customHeight="1">
      <c r="B101" s="157"/>
      <c r="C101" s="158"/>
      <c r="D101" s="159" t="s">
        <v>72</v>
      </c>
      <c r="E101" s="171" t="s">
        <v>172</v>
      </c>
      <c r="F101" s="171" t="s">
        <v>173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SUM(P102:P123)</f>
        <v>0</v>
      </c>
      <c r="Q101" s="165"/>
      <c r="R101" s="166">
        <f>SUM(R102:R123)</f>
        <v>0.12919999999999998</v>
      </c>
      <c r="S101" s="165"/>
      <c r="T101" s="167">
        <f>SUM(T102:T123)</f>
        <v>0</v>
      </c>
      <c r="AR101" s="168" t="s">
        <v>98</v>
      </c>
      <c r="AT101" s="169" t="s">
        <v>72</v>
      </c>
      <c r="AU101" s="169" t="s">
        <v>81</v>
      </c>
      <c r="AY101" s="168" t="s">
        <v>128</v>
      </c>
      <c r="BK101" s="170">
        <f>SUM(BK102:BK123)</f>
        <v>0</v>
      </c>
    </row>
    <row r="102" spans="1:65" s="2" customFormat="1" ht="16.5" customHeight="1">
      <c r="A102" s="34"/>
      <c r="B102" s="35"/>
      <c r="C102" s="173" t="s">
        <v>174</v>
      </c>
      <c r="D102" s="173" t="s">
        <v>131</v>
      </c>
      <c r="E102" s="174" t="s">
        <v>175</v>
      </c>
      <c r="F102" s="175" t="s">
        <v>176</v>
      </c>
      <c r="G102" s="176" t="s">
        <v>163</v>
      </c>
      <c r="H102" s="177">
        <v>23</v>
      </c>
      <c r="I102" s="178"/>
      <c r="J102" s="179">
        <f>ROUND(I102*H102,2)</f>
        <v>0</v>
      </c>
      <c r="K102" s="175" t="s">
        <v>135</v>
      </c>
      <c r="L102" s="39"/>
      <c r="M102" s="180" t="s">
        <v>19</v>
      </c>
      <c r="N102" s="181" t="s">
        <v>45</v>
      </c>
      <c r="O102" s="64"/>
      <c r="P102" s="182">
        <f>O102*H102</f>
        <v>0</v>
      </c>
      <c r="Q102" s="182">
        <v>4.4999999999999999E-4</v>
      </c>
      <c r="R102" s="182">
        <f>Q102*H102</f>
        <v>1.035E-2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136</v>
      </c>
      <c r="AT102" s="184" t="s">
        <v>131</v>
      </c>
      <c r="AU102" s="184" t="s">
        <v>98</v>
      </c>
      <c r="AY102" s="17" t="s">
        <v>128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98</v>
      </c>
      <c r="BK102" s="185">
        <f>ROUND(I102*H102,2)</f>
        <v>0</v>
      </c>
      <c r="BL102" s="17" t="s">
        <v>136</v>
      </c>
      <c r="BM102" s="184" t="s">
        <v>177</v>
      </c>
    </row>
    <row r="103" spans="1:65" s="2" customFormat="1" ht="11.25">
      <c r="A103" s="34"/>
      <c r="B103" s="35"/>
      <c r="C103" s="36"/>
      <c r="D103" s="186" t="s">
        <v>138</v>
      </c>
      <c r="E103" s="36"/>
      <c r="F103" s="187" t="s">
        <v>178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138</v>
      </c>
      <c r="AU103" s="17" t="s">
        <v>98</v>
      </c>
    </row>
    <row r="104" spans="1:65" s="2" customFormat="1" ht="16.5" customHeight="1">
      <c r="A104" s="34"/>
      <c r="B104" s="35"/>
      <c r="C104" s="173" t="s">
        <v>179</v>
      </c>
      <c r="D104" s="173" t="s">
        <v>131</v>
      </c>
      <c r="E104" s="174" t="s">
        <v>180</v>
      </c>
      <c r="F104" s="175" t="s">
        <v>181</v>
      </c>
      <c r="G104" s="176" t="s">
        <v>163</v>
      </c>
      <c r="H104" s="177">
        <v>5</v>
      </c>
      <c r="I104" s="178"/>
      <c r="J104" s="179">
        <f>ROUND(I104*H104,2)</f>
        <v>0</v>
      </c>
      <c r="K104" s="175" t="s">
        <v>135</v>
      </c>
      <c r="L104" s="39"/>
      <c r="M104" s="180" t="s">
        <v>19</v>
      </c>
      <c r="N104" s="181" t="s">
        <v>45</v>
      </c>
      <c r="O104" s="64"/>
      <c r="P104" s="182">
        <f>O104*H104</f>
        <v>0</v>
      </c>
      <c r="Q104" s="182">
        <v>5.6999999999999998E-4</v>
      </c>
      <c r="R104" s="182">
        <f>Q104*H104</f>
        <v>2.8500000000000001E-3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136</v>
      </c>
      <c r="AT104" s="184" t="s">
        <v>131</v>
      </c>
      <c r="AU104" s="184" t="s">
        <v>98</v>
      </c>
      <c r="AY104" s="17" t="s">
        <v>128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98</v>
      </c>
      <c r="BK104" s="185">
        <f>ROUND(I104*H104,2)</f>
        <v>0</v>
      </c>
      <c r="BL104" s="17" t="s">
        <v>136</v>
      </c>
      <c r="BM104" s="184" t="s">
        <v>182</v>
      </c>
    </row>
    <row r="105" spans="1:65" s="2" customFormat="1" ht="11.25">
      <c r="A105" s="34"/>
      <c r="B105" s="35"/>
      <c r="C105" s="36"/>
      <c r="D105" s="186" t="s">
        <v>138</v>
      </c>
      <c r="E105" s="36"/>
      <c r="F105" s="187" t="s">
        <v>183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138</v>
      </c>
      <c r="AU105" s="17" t="s">
        <v>98</v>
      </c>
    </row>
    <row r="106" spans="1:65" s="2" customFormat="1" ht="16.5" customHeight="1">
      <c r="A106" s="34"/>
      <c r="B106" s="35"/>
      <c r="C106" s="173" t="s">
        <v>184</v>
      </c>
      <c r="D106" s="173" t="s">
        <v>131</v>
      </c>
      <c r="E106" s="174" t="s">
        <v>185</v>
      </c>
      <c r="F106" s="175" t="s">
        <v>186</v>
      </c>
      <c r="G106" s="176" t="s">
        <v>163</v>
      </c>
      <c r="H106" s="177">
        <v>22</v>
      </c>
      <c r="I106" s="178"/>
      <c r="J106" s="179">
        <f>ROUND(I106*H106,2)</f>
        <v>0</v>
      </c>
      <c r="K106" s="175" t="s">
        <v>135</v>
      </c>
      <c r="L106" s="39"/>
      <c r="M106" s="180" t="s">
        <v>19</v>
      </c>
      <c r="N106" s="181" t="s">
        <v>45</v>
      </c>
      <c r="O106" s="64"/>
      <c r="P106" s="182">
        <f>O106*H106</f>
        <v>0</v>
      </c>
      <c r="Q106" s="182">
        <v>7.2999999999999996E-4</v>
      </c>
      <c r="R106" s="182">
        <f>Q106*H106</f>
        <v>1.6059999999999998E-2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136</v>
      </c>
      <c r="AT106" s="184" t="s">
        <v>131</v>
      </c>
      <c r="AU106" s="184" t="s">
        <v>98</v>
      </c>
      <c r="AY106" s="17" t="s">
        <v>128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98</v>
      </c>
      <c r="BK106" s="185">
        <f>ROUND(I106*H106,2)</f>
        <v>0</v>
      </c>
      <c r="BL106" s="17" t="s">
        <v>136</v>
      </c>
      <c r="BM106" s="184" t="s">
        <v>187</v>
      </c>
    </row>
    <row r="107" spans="1:65" s="2" customFormat="1" ht="11.25">
      <c r="A107" s="34"/>
      <c r="B107" s="35"/>
      <c r="C107" s="36"/>
      <c r="D107" s="186" t="s">
        <v>138</v>
      </c>
      <c r="E107" s="36"/>
      <c r="F107" s="187" t="s">
        <v>188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138</v>
      </c>
      <c r="AU107" s="17" t="s">
        <v>98</v>
      </c>
    </row>
    <row r="108" spans="1:65" s="2" customFormat="1" ht="16.5" customHeight="1">
      <c r="A108" s="34"/>
      <c r="B108" s="35"/>
      <c r="C108" s="191" t="s">
        <v>189</v>
      </c>
      <c r="D108" s="191" t="s">
        <v>140</v>
      </c>
      <c r="E108" s="192" t="s">
        <v>190</v>
      </c>
      <c r="F108" s="193" t="s">
        <v>191</v>
      </c>
      <c r="G108" s="194" t="s">
        <v>192</v>
      </c>
      <c r="H108" s="195">
        <v>12</v>
      </c>
      <c r="I108" s="196"/>
      <c r="J108" s="197">
        <f>ROUND(I108*H108,2)</f>
        <v>0</v>
      </c>
      <c r="K108" s="193" t="s">
        <v>135</v>
      </c>
      <c r="L108" s="198"/>
      <c r="M108" s="199" t="s">
        <v>19</v>
      </c>
      <c r="N108" s="200" t="s">
        <v>45</v>
      </c>
      <c r="O108" s="64"/>
      <c r="P108" s="182">
        <f>O108*H108</f>
        <v>0</v>
      </c>
      <c r="Q108" s="182">
        <v>1E-4</v>
      </c>
      <c r="R108" s="182">
        <f>Q108*H108</f>
        <v>1.2000000000000001E-3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144</v>
      </c>
      <c r="AT108" s="184" t="s">
        <v>140</v>
      </c>
      <c r="AU108" s="184" t="s">
        <v>98</v>
      </c>
      <c r="AY108" s="17" t="s">
        <v>128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98</v>
      </c>
      <c r="BK108" s="185">
        <f>ROUND(I108*H108,2)</f>
        <v>0</v>
      </c>
      <c r="BL108" s="17" t="s">
        <v>136</v>
      </c>
      <c r="BM108" s="184" t="s">
        <v>193</v>
      </c>
    </row>
    <row r="109" spans="1:65" s="2" customFormat="1" ht="16.5" customHeight="1">
      <c r="A109" s="34"/>
      <c r="B109" s="35"/>
      <c r="C109" s="191" t="s">
        <v>194</v>
      </c>
      <c r="D109" s="191" t="s">
        <v>140</v>
      </c>
      <c r="E109" s="192" t="s">
        <v>195</v>
      </c>
      <c r="F109" s="193" t="s">
        <v>196</v>
      </c>
      <c r="G109" s="194" t="s">
        <v>192</v>
      </c>
      <c r="H109" s="195">
        <v>12</v>
      </c>
      <c r="I109" s="196"/>
      <c r="J109" s="197">
        <f>ROUND(I109*H109,2)</f>
        <v>0</v>
      </c>
      <c r="K109" s="193" t="s">
        <v>135</v>
      </c>
      <c r="L109" s="198"/>
      <c r="M109" s="199" t="s">
        <v>19</v>
      </c>
      <c r="N109" s="200" t="s">
        <v>45</v>
      </c>
      <c r="O109" s="64"/>
      <c r="P109" s="182">
        <f>O109*H109</f>
        <v>0</v>
      </c>
      <c r="Q109" s="182">
        <v>1E-4</v>
      </c>
      <c r="R109" s="182">
        <f>Q109*H109</f>
        <v>1.2000000000000001E-3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144</v>
      </c>
      <c r="AT109" s="184" t="s">
        <v>140</v>
      </c>
      <c r="AU109" s="184" t="s">
        <v>98</v>
      </c>
      <c r="AY109" s="17" t="s">
        <v>128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98</v>
      </c>
      <c r="BK109" s="185">
        <f>ROUND(I109*H109,2)</f>
        <v>0</v>
      </c>
      <c r="BL109" s="17" t="s">
        <v>136</v>
      </c>
      <c r="BM109" s="184" t="s">
        <v>197</v>
      </c>
    </row>
    <row r="110" spans="1:65" s="2" customFormat="1" ht="16.5" customHeight="1">
      <c r="A110" s="34"/>
      <c r="B110" s="35"/>
      <c r="C110" s="191" t="s">
        <v>198</v>
      </c>
      <c r="D110" s="191" t="s">
        <v>140</v>
      </c>
      <c r="E110" s="192" t="s">
        <v>199</v>
      </c>
      <c r="F110" s="193" t="s">
        <v>200</v>
      </c>
      <c r="G110" s="194" t="s">
        <v>143</v>
      </c>
      <c r="H110" s="195">
        <v>1</v>
      </c>
      <c r="I110" s="196"/>
      <c r="J110" s="197">
        <f>ROUND(I110*H110,2)</f>
        <v>0</v>
      </c>
      <c r="K110" s="193" t="s">
        <v>135</v>
      </c>
      <c r="L110" s="198"/>
      <c r="M110" s="199" t="s">
        <v>19</v>
      </c>
      <c r="N110" s="200" t="s">
        <v>45</v>
      </c>
      <c r="O110" s="64"/>
      <c r="P110" s="182">
        <f>O110*H110</f>
        <v>0</v>
      </c>
      <c r="Q110" s="182">
        <v>2.5000000000000001E-4</v>
      </c>
      <c r="R110" s="182">
        <f>Q110*H110</f>
        <v>2.5000000000000001E-4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144</v>
      </c>
      <c r="AT110" s="184" t="s">
        <v>140</v>
      </c>
      <c r="AU110" s="184" t="s">
        <v>98</v>
      </c>
      <c r="AY110" s="17" t="s">
        <v>128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98</v>
      </c>
      <c r="BK110" s="185">
        <f>ROUND(I110*H110,2)</f>
        <v>0</v>
      </c>
      <c r="BL110" s="17" t="s">
        <v>136</v>
      </c>
      <c r="BM110" s="184" t="s">
        <v>201</v>
      </c>
    </row>
    <row r="111" spans="1:65" s="2" customFormat="1" ht="16.5" customHeight="1">
      <c r="A111" s="34"/>
      <c r="B111" s="35"/>
      <c r="C111" s="191" t="s">
        <v>202</v>
      </c>
      <c r="D111" s="191" t="s">
        <v>140</v>
      </c>
      <c r="E111" s="192" t="s">
        <v>203</v>
      </c>
      <c r="F111" s="193" t="s">
        <v>204</v>
      </c>
      <c r="G111" s="194" t="s">
        <v>143</v>
      </c>
      <c r="H111" s="195">
        <v>1</v>
      </c>
      <c r="I111" s="196"/>
      <c r="J111" s="197">
        <f>ROUND(I111*H111,2)</f>
        <v>0</v>
      </c>
      <c r="K111" s="193" t="s">
        <v>135</v>
      </c>
      <c r="L111" s="198"/>
      <c r="M111" s="199" t="s">
        <v>19</v>
      </c>
      <c r="N111" s="200" t="s">
        <v>45</v>
      </c>
      <c r="O111" s="64"/>
      <c r="P111" s="182">
        <f>O111*H111</f>
        <v>0</v>
      </c>
      <c r="Q111" s="182">
        <v>2.5000000000000001E-4</v>
      </c>
      <c r="R111" s="182">
        <f>Q111*H111</f>
        <v>2.5000000000000001E-4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144</v>
      </c>
      <c r="AT111" s="184" t="s">
        <v>140</v>
      </c>
      <c r="AU111" s="184" t="s">
        <v>98</v>
      </c>
      <c r="AY111" s="17" t="s">
        <v>128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98</v>
      </c>
      <c r="BK111" s="185">
        <f>ROUND(I111*H111,2)</f>
        <v>0</v>
      </c>
      <c r="BL111" s="17" t="s">
        <v>136</v>
      </c>
      <c r="BM111" s="184" t="s">
        <v>205</v>
      </c>
    </row>
    <row r="112" spans="1:65" s="2" customFormat="1" ht="21.75" customHeight="1">
      <c r="A112" s="34"/>
      <c r="B112" s="35"/>
      <c r="C112" s="173" t="s">
        <v>8</v>
      </c>
      <c r="D112" s="173" t="s">
        <v>131</v>
      </c>
      <c r="E112" s="174" t="s">
        <v>206</v>
      </c>
      <c r="F112" s="175" t="s">
        <v>207</v>
      </c>
      <c r="G112" s="176" t="s">
        <v>163</v>
      </c>
      <c r="H112" s="177">
        <v>3</v>
      </c>
      <c r="I112" s="178"/>
      <c r="J112" s="179">
        <f>ROUND(I112*H112,2)</f>
        <v>0</v>
      </c>
      <c r="K112" s="175" t="s">
        <v>135</v>
      </c>
      <c r="L112" s="39"/>
      <c r="M112" s="180" t="s">
        <v>19</v>
      </c>
      <c r="N112" s="181" t="s">
        <v>45</v>
      </c>
      <c r="O112" s="64"/>
      <c r="P112" s="182">
        <f>O112*H112</f>
        <v>0</v>
      </c>
      <c r="Q112" s="182">
        <v>3.0000000000000001E-5</v>
      </c>
      <c r="R112" s="182">
        <f>Q112*H112</f>
        <v>9.0000000000000006E-5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136</v>
      </c>
      <c r="AT112" s="184" t="s">
        <v>131</v>
      </c>
      <c r="AU112" s="184" t="s">
        <v>98</v>
      </c>
      <c r="AY112" s="17" t="s">
        <v>128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98</v>
      </c>
      <c r="BK112" s="185">
        <f>ROUND(I112*H112,2)</f>
        <v>0</v>
      </c>
      <c r="BL112" s="17" t="s">
        <v>136</v>
      </c>
      <c r="BM112" s="184" t="s">
        <v>208</v>
      </c>
    </row>
    <row r="113" spans="1:65" s="2" customFormat="1" ht="11.25">
      <c r="A113" s="34"/>
      <c r="B113" s="35"/>
      <c r="C113" s="36"/>
      <c r="D113" s="186" t="s">
        <v>138</v>
      </c>
      <c r="E113" s="36"/>
      <c r="F113" s="187" t="s">
        <v>209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138</v>
      </c>
      <c r="AU113" s="17" t="s">
        <v>98</v>
      </c>
    </row>
    <row r="114" spans="1:65" s="2" customFormat="1" ht="16.5" customHeight="1">
      <c r="A114" s="34"/>
      <c r="B114" s="35"/>
      <c r="C114" s="173" t="s">
        <v>136</v>
      </c>
      <c r="D114" s="173" t="s">
        <v>131</v>
      </c>
      <c r="E114" s="174" t="s">
        <v>210</v>
      </c>
      <c r="F114" s="175" t="s">
        <v>211</v>
      </c>
      <c r="G114" s="176" t="s">
        <v>192</v>
      </c>
      <c r="H114" s="177">
        <v>12</v>
      </c>
      <c r="I114" s="178"/>
      <c r="J114" s="179">
        <f>ROUND(I114*H114,2)</f>
        <v>0</v>
      </c>
      <c r="K114" s="175" t="s">
        <v>135</v>
      </c>
      <c r="L114" s="39"/>
      <c r="M114" s="180" t="s">
        <v>19</v>
      </c>
      <c r="N114" s="181" t="s">
        <v>45</v>
      </c>
      <c r="O114" s="64"/>
      <c r="P114" s="182">
        <f>O114*H114</f>
        <v>0</v>
      </c>
      <c r="Q114" s="182">
        <v>1.0000000000000001E-5</v>
      </c>
      <c r="R114" s="182">
        <f>Q114*H114</f>
        <v>1.2000000000000002E-4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136</v>
      </c>
      <c r="AT114" s="184" t="s">
        <v>131</v>
      </c>
      <c r="AU114" s="184" t="s">
        <v>98</v>
      </c>
      <c r="AY114" s="17" t="s">
        <v>128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98</v>
      </c>
      <c r="BK114" s="185">
        <f>ROUND(I114*H114,2)</f>
        <v>0</v>
      </c>
      <c r="BL114" s="17" t="s">
        <v>136</v>
      </c>
      <c r="BM114" s="184" t="s">
        <v>212</v>
      </c>
    </row>
    <row r="115" spans="1:65" s="2" customFormat="1" ht="11.25">
      <c r="A115" s="34"/>
      <c r="B115" s="35"/>
      <c r="C115" s="36"/>
      <c r="D115" s="186" t="s">
        <v>138</v>
      </c>
      <c r="E115" s="36"/>
      <c r="F115" s="187" t="s">
        <v>213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138</v>
      </c>
      <c r="AU115" s="17" t="s">
        <v>98</v>
      </c>
    </row>
    <row r="116" spans="1:65" s="2" customFormat="1" ht="16.5" customHeight="1">
      <c r="A116" s="34"/>
      <c r="B116" s="35"/>
      <c r="C116" s="173" t="s">
        <v>214</v>
      </c>
      <c r="D116" s="173" t="s">
        <v>131</v>
      </c>
      <c r="E116" s="174" t="s">
        <v>215</v>
      </c>
      <c r="F116" s="175" t="s">
        <v>216</v>
      </c>
      <c r="G116" s="176" t="s">
        <v>192</v>
      </c>
      <c r="H116" s="177">
        <v>2</v>
      </c>
      <c r="I116" s="178"/>
      <c r="J116" s="179">
        <f>ROUND(I116*H116,2)</f>
        <v>0</v>
      </c>
      <c r="K116" s="175" t="s">
        <v>135</v>
      </c>
      <c r="L116" s="39"/>
      <c r="M116" s="180" t="s">
        <v>19</v>
      </c>
      <c r="N116" s="181" t="s">
        <v>45</v>
      </c>
      <c r="O116" s="64"/>
      <c r="P116" s="182">
        <f>O116*H116</f>
        <v>0</v>
      </c>
      <c r="Q116" s="182">
        <v>3.0000000000000001E-5</v>
      </c>
      <c r="R116" s="182">
        <f>Q116*H116</f>
        <v>6.0000000000000002E-5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136</v>
      </c>
      <c r="AT116" s="184" t="s">
        <v>131</v>
      </c>
      <c r="AU116" s="184" t="s">
        <v>98</v>
      </c>
      <c r="AY116" s="17" t="s">
        <v>128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98</v>
      </c>
      <c r="BK116" s="185">
        <f>ROUND(I116*H116,2)</f>
        <v>0</v>
      </c>
      <c r="BL116" s="17" t="s">
        <v>136</v>
      </c>
      <c r="BM116" s="184" t="s">
        <v>217</v>
      </c>
    </row>
    <row r="117" spans="1:65" s="2" customFormat="1" ht="11.25">
      <c r="A117" s="34"/>
      <c r="B117" s="35"/>
      <c r="C117" s="36"/>
      <c r="D117" s="186" t="s">
        <v>138</v>
      </c>
      <c r="E117" s="36"/>
      <c r="F117" s="187" t="s">
        <v>218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138</v>
      </c>
      <c r="AU117" s="17" t="s">
        <v>98</v>
      </c>
    </row>
    <row r="118" spans="1:65" s="2" customFormat="1" ht="16.5" customHeight="1">
      <c r="A118" s="34"/>
      <c r="B118" s="35"/>
      <c r="C118" s="173" t="s">
        <v>219</v>
      </c>
      <c r="D118" s="173" t="s">
        <v>131</v>
      </c>
      <c r="E118" s="174" t="s">
        <v>220</v>
      </c>
      <c r="F118" s="175" t="s">
        <v>221</v>
      </c>
      <c r="G118" s="176" t="s">
        <v>163</v>
      </c>
      <c r="H118" s="177">
        <v>50</v>
      </c>
      <c r="I118" s="178"/>
      <c r="J118" s="179">
        <f>ROUND(I118*H118,2)</f>
        <v>0</v>
      </c>
      <c r="K118" s="175" t="s">
        <v>135</v>
      </c>
      <c r="L118" s="39"/>
      <c r="M118" s="180" t="s">
        <v>19</v>
      </c>
      <c r="N118" s="181" t="s">
        <v>45</v>
      </c>
      <c r="O118" s="64"/>
      <c r="P118" s="182">
        <f>O118*H118</f>
        <v>0</v>
      </c>
      <c r="Q118" s="182">
        <v>1.92E-3</v>
      </c>
      <c r="R118" s="182">
        <f>Q118*H118</f>
        <v>9.6000000000000002E-2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136</v>
      </c>
      <c r="AT118" s="184" t="s">
        <v>131</v>
      </c>
      <c r="AU118" s="184" t="s">
        <v>98</v>
      </c>
      <c r="AY118" s="17" t="s">
        <v>128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98</v>
      </c>
      <c r="BK118" s="185">
        <f>ROUND(I118*H118,2)</f>
        <v>0</v>
      </c>
      <c r="BL118" s="17" t="s">
        <v>136</v>
      </c>
      <c r="BM118" s="184" t="s">
        <v>222</v>
      </c>
    </row>
    <row r="119" spans="1:65" s="2" customFormat="1" ht="11.25">
      <c r="A119" s="34"/>
      <c r="B119" s="35"/>
      <c r="C119" s="36"/>
      <c r="D119" s="186" t="s">
        <v>138</v>
      </c>
      <c r="E119" s="36"/>
      <c r="F119" s="187" t="s">
        <v>223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138</v>
      </c>
      <c r="AU119" s="17" t="s">
        <v>98</v>
      </c>
    </row>
    <row r="120" spans="1:65" s="2" customFormat="1" ht="24.2" customHeight="1">
      <c r="A120" s="34"/>
      <c r="B120" s="35"/>
      <c r="C120" s="173" t="s">
        <v>224</v>
      </c>
      <c r="D120" s="173" t="s">
        <v>131</v>
      </c>
      <c r="E120" s="174" t="s">
        <v>225</v>
      </c>
      <c r="F120" s="175" t="s">
        <v>226</v>
      </c>
      <c r="G120" s="176" t="s">
        <v>163</v>
      </c>
      <c r="H120" s="177">
        <v>11</v>
      </c>
      <c r="I120" s="178"/>
      <c r="J120" s="179">
        <f>ROUND(I120*H120,2)</f>
        <v>0</v>
      </c>
      <c r="K120" s="175" t="s">
        <v>135</v>
      </c>
      <c r="L120" s="39"/>
      <c r="M120" s="180" t="s">
        <v>19</v>
      </c>
      <c r="N120" s="181" t="s">
        <v>45</v>
      </c>
      <c r="O120" s="64"/>
      <c r="P120" s="182">
        <f>O120*H120</f>
        <v>0</v>
      </c>
      <c r="Q120" s="182">
        <v>6.9999999999999994E-5</v>
      </c>
      <c r="R120" s="182">
        <f>Q120*H120</f>
        <v>7.6999999999999996E-4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136</v>
      </c>
      <c r="AT120" s="184" t="s">
        <v>131</v>
      </c>
      <c r="AU120" s="184" t="s">
        <v>98</v>
      </c>
      <c r="AY120" s="17" t="s">
        <v>128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98</v>
      </c>
      <c r="BK120" s="185">
        <f>ROUND(I120*H120,2)</f>
        <v>0</v>
      </c>
      <c r="BL120" s="17" t="s">
        <v>136</v>
      </c>
      <c r="BM120" s="184" t="s">
        <v>227</v>
      </c>
    </row>
    <row r="121" spans="1:65" s="2" customFormat="1" ht="11.25">
      <c r="A121" s="34"/>
      <c r="B121" s="35"/>
      <c r="C121" s="36"/>
      <c r="D121" s="186" t="s">
        <v>138</v>
      </c>
      <c r="E121" s="36"/>
      <c r="F121" s="187" t="s">
        <v>228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138</v>
      </c>
      <c r="AU121" s="17" t="s">
        <v>98</v>
      </c>
    </row>
    <row r="122" spans="1:65" s="2" customFormat="1" ht="24.2" customHeight="1">
      <c r="A122" s="34"/>
      <c r="B122" s="35"/>
      <c r="C122" s="173" t="s">
        <v>229</v>
      </c>
      <c r="D122" s="173" t="s">
        <v>131</v>
      </c>
      <c r="E122" s="174" t="s">
        <v>230</v>
      </c>
      <c r="F122" s="175" t="s">
        <v>231</v>
      </c>
      <c r="G122" s="176" t="s">
        <v>169</v>
      </c>
      <c r="H122" s="201"/>
      <c r="I122" s="178"/>
      <c r="J122" s="179">
        <f>ROUND(I122*H122,2)</f>
        <v>0</v>
      </c>
      <c r="K122" s="175" t="s">
        <v>135</v>
      </c>
      <c r="L122" s="39"/>
      <c r="M122" s="180" t="s">
        <v>19</v>
      </c>
      <c r="N122" s="181" t="s">
        <v>45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136</v>
      </c>
      <c r="AT122" s="184" t="s">
        <v>131</v>
      </c>
      <c r="AU122" s="184" t="s">
        <v>98</v>
      </c>
      <c r="AY122" s="17" t="s">
        <v>128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98</v>
      </c>
      <c r="BK122" s="185">
        <f>ROUND(I122*H122,2)</f>
        <v>0</v>
      </c>
      <c r="BL122" s="17" t="s">
        <v>136</v>
      </c>
      <c r="BM122" s="184" t="s">
        <v>232</v>
      </c>
    </row>
    <row r="123" spans="1:65" s="2" customFormat="1" ht="11.25">
      <c r="A123" s="34"/>
      <c r="B123" s="35"/>
      <c r="C123" s="36"/>
      <c r="D123" s="186" t="s">
        <v>138</v>
      </c>
      <c r="E123" s="36"/>
      <c r="F123" s="187" t="s">
        <v>233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138</v>
      </c>
      <c r="AU123" s="17" t="s">
        <v>98</v>
      </c>
    </row>
    <row r="124" spans="1:65" s="12" customFormat="1" ht="22.9" customHeight="1">
      <c r="B124" s="157"/>
      <c r="C124" s="158"/>
      <c r="D124" s="159" t="s">
        <v>72</v>
      </c>
      <c r="E124" s="171" t="s">
        <v>234</v>
      </c>
      <c r="F124" s="171" t="s">
        <v>235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SUM(P125:P145)</f>
        <v>0</v>
      </c>
      <c r="Q124" s="165"/>
      <c r="R124" s="166">
        <f>SUM(R125:R145)</f>
        <v>8.8400000000000006E-3</v>
      </c>
      <c r="S124" s="165"/>
      <c r="T124" s="167">
        <f>SUM(T125:T145)</f>
        <v>0</v>
      </c>
      <c r="AR124" s="168" t="s">
        <v>98</v>
      </c>
      <c r="AT124" s="169" t="s">
        <v>72</v>
      </c>
      <c r="AU124" s="169" t="s">
        <v>81</v>
      </c>
      <c r="AY124" s="168" t="s">
        <v>128</v>
      </c>
      <c r="BK124" s="170">
        <f>SUM(BK125:BK145)</f>
        <v>0</v>
      </c>
    </row>
    <row r="125" spans="1:65" s="2" customFormat="1" ht="16.5" customHeight="1">
      <c r="A125" s="34"/>
      <c r="B125" s="35"/>
      <c r="C125" s="173" t="s">
        <v>7</v>
      </c>
      <c r="D125" s="173" t="s">
        <v>131</v>
      </c>
      <c r="E125" s="174" t="s">
        <v>236</v>
      </c>
      <c r="F125" s="175" t="s">
        <v>237</v>
      </c>
      <c r="G125" s="176" t="s">
        <v>192</v>
      </c>
      <c r="H125" s="177">
        <v>2</v>
      </c>
      <c r="I125" s="178"/>
      <c r="J125" s="179">
        <f>ROUND(I125*H125,2)</f>
        <v>0</v>
      </c>
      <c r="K125" s="175" t="s">
        <v>135</v>
      </c>
      <c r="L125" s="39"/>
      <c r="M125" s="180" t="s">
        <v>19</v>
      </c>
      <c r="N125" s="181" t="s">
        <v>45</v>
      </c>
      <c r="O125" s="64"/>
      <c r="P125" s="182">
        <f>O125*H125</f>
        <v>0</v>
      </c>
      <c r="Q125" s="182">
        <v>8.0000000000000007E-5</v>
      </c>
      <c r="R125" s="182">
        <f>Q125*H125</f>
        <v>1.6000000000000001E-4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136</v>
      </c>
      <c r="AT125" s="184" t="s">
        <v>131</v>
      </c>
      <c r="AU125" s="184" t="s">
        <v>98</v>
      </c>
      <c r="AY125" s="17" t="s">
        <v>128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98</v>
      </c>
      <c r="BK125" s="185">
        <f>ROUND(I125*H125,2)</f>
        <v>0</v>
      </c>
      <c r="BL125" s="17" t="s">
        <v>136</v>
      </c>
      <c r="BM125" s="184" t="s">
        <v>238</v>
      </c>
    </row>
    <row r="126" spans="1:65" s="2" customFormat="1" ht="11.25">
      <c r="A126" s="34"/>
      <c r="B126" s="35"/>
      <c r="C126" s="36"/>
      <c r="D126" s="186" t="s">
        <v>138</v>
      </c>
      <c r="E126" s="36"/>
      <c r="F126" s="187" t="s">
        <v>239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138</v>
      </c>
      <c r="AU126" s="17" t="s">
        <v>98</v>
      </c>
    </row>
    <row r="127" spans="1:65" s="2" customFormat="1" ht="16.5" customHeight="1">
      <c r="A127" s="34"/>
      <c r="B127" s="35"/>
      <c r="C127" s="191" t="s">
        <v>240</v>
      </c>
      <c r="D127" s="191" t="s">
        <v>140</v>
      </c>
      <c r="E127" s="192" t="s">
        <v>241</v>
      </c>
      <c r="F127" s="193" t="s">
        <v>242</v>
      </c>
      <c r="G127" s="194" t="s">
        <v>192</v>
      </c>
      <c r="H127" s="195">
        <v>1</v>
      </c>
      <c r="I127" s="196"/>
      <c r="J127" s="197">
        <f>ROUND(I127*H127,2)</f>
        <v>0</v>
      </c>
      <c r="K127" s="193" t="s">
        <v>135</v>
      </c>
      <c r="L127" s="198"/>
      <c r="M127" s="199" t="s">
        <v>19</v>
      </c>
      <c r="N127" s="200" t="s">
        <v>45</v>
      </c>
      <c r="O127" s="64"/>
      <c r="P127" s="182">
        <f>O127*H127</f>
        <v>0</v>
      </c>
      <c r="Q127" s="182">
        <v>1.1999999999999999E-3</v>
      </c>
      <c r="R127" s="182">
        <f>Q127*H127</f>
        <v>1.1999999999999999E-3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144</v>
      </c>
      <c r="AT127" s="184" t="s">
        <v>140</v>
      </c>
      <c r="AU127" s="184" t="s">
        <v>98</v>
      </c>
      <c r="AY127" s="17" t="s">
        <v>128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98</v>
      </c>
      <c r="BK127" s="185">
        <f>ROUND(I127*H127,2)</f>
        <v>0</v>
      </c>
      <c r="BL127" s="17" t="s">
        <v>136</v>
      </c>
      <c r="BM127" s="184" t="s">
        <v>243</v>
      </c>
    </row>
    <row r="128" spans="1:65" s="2" customFormat="1" ht="16.5" customHeight="1">
      <c r="A128" s="34"/>
      <c r="B128" s="35"/>
      <c r="C128" s="191" t="s">
        <v>244</v>
      </c>
      <c r="D128" s="191" t="s">
        <v>140</v>
      </c>
      <c r="E128" s="192" t="s">
        <v>245</v>
      </c>
      <c r="F128" s="193" t="s">
        <v>246</v>
      </c>
      <c r="G128" s="194" t="s">
        <v>192</v>
      </c>
      <c r="H128" s="195">
        <v>1</v>
      </c>
      <c r="I128" s="196"/>
      <c r="J128" s="197">
        <f>ROUND(I128*H128,2)</f>
        <v>0</v>
      </c>
      <c r="K128" s="193" t="s">
        <v>135</v>
      </c>
      <c r="L128" s="198"/>
      <c r="M128" s="199" t="s">
        <v>19</v>
      </c>
      <c r="N128" s="200" t="s">
        <v>45</v>
      </c>
      <c r="O128" s="64"/>
      <c r="P128" s="182">
        <f>O128*H128</f>
        <v>0</v>
      </c>
      <c r="Q128" s="182">
        <v>2.2000000000000001E-4</v>
      </c>
      <c r="R128" s="182">
        <f>Q128*H128</f>
        <v>2.2000000000000001E-4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144</v>
      </c>
      <c r="AT128" s="184" t="s">
        <v>140</v>
      </c>
      <c r="AU128" s="184" t="s">
        <v>98</v>
      </c>
      <c r="AY128" s="17" t="s">
        <v>128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98</v>
      </c>
      <c r="BK128" s="185">
        <f>ROUND(I128*H128,2)</f>
        <v>0</v>
      </c>
      <c r="BL128" s="17" t="s">
        <v>136</v>
      </c>
      <c r="BM128" s="184" t="s">
        <v>247</v>
      </c>
    </row>
    <row r="129" spans="1:65" s="2" customFormat="1" ht="16.5" customHeight="1">
      <c r="A129" s="34"/>
      <c r="B129" s="35"/>
      <c r="C129" s="173" t="s">
        <v>248</v>
      </c>
      <c r="D129" s="173" t="s">
        <v>131</v>
      </c>
      <c r="E129" s="174" t="s">
        <v>249</v>
      </c>
      <c r="F129" s="175" t="s">
        <v>250</v>
      </c>
      <c r="G129" s="176" t="s">
        <v>192</v>
      </c>
      <c r="H129" s="177">
        <v>2</v>
      </c>
      <c r="I129" s="178"/>
      <c r="J129" s="179">
        <f>ROUND(I129*H129,2)</f>
        <v>0</v>
      </c>
      <c r="K129" s="175" t="s">
        <v>135</v>
      </c>
      <c r="L129" s="39"/>
      <c r="M129" s="180" t="s">
        <v>19</v>
      </c>
      <c r="N129" s="181" t="s">
        <v>45</v>
      </c>
      <c r="O129" s="64"/>
      <c r="P129" s="182">
        <f>O129*H129</f>
        <v>0</v>
      </c>
      <c r="Q129" s="182">
        <v>2.7E-4</v>
      </c>
      <c r="R129" s="182">
        <f>Q129*H129</f>
        <v>5.4000000000000001E-4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136</v>
      </c>
      <c r="AT129" s="184" t="s">
        <v>131</v>
      </c>
      <c r="AU129" s="184" t="s">
        <v>98</v>
      </c>
      <c r="AY129" s="17" t="s">
        <v>128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98</v>
      </c>
      <c r="BK129" s="185">
        <f>ROUND(I129*H129,2)</f>
        <v>0</v>
      </c>
      <c r="BL129" s="17" t="s">
        <v>136</v>
      </c>
      <c r="BM129" s="184" t="s">
        <v>251</v>
      </c>
    </row>
    <row r="130" spans="1:65" s="2" customFormat="1" ht="11.25">
      <c r="A130" s="34"/>
      <c r="B130" s="35"/>
      <c r="C130" s="36"/>
      <c r="D130" s="186" t="s">
        <v>138</v>
      </c>
      <c r="E130" s="36"/>
      <c r="F130" s="187" t="s">
        <v>252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98</v>
      </c>
    </row>
    <row r="131" spans="1:65" s="2" customFormat="1" ht="24.2" customHeight="1">
      <c r="A131" s="34"/>
      <c r="B131" s="35"/>
      <c r="C131" s="173" t="s">
        <v>253</v>
      </c>
      <c r="D131" s="173" t="s">
        <v>131</v>
      </c>
      <c r="E131" s="174" t="s">
        <v>254</v>
      </c>
      <c r="F131" s="175" t="s">
        <v>255</v>
      </c>
      <c r="G131" s="176" t="s">
        <v>192</v>
      </c>
      <c r="H131" s="177">
        <v>4</v>
      </c>
      <c r="I131" s="178"/>
      <c r="J131" s="179">
        <f>ROUND(I131*H131,2)</f>
        <v>0</v>
      </c>
      <c r="K131" s="175" t="s">
        <v>135</v>
      </c>
      <c r="L131" s="39"/>
      <c r="M131" s="180" t="s">
        <v>19</v>
      </c>
      <c r="N131" s="181" t="s">
        <v>45</v>
      </c>
      <c r="O131" s="64"/>
      <c r="P131" s="182">
        <f>O131*H131</f>
        <v>0</v>
      </c>
      <c r="Q131" s="182">
        <v>1.3999999999999999E-4</v>
      </c>
      <c r="R131" s="182">
        <f>Q131*H131</f>
        <v>5.5999999999999995E-4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136</v>
      </c>
      <c r="AT131" s="184" t="s">
        <v>131</v>
      </c>
      <c r="AU131" s="184" t="s">
        <v>98</v>
      </c>
      <c r="AY131" s="17" t="s">
        <v>128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98</v>
      </c>
      <c r="BK131" s="185">
        <f>ROUND(I131*H131,2)</f>
        <v>0</v>
      </c>
      <c r="BL131" s="17" t="s">
        <v>136</v>
      </c>
      <c r="BM131" s="184" t="s">
        <v>256</v>
      </c>
    </row>
    <row r="132" spans="1:65" s="2" customFormat="1" ht="11.25">
      <c r="A132" s="34"/>
      <c r="B132" s="35"/>
      <c r="C132" s="36"/>
      <c r="D132" s="186" t="s">
        <v>138</v>
      </c>
      <c r="E132" s="36"/>
      <c r="F132" s="187" t="s">
        <v>257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138</v>
      </c>
      <c r="AU132" s="17" t="s">
        <v>98</v>
      </c>
    </row>
    <row r="133" spans="1:65" s="2" customFormat="1" ht="16.5" customHeight="1">
      <c r="A133" s="34"/>
      <c r="B133" s="35"/>
      <c r="C133" s="173" t="s">
        <v>258</v>
      </c>
      <c r="D133" s="173" t="s">
        <v>131</v>
      </c>
      <c r="E133" s="174" t="s">
        <v>259</v>
      </c>
      <c r="F133" s="175" t="s">
        <v>260</v>
      </c>
      <c r="G133" s="176" t="s">
        <v>192</v>
      </c>
      <c r="H133" s="177">
        <v>1</v>
      </c>
      <c r="I133" s="178"/>
      <c r="J133" s="179">
        <f>ROUND(I133*H133,2)</f>
        <v>0</v>
      </c>
      <c r="K133" s="175" t="s">
        <v>135</v>
      </c>
      <c r="L133" s="39"/>
      <c r="M133" s="180" t="s">
        <v>19</v>
      </c>
      <c r="N133" s="181" t="s">
        <v>45</v>
      </c>
      <c r="O133" s="64"/>
      <c r="P133" s="182">
        <f>O133*H133</f>
        <v>0</v>
      </c>
      <c r="Q133" s="182">
        <v>1.2E-4</v>
      </c>
      <c r="R133" s="182">
        <f>Q133*H133</f>
        <v>1.2E-4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136</v>
      </c>
      <c r="AT133" s="184" t="s">
        <v>131</v>
      </c>
      <c r="AU133" s="184" t="s">
        <v>98</v>
      </c>
      <c r="AY133" s="17" t="s">
        <v>128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98</v>
      </c>
      <c r="BK133" s="185">
        <f>ROUND(I133*H133,2)</f>
        <v>0</v>
      </c>
      <c r="BL133" s="17" t="s">
        <v>136</v>
      </c>
      <c r="BM133" s="184" t="s">
        <v>261</v>
      </c>
    </row>
    <row r="134" spans="1:65" s="2" customFormat="1" ht="11.25">
      <c r="A134" s="34"/>
      <c r="B134" s="35"/>
      <c r="C134" s="36"/>
      <c r="D134" s="186" t="s">
        <v>138</v>
      </c>
      <c r="E134" s="36"/>
      <c r="F134" s="187" t="s">
        <v>262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98</v>
      </c>
    </row>
    <row r="135" spans="1:65" s="2" customFormat="1" ht="24.2" customHeight="1">
      <c r="A135" s="34"/>
      <c r="B135" s="35"/>
      <c r="C135" s="173" t="s">
        <v>263</v>
      </c>
      <c r="D135" s="173" t="s">
        <v>131</v>
      </c>
      <c r="E135" s="174" t="s">
        <v>264</v>
      </c>
      <c r="F135" s="175" t="s">
        <v>265</v>
      </c>
      <c r="G135" s="176" t="s">
        <v>192</v>
      </c>
      <c r="H135" s="177">
        <v>5</v>
      </c>
      <c r="I135" s="178"/>
      <c r="J135" s="179">
        <f>ROUND(I135*H135,2)</f>
        <v>0</v>
      </c>
      <c r="K135" s="175" t="s">
        <v>135</v>
      </c>
      <c r="L135" s="39"/>
      <c r="M135" s="180" t="s">
        <v>19</v>
      </c>
      <c r="N135" s="181" t="s">
        <v>45</v>
      </c>
      <c r="O135" s="64"/>
      <c r="P135" s="182">
        <f>O135*H135</f>
        <v>0</v>
      </c>
      <c r="Q135" s="182">
        <v>7.6000000000000004E-4</v>
      </c>
      <c r="R135" s="182">
        <f>Q135*H135</f>
        <v>3.8000000000000004E-3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136</v>
      </c>
      <c r="AT135" s="184" t="s">
        <v>131</v>
      </c>
      <c r="AU135" s="184" t="s">
        <v>98</v>
      </c>
      <c r="AY135" s="17" t="s">
        <v>128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98</v>
      </c>
      <c r="BK135" s="185">
        <f>ROUND(I135*H135,2)</f>
        <v>0</v>
      </c>
      <c r="BL135" s="17" t="s">
        <v>136</v>
      </c>
      <c r="BM135" s="184" t="s">
        <v>266</v>
      </c>
    </row>
    <row r="136" spans="1:65" s="2" customFormat="1" ht="11.25">
      <c r="A136" s="34"/>
      <c r="B136" s="35"/>
      <c r="C136" s="36"/>
      <c r="D136" s="186" t="s">
        <v>138</v>
      </c>
      <c r="E136" s="36"/>
      <c r="F136" s="187" t="s">
        <v>267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98</v>
      </c>
    </row>
    <row r="137" spans="1:65" s="2" customFormat="1" ht="16.5" customHeight="1">
      <c r="A137" s="34"/>
      <c r="B137" s="35"/>
      <c r="C137" s="191" t="s">
        <v>268</v>
      </c>
      <c r="D137" s="191" t="s">
        <v>140</v>
      </c>
      <c r="E137" s="192" t="s">
        <v>269</v>
      </c>
      <c r="F137" s="193" t="s">
        <v>270</v>
      </c>
      <c r="G137" s="194" t="s">
        <v>192</v>
      </c>
      <c r="H137" s="195">
        <v>5</v>
      </c>
      <c r="I137" s="196"/>
      <c r="J137" s="197">
        <f>ROUND(I137*H137,2)</f>
        <v>0</v>
      </c>
      <c r="K137" s="193" t="s">
        <v>135</v>
      </c>
      <c r="L137" s="198"/>
      <c r="M137" s="199" t="s">
        <v>19</v>
      </c>
      <c r="N137" s="200" t="s">
        <v>45</v>
      </c>
      <c r="O137" s="64"/>
      <c r="P137" s="182">
        <f>O137*H137</f>
        <v>0</v>
      </c>
      <c r="Q137" s="182">
        <v>9.0000000000000006E-5</v>
      </c>
      <c r="R137" s="182">
        <f>Q137*H137</f>
        <v>4.5000000000000004E-4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144</v>
      </c>
      <c r="AT137" s="184" t="s">
        <v>140</v>
      </c>
      <c r="AU137" s="184" t="s">
        <v>98</v>
      </c>
      <c r="AY137" s="17" t="s">
        <v>128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98</v>
      </c>
      <c r="BK137" s="185">
        <f>ROUND(I137*H137,2)</f>
        <v>0</v>
      </c>
      <c r="BL137" s="17" t="s">
        <v>136</v>
      </c>
      <c r="BM137" s="184" t="s">
        <v>271</v>
      </c>
    </row>
    <row r="138" spans="1:65" s="2" customFormat="1" ht="16.5" customHeight="1">
      <c r="A138" s="34"/>
      <c r="B138" s="35"/>
      <c r="C138" s="173" t="s">
        <v>272</v>
      </c>
      <c r="D138" s="173" t="s">
        <v>131</v>
      </c>
      <c r="E138" s="174" t="s">
        <v>273</v>
      </c>
      <c r="F138" s="175" t="s">
        <v>274</v>
      </c>
      <c r="G138" s="176" t="s">
        <v>192</v>
      </c>
      <c r="H138" s="177">
        <v>2</v>
      </c>
      <c r="I138" s="178"/>
      <c r="J138" s="179">
        <f>ROUND(I138*H138,2)</f>
        <v>0</v>
      </c>
      <c r="K138" s="175" t="s">
        <v>135</v>
      </c>
      <c r="L138" s="39"/>
      <c r="M138" s="180" t="s">
        <v>19</v>
      </c>
      <c r="N138" s="181" t="s">
        <v>45</v>
      </c>
      <c r="O138" s="64"/>
      <c r="P138" s="182">
        <f>O138*H138</f>
        <v>0</v>
      </c>
      <c r="Q138" s="182">
        <v>2.2000000000000001E-4</v>
      </c>
      <c r="R138" s="182">
        <f>Q138*H138</f>
        <v>4.4000000000000002E-4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136</v>
      </c>
      <c r="AT138" s="184" t="s">
        <v>131</v>
      </c>
      <c r="AU138" s="184" t="s">
        <v>98</v>
      </c>
      <c r="AY138" s="17" t="s">
        <v>128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98</v>
      </c>
      <c r="BK138" s="185">
        <f>ROUND(I138*H138,2)</f>
        <v>0</v>
      </c>
      <c r="BL138" s="17" t="s">
        <v>136</v>
      </c>
      <c r="BM138" s="184" t="s">
        <v>275</v>
      </c>
    </row>
    <row r="139" spans="1:65" s="2" customFormat="1" ht="11.25">
      <c r="A139" s="34"/>
      <c r="B139" s="35"/>
      <c r="C139" s="36"/>
      <c r="D139" s="186" t="s">
        <v>138</v>
      </c>
      <c r="E139" s="36"/>
      <c r="F139" s="187" t="s">
        <v>276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138</v>
      </c>
      <c r="AU139" s="17" t="s">
        <v>98</v>
      </c>
    </row>
    <row r="140" spans="1:65" s="2" customFormat="1" ht="21.75" customHeight="1">
      <c r="A140" s="34"/>
      <c r="B140" s="35"/>
      <c r="C140" s="173" t="s">
        <v>277</v>
      </c>
      <c r="D140" s="173" t="s">
        <v>131</v>
      </c>
      <c r="E140" s="174" t="s">
        <v>278</v>
      </c>
      <c r="F140" s="175" t="s">
        <v>279</v>
      </c>
      <c r="G140" s="176" t="s">
        <v>192</v>
      </c>
      <c r="H140" s="177">
        <v>1</v>
      </c>
      <c r="I140" s="178"/>
      <c r="J140" s="179">
        <f>ROUND(I140*H140,2)</f>
        <v>0</v>
      </c>
      <c r="K140" s="175" t="s">
        <v>135</v>
      </c>
      <c r="L140" s="39"/>
      <c r="M140" s="180" t="s">
        <v>19</v>
      </c>
      <c r="N140" s="181" t="s">
        <v>45</v>
      </c>
      <c r="O140" s="64"/>
      <c r="P140" s="182">
        <f>O140*H140</f>
        <v>0</v>
      </c>
      <c r="Q140" s="182">
        <v>3.3E-4</v>
      </c>
      <c r="R140" s="182">
        <f>Q140*H140</f>
        <v>3.3E-4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136</v>
      </c>
      <c r="AT140" s="184" t="s">
        <v>131</v>
      </c>
      <c r="AU140" s="184" t="s">
        <v>98</v>
      </c>
      <c r="AY140" s="17" t="s">
        <v>128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98</v>
      </c>
      <c r="BK140" s="185">
        <f>ROUND(I140*H140,2)</f>
        <v>0</v>
      </c>
      <c r="BL140" s="17" t="s">
        <v>136</v>
      </c>
      <c r="BM140" s="184" t="s">
        <v>280</v>
      </c>
    </row>
    <row r="141" spans="1:65" s="2" customFormat="1" ht="11.25">
      <c r="A141" s="34"/>
      <c r="B141" s="35"/>
      <c r="C141" s="36"/>
      <c r="D141" s="186" t="s">
        <v>138</v>
      </c>
      <c r="E141" s="36"/>
      <c r="F141" s="187" t="s">
        <v>281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138</v>
      </c>
      <c r="AU141" s="17" t="s">
        <v>98</v>
      </c>
    </row>
    <row r="142" spans="1:65" s="2" customFormat="1" ht="16.5" customHeight="1">
      <c r="A142" s="34"/>
      <c r="B142" s="35"/>
      <c r="C142" s="173" t="s">
        <v>282</v>
      </c>
      <c r="D142" s="173" t="s">
        <v>131</v>
      </c>
      <c r="E142" s="174" t="s">
        <v>283</v>
      </c>
      <c r="F142" s="175" t="s">
        <v>284</v>
      </c>
      <c r="G142" s="176" t="s">
        <v>192</v>
      </c>
      <c r="H142" s="177">
        <v>3</v>
      </c>
      <c r="I142" s="178"/>
      <c r="J142" s="179">
        <f>ROUND(I142*H142,2)</f>
        <v>0</v>
      </c>
      <c r="K142" s="175" t="s">
        <v>135</v>
      </c>
      <c r="L142" s="39"/>
      <c r="M142" s="180" t="s">
        <v>19</v>
      </c>
      <c r="N142" s="181" t="s">
        <v>45</v>
      </c>
      <c r="O142" s="64"/>
      <c r="P142" s="182">
        <f>O142*H142</f>
        <v>0</v>
      </c>
      <c r="Q142" s="182">
        <v>3.4000000000000002E-4</v>
      </c>
      <c r="R142" s="182">
        <f>Q142*H142</f>
        <v>1.0200000000000001E-3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136</v>
      </c>
      <c r="AT142" s="184" t="s">
        <v>131</v>
      </c>
      <c r="AU142" s="184" t="s">
        <v>98</v>
      </c>
      <c r="AY142" s="17" t="s">
        <v>128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98</v>
      </c>
      <c r="BK142" s="185">
        <f>ROUND(I142*H142,2)</f>
        <v>0</v>
      </c>
      <c r="BL142" s="17" t="s">
        <v>136</v>
      </c>
      <c r="BM142" s="184" t="s">
        <v>285</v>
      </c>
    </row>
    <row r="143" spans="1:65" s="2" customFormat="1" ht="11.25">
      <c r="A143" s="34"/>
      <c r="B143" s="35"/>
      <c r="C143" s="36"/>
      <c r="D143" s="186" t="s">
        <v>138</v>
      </c>
      <c r="E143" s="36"/>
      <c r="F143" s="187" t="s">
        <v>286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138</v>
      </c>
      <c r="AU143" s="17" t="s">
        <v>98</v>
      </c>
    </row>
    <row r="144" spans="1:65" s="2" customFormat="1" ht="24.2" customHeight="1">
      <c r="A144" s="34"/>
      <c r="B144" s="35"/>
      <c r="C144" s="173" t="s">
        <v>144</v>
      </c>
      <c r="D144" s="173" t="s">
        <v>131</v>
      </c>
      <c r="E144" s="174" t="s">
        <v>287</v>
      </c>
      <c r="F144" s="175" t="s">
        <v>288</v>
      </c>
      <c r="G144" s="176" t="s">
        <v>169</v>
      </c>
      <c r="H144" s="201"/>
      <c r="I144" s="178"/>
      <c r="J144" s="179">
        <f>ROUND(I144*H144,2)</f>
        <v>0</v>
      </c>
      <c r="K144" s="175" t="s">
        <v>135</v>
      </c>
      <c r="L144" s="39"/>
      <c r="M144" s="180" t="s">
        <v>19</v>
      </c>
      <c r="N144" s="181" t="s">
        <v>45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136</v>
      </c>
      <c r="AT144" s="184" t="s">
        <v>131</v>
      </c>
      <c r="AU144" s="184" t="s">
        <v>98</v>
      </c>
      <c r="AY144" s="17" t="s">
        <v>128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98</v>
      </c>
      <c r="BK144" s="185">
        <f>ROUND(I144*H144,2)</f>
        <v>0</v>
      </c>
      <c r="BL144" s="17" t="s">
        <v>136</v>
      </c>
      <c r="BM144" s="184" t="s">
        <v>289</v>
      </c>
    </row>
    <row r="145" spans="1:65" s="2" customFormat="1" ht="11.25">
      <c r="A145" s="34"/>
      <c r="B145" s="35"/>
      <c r="C145" s="36"/>
      <c r="D145" s="186" t="s">
        <v>138</v>
      </c>
      <c r="E145" s="36"/>
      <c r="F145" s="187" t="s">
        <v>290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138</v>
      </c>
      <c r="AU145" s="17" t="s">
        <v>98</v>
      </c>
    </row>
    <row r="146" spans="1:65" s="12" customFormat="1" ht="22.9" customHeight="1">
      <c r="B146" s="157"/>
      <c r="C146" s="158"/>
      <c r="D146" s="159" t="s">
        <v>72</v>
      </c>
      <c r="E146" s="171" t="s">
        <v>291</v>
      </c>
      <c r="F146" s="171" t="s">
        <v>292</v>
      </c>
      <c r="G146" s="158"/>
      <c r="H146" s="158"/>
      <c r="I146" s="161"/>
      <c r="J146" s="172">
        <f>BK146</f>
        <v>0</v>
      </c>
      <c r="K146" s="158"/>
      <c r="L146" s="163"/>
      <c r="M146" s="164"/>
      <c r="N146" s="165"/>
      <c r="O146" s="165"/>
      <c r="P146" s="166">
        <f>SUM(P147:P162)</f>
        <v>0</v>
      </c>
      <c r="Q146" s="165"/>
      <c r="R146" s="166">
        <f>SUM(R147:R162)</f>
        <v>0.18856000000000001</v>
      </c>
      <c r="S146" s="165"/>
      <c r="T146" s="167">
        <f>SUM(T147:T162)</f>
        <v>0</v>
      </c>
      <c r="AR146" s="168" t="s">
        <v>98</v>
      </c>
      <c r="AT146" s="169" t="s">
        <v>72</v>
      </c>
      <c r="AU146" s="169" t="s">
        <v>81</v>
      </c>
      <c r="AY146" s="168" t="s">
        <v>128</v>
      </c>
      <c r="BK146" s="170">
        <f>SUM(BK147:BK162)</f>
        <v>0</v>
      </c>
    </row>
    <row r="147" spans="1:65" s="2" customFormat="1" ht="24.2" customHeight="1">
      <c r="A147" s="34"/>
      <c r="B147" s="35"/>
      <c r="C147" s="173" t="s">
        <v>293</v>
      </c>
      <c r="D147" s="173" t="s">
        <v>131</v>
      </c>
      <c r="E147" s="174" t="s">
        <v>294</v>
      </c>
      <c r="F147" s="175" t="s">
        <v>295</v>
      </c>
      <c r="G147" s="176" t="s">
        <v>192</v>
      </c>
      <c r="H147" s="177">
        <v>6</v>
      </c>
      <c r="I147" s="178"/>
      <c r="J147" s="179">
        <f>ROUND(I147*H147,2)</f>
        <v>0</v>
      </c>
      <c r="K147" s="175" t="s">
        <v>135</v>
      </c>
      <c r="L147" s="39"/>
      <c r="M147" s="180" t="s">
        <v>19</v>
      </c>
      <c r="N147" s="181" t="s">
        <v>45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136</v>
      </c>
      <c r="AT147" s="184" t="s">
        <v>131</v>
      </c>
      <c r="AU147" s="184" t="s">
        <v>98</v>
      </c>
      <c r="AY147" s="17" t="s">
        <v>128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98</v>
      </c>
      <c r="BK147" s="185">
        <f>ROUND(I147*H147,2)</f>
        <v>0</v>
      </c>
      <c r="BL147" s="17" t="s">
        <v>136</v>
      </c>
      <c r="BM147" s="184" t="s">
        <v>296</v>
      </c>
    </row>
    <row r="148" spans="1:65" s="2" customFormat="1" ht="11.25">
      <c r="A148" s="34"/>
      <c r="B148" s="35"/>
      <c r="C148" s="36"/>
      <c r="D148" s="186" t="s">
        <v>138</v>
      </c>
      <c r="E148" s="36"/>
      <c r="F148" s="187" t="s">
        <v>297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138</v>
      </c>
      <c r="AU148" s="17" t="s">
        <v>98</v>
      </c>
    </row>
    <row r="149" spans="1:65" s="2" customFormat="1" ht="33" customHeight="1">
      <c r="A149" s="34"/>
      <c r="B149" s="35"/>
      <c r="C149" s="173" t="s">
        <v>298</v>
      </c>
      <c r="D149" s="173" t="s">
        <v>131</v>
      </c>
      <c r="E149" s="174" t="s">
        <v>299</v>
      </c>
      <c r="F149" s="175" t="s">
        <v>300</v>
      </c>
      <c r="G149" s="176" t="s">
        <v>192</v>
      </c>
      <c r="H149" s="177">
        <v>1</v>
      </c>
      <c r="I149" s="178"/>
      <c r="J149" s="179">
        <f>ROUND(I149*H149,2)</f>
        <v>0</v>
      </c>
      <c r="K149" s="175" t="s">
        <v>135</v>
      </c>
      <c r="L149" s="39"/>
      <c r="M149" s="180" t="s">
        <v>19</v>
      </c>
      <c r="N149" s="181" t="s">
        <v>45</v>
      </c>
      <c r="O149" s="64"/>
      <c r="P149" s="182">
        <f>O149*H149</f>
        <v>0</v>
      </c>
      <c r="Q149" s="182">
        <v>8.3999999999999995E-3</v>
      </c>
      <c r="R149" s="182">
        <f>Q149*H149</f>
        <v>8.3999999999999995E-3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136</v>
      </c>
      <c r="AT149" s="184" t="s">
        <v>131</v>
      </c>
      <c r="AU149" s="184" t="s">
        <v>98</v>
      </c>
      <c r="AY149" s="17" t="s">
        <v>128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98</v>
      </c>
      <c r="BK149" s="185">
        <f>ROUND(I149*H149,2)</f>
        <v>0</v>
      </c>
      <c r="BL149" s="17" t="s">
        <v>136</v>
      </c>
      <c r="BM149" s="184" t="s">
        <v>301</v>
      </c>
    </row>
    <row r="150" spans="1:65" s="2" customFormat="1" ht="11.25">
      <c r="A150" s="34"/>
      <c r="B150" s="35"/>
      <c r="C150" s="36"/>
      <c r="D150" s="186" t="s">
        <v>138</v>
      </c>
      <c r="E150" s="36"/>
      <c r="F150" s="187" t="s">
        <v>302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98</v>
      </c>
    </row>
    <row r="151" spans="1:65" s="2" customFormat="1" ht="33" customHeight="1">
      <c r="A151" s="34"/>
      <c r="B151" s="35"/>
      <c r="C151" s="173" t="s">
        <v>303</v>
      </c>
      <c r="D151" s="173" t="s">
        <v>131</v>
      </c>
      <c r="E151" s="174" t="s">
        <v>304</v>
      </c>
      <c r="F151" s="175" t="s">
        <v>305</v>
      </c>
      <c r="G151" s="176" t="s">
        <v>192</v>
      </c>
      <c r="H151" s="177">
        <v>1</v>
      </c>
      <c r="I151" s="178"/>
      <c r="J151" s="179">
        <f>ROUND(I151*H151,2)</f>
        <v>0</v>
      </c>
      <c r="K151" s="175" t="s">
        <v>135</v>
      </c>
      <c r="L151" s="39"/>
      <c r="M151" s="180" t="s">
        <v>19</v>
      </c>
      <c r="N151" s="181" t="s">
        <v>45</v>
      </c>
      <c r="O151" s="64"/>
      <c r="P151" s="182">
        <f>O151*H151</f>
        <v>0</v>
      </c>
      <c r="Q151" s="182">
        <v>3.5659999999999997E-2</v>
      </c>
      <c r="R151" s="182">
        <f>Q151*H151</f>
        <v>3.5659999999999997E-2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136</v>
      </c>
      <c r="AT151" s="184" t="s">
        <v>131</v>
      </c>
      <c r="AU151" s="184" t="s">
        <v>98</v>
      </c>
      <c r="AY151" s="17" t="s">
        <v>128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98</v>
      </c>
      <c r="BK151" s="185">
        <f>ROUND(I151*H151,2)</f>
        <v>0</v>
      </c>
      <c r="BL151" s="17" t="s">
        <v>136</v>
      </c>
      <c r="BM151" s="184" t="s">
        <v>306</v>
      </c>
    </row>
    <row r="152" spans="1:65" s="2" customFormat="1" ht="11.25">
      <c r="A152" s="34"/>
      <c r="B152" s="35"/>
      <c r="C152" s="36"/>
      <c r="D152" s="186" t="s">
        <v>138</v>
      </c>
      <c r="E152" s="36"/>
      <c r="F152" s="187" t="s">
        <v>307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98</v>
      </c>
    </row>
    <row r="153" spans="1:65" s="2" customFormat="1" ht="33" customHeight="1">
      <c r="A153" s="34"/>
      <c r="B153" s="35"/>
      <c r="C153" s="173" t="s">
        <v>308</v>
      </c>
      <c r="D153" s="173" t="s">
        <v>131</v>
      </c>
      <c r="E153" s="174" t="s">
        <v>309</v>
      </c>
      <c r="F153" s="175" t="s">
        <v>310</v>
      </c>
      <c r="G153" s="176" t="s">
        <v>192</v>
      </c>
      <c r="H153" s="177">
        <v>3</v>
      </c>
      <c r="I153" s="178"/>
      <c r="J153" s="179">
        <f>ROUND(I153*H153,2)</f>
        <v>0</v>
      </c>
      <c r="K153" s="175" t="s">
        <v>135</v>
      </c>
      <c r="L153" s="39"/>
      <c r="M153" s="180" t="s">
        <v>19</v>
      </c>
      <c r="N153" s="181" t="s">
        <v>45</v>
      </c>
      <c r="O153" s="64"/>
      <c r="P153" s="182">
        <f>O153*H153</f>
        <v>0</v>
      </c>
      <c r="Q153" s="182">
        <v>3.9300000000000002E-2</v>
      </c>
      <c r="R153" s="182">
        <f>Q153*H153</f>
        <v>0.1179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136</v>
      </c>
      <c r="AT153" s="184" t="s">
        <v>131</v>
      </c>
      <c r="AU153" s="184" t="s">
        <v>98</v>
      </c>
      <c r="AY153" s="17" t="s">
        <v>128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98</v>
      </c>
      <c r="BK153" s="185">
        <f>ROUND(I153*H153,2)</f>
        <v>0</v>
      </c>
      <c r="BL153" s="17" t="s">
        <v>136</v>
      </c>
      <c r="BM153" s="184" t="s">
        <v>311</v>
      </c>
    </row>
    <row r="154" spans="1:65" s="2" customFormat="1" ht="11.25">
      <c r="A154" s="34"/>
      <c r="B154" s="35"/>
      <c r="C154" s="36"/>
      <c r="D154" s="186" t="s">
        <v>138</v>
      </c>
      <c r="E154" s="36"/>
      <c r="F154" s="187" t="s">
        <v>312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138</v>
      </c>
      <c r="AU154" s="17" t="s">
        <v>98</v>
      </c>
    </row>
    <row r="155" spans="1:65" s="2" customFormat="1" ht="16.5" customHeight="1">
      <c r="A155" s="34"/>
      <c r="B155" s="35"/>
      <c r="C155" s="173" t="s">
        <v>313</v>
      </c>
      <c r="D155" s="173" t="s">
        <v>131</v>
      </c>
      <c r="E155" s="174" t="s">
        <v>314</v>
      </c>
      <c r="F155" s="175" t="s">
        <v>315</v>
      </c>
      <c r="G155" s="176" t="s">
        <v>192</v>
      </c>
      <c r="H155" s="177">
        <v>1</v>
      </c>
      <c r="I155" s="178"/>
      <c r="J155" s="179">
        <f>ROUND(I155*H155,2)</f>
        <v>0</v>
      </c>
      <c r="K155" s="175" t="s">
        <v>135</v>
      </c>
      <c r="L155" s="39"/>
      <c r="M155" s="180" t="s">
        <v>19</v>
      </c>
      <c r="N155" s="181" t="s">
        <v>45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136</v>
      </c>
      <c r="AT155" s="184" t="s">
        <v>131</v>
      </c>
      <c r="AU155" s="184" t="s">
        <v>98</v>
      </c>
      <c r="AY155" s="17" t="s">
        <v>128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98</v>
      </c>
      <c r="BK155" s="185">
        <f>ROUND(I155*H155,2)</f>
        <v>0</v>
      </c>
      <c r="BL155" s="17" t="s">
        <v>136</v>
      </c>
      <c r="BM155" s="184" t="s">
        <v>316</v>
      </c>
    </row>
    <row r="156" spans="1:65" s="2" customFormat="1" ht="11.25">
      <c r="A156" s="34"/>
      <c r="B156" s="35"/>
      <c r="C156" s="36"/>
      <c r="D156" s="186" t="s">
        <v>138</v>
      </c>
      <c r="E156" s="36"/>
      <c r="F156" s="187" t="s">
        <v>317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98</v>
      </c>
    </row>
    <row r="157" spans="1:65" s="2" customFormat="1" ht="16.5" customHeight="1">
      <c r="A157" s="34"/>
      <c r="B157" s="35"/>
      <c r="C157" s="191" t="s">
        <v>318</v>
      </c>
      <c r="D157" s="191" t="s">
        <v>140</v>
      </c>
      <c r="E157" s="192" t="s">
        <v>319</v>
      </c>
      <c r="F157" s="193" t="s">
        <v>320</v>
      </c>
      <c r="G157" s="194" t="s">
        <v>192</v>
      </c>
      <c r="H157" s="195">
        <v>1</v>
      </c>
      <c r="I157" s="196"/>
      <c r="J157" s="197">
        <f>ROUND(I157*H157,2)</f>
        <v>0</v>
      </c>
      <c r="K157" s="193" t="s">
        <v>135</v>
      </c>
      <c r="L157" s="198"/>
      <c r="M157" s="199" t="s">
        <v>19</v>
      </c>
      <c r="N157" s="200" t="s">
        <v>45</v>
      </c>
      <c r="O157" s="64"/>
      <c r="P157" s="182">
        <f>O157*H157</f>
        <v>0</v>
      </c>
      <c r="Q157" s="182">
        <v>2.3599999999999999E-2</v>
      </c>
      <c r="R157" s="182">
        <f>Q157*H157</f>
        <v>2.3599999999999999E-2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144</v>
      </c>
      <c r="AT157" s="184" t="s">
        <v>140</v>
      </c>
      <c r="AU157" s="184" t="s">
        <v>98</v>
      </c>
      <c r="AY157" s="17" t="s">
        <v>128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98</v>
      </c>
      <c r="BK157" s="185">
        <f>ROUND(I157*H157,2)</f>
        <v>0</v>
      </c>
      <c r="BL157" s="17" t="s">
        <v>136</v>
      </c>
      <c r="BM157" s="184" t="s">
        <v>321</v>
      </c>
    </row>
    <row r="158" spans="1:65" s="2" customFormat="1" ht="21.75" customHeight="1">
      <c r="A158" s="34"/>
      <c r="B158" s="35"/>
      <c r="C158" s="191" t="s">
        <v>322</v>
      </c>
      <c r="D158" s="191" t="s">
        <v>140</v>
      </c>
      <c r="E158" s="192" t="s">
        <v>323</v>
      </c>
      <c r="F158" s="193" t="s">
        <v>324</v>
      </c>
      <c r="G158" s="194" t="s">
        <v>192</v>
      </c>
      <c r="H158" s="195">
        <v>1</v>
      </c>
      <c r="I158" s="196"/>
      <c r="J158" s="197">
        <f>ROUND(I158*H158,2)</f>
        <v>0</v>
      </c>
      <c r="K158" s="193" t="s">
        <v>135</v>
      </c>
      <c r="L158" s="198"/>
      <c r="M158" s="199" t="s">
        <v>19</v>
      </c>
      <c r="N158" s="200" t="s">
        <v>45</v>
      </c>
      <c r="O158" s="64"/>
      <c r="P158" s="182">
        <f>O158*H158</f>
        <v>0</v>
      </c>
      <c r="Q158" s="182">
        <v>3.0000000000000001E-3</v>
      </c>
      <c r="R158" s="182">
        <f>Q158*H158</f>
        <v>3.0000000000000001E-3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144</v>
      </c>
      <c r="AT158" s="184" t="s">
        <v>140</v>
      </c>
      <c r="AU158" s="184" t="s">
        <v>98</v>
      </c>
      <c r="AY158" s="17" t="s">
        <v>128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98</v>
      </c>
      <c r="BK158" s="185">
        <f>ROUND(I158*H158,2)</f>
        <v>0</v>
      </c>
      <c r="BL158" s="17" t="s">
        <v>136</v>
      </c>
      <c r="BM158" s="184" t="s">
        <v>325</v>
      </c>
    </row>
    <row r="159" spans="1:65" s="2" customFormat="1" ht="16.5" customHeight="1">
      <c r="A159" s="34"/>
      <c r="B159" s="35"/>
      <c r="C159" s="173" t="s">
        <v>326</v>
      </c>
      <c r="D159" s="173" t="s">
        <v>131</v>
      </c>
      <c r="E159" s="174" t="s">
        <v>327</v>
      </c>
      <c r="F159" s="175" t="s">
        <v>328</v>
      </c>
      <c r="G159" s="176" t="s">
        <v>192</v>
      </c>
      <c r="H159" s="177">
        <v>6</v>
      </c>
      <c r="I159" s="178"/>
      <c r="J159" s="179">
        <f>ROUND(I159*H159,2)</f>
        <v>0</v>
      </c>
      <c r="K159" s="175" t="s">
        <v>135</v>
      </c>
      <c r="L159" s="39"/>
      <c r="M159" s="180" t="s">
        <v>19</v>
      </c>
      <c r="N159" s="181" t="s">
        <v>45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136</v>
      </c>
      <c r="AT159" s="184" t="s">
        <v>131</v>
      </c>
      <c r="AU159" s="184" t="s">
        <v>98</v>
      </c>
      <c r="AY159" s="17" t="s">
        <v>128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98</v>
      </c>
      <c r="BK159" s="185">
        <f>ROUND(I159*H159,2)</f>
        <v>0</v>
      </c>
      <c r="BL159" s="17" t="s">
        <v>136</v>
      </c>
      <c r="BM159" s="184" t="s">
        <v>329</v>
      </c>
    </row>
    <row r="160" spans="1:65" s="2" customFormat="1" ht="11.25">
      <c r="A160" s="34"/>
      <c r="B160" s="35"/>
      <c r="C160" s="36"/>
      <c r="D160" s="186" t="s">
        <v>138</v>
      </c>
      <c r="E160" s="36"/>
      <c r="F160" s="187" t="s">
        <v>330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138</v>
      </c>
      <c r="AU160" s="17" t="s">
        <v>98</v>
      </c>
    </row>
    <row r="161" spans="1:65" s="2" customFormat="1" ht="24.2" customHeight="1">
      <c r="A161" s="34"/>
      <c r="B161" s="35"/>
      <c r="C161" s="173" t="s">
        <v>331</v>
      </c>
      <c r="D161" s="173" t="s">
        <v>131</v>
      </c>
      <c r="E161" s="174" t="s">
        <v>332</v>
      </c>
      <c r="F161" s="175" t="s">
        <v>333</v>
      </c>
      <c r="G161" s="176" t="s">
        <v>169</v>
      </c>
      <c r="H161" s="201"/>
      <c r="I161" s="178"/>
      <c r="J161" s="179">
        <f>ROUND(I161*H161,2)</f>
        <v>0</v>
      </c>
      <c r="K161" s="175" t="s">
        <v>135</v>
      </c>
      <c r="L161" s="39"/>
      <c r="M161" s="180" t="s">
        <v>19</v>
      </c>
      <c r="N161" s="181" t="s">
        <v>45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136</v>
      </c>
      <c r="AT161" s="184" t="s">
        <v>131</v>
      </c>
      <c r="AU161" s="184" t="s">
        <v>98</v>
      </c>
      <c r="AY161" s="17" t="s">
        <v>128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98</v>
      </c>
      <c r="BK161" s="185">
        <f>ROUND(I161*H161,2)</f>
        <v>0</v>
      </c>
      <c r="BL161" s="17" t="s">
        <v>136</v>
      </c>
      <c r="BM161" s="184" t="s">
        <v>334</v>
      </c>
    </row>
    <row r="162" spans="1:65" s="2" customFormat="1" ht="11.25">
      <c r="A162" s="34"/>
      <c r="B162" s="35"/>
      <c r="C162" s="36"/>
      <c r="D162" s="186" t="s">
        <v>138</v>
      </c>
      <c r="E162" s="36"/>
      <c r="F162" s="187" t="s">
        <v>335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98</v>
      </c>
    </row>
    <row r="163" spans="1:65" s="12" customFormat="1" ht="22.9" customHeight="1">
      <c r="B163" s="157"/>
      <c r="C163" s="158"/>
      <c r="D163" s="159" t="s">
        <v>72</v>
      </c>
      <c r="E163" s="171" t="s">
        <v>336</v>
      </c>
      <c r="F163" s="171" t="s">
        <v>337</v>
      </c>
      <c r="G163" s="158"/>
      <c r="H163" s="158"/>
      <c r="I163" s="161"/>
      <c r="J163" s="172">
        <f>BK163</f>
        <v>0</v>
      </c>
      <c r="K163" s="158"/>
      <c r="L163" s="163"/>
      <c r="M163" s="164"/>
      <c r="N163" s="165"/>
      <c r="O163" s="165"/>
      <c r="P163" s="166">
        <f>SUM(P164:P167)</f>
        <v>0</v>
      </c>
      <c r="Q163" s="165"/>
      <c r="R163" s="166">
        <f>SUM(R164:R167)</f>
        <v>2.3400000000000001E-3</v>
      </c>
      <c r="S163" s="165"/>
      <c r="T163" s="167">
        <f>SUM(T164:T167)</f>
        <v>0</v>
      </c>
      <c r="AR163" s="168" t="s">
        <v>98</v>
      </c>
      <c r="AT163" s="169" t="s">
        <v>72</v>
      </c>
      <c r="AU163" s="169" t="s">
        <v>81</v>
      </c>
      <c r="AY163" s="168" t="s">
        <v>128</v>
      </c>
      <c r="BK163" s="170">
        <f>SUM(BK164:BK167)</f>
        <v>0</v>
      </c>
    </row>
    <row r="164" spans="1:65" s="2" customFormat="1" ht="16.5" customHeight="1">
      <c r="A164" s="34"/>
      <c r="B164" s="35"/>
      <c r="C164" s="173" t="s">
        <v>338</v>
      </c>
      <c r="D164" s="173" t="s">
        <v>131</v>
      </c>
      <c r="E164" s="174" t="s">
        <v>339</v>
      </c>
      <c r="F164" s="175" t="s">
        <v>340</v>
      </c>
      <c r="G164" s="176" t="s">
        <v>163</v>
      </c>
      <c r="H164" s="177">
        <v>39</v>
      </c>
      <c r="I164" s="178"/>
      <c r="J164" s="179">
        <f>ROUND(I164*H164,2)</f>
        <v>0</v>
      </c>
      <c r="K164" s="175" t="s">
        <v>135</v>
      </c>
      <c r="L164" s="39"/>
      <c r="M164" s="180" t="s">
        <v>19</v>
      </c>
      <c r="N164" s="181" t="s">
        <v>45</v>
      </c>
      <c r="O164" s="64"/>
      <c r="P164" s="182">
        <f>O164*H164</f>
        <v>0</v>
      </c>
      <c r="Q164" s="182">
        <v>3.0000000000000001E-5</v>
      </c>
      <c r="R164" s="182">
        <f>Q164*H164</f>
        <v>1.17E-3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136</v>
      </c>
      <c r="AT164" s="184" t="s">
        <v>131</v>
      </c>
      <c r="AU164" s="184" t="s">
        <v>98</v>
      </c>
      <c r="AY164" s="17" t="s">
        <v>128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98</v>
      </c>
      <c r="BK164" s="185">
        <f>ROUND(I164*H164,2)</f>
        <v>0</v>
      </c>
      <c r="BL164" s="17" t="s">
        <v>136</v>
      </c>
      <c r="BM164" s="184" t="s">
        <v>341</v>
      </c>
    </row>
    <row r="165" spans="1:65" s="2" customFormat="1" ht="11.25">
      <c r="A165" s="34"/>
      <c r="B165" s="35"/>
      <c r="C165" s="36"/>
      <c r="D165" s="186" t="s">
        <v>138</v>
      </c>
      <c r="E165" s="36"/>
      <c r="F165" s="187" t="s">
        <v>342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138</v>
      </c>
      <c r="AU165" s="17" t="s">
        <v>98</v>
      </c>
    </row>
    <row r="166" spans="1:65" s="2" customFormat="1" ht="16.5" customHeight="1">
      <c r="A166" s="34"/>
      <c r="B166" s="35"/>
      <c r="C166" s="173" t="s">
        <v>343</v>
      </c>
      <c r="D166" s="173" t="s">
        <v>131</v>
      </c>
      <c r="E166" s="174" t="s">
        <v>344</v>
      </c>
      <c r="F166" s="175" t="s">
        <v>345</v>
      </c>
      <c r="G166" s="176" t="s">
        <v>163</v>
      </c>
      <c r="H166" s="177">
        <v>39</v>
      </c>
      <c r="I166" s="178"/>
      <c r="J166" s="179">
        <f>ROUND(I166*H166,2)</f>
        <v>0</v>
      </c>
      <c r="K166" s="175" t="s">
        <v>135</v>
      </c>
      <c r="L166" s="39"/>
      <c r="M166" s="180" t="s">
        <v>19</v>
      </c>
      <c r="N166" s="181" t="s">
        <v>45</v>
      </c>
      <c r="O166" s="64"/>
      <c r="P166" s="182">
        <f>O166*H166</f>
        <v>0</v>
      </c>
      <c r="Q166" s="182">
        <v>3.0000000000000001E-5</v>
      </c>
      <c r="R166" s="182">
        <f>Q166*H166</f>
        <v>1.17E-3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136</v>
      </c>
      <c r="AT166" s="184" t="s">
        <v>131</v>
      </c>
      <c r="AU166" s="184" t="s">
        <v>98</v>
      </c>
      <c r="AY166" s="17" t="s">
        <v>128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98</v>
      </c>
      <c r="BK166" s="185">
        <f>ROUND(I166*H166,2)</f>
        <v>0</v>
      </c>
      <c r="BL166" s="17" t="s">
        <v>136</v>
      </c>
      <c r="BM166" s="184" t="s">
        <v>346</v>
      </c>
    </row>
    <row r="167" spans="1:65" s="2" customFormat="1" ht="11.25">
      <c r="A167" s="34"/>
      <c r="B167" s="35"/>
      <c r="C167" s="36"/>
      <c r="D167" s="186" t="s">
        <v>138</v>
      </c>
      <c r="E167" s="36"/>
      <c r="F167" s="187" t="s">
        <v>347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138</v>
      </c>
      <c r="AU167" s="17" t="s">
        <v>98</v>
      </c>
    </row>
    <row r="168" spans="1:65" s="12" customFormat="1" ht="25.9" customHeight="1">
      <c r="B168" s="157"/>
      <c r="C168" s="158"/>
      <c r="D168" s="159" t="s">
        <v>72</v>
      </c>
      <c r="E168" s="160" t="s">
        <v>348</v>
      </c>
      <c r="F168" s="160" t="s">
        <v>349</v>
      </c>
      <c r="G168" s="158"/>
      <c r="H168" s="158"/>
      <c r="I168" s="161"/>
      <c r="J168" s="162">
        <f>BK168</f>
        <v>0</v>
      </c>
      <c r="K168" s="158"/>
      <c r="L168" s="163"/>
      <c r="M168" s="164"/>
      <c r="N168" s="165"/>
      <c r="O168" s="165"/>
      <c r="P168" s="166">
        <f>SUM(P169:P176)</f>
        <v>0</v>
      </c>
      <c r="Q168" s="165"/>
      <c r="R168" s="166">
        <f>SUM(R169:R176)</f>
        <v>0</v>
      </c>
      <c r="S168" s="165"/>
      <c r="T168" s="167">
        <f>SUM(T169:T176)</f>
        <v>0</v>
      </c>
      <c r="AR168" s="168" t="s">
        <v>150</v>
      </c>
      <c r="AT168" s="169" t="s">
        <v>72</v>
      </c>
      <c r="AU168" s="169" t="s">
        <v>73</v>
      </c>
      <c r="AY168" s="168" t="s">
        <v>128</v>
      </c>
      <c r="BK168" s="170">
        <f>SUM(BK169:BK176)</f>
        <v>0</v>
      </c>
    </row>
    <row r="169" spans="1:65" s="2" customFormat="1" ht="16.5" customHeight="1">
      <c r="A169" s="34"/>
      <c r="B169" s="35"/>
      <c r="C169" s="173" t="s">
        <v>350</v>
      </c>
      <c r="D169" s="173" t="s">
        <v>131</v>
      </c>
      <c r="E169" s="174" t="s">
        <v>351</v>
      </c>
      <c r="F169" s="175" t="s">
        <v>352</v>
      </c>
      <c r="G169" s="176" t="s">
        <v>353</v>
      </c>
      <c r="H169" s="177">
        <v>8</v>
      </c>
      <c r="I169" s="178"/>
      <c r="J169" s="179">
        <f>ROUND(I169*H169,2)</f>
        <v>0</v>
      </c>
      <c r="K169" s="175" t="s">
        <v>135</v>
      </c>
      <c r="L169" s="39"/>
      <c r="M169" s="180" t="s">
        <v>19</v>
      </c>
      <c r="N169" s="181" t="s">
        <v>45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354</v>
      </c>
      <c r="AT169" s="184" t="s">
        <v>131</v>
      </c>
      <c r="AU169" s="184" t="s">
        <v>81</v>
      </c>
      <c r="AY169" s="17" t="s">
        <v>128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98</v>
      </c>
      <c r="BK169" s="185">
        <f>ROUND(I169*H169,2)</f>
        <v>0</v>
      </c>
      <c r="BL169" s="17" t="s">
        <v>354</v>
      </c>
      <c r="BM169" s="184" t="s">
        <v>355</v>
      </c>
    </row>
    <row r="170" spans="1:65" s="2" customFormat="1" ht="11.25">
      <c r="A170" s="34"/>
      <c r="B170" s="35"/>
      <c r="C170" s="36"/>
      <c r="D170" s="186" t="s">
        <v>138</v>
      </c>
      <c r="E170" s="36"/>
      <c r="F170" s="187" t="s">
        <v>356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138</v>
      </c>
      <c r="AU170" s="17" t="s">
        <v>81</v>
      </c>
    </row>
    <row r="171" spans="1:65" s="2" customFormat="1" ht="16.5" customHeight="1">
      <c r="A171" s="34"/>
      <c r="B171" s="35"/>
      <c r="C171" s="173" t="s">
        <v>357</v>
      </c>
      <c r="D171" s="173" t="s">
        <v>131</v>
      </c>
      <c r="E171" s="174" t="s">
        <v>358</v>
      </c>
      <c r="F171" s="175" t="s">
        <v>359</v>
      </c>
      <c r="G171" s="176" t="s">
        <v>353</v>
      </c>
      <c r="H171" s="177">
        <v>8</v>
      </c>
      <c r="I171" s="178"/>
      <c r="J171" s="179">
        <f>ROUND(I171*H171,2)</f>
        <v>0</v>
      </c>
      <c r="K171" s="175" t="s">
        <v>135</v>
      </c>
      <c r="L171" s="39"/>
      <c r="M171" s="180" t="s">
        <v>19</v>
      </c>
      <c r="N171" s="181" t="s">
        <v>45</v>
      </c>
      <c r="O171" s="64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354</v>
      </c>
      <c r="AT171" s="184" t="s">
        <v>131</v>
      </c>
      <c r="AU171" s="184" t="s">
        <v>81</v>
      </c>
      <c r="AY171" s="17" t="s">
        <v>128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98</v>
      </c>
      <c r="BK171" s="185">
        <f>ROUND(I171*H171,2)</f>
        <v>0</v>
      </c>
      <c r="BL171" s="17" t="s">
        <v>354</v>
      </c>
      <c r="BM171" s="184" t="s">
        <v>360</v>
      </c>
    </row>
    <row r="172" spans="1:65" s="2" customFormat="1" ht="11.25">
      <c r="A172" s="34"/>
      <c r="B172" s="35"/>
      <c r="C172" s="36"/>
      <c r="D172" s="186" t="s">
        <v>138</v>
      </c>
      <c r="E172" s="36"/>
      <c r="F172" s="187" t="s">
        <v>361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138</v>
      </c>
      <c r="AU172" s="17" t="s">
        <v>81</v>
      </c>
    </row>
    <row r="173" spans="1:65" s="2" customFormat="1" ht="16.5" customHeight="1">
      <c r="A173" s="34"/>
      <c r="B173" s="35"/>
      <c r="C173" s="173" t="s">
        <v>362</v>
      </c>
      <c r="D173" s="173" t="s">
        <v>131</v>
      </c>
      <c r="E173" s="174" t="s">
        <v>363</v>
      </c>
      <c r="F173" s="175" t="s">
        <v>364</v>
      </c>
      <c r="G173" s="176" t="s">
        <v>353</v>
      </c>
      <c r="H173" s="177">
        <v>8</v>
      </c>
      <c r="I173" s="178"/>
      <c r="J173" s="179">
        <f>ROUND(I173*H173,2)</f>
        <v>0</v>
      </c>
      <c r="K173" s="175" t="s">
        <v>135</v>
      </c>
      <c r="L173" s="39"/>
      <c r="M173" s="180" t="s">
        <v>19</v>
      </c>
      <c r="N173" s="181" t="s">
        <v>45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354</v>
      </c>
      <c r="AT173" s="184" t="s">
        <v>131</v>
      </c>
      <c r="AU173" s="184" t="s">
        <v>81</v>
      </c>
      <c r="AY173" s="17" t="s">
        <v>128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98</v>
      </c>
      <c r="BK173" s="185">
        <f>ROUND(I173*H173,2)</f>
        <v>0</v>
      </c>
      <c r="BL173" s="17" t="s">
        <v>354</v>
      </c>
      <c r="BM173" s="184" t="s">
        <v>365</v>
      </c>
    </row>
    <row r="174" spans="1:65" s="2" customFormat="1" ht="11.25">
      <c r="A174" s="34"/>
      <c r="B174" s="35"/>
      <c r="C174" s="36"/>
      <c r="D174" s="186" t="s">
        <v>138</v>
      </c>
      <c r="E174" s="36"/>
      <c r="F174" s="187" t="s">
        <v>366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138</v>
      </c>
      <c r="AU174" s="17" t="s">
        <v>81</v>
      </c>
    </row>
    <row r="175" spans="1:65" s="2" customFormat="1" ht="24.2" customHeight="1">
      <c r="A175" s="34"/>
      <c r="B175" s="35"/>
      <c r="C175" s="173" t="s">
        <v>367</v>
      </c>
      <c r="D175" s="173" t="s">
        <v>131</v>
      </c>
      <c r="E175" s="174" t="s">
        <v>368</v>
      </c>
      <c r="F175" s="175" t="s">
        <v>369</v>
      </c>
      <c r="G175" s="176" t="s">
        <v>353</v>
      </c>
      <c r="H175" s="177">
        <v>12</v>
      </c>
      <c r="I175" s="178"/>
      <c r="J175" s="179">
        <f>ROUND(I175*H175,2)</f>
        <v>0</v>
      </c>
      <c r="K175" s="175" t="s">
        <v>135</v>
      </c>
      <c r="L175" s="39"/>
      <c r="M175" s="180" t="s">
        <v>19</v>
      </c>
      <c r="N175" s="181" t="s">
        <v>45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354</v>
      </c>
      <c r="AT175" s="184" t="s">
        <v>131</v>
      </c>
      <c r="AU175" s="184" t="s">
        <v>81</v>
      </c>
      <c r="AY175" s="17" t="s">
        <v>128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98</v>
      </c>
      <c r="BK175" s="185">
        <f>ROUND(I175*H175,2)</f>
        <v>0</v>
      </c>
      <c r="BL175" s="17" t="s">
        <v>354</v>
      </c>
      <c r="BM175" s="184" t="s">
        <v>370</v>
      </c>
    </row>
    <row r="176" spans="1:65" s="2" customFormat="1" ht="11.25">
      <c r="A176" s="34"/>
      <c r="B176" s="35"/>
      <c r="C176" s="36"/>
      <c r="D176" s="186" t="s">
        <v>138</v>
      </c>
      <c r="E176" s="36"/>
      <c r="F176" s="187" t="s">
        <v>371</v>
      </c>
      <c r="G176" s="36"/>
      <c r="H176" s="36"/>
      <c r="I176" s="188"/>
      <c r="J176" s="36"/>
      <c r="K176" s="36"/>
      <c r="L176" s="39"/>
      <c r="M176" s="202"/>
      <c r="N176" s="203"/>
      <c r="O176" s="204"/>
      <c r="P176" s="204"/>
      <c r="Q176" s="204"/>
      <c r="R176" s="204"/>
      <c r="S176" s="204"/>
      <c r="T176" s="20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138</v>
      </c>
      <c r="AU176" s="17" t="s">
        <v>81</v>
      </c>
    </row>
    <row r="177" spans="1:31" s="2" customFormat="1" ht="6.95" customHeight="1">
      <c r="A177" s="34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f4L/CG1gfbdeip4CCf2NSdqZt8oxhpRLT2n2NVe70djteE1y1dFgld5pj4eYEcEgMV12de18PYzmeaiYqohvXA==" saltValue="JJEy9vu4iNSPzInsnYdHIU3FicRu+zCy2ioQx5FxhppnafNcYRrTL5QbNaNh8rhDB+Xeb9Cgp4DXRVytA3400g==" spinCount="100000" sheet="1" objects="1" scenarios="1" formatColumns="0" formatRows="0" autoFilter="0"/>
  <autoFilter ref="C85:K17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6" r:id="rId3"/>
    <hyperlink ref="F98" r:id="rId4"/>
    <hyperlink ref="F100" r:id="rId5"/>
    <hyperlink ref="F103" r:id="rId6"/>
    <hyperlink ref="F105" r:id="rId7"/>
    <hyperlink ref="F107" r:id="rId8"/>
    <hyperlink ref="F113" r:id="rId9"/>
    <hyperlink ref="F115" r:id="rId10"/>
    <hyperlink ref="F117" r:id="rId11"/>
    <hyperlink ref="F119" r:id="rId12"/>
    <hyperlink ref="F121" r:id="rId13"/>
    <hyperlink ref="F123" r:id="rId14"/>
    <hyperlink ref="F126" r:id="rId15"/>
    <hyperlink ref="F130" r:id="rId16"/>
    <hyperlink ref="F132" r:id="rId17"/>
    <hyperlink ref="F134" r:id="rId18"/>
    <hyperlink ref="F136" r:id="rId19"/>
    <hyperlink ref="F139" r:id="rId20"/>
    <hyperlink ref="F141" r:id="rId21"/>
    <hyperlink ref="F143" r:id="rId22"/>
    <hyperlink ref="F145" r:id="rId23"/>
    <hyperlink ref="F148" r:id="rId24"/>
    <hyperlink ref="F150" r:id="rId25"/>
    <hyperlink ref="F152" r:id="rId26"/>
    <hyperlink ref="F154" r:id="rId27"/>
    <hyperlink ref="F156" r:id="rId28"/>
    <hyperlink ref="F160" r:id="rId29"/>
    <hyperlink ref="F162" r:id="rId30"/>
    <hyperlink ref="F165" r:id="rId31"/>
    <hyperlink ref="F167" r:id="rId32"/>
    <hyperlink ref="F170" r:id="rId33"/>
    <hyperlink ref="F172" r:id="rId34"/>
    <hyperlink ref="F174" r:id="rId35"/>
    <hyperlink ref="F176" r:id="rId3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</row>
    <row r="8" spans="1:4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74" t="s">
        <v>372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36</v>
      </c>
      <c r="F24" s="34"/>
      <c r="G24" s="34"/>
      <c r="H24" s="34"/>
      <c r="I24" s="105" t="s">
        <v>29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ROUND((SUM(BE86:BE153)),  2)</f>
        <v>0</v>
      </c>
      <c r="G33" s="34"/>
      <c r="H33" s="34"/>
      <c r="I33" s="118">
        <v>0.21</v>
      </c>
      <c r="J33" s="117">
        <f>ROUND(((SUM(BE86:BE153))*I33),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ROUND((SUM(BF86:BF153)),  2)</f>
        <v>0</v>
      </c>
      <c r="G34" s="34"/>
      <c r="H34" s="34"/>
      <c r="I34" s="118">
        <v>0.15</v>
      </c>
      <c r="J34" s="117">
        <f>ROUND(((SUM(BF86:BF153))*I34),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ROUND((SUM(BG86:BG153)),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ROUND((SUM(BH86:BH153)),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ROUND((SUM(BI86:BI153)),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23907PL - Vnitřní plynovod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Komenského nám. 69, Kutná Hora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373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374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J98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375</v>
      </c>
      <c r="E63" s="143"/>
      <c r="F63" s="143"/>
      <c r="G63" s="143"/>
      <c r="H63" s="143"/>
      <c r="I63" s="143"/>
      <c r="J63" s="144">
        <f>J99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376</v>
      </c>
      <c r="E64" s="143"/>
      <c r="F64" s="143"/>
      <c r="G64" s="143"/>
      <c r="H64" s="143"/>
      <c r="I64" s="143"/>
      <c r="J64" s="144">
        <f>J132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111</v>
      </c>
      <c r="E65" s="143"/>
      <c r="F65" s="143"/>
      <c r="G65" s="143"/>
      <c r="H65" s="143"/>
      <c r="I65" s="143"/>
      <c r="J65" s="144">
        <f>J142</f>
        <v>0</v>
      </c>
      <c r="K65" s="141"/>
      <c r="L65" s="145"/>
    </row>
    <row r="66" spans="1:31" s="9" customFormat="1" ht="24.95" customHeight="1">
      <c r="B66" s="134"/>
      <c r="C66" s="135"/>
      <c r="D66" s="136" t="s">
        <v>112</v>
      </c>
      <c r="E66" s="137"/>
      <c r="F66" s="137"/>
      <c r="G66" s="137"/>
      <c r="H66" s="137"/>
      <c r="I66" s="137"/>
      <c r="J66" s="138">
        <f>J147</f>
        <v>0</v>
      </c>
      <c r="K66" s="135"/>
      <c r="L66" s="139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79" t="str">
        <f>E7</f>
        <v>Stavební úpravy bytu č.9, Komenského nám. 69, Kutná Hora</v>
      </c>
      <c r="F76" s="380"/>
      <c r="G76" s="380"/>
      <c r="H76" s="380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32" t="str">
        <f>E9</f>
        <v>23907PL - Vnitřní plynovod</v>
      </c>
      <c r="F78" s="381"/>
      <c r="G78" s="381"/>
      <c r="H78" s="38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Komenského nám. 69, Kutná Hora</v>
      </c>
      <c r="G80" s="36"/>
      <c r="H80" s="36"/>
      <c r="I80" s="29" t="s">
        <v>23</v>
      </c>
      <c r="J80" s="59" t="str">
        <f>IF(J12="","",J12)</f>
        <v>1. 8. 2023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Kutná Hora, Havlíčkovo nám. 552, K. Hora</v>
      </c>
      <c r="G82" s="36"/>
      <c r="H82" s="36"/>
      <c r="I82" s="29" t="s">
        <v>32</v>
      </c>
      <c r="J82" s="32" t="str">
        <f>E21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Ing. Hádková Zuzana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114</v>
      </c>
      <c r="D85" s="149" t="s">
        <v>58</v>
      </c>
      <c r="E85" s="149" t="s">
        <v>54</v>
      </c>
      <c r="F85" s="149" t="s">
        <v>55</v>
      </c>
      <c r="G85" s="149" t="s">
        <v>115</v>
      </c>
      <c r="H85" s="149" t="s">
        <v>116</v>
      </c>
      <c r="I85" s="149" t="s">
        <v>117</v>
      </c>
      <c r="J85" s="149" t="s">
        <v>104</v>
      </c>
      <c r="K85" s="150" t="s">
        <v>118</v>
      </c>
      <c r="L85" s="151"/>
      <c r="M85" s="68" t="s">
        <v>19</v>
      </c>
      <c r="N85" s="69" t="s">
        <v>43</v>
      </c>
      <c r="O85" s="69" t="s">
        <v>119</v>
      </c>
      <c r="P85" s="69" t="s">
        <v>120</v>
      </c>
      <c r="Q85" s="69" t="s">
        <v>121</v>
      </c>
      <c r="R85" s="69" t="s">
        <v>122</v>
      </c>
      <c r="S85" s="69" t="s">
        <v>123</v>
      </c>
      <c r="T85" s="70" t="s">
        <v>124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125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P87+P98+P147</f>
        <v>0</v>
      </c>
      <c r="Q86" s="72"/>
      <c r="R86" s="154">
        <f>R87+R98+R147</f>
        <v>4.6720000000000005E-2</v>
      </c>
      <c r="S86" s="72"/>
      <c r="T86" s="155">
        <f>T87+T98+T147</f>
        <v>0.14398000000000002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72</v>
      </c>
      <c r="AU86" s="17" t="s">
        <v>105</v>
      </c>
      <c r="BK86" s="156">
        <f>BK87+BK98+BK147</f>
        <v>0</v>
      </c>
    </row>
    <row r="87" spans="1:65" s="12" customFormat="1" ht="25.9" customHeight="1">
      <c r="B87" s="157"/>
      <c r="C87" s="158"/>
      <c r="D87" s="159" t="s">
        <v>72</v>
      </c>
      <c r="E87" s="160" t="s">
        <v>377</v>
      </c>
      <c r="F87" s="160" t="s">
        <v>378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</f>
        <v>0</v>
      </c>
      <c r="Q87" s="165"/>
      <c r="R87" s="166">
        <f>R88</f>
        <v>0</v>
      </c>
      <c r="S87" s="165"/>
      <c r="T87" s="167">
        <f>T88</f>
        <v>0</v>
      </c>
      <c r="AR87" s="168" t="s">
        <v>81</v>
      </c>
      <c r="AT87" s="169" t="s">
        <v>72</v>
      </c>
      <c r="AU87" s="169" t="s">
        <v>73</v>
      </c>
      <c r="AY87" s="168" t="s">
        <v>128</v>
      </c>
      <c r="BK87" s="170">
        <f>BK88</f>
        <v>0</v>
      </c>
    </row>
    <row r="88" spans="1:65" s="12" customFormat="1" ht="22.9" customHeight="1">
      <c r="B88" s="157"/>
      <c r="C88" s="158"/>
      <c r="D88" s="159" t="s">
        <v>72</v>
      </c>
      <c r="E88" s="171" t="s">
        <v>379</v>
      </c>
      <c r="F88" s="171" t="s">
        <v>380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SUM(P89:P97)</f>
        <v>0</v>
      </c>
      <c r="Q88" s="165"/>
      <c r="R88" s="166">
        <f>SUM(R89:R97)</f>
        <v>0</v>
      </c>
      <c r="S88" s="165"/>
      <c r="T88" s="167">
        <f>SUM(T89:T97)</f>
        <v>0</v>
      </c>
      <c r="AR88" s="168" t="s">
        <v>81</v>
      </c>
      <c r="AT88" s="169" t="s">
        <v>72</v>
      </c>
      <c r="AU88" s="169" t="s">
        <v>81</v>
      </c>
      <c r="AY88" s="168" t="s">
        <v>128</v>
      </c>
      <c r="BK88" s="170">
        <f>SUM(BK89:BK97)</f>
        <v>0</v>
      </c>
    </row>
    <row r="89" spans="1:65" s="2" customFormat="1" ht="24.2" customHeight="1">
      <c r="A89" s="34"/>
      <c r="B89" s="35"/>
      <c r="C89" s="173" t="s">
        <v>81</v>
      </c>
      <c r="D89" s="173" t="s">
        <v>131</v>
      </c>
      <c r="E89" s="174" t="s">
        <v>381</v>
      </c>
      <c r="F89" s="175" t="s">
        <v>382</v>
      </c>
      <c r="G89" s="176" t="s">
        <v>383</v>
      </c>
      <c r="H89" s="177">
        <v>0.14399999999999999</v>
      </c>
      <c r="I89" s="178"/>
      <c r="J89" s="179">
        <f>ROUND(I89*H89,2)</f>
        <v>0</v>
      </c>
      <c r="K89" s="175" t="s">
        <v>135</v>
      </c>
      <c r="L89" s="39"/>
      <c r="M89" s="180" t="s">
        <v>19</v>
      </c>
      <c r="N89" s="181" t="s">
        <v>45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150</v>
      </c>
      <c r="AT89" s="184" t="s">
        <v>131</v>
      </c>
      <c r="AU89" s="184" t="s">
        <v>98</v>
      </c>
      <c r="AY89" s="17" t="s">
        <v>128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98</v>
      </c>
      <c r="BK89" s="185">
        <f>ROUND(I89*H89,2)</f>
        <v>0</v>
      </c>
      <c r="BL89" s="17" t="s">
        <v>150</v>
      </c>
      <c r="BM89" s="184" t="s">
        <v>384</v>
      </c>
    </row>
    <row r="90" spans="1:65" s="2" customFormat="1" ht="11.25">
      <c r="A90" s="34"/>
      <c r="B90" s="35"/>
      <c r="C90" s="36"/>
      <c r="D90" s="186" t="s">
        <v>138</v>
      </c>
      <c r="E90" s="36"/>
      <c r="F90" s="187" t="s">
        <v>385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138</v>
      </c>
      <c r="AU90" s="17" t="s">
        <v>98</v>
      </c>
    </row>
    <row r="91" spans="1:65" s="2" customFormat="1" ht="21.75" customHeight="1">
      <c r="A91" s="34"/>
      <c r="B91" s="35"/>
      <c r="C91" s="173" t="s">
        <v>98</v>
      </c>
      <c r="D91" s="173" t="s">
        <v>131</v>
      </c>
      <c r="E91" s="174" t="s">
        <v>386</v>
      </c>
      <c r="F91" s="175" t="s">
        <v>387</v>
      </c>
      <c r="G91" s="176" t="s">
        <v>383</v>
      </c>
      <c r="H91" s="177">
        <v>0.14399999999999999</v>
      </c>
      <c r="I91" s="178"/>
      <c r="J91" s="179">
        <f>ROUND(I91*H91,2)</f>
        <v>0</v>
      </c>
      <c r="K91" s="175" t="s">
        <v>135</v>
      </c>
      <c r="L91" s="39"/>
      <c r="M91" s="180" t="s">
        <v>19</v>
      </c>
      <c r="N91" s="181" t="s">
        <v>45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150</v>
      </c>
      <c r="AT91" s="184" t="s">
        <v>131</v>
      </c>
      <c r="AU91" s="184" t="s">
        <v>98</v>
      </c>
      <c r="AY91" s="17" t="s">
        <v>128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98</v>
      </c>
      <c r="BK91" s="185">
        <f>ROUND(I91*H91,2)</f>
        <v>0</v>
      </c>
      <c r="BL91" s="17" t="s">
        <v>150</v>
      </c>
      <c r="BM91" s="184" t="s">
        <v>388</v>
      </c>
    </row>
    <row r="92" spans="1:65" s="2" customFormat="1" ht="11.25">
      <c r="A92" s="34"/>
      <c r="B92" s="35"/>
      <c r="C92" s="36"/>
      <c r="D92" s="186" t="s">
        <v>138</v>
      </c>
      <c r="E92" s="36"/>
      <c r="F92" s="187" t="s">
        <v>389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138</v>
      </c>
      <c r="AU92" s="17" t="s">
        <v>98</v>
      </c>
    </row>
    <row r="93" spans="1:65" s="2" customFormat="1" ht="24.2" customHeight="1">
      <c r="A93" s="34"/>
      <c r="B93" s="35"/>
      <c r="C93" s="173" t="s">
        <v>146</v>
      </c>
      <c r="D93" s="173" t="s">
        <v>131</v>
      </c>
      <c r="E93" s="174" t="s">
        <v>390</v>
      </c>
      <c r="F93" s="175" t="s">
        <v>391</v>
      </c>
      <c r="G93" s="176" t="s">
        <v>383</v>
      </c>
      <c r="H93" s="177">
        <v>1.44</v>
      </c>
      <c r="I93" s="178"/>
      <c r="J93" s="179">
        <f>ROUND(I93*H93,2)</f>
        <v>0</v>
      </c>
      <c r="K93" s="175" t="s">
        <v>135</v>
      </c>
      <c r="L93" s="39"/>
      <c r="M93" s="180" t="s">
        <v>19</v>
      </c>
      <c r="N93" s="181" t="s">
        <v>45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150</v>
      </c>
      <c r="AT93" s="184" t="s">
        <v>131</v>
      </c>
      <c r="AU93" s="184" t="s">
        <v>98</v>
      </c>
      <c r="AY93" s="17" t="s">
        <v>128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98</v>
      </c>
      <c r="BK93" s="185">
        <f>ROUND(I93*H93,2)</f>
        <v>0</v>
      </c>
      <c r="BL93" s="17" t="s">
        <v>150</v>
      </c>
      <c r="BM93" s="184" t="s">
        <v>392</v>
      </c>
    </row>
    <row r="94" spans="1:65" s="2" customFormat="1" ht="11.25">
      <c r="A94" s="34"/>
      <c r="B94" s="35"/>
      <c r="C94" s="36"/>
      <c r="D94" s="186" t="s">
        <v>138</v>
      </c>
      <c r="E94" s="36"/>
      <c r="F94" s="187" t="s">
        <v>393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138</v>
      </c>
      <c r="AU94" s="17" t="s">
        <v>98</v>
      </c>
    </row>
    <row r="95" spans="1:65" s="13" customFormat="1" ht="11.25">
      <c r="B95" s="206"/>
      <c r="C95" s="207"/>
      <c r="D95" s="208" t="s">
        <v>394</v>
      </c>
      <c r="E95" s="207"/>
      <c r="F95" s="209" t="s">
        <v>395</v>
      </c>
      <c r="G95" s="207"/>
      <c r="H95" s="210">
        <v>1.44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394</v>
      </c>
      <c r="AU95" s="216" t="s">
        <v>98</v>
      </c>
      <c r="AV95" s="13" t="s">
        <v>98</v>
      </c>
      <c r="AW95" s="13" t="s">
        <v>4</v>
      </c>
      <c r="AX95" s="13" t="s">
        <v>81</v>
      </c>
      <c r="AY95" s="216" t="s">
        <v>128</v>
      </c>
    </row>
    <row r="96" spans="1:65" s="2" customFormat="1" ht="24.2" customHeight="1">
      <c r="A96" s="34"/>
      <c r="B96" s="35"/>
      <c r="C96" s="173" t="s">
        <v>150</v>
      </c>
      <c r="D96" s="173" t="s">
        <v>131</v>
      </c>
      <c r="E96" s="174" t="s">
        <v>396</v>
      </c>
      <c r="F96" s="175" t="s">
        <v>397</v>
      </c>
      <c r="G96" s="176" t="s">
        <v>383</v>
      </c>
      <c r="H96" s="177">
        <v>0.14399999999999999</v>
      </c>
      <c r="I96" s="178"/>
      <c r="J96" s="179">
        <f>ROUND(I96*H96,2)</f>
        <v>0</v>
      </c>
      <c r="K96" s="175" t="s">
        <v>135</v>
      </c>
      <c r="L96" s="39"/>
      <c r="M96" s="180" t="s">
        <v>19</v>
      </c>
      <c r="N96" s="181" t="s">
        <v>45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150</v>
      </c>
      <c r="AT96" s="184" t="s">
        <v>131</v>
      </c>
      <c r="AU96" s="184" t="s">
        <v>98</v>
      </c>
      <c r="AY96" s="17" t="s">
        <v>128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98</v>
      </c>
      <c r="BK96" s="185">
        <f>ROUND(I96*H96,2)</f>
        <v>0</v>
      </c>
      <c r="BL96" s="17" t="s">
        <v>150</v>
      </c>
      <c r="BM96" s="184" t="s">
        <v>398</v>
      </c>
    </row>
    <row r="97" spans="1:65" s="2" customFormat="1" ht="11.25">
      <c r="A97" s="34"/>
      <c r="B97" s="35"/>
      <c r="C97" s="36"/>
      <c r="D97" s="186" t="s">
        <v>138</v>
      </c>
      <c r="E97" s="36"/>
      <c r="F97" s="187" t="s">
        <v>399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138</v>
      </c>
      <c r="AU97" s="17" t="s">
        <v>98</v>
      </c>
    </row>
    <row r="98" spans="1:65" s="12" customFormat="1" ht="25.9" customHeight="1">
      <c r="B98" s="157"/>
      <c r="C98" s="158"/>
      <c r="D98" s="159" t="s">
        <v>72</v>
      </c>
      <c r="E98" s="160" t="s">
        <v>126</v>
      </c>
      <c r="F98" s="160" t="s">
        <v>127</v>
      </c>
      <c r="G98" s="158"/>
      <c r="H98" s="158"/>
      <c r="I98" s="161"/>
      <c r="J98" s="162">
        <f>BK98</f>
        <v>0</v>
      </c>
      <c r="K98" s="158"/>
      <c r="L98" s="163"/>
      <c r="M98" s="164"/>
      <c r="N98" s="165"/>
      <c r="O98" s="165"/>
      <c r="P98" s="166">
        <f>P99+P132+P142</f>
        <v>0</v>
      </c>
      <c r="Q98" s="165"/>
      <c r="R98" s="166">
        <f>R99+R132+R142</f>
        <v>4.6720000000000005E-2</v>
      </c>
      <c r="S98" s="165"/>
      <c r="T98" s="167">
        <f>T99+T132+T142</f>
        <v>0.14398000000000002</v>
      </c>
      <c r="AR98" s="168" t="s">
        <v>98</v>
      </c>
      <c r="AT98" s="169" t="s">
        <v>72</v>
      </c>
      <c r="AU98" s="169" t="s">
        <v>73</v>
      </c>
      <c r="AY98" s="168" t="s">
        <v>128</v>
      </c>
      <c r="BK98" s="170">
        <f>BK99+BK132+BK142</f>
        <v>0</v>
      </c>
    </row>
    <row r="99" spans="1:65" s="12" customFormat="1" ht="22.9" customHeight="1">
      <c r="B99" s="157"/>
      <c r="C99" s="158"/>
      <c r="D99" s="159" t="s">
        <v>72</v>
      </c>
      <c r="E99" s="171" t="s">
        <v>400</v>
      </c>
      <c r="F99" s="171" t="s">
        <v>401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SUM(P100:P131)</f>
        <v>0</v>
      </c>
      <c r="Q99" s="165"/>
      <c r="R99" s="166">
        <f>SUM(R100:R131)</f>
        <v>7.9000000000000008E-3</v>
      </c>
      <c r="S99" s="165"/>
      <c r="T99" s="167">
        <f>SUM(T100:T131)</f>
        <v>1.8550000000000001E-2</v>
      </c>
      <c r="AR99" s="168" t="s">
        <v>98</v>
      </c>
      <c r="AT99" s="169" t="s">
        <v>72</v>
      </c>
      <c r="AU99" s="169" t="s">
        <v>81</v>
      </c>
      <c r="AY99" s="168" t="s">
        <v>128</v>
      </c>
      <c r="BK99" s="170">
        <f>SUM(BK100:BK131)</f>
        <v>0</v>
      </c>
    </row>
    <row r="100" spans="1:65" s="2" customFormat="1" ht="16.5" customHeight="1">
      <c r="A100" s="34"/>
      <c r="B100" s="35"/>
      <c r="C100" s="173" t="s">
        <v>155</v>
      </c>
      <c r="D100" s="173" t="s">
        <v>131</v>
      </c>
      <c r="E100" s="174" t="s">
        <v>402</v>
      </c>
      <c r="F100" s="175" t="s">
        <v>403</v>
      </c>
      <c r="G100" s="176" t="s">
        <v>192</v>
      </c>
      <c r="H100" s="177">
        <v>3</v>
      </c>
      <c r="I100" s="178"/>
      <c r="J100" s="179">
        <f>ROUND(I100*H100,2)</f>
        <v>0</v>
      </c>
      <c r="K100" s="175" t="s">
        <v>135</v>
      </c>
      <c r="L100" s="39"/>
      <c r="M100" s="180" t="s">
        <v>19</v>
      </c>
      <c r="N100" s="181" t="s">
        <v>45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5.2999999999999998E-4</v>
      </c>
      <c r="T100" s="183">
        <f>S100*H100</f>
        <v>1.5899999999999998E-3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136</v>
      </c>
      <c r="AT100" s="184" t="s">
        <v>131</v>
      </c>
      <c r="AU100" s="184" t="s">
        <v>98</v>
      </c>
      <c r="AY100" s="17" t="s">
        <v>128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98</v>
      </c>
      <c r="BK100" s="185">
        <f>ROUND(I100*H100,2)</f>
        <v>0</v>
      </c>
      <c r="BL100" s="17" t="s">
        <v>136</v>
      </c>
      <c r="BM100" s="184" t="s">
        <v>404</v>
      </c>
    </row>
    <row r="101" spans="1:65" s="2" customFormat="1" ht="11.25">
      <c r="A101" s="34"/>
      <c r="B101" s="35"/>
      <c r="C101" s="36"/>
      <c r="D101" s="186" t="s">
        <v>138</v>
      </c>
      <c r="E101" s="36"/>
      <c r="F101" s="187" t="s">
        <v>405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138</v>
      </c>
      <c r="AU101" s="17" t="s">
        <v>98</v>
      </c>
    </row>
    <row r="102" spans="1:65" s="2" customFormat="1" ht="16.5" customHeight="1">
      <c r="A102" s="34"/>
      <c r="B102" s="35"/>
      <c r="C102" s="173" t="s">
        <v>160</v>
      </c>
      <c r="D102" s="173" t="s">
        <v>131</v>
      </c>
      <c r="E102" s="174" t="s">
        <v>406</v>
      </c>
      <c r="F102" s="175" t="s">
        <v>407</v>
      </c>
      <c r="G102" s="176" t="s">
        <v>163</v>
      </c>
      <c r="H102" s="177">
        <v>16</v>
      </c>
      <c r="I102" s="178"/>
      <c r="J102" s="179">
        <f>ROUND(I102*H102,2)</f>
        <v>0</v>
      </c>
      <c r="K102" s="175" t="s">
        <v>135</v>
      </c>
      <c r="L102" s="39"/>
      <c r="M102" s="180" t="s">
        <v>19</v>
      </c>
      <c r="N102" s="181" t="s">
        <v>45</v>
      </c>
      <c r="O102" s="64"/>
      <c r="P102" s="182">
        <f>O102*H102</f>
        <v>0</v>
      </c>
      <c r="Q102" s="182">
        <v>3.0000000000000001E-5</v>
      </c>
      <c r="R102" s="182">
        <f>Q102*H102</f>
        <v>4.8000000000000001E-4</v>
      </c>
      <c r="S102" s="182">
        <v>1.06E-3</v>
      </c>
      <c r="T102" s="183">
        <f>S102*H102</f>
        <v>1.6959999999999999E-2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136</v>
      </c>
      <c r="AT102" s="184" t="s">
        <v>131</v>
      </c>
      <c r="AU102" s="184" t="s">
        <v>98</v>
      </c>
      <c r="AY102" s="17" t="s">
        <v>128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98</v>
      </c>
      <c r="BK102" s="185">
        <f>ROUND(I102*H102,2)</f>
        <v>0</v>
      </c>
      <c r="BL102" s="17" t="s">
        <v>136</v>
      </c>
      <c r="BM102" s="184" t="s">
        <v>408</v>
      </c>
    </row>
    <row r="103" spans="1:65" s="2" customFormat="1" ht="11.25">
      <c r="A103" s="34"/>
      <c r="B103" s="35"/>
      <c r="C103" s="36"/>
      <c r="D103" s="186" t="s">
        <v>138</v>
      </c>
      <c r="E103" s="36"/>
      <c r="F103" s="187" t="s">
        <v>409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138</v>
      </c>
      <c r="AU103" s="17" t="s">
        <v>98</v>
      </c>
    </row>
    <row r="104" spans="1:65" s="2" customFormat="1" ht="16.5" customHeight="1">
      <c r="A104" s="34"/>
      <c r="B104" s="35"/>
      <c r="C104" s="173" t="s">
        <v>166</v>
      </c>
      <c r="D104" s="173" t="s">
        <v>131</v>
      </c>
      <c r="E104" s="174" t="s">
        <v>410</v>
      </c>
      <c r="F104" s="175" t="s">
        <v>411</v>
      </c>
      <c r="G104" s="176" t="s">
        <v>192</v>
      </c>
      <c r="H104" s="177">
        <v>1</v>
      </c>
      <c r="I104" s="178"/>
      <c r="J104" s="179">
        <f>ROUND(I104*H104,2)</f>
        <v>0</v>
      </c>
      <c r="K104" s="175" t="s">
        <v>135</v>
      </c>
      <c r="L104" s="39"/>
      <c r="M104" s="180" t="s">
        <v>19</v>
      </c>
      <c r="N104" s="181" t="s">
        <v>45</v>
      </c>
      <c r="O104" s="64"/>
      <c r="P104" s="182">
        <f>O104*H104</f>
        <v>0</v>
      </c>
      <c r="Q104" s="182">
        <v>1.0000000000000001E-5</v>
      </c>
      <c r="R104" s="182">
        <f>Q104*H104</f>
        <v>1.0000000000000001E-5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136</v>
      </c>
      <c r="AT104" s="184" t="s">
        <v>131</v>
      </c>
      <c r="AU104" s="184" t="s">
        <v>98</v>
      </c>
      <c r="AY104" s="17" t="s">
        <v>128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98</v>
      </c>
      <c r="BK104" s="185">
        <f>ROUND(I104*H104,2)</f>
        <v>0</v>
      </c>
      <c r="BL104" s="17" t="s">
        <v>136</v>
      </c>
      <c r="BM104" s="184" t="s">
        <v>412</v>
      </c>
    </row>
    <row r="105" spans="1:65" s="2" customFormat="1" ht="11.25">
      <c r="A105" s="34"/>
      <c r="B105" s="35"/>
      <c r="C105" s="36"/>
      <c r="D105" s="186" t="s">
        <v>138</v>
      </c>
      <c r="E105" s="36"/>
      <c r="F105" s="187" t="s">
        <v>413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138</v>
      </c>
      <c r="AU105" s="17" t="s">
        <v>98</v>
      </c>
    </row>
    <row r="106" spans="1:65" s="2" customFormat="1" ht="16.5" customHeight="1">
      <c r="A106" s="34"/>
      <c r="B106" s="35"/>
      <c r="C106" s="173" t="s">
        <v>174</v>
      </c>
      <c r="D106" s="173" t="s">
        <v>131</v>
      </c>
      <c r="E106" s="174" t="s">
        <v>414</v>
      </c>
      <c r="F106" s="175" t="s">
        <v>415</v>
      </c>
      <c r="G106" s="176" t="s">
        <v>192</v>
      </c>
      <c r="H106" s="177">
        <v>1</v>
      </c>
      <c r="I106" s="178"/>
      <c r="J106" s="179">
        <f>ROUND(I106*H106,2)</f>
        <v>0</v>
      </c>
      <c r="K106" s="175" t="s">
        <v>135</v>
      </c>
      <c r="L106" s="39"/>
      <c r="M106" s="180" t="s">
        <v>19</v>
      </c>
      <c r="N106" s="181" t="s">
        <v>45</v>
      </c>
      <c r="O106" s="64"/>
      <c r="P106" s="182">
        <f>O106*H106</f>
        <v>0</v>
      </c>
      <c r="Q106" s="182">
        <v>1.0000000000000001E-5</v>
      </c>
      <c r="R106" s="182">
        <f>Q106*H106</f>
        <v>1.0000000000000001E-5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136</v>
      </c>
      <c r="AT106" s="184" t="s">
        <v>131</v>
      </c>
      <c r="AU106" s="184" t="s">
        <v>98</v>
      </c>
      <c r="AY106" s="17" t="s">
        <v>128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98</v>
      </c>
      <c r="BK106" s="185">
        <f>ROUND(I106*H106,2)</f>
        <v>0</v>
      </c>
      <c r="BL106" s="17" t="s">
        <v>136</v>
      </c>
      <c r="BM106" s="184" t="s">
        <v>416</v>
      </c>
    </row>
    <row r="107" spans="1:65" s="2" customFormat="1" ht="11.25">
      <c r="A107" s="34"/>
      <c r="B107" s="35"/>
      <c r="C107" s="36"/>
      <c r="D107" s="186" t="s">
        <v>138</v>
      </c>
      <c r="E107" s="36"/>
      <c r="F107" s="187" t="s">
        <v>417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138</v>
      </c>
      <c r="AU107" s="17" t="s">
        <v>98</v>
      </c>
    </row>
    <row r="108" spans="1:65" s="2" customFormat="1" ht="16.5" customHeight="1">
      <c r="A108" s="34"/>
      <c r="B108" s="35"/>
      <c r="C108" s="173" t="s">
        <v>179</v>
      </c>
      <c r="D108" s="173" t="s">
        <v>131</v>
      </c>
      <c r="E108" s="174" t="s">
        <v>418</v>
      </c>
      <c r="F108" s="175" t="s">
        <v>419</v>
      </c>
      <c r="G108" s="176" t="s">
        <v>192</v>
      </c>
      <c r="H108" s="177">
        <v>1</v>
      </c>
      <c r="I108" s="178"/>
      <c r="J108" s="179">
        <f>ROUND(I108*H108,2)</f>
        <v>0</v>
      </c>
      <c r="K108" s="175" t="s">
        <v>135</v>
      </c>
      <c r="L108" s="39"/>
      <c r="M108" s="180" t="s">
        <v>19</v>
      </c>
      <c r="N108" s="181" t="s">
        <v>45</v>
      </c>
      <c r="O108" s="64"/>
      <c r="P108" s="182">
        <f>O108*H108</f>
        <v>0</v>
      </c>
      <c r="Q108" s="182">
        <v>2.0000000000000002E-5</v>
      </c>
      <c r="R108" s="182">
        <f>Q108*H108</f>
        <v>2.0000000000000002E-5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136</v>
      </c>
      <c r="AT108" s="184" t="s">
        <v>131</v>
      </c>
      <c r="AU108" s="184" t="s">
        <v>98</v>
      </c>
      <c r="AY108" s="17" t="s">
        <v>128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98</v>
      </c>
      <c r="BK108" s="185">
        <f>ROUND(I108*H108,2)</f>
        <v>0</v>
      </c>
      <c r="BL108" s="17" t="s">
        <v>136</v>
      </c>
      <c r="BM108" s="184" t="s">
        <v>420</v>
      </c>
    </row>
    <row r="109" spans="1:65" s="2" customFormat="1" ht="11.25">
      <c r="A109" s="34"/>
      <c r="B109" s="35"/>
      <c r="C109" s="36"/>
      <c r="D109" s="186" t="s">
        <v>138</v>
      </c>
      <c r="E109" s="36"/>
      <c r="F109" s="187" t="s">
        <v>421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138</v>
      </c>
      <c r="AU109" s="17" t="s">
        <v>98</v>
      </c>
    </row>
    <row r="110" spans="1:65" s="2" customFormat="1" ht="16.5" customHeight="1">
      <c r="A110" s="34"/>
      <c r="B110" s="35"/>
      <c r="C110" s="173" t="s">
        <v>184</v>
      </c>
      <c r="D110" s="173" t="s">
        <v>131</v>
      </c>
      <c r="E110" s="174" t="s">
        <v>422</v>
      </c>
      <c r="F110" s="175" t="s">
        <v>423</v>
      </c>
      <c r="G110" s="176" t="s">
        <v>163</v>
      </c>
      <c r="H110" s="177">
        <v>1.5</v>
      </c>
      <c r="I110" s="178"/>
      <c r="J110" s="179">
        <f>ROUND(I110*H110,2)</f>
        <v>0</v>
      </c>
      <c r="K110" s="175" t="s">
        <v>135</v>
      </c>
      <c r="L110" s="39"/>
      <c r="M110" s="180" t="s">
        <v>19</v>
      </c>
      <c r="N110" s="181" t="s">
        <v>45</v>
      </c>
      <c r="O110" s="64"/>
      <c r="P110" s="182">
        <f>O110*H110</f>
        <v>0</v>
      </c>
      <c r="Q110" s="182">
        <v>5.5000000000000003E-4</v>
      </c>
      <c r="R110" s="182">
        <f>Q110*H110</f>
        <v>8.25E-4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136</v>
      </c>
      <c r="AT110" s="184" t="s">
        <v>131</v>
      </c>
      <c r="AU110" s="184" t="s">
        <v>98</v>
      </c>
      <c r="AY110" s="17" t="s">
        <v>128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98</v>
      </c>
      <c r="BK110" s="185">
        <f>ROUND(I110*H110,2)</f>
        <v>0</v>
      </c>
      <c r="BL110" s="17" t="s">
        <v>136</v>
      </c>
      <c r="BM110" s="184" t="s">
        <v>424</v>
      </c>
    </row>
    <row r="111" spans="1:65" s="2" customFormat="1" ht="11.25">
      <c r="A111" s="34"/>
      <c r="B111" s="35"/>
      <c r="C111" s="36"/>
      <c r="D111" s="186" t="s">
        <v>138</v>
      </c>
      <c r="E111" s="36"/>
      <c r="F111" s="187" t="s">
        <v>425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138</v>
      </c>
      <c r="AU111" s="17" t="s">
        <v>98</v>
      </c>
    </row>
    <row r="112" spans="1:65" s="2" customFormat="1" ht="16.5" customHeight="1">
      <c r="A112" s="34"/>
      <c r="B112" s="35"/>
      <c r="C112" s="173" t="s">
        <v>189</v>
      </c>
      <c r="D112" s="173" t="s">
        <v>131</v>
      </c>
      <c r="E112" s="174" t="s">
        <v>426</v>
      </c>
      <c r="F112" s="175" t="s">
        <v>427</v>
      </c>
      <c r="G112" s="176" t="s">
        <v>163</v>
      </c>
      <c r="H112" s="177">
        <v>6.5</v>
      </c>
      <c r="I112" s="178"/>
      <c r="J112" s="179">
        <f>ROUND(I112*H112,2)</f>
        <v>0</v>
      </c>
      <c r="K112" s="175" t="s">
        <v>428</v>
      </c>
      <c r="L112" s="39"/>
      <c r="M112" s="180" t="s">
        <v>19</v>
      </c>
      <c r="N112" s="181" t="s">
        <v>45</v>
      </c>
      <c r="O112" s="64"/>
      <c r="P112" s="182">
        <f>O112*H112</f>
        <v>0</v>
      </c>
      <c r="Q112" s="182">
        <v>6.7000000000000002E-4</v>
      </c>
      <c r="R112" s="182">
        <f>Q112*H112</f>
        <v>4.3550000000000004E-3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136</v>
      </c>
      <c r="AT112" s="184" t="s">
        <v>131</v>
      </c>
      <c r="AU112" s="184" t="s">
        <v>98</v>
      </c>
      <c r="AY112" s="17" t="s">
        <v>128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98</v>
      </c>
      <c r="BK112" s="185">
        <f>ROUND(I112*H112,2)</f>
        <v>0</v>
      </c>
      <c r="BL112" s="17" t="s">
        <v>136</v>
      </c>
      <c r="BM112" s="184" t="s">
        <v>429</v>
      </c>
    </row>
    <row r="113" spans="1:65" s="2" customFormat="1" ht="11.25">
      <c r="A113" s="34"/>
      <c r="B113" s="35"/>
      <c r="C113" s="36"/>
      <c r="D113" s="186" t="s">
        <v>138</v>
      </c>
      <c r="E113" s="36"/>
      <c r="F113" s="187" t="s">
        <v>430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138</v>
      </c>
      <c r="AU113" s="17" t="s">
        <v>98</v>
      </c>
    </row>
    <row r="114" spans="1:65" s="2" customFormat="1" ht="24.2" customHeight="1">
      <c r="A114" s="34"/>
      <c r="B114" s="35"/>
      <c r="C114" s="173" t="s">
        <v>194</v>
      </c>
      <c r="D114" s="173" t="s">
        <v>131</v>
      </c>
      <c r="E114" s="174" t="s">
        <v>431</v>
      </c>
      <c r="F114" s="175" t="s">
        <v>432</v>
      </c>
      <c r="G114" s="176" t="s">
        <v>192</v>
      </c>
      <c r="H114" s="177">
        <v>1</v>
      </c>
      <c r="I114" s="178"/>
      <c r="J114" s="179">
        <f>ROUND(I114*H114,2)</f>
        <v>0</v>
      </c>
      <c r="K114" s="175" t="s">
        <v>135</v>
      </c>
      <c r="L114" s="39"/>
      <c r="M114" s="180" t="s">
        <v>19</v>
      </c>
      <c r="N114" s="181" t="s">
        <v>45</v>
      </c>
      <c r="O114" s="64"/>
      <c r="P114" s="182">
        <f>O114*H114</f>
        <v>0</v>
      </c>
      <c r="Q114" s="182">
        <v>1.2999999999999999E-4</v>
      </c>
      <c r="R114" s="182">
        <f>Q114*H114</f>
        <v>1.2999999999999999E-4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136</v>
      </c>
      <c r="AT114" s="184" t="s">
        <v>131</v>
      </c>
      <c r="AU114" s="184" t="s">
        <v>98</v>
      </c>
      <c r="AY114" s="17" t="s">
        <v>128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98</v>
      </c>
      <c r="BK114" s="185">
        <f>ROUND(I114*H114,2)</f>
        <v>0</v>
      </c>
      <c r="BL114" s="17" t="s">
        <v>136</v>
      </c>
      <c r="BM114" s="184" t="s">
        <v>433</v>
      </c>
    </row>
    <row r="115" spans="1:65" s="2" customFormat="1" ht="11.25">
      <c r="A115" s="34"/>
      <c r="B115" s="35"/>
      <c r="C115" s="36"/>
      <c r="D115" s="186" t="s">
        <v>138</v>
      </c>
      <c r="E115" s="36"/>
      <c r="F115" s="187" t="s">
        <v>434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138</v>
      </c>
      <c r="AU115" s="17" t="s">
        <v>98</v>
      </c>
    </row>
    <row r="116" spans="1:65" s="2" customFormat="1" ht="24.2" customHeight="1">
      <c r="A116" s="34"/>
      <c r="B116" s="35"/>
      <c r="C116" s="173" t="s">
        <v>198</v>
      </c>
      <c r="D116" s="173" t="s">
        <v>131</v>
      </c>
      <c r="E116" s="174" t="s">
        <v>435</v>
      </c>
      <c r="F116" s="175" t="s">
        <v>436</v>
      </c>
      <c r="G116" s="176" t="s">
        <v>192</v>
      </c>
      <c r="H116" s="177">
        <v>1</v>
      </c>
      <c r="I116" s="178"/>
      <c r="J116" s="179">
        <f>ROUND(I116*H116,2)</f>
        <v>0</v>
      </c>
      <c r="K116" s="175" t="s">
        <v>135</v>
      </c>
      <c r="L116" s="39"/>
      <c r="M116" s="180" t="s">
        <v>19</v>
      </c>
      <c r="N116" s="181" t="s">
        <v>45</v>
      </c>
      <c r="O116" s="64"/>
      <c r="P116" s="182">
        <f>O116*H116</f>
        <v>0</v>
      </c>
      <c r="Q116" s="182">
        <v>2.3000000000000001E-4</v>
      </c>
      <c r="R116" s="182">
        <f>Q116*H116</f>
        <v>2.3000000000000001E-4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136</v>
      </c>
      <c r="AT116" s="184" t="s">
        <v>131</v>
      </c>
      <c r="AU116" s="184" t="s">
        <v>98</v>
      </c>
      <c r="AY116" s="17" t="s">
        <v>128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98</v>
      </c>
      <c r="BK116" s="185">
        <f>ROUND(I116*H116,2)</f>
        <v>0</v>
      </c>
      <c r="BL116" s="17" t="s">
        <v>136</v>
      </c>
      <c r="BM116" s="184" t="s">
        <v>437</v>
      </c>
    </row>
    <row r="117" spans="1:65" s="2" customFormat="1" ht="11.25">
      <c r="A117" s="34"/>
      <c r="B117" s="35"/>
      <c r="C117" s="36"/>
      <c r="D117" s="186" t="s">
        <v>138</v>
      </c>
      <c r="E117" s="36"/>
      <c r="F117" s="187" t="s">
        <v>438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138</v>
      </c>
      <c r="AU117" s="17" t="s">
        <v>98</v>
      </c>
    </row>
    <row r="118" spans="1:65" s="2" customFormat="1" ht="16.5" customHeight="1">
      <c r="A118" s="34"/>
      <c r="B118" s="35"/>
      <c r="C118" s="173" t="s">
        <v>202</v>
      </c>
      <c r="D118" s="173" t="s">
        <v>131</v>
      </c>
      <c r="E118" s="174" t="s">
        <v>439</v>
      </c>
      <c r="F118" s="175" t="s">
        <v>440</v>
      </c>
      <c r="G118" s="176" t="s">
        <v>163</v>
      </c>
      <c r="H118" s="177">
        <v>20</v>
      </c>
      <c r="I118" s="178"/>
      <c r="J118" s="179">
        <f>ROUND(I118*H118,2)</f>
        <v>0</v>
      </c>
      <c r="K118" s="175" t="s">
        <v>135</v>
      </c>
      <c r="L118" s="39"/>
      <c r="M118" s="180" t="s">
        <v>19</v>
      </c>
      <c r="N118" s="181" t="s">
        <v>45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136</v>
      </c>
      <c r="AT118" s="184" t="s">
        <v>131</v>
      </c>
      <c r="AU118" s="184" t="s">
        <v>98</v>
      </c>
      <c r="AY118" s="17" t="s">
        <v>128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98</v>
      </c>
      <c r="BK118" s="185">
        <f>ROUND(I118*H118,2)</f>
        <v>0</v>
      </c>
      <c r="BL118" s="17" t="s">
        <v>136</v>
      </c>
      <c r="BM118" s="184" t="s">
        <v>441</v>
      </c>
    </row>
    <row r="119" spans="1:65" s="2" customFormat="1" ht="11.25">
      <c r="A119" s="34"/>
      <c r="B119" s="35"/>
      <c r="C119" s="36"/>
      <c r="D119" s="186" t="s">
        <v>138</v>
      </c>
      <c r="E119" s="36"/>
      <c r="F119" s="187" t="s">
        <v>442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138</v>
      </c>
      <c r="AU119" s="17" t="s">
        <v>98</v>
      </c>
    </row>
    <row r="120" spans="1:65" s="2" customFormat="1" ht="16.5" customHeight="1">
      <c r="A120" s="34"/>
      <c r="B120" s="35"/>
      <c r="C120" s="173" t="s">
        <v>8</v>
      </c>
      <c r="D120" s="173" t="s">
        <v>131</v>
      </c>
      <c r="E120" s="174" t="s">
        <v>443</v>
      </c>
      <c r="F120" s="175" t="s">
        <v>444</v>
      </c>
      <c r="G120" s="176" t="s">
        <v>192</v>
      </c>
      <c r="H120" s="177">
        <v>1</v>
      </c>
      <c r="I120" s="178"/>
      <c r="J120" s="179">
        <f>ROUND(I120*H120,2)</f>
        <v>0</v>
      </c>
      <c r="K120" s="175" t="s">
        <v>135</v>
      </c>
      <c r="L120" s="39"/>
      <c r="M120" s="180" t="s">
        <v>19</v>
      </c>
      <c r="N120" s="181" t="s">
        <v>45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136</v>
      </c>
      <c r="AT120" s="184" t="s">
        <v>131</v>
      </c>
      <c r="AU120" s="184" t="s">
        <v>98</v>
      </c>
      <c r="AY120" s="17" t="s">
        <v>128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98</v>
      </c>
      <c r="BK120" s="185">
        <f>ROUND(I120*H120,2)</f>
        <v>0</v>
      </c>
      <c r="BL120" s="17" t="s">
        <v>136</v>
      </c>
      <c r="BM120" s="184" t="s">
        <v>445</v>
      </c>
    </row>
    <row r="121" spans="1:65" s="2" customFormat="1" ht="11.25">
      <c r="A121" s="34"/>
      <c r="B121" s="35"/>
      <c r="C121" s="36"/>
      <c r="D121" s="186" t="s">
        <v>138</v>
      </c>
      <c r="E121" s="36"/>
      <c r="F121" s="187" t="s">
        <v>446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138</v>
      </c>
      <c r="AU121" s="17" t="s">
        <v>98</v>
      </c>
    </row>
    <row r="122" spans="1:65" s="2" customFormat="1" ht="21.75" customHeight="1">
      <c r="A122" s="34"/>
      <c r="B122" s="35"/>
      <c r="C122" s="173" t="s">
        <v>136</v>
      </c>
      <c r="D122" s="173" t="s">
        <v>131</v>
      </c>
      <c r="E122" s="174" t="s">
        <v>447</v>
      </c>
      <c r="F122" s="175" t="s">
        <v>448</v>
      </c>
      <c r="G122" s="176" t="s">
        <v>192</v>
      </c>
      <c r="H122" s="177">
        <v>1</v>
      </c>
      <c r="I122" s="178"/>
      <c r="J122" s="179">
        <f>ROUND(I122*H122,2)</f>
        <v>0</v>
      </c>
      <c r="K122" s="175" t="s">
        <v>135</v>
      </c>
      <c r="L122" s="39"/>
      <c r="M122" s="180" t="s">
        <v>19</v>
      </c>
      <c r="N122" s="181" t="s">
        <v>45</v>
      </c>
      <c r="O122" s="64"/>
      <c r="P122" s="182">
        <f>O122*H122</f>
        <v>0</v>
      </c>
      <c r="Q122" s="182">
        <v>4.4999999999999999E-4</v>
      </c>
      <c r="R122" s="182">
        <f>Q122*H122</f>
        <v>4.4999999999999999E-4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136</v>
      </c>
      <c r="AT122" s="184" t="s">
        <v>131</v>
      </c>
      <c r="AU122" s="184" t="s">
        <v>98</v>
      </c>
      <c r="AY122" s="17" t="s">
        <v>128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98</v>
      </c>
      <c r="BK122" s="185">
        <f>ROUND(I122*H122,2)</f>
        <v>0</v>
      </c>
      <c r="BL122" s="17" t="s">
        <v>136</v>
      </c>
      <c r="BM122" s="184" t="s">
        <v>449</v>
      </c>
    </row>
    <row r="123" spans="1:65" s="2" customFormat="1" ht="11.25">
      <c r="A123" s="34"/>
      <c r="B123" s="35"/>
      <c r="C123" s="36"/>
      <c r="D123" s="186" t="s">
        <v>138</v>
      </c>
      <c r="E123" s="36"/>
      <c r="F123" s="187" t="s">
        <v>450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138</v>
      </c>
      <c r="AU123" s="17" t="s">
        <v>98</v>
      </c>
    </row>
    <row r="124" spans="1:65" s="2" customFormat="1" ht="21.75" customHeight="1">
      <c r="A124" s="34"/>
      <c r="B124" s="35"/>
      <c r="C124" s="173" t="s">
        <v>214</v>
      </c>
      <c r="D124" s="173" t="s">
        <v>131</v>
      </c>
      <c r="E124" s="174" t="s">
        <v>451</v>
      </c>
      <c r="F124" s="175" t="s">
        <v>452</v>
      </c>
      <c r="G124" s="176" t="s">
        <v>192</v>
      </c>
      <c r="H124" s="177">
        <v>1</v>
      </c>
      <c r="I124" s="178"/>
      <c r="J124" s="179">
        <f>ROUND(I124*H124,2)</f>
        <v>0</v>
      </c>
      <c r="K124" s="175" t="s">
        <v>135</v>
      </c>
      <c r="L124" s="39"/>
      <c r="M124" s="180" t="s">
        <v>19</v>
      </c>
      <c r="N124" s="181" t="s">
        <v>45</v>
      </c>
      <c r="O124" s="64"/>
      <c r="P124" s="182">
        <f>O124*H124</f>
        <v>0</v>
      </c>
      <c r="Q124" s="182">
        <v>5.9000000000000003E-4</v>
      </c>
      <c r="R124" s="182">
        <f>Q124*H124</f>
        <v>5.9000000000000003E-4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136</v>
      </c>
      <c r="AT124" s="184" t="s">
        <v>131</v>
      </c>
      <c r="AU124" s="184" t="s">
        <v>98</v>
      </c>
      <c r="AY124" s="17" t="s">
        <v>128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98</v>
      </c>
      <c r="BK124" s="185">
        <f>ROUND(I124*H124,2)</f>
        <v>0</v>
      </c>
      <c r="BL124" s="17" t="s">
        <v>136</v>
      </c>
      <c r="BM124" s="184" t="s">
        <v>453</v>
      </c>
    </row>
    <row r="125" spans="1:65" s="2" customFormat="1" ht="11.25">
      <c r="A125" s="34"/>
      <c r="B125" s="35"/>
      <c r="C125" s="36"/>
      <c r="D125" s="186" t="s">
        <v>138</v>
      </c>
      <c r="E125" s="36"/>
      <c r="F125" s="187" t="s">
        <v>454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138</v>
      </c>
      <c r="AU125" s="17" t="s">
        <v>98</v>
      </c>
    </row>
    <row r="126" spans="1:65" s="2" customFormat="1" ht="16.5" customHeight="1">
      <c r="A126" s="34"/>
      <c r="B126" s="35"/>
      <c r="C126" s="173" t="s">
        <v>219</v>
      </c>
      <c r="D126" s="173" t="s">
        <v>131</v>
      </c>
      <c r="E126" s="174" t="s">
        <v>455</v>
      </c>
      <c r="F126" s="175" t="s">
        <v>456</v>
      </c>
      <c r="G126" s="176" t="s">
        <v>192</v>
      </c>
      <c r="H126" s="177">
        <v>1</v>
      </c>
      <c r="I126" s="178"/>
      <c r="J126" s="179">
        <f>ROUND(I126*H126,2)</f>
        <v>0</v>
      </c>
      <c r="K126" s="175" t="s">
        <v>135</v>
      </c>
      <c r="L126" s="39"/>
      <c r="M126" s="180" t="s">
        <v>19</v>
      </c>
      <c r="N126" s="181" t="s">
        <v>45</v>
      </c>
      <c r="O126" s="64"/>
      <c r="P126" s="182">
        <f>O126*H126</f>
        <v>0</v>
      </c>
      <c r="Q126" s="182">
        <v>4.0000000000000002E-4</v>
      </c>
      <c r="R126" s="182">
        <f>Q126*H126</f>
        <v>4.0000000000000002E-4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136</v>
      </c>
      <c r="AT126" s="184" t="s">
        <v>131</v>
      </c>
      <c r="AU126" s="184" t="s">
        <v>98</v>
      </c>
      <c r="AY126" s="17" t="s">
        <v>128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98</v>
      </c>
      <c r="BK126" s="185">
        <f>ROUND(I126*H126,2)</f>
        <v>0</v>
      </c>
      <c r="BL126" s="17" t="s">
        <v>136</v>
      </c>
      <c r="BM126" s="184" t="s">
        <v>457</v>
      </c>
    </row>
    <row r="127" spans="1:65" s="2" customFormat="1" ht="11.25">
      <c r="A127" s="34"/>
      <c r="B127" s="35"/>
      <c r="C127" s="36"/>
      <c r="D127" s="186" t="s">
        <v>138</v>
      </c>
      <c r="E127" s="36"/>
      <c r="F127" s="187" t="s">
        <v>458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98</v>
      </c>
    </row>
    <row r="128" spans="1:65" s="2" customFormat="1" ht="16.5" customHeight="1">
      <c r="A128" s="34"/>
      <c r="B128" s="35"/>
      <c r="C128" s="173" t="s">
        <v>224</v>
      </c>
      <c r="D128" s="173" t="s">
        <v>131</v>
      </c>
      <c r="E128" s="174" t="s">
        <v>459</v>
      </c>
      <c r="F128" s="175" t="s">
        <v>460</v>
      </c>
      <c r="G128" s="176" t="s">
        <v>192</v>
      </c>
      <c r="H128" s="177">
        <v>1</v>
      </c>
      <c r="I128" s="178"/>
      <c r="J128" s="179">
        <f>ROUND(I128*H128,2)</f>
        <v>0</v>
      </c>
      <c r="K128" s="175" t="s">
        <v>135</v>
      </c>
      <c r="L128" s="39"/>
      <c r="M128" s="180" t="s">
        <v>19</v>
      </c>
      <c r="N128" s="181" t="s">
        <v>45</v>
      </c>
      <c r="O128" s="64"/>
      <c r="P128" s="182">
        <f>O128*H128</f>
        <v>0</v>
      </c>
      <c r="Q128" s="182">
        <v>4.0000000000000002E-4</v>
      </c>
      <c r="R128" s="182">
        <f>Q128*H128</f>
        <v>4.0000000000000002E-4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136</v>
      </c>
      <c r="AT128" s="184" t="s">
        <v>131</v>
      </c>
      <c r="AU128" s="184" t="s">
        <v>98</v>
      </c>
      <c r="AY128" s="17" t="s">
        <v>128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98</v>
      </c>
      <c r="BK128" s="185">
        <f>ROUND(I128*H128,2)</f>
        <v>0</v>
      </c>
      <c r="BL128" s="17" t="s">
        <v>136</v>
      </c>
      <c r="BM128" s="184" t="s">
        <v>461</v>
      </c>
    </row>
    <row r="129" spans="1:65" s="2" customFormat="1" ht="11.25">
      <c r="A129" s="34"/>
      <c r="B129" s="35"/>
      <c r="C129" s="36"/>
      <c r="D129" s="186" t="s">
        <v>138</v>
      </c>
      <c r="E129" s="36"/>
      <c r="F129" s="187" t="s">
        <v>462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138</v>
      </c>
      <c r="AU129" s="17" t="s">
        <v>98</v>
      </c>
    </row>
    <row r="130" spans="1:65" s="2" customFormat="1" ht="24.2" customHeight="1">
      <c r="A130" s="34"/>
      <c r="B130" s="35"/>
      <c r="C130" s="173" t="s">
        <v>229</v>
      </c>
      <c r="D130" s="173" t="s">
        <v>131</v>
      </c>
      <c r="E130" s="174" t="s">
        <v>463</v>
      </c>
      <c r="F130" s="175" t="s">
        <v>464</v>
      </c>
      <c r="G130" s="176" t="s">
        <v>169</v>
      </c>
      <c r="H130" s="201"/>
      <c r="I130" s="178"/>
      <c r="J130" s="179">
        <f>ROUND(I130*H130,2)</f>
        <v>0</v>
      </c>
      <c r="K130" s="175" t="s">
        <v>135</v>
      </c>
      <c r="L130" s="39"/>
      <c r="M130" s="180" t="s">
        <v>19</v>
      </c>
      <c r="N130" s="181" t="s">
        <v>45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136</v>
      </c>
      <c r="AT130" s="184" t="s">
        <v>131</v>
      </c>
      <c r="AU130" s="184" t="s">
        <v>98</v>
      </c>
      <c r="AY130" s="17" t="s">
        <v>128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98</v>
      </c>
      <c r="BK130" s="185">
        <f>ROUND(I130*H130,2)</f>
        <v>0</v>
      </c>
      <c r="BL130" s="17" t="s">
        <v>136</v>
      </c>
      <c r="BM130" s="184" t="s">
        <v>465</v>
      </c>
    </row>
    <row r="131" spans="1:65" s="2" customFormat="1" ht="11.25">
      <c r="A131" s="34"/>
      <c r="B131" s="35"/>
      <c r="C131" s="36"/>
      <c r="D131" s="186" t="s">
        <v>138</v>
      </c>
      <c r="E131" s="36"/>
      <c r="F131" s="187" t="s">
        <v>466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138</v>
      </c>
      <c r="AU131" s="17" t="s">
        <v>98</v>
      </c>
    </row>
    <row r="132" spans="1:65" s="12" customFormat="1" ht="22.9" customHeight="1">
      <c r="B132" s="157"/>
      <c r="C132" s="158"/>
      <c r="D132" s="159" t="s">
        <v>72</v>
      </c>
      <c r="E132" s="171" t="s">
        <v>467</v>
      </c>
      <c r="F132" s="171" t="s">
        <v>468</v>
      </c>
      <c r="G132" s="158"/>
      <c r="H132" s="158"/>
      <c r="I132" s="161"/>
      <c r="J132" s="172">
        <f>BK132</f>
        <v>0</v>
      </c>
      <c r="K132" s="158"/>
      <c r="L132" s="163"/>
      <c r="M132" s="164"/>
      <c r="N132" s="165"/>
      <c r="O132" s="165"/>
      <c r="P132" s="166">
        <f>SUM(P133:P141)</f>
        <v>0</v>
      </c>
      <c r="Q132" s="165"/>
      <c r="R132" s="166">
        <f>SUM(R133:R141)</f>
        <v>3.798E-2</v>
      </c>
      <c r="S132" s="165"/>
      <c r="T132" s="167">
        <f>SUM(T133:T141)</f>
        <v>0.12543000000000001</v>
      </c>
      <c r="AR132" s="168" t="s">
        <v>98</v>
      </c>
      <c r="AT132" s="169" t="s">
        <v>72</v>
      </c>
      <c r="AU132" s="169" t="s">
        <v>81</v>
      </c>
      <c r="AY132" s="168" t="s">
        <v>128</v>
      </c>
      <c r="BK132" s="170">
        <f>SUM(BK133:BK141)</f>
        <v>0</v>
      </c>
    </row>
    <row r="133" spans="1:65" s="2" customFormat="1" ht="16.5" customHeight="1">
      <c r="A133" s="34"/>
      <c r="B133" s="35"/>
      <c r="C133" s="173" t="s">
        <v>7</v>
      </c>
      <c r="D133" s="173" t="s">
        <v>131</v>
      </c>
      <c r="E133" s="174" t="s">
        <v>469</v>
      </c>
      <c r="F133" s="175" t="s">
        <v>470</v>
      </c>
      <c r="G133" s="176" t="s">
        <v>134</v>
      </c>
      <c r="H133" s="177">
        <v>1</v>
      </c>
      <c r="I133" s="178"/>
      <c r="J133" s="179">
        <f>ROUND(I133*H133,2)</f>
        <v>0</v>
      </c>
      <c r="K133" s="175" t="s">
        <v>135</v>
      </c>
      <c r="L133" s="39"/>
      <c r="M133" s="180" t="s">
        <v>19</v>
      </c>
      <c r="N133" s="181" t="s">
        <v>45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6.7000000000000004E-2</v>
      </c>
      <c r="T133" s="183">
        <f>S133*H133</f>
        <v>6.7000000000000004E-2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136</v>
      </c>
      <c r="AT133" s="184" t="s">
        <v>131</v>
      </c>
      <c r="AU133" s="184" t="s">
        <v>98</v>
      </c>
      <c r="AY133" s="17" t="s">
        <v>128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98</v>
      </c>
      <c r="BK133" s="185">
        <f>ROUND(I133*H133,2)</f>
        <v>0</v>
      </c>
      <c r="BL133" s="17" t="s">
        <v>136</v>
      </c>
      <c r="BM133" s="184" t="s">
        <v>471</v>
      </c>
    </row>
    <row r="134" spans="1:65" s="2" customFormat="1" ht="11.25">
      <c r="A134" s="34"/>
      <c r="B134" s="35"/>
      <c r="C134" s="36"/>
      <c r="D134" s="186" t="s">
        <v>138</v>
      </c>
      <c r="E134" s="36"/>
      <c r="F134" s="187" t="s">
        <v>472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98</v>
      </c>
    </row>
    <row r="135" spans="1:65" s="2" customFormat="1" ht="16.5" customHeight="1">
      <c r="A135" s="34"/>
      <c r="B135" s="35"/>
      <c r="C135" s="173" t="s">
        <v>240</v>
      </c>
      <c r="D135" s="173" t="s">
        <v>131</v>
      </c>
      <c r="E135" s="174" t="s">
        <v>473</v>
      </c>
      <c r="F135" s="175" t="s">
        <v>474</v>
      </c>
      <c r="G135" s="176" t="s">
        <v>134</v>
      </c>
      <c r="H135" s="177">
        <v>1</v>
      </c>
      <c r="I135" s="178"/>
      <c r="J135" s="179">
        <f>ROUND(I135*H135,2)</f>
        <v>0</v>
      </c>
      <c r="K135" s="175" t="s">
        <v>135</v>
      </c>
      <c r="L135" s="39"/>
      <c r="M135" s="180" t="s">
        <v>19</v>
      </c>
      <c r="N135" s="181" t="s">
        <v>45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4.3499999999999997E-2</v>
      </c>
      <c r="T135" s="183">
        <f>S135*H135</f>
        <v>4.3499999999999997E-2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136</v>
      </c>
      <c r="AT135" s="184" t="s">
        <v>131</v>
      </c>
      <c r="AU135" s="184" t="s">
        <v>98</v>
      </c>
      <c r="AY135" s="17" t="s">
        <v>128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98</v>
      </c>
      <c r="BK135" s="185">
        <f>ROUND(I135*H135,2)</f>
        <v>0</v>
      </c>
      <c r="BL135" s="17" t="s">
        <v>136</v>
      </c>
      <c r="BM135" s="184" t="s">
        <v>475</v>
      </c>
    </row>
    <row r="136" spans="1:65" s="2" customFormat="1" ht="11.25">
      <c r="A136" s="34"/>
      <c r="B136" s="35"/>
      <c r="C136" s="36"/>
      <c r="D136" s="186" t="s">
        <v>138</v>
      </c>
      <c r="E136" s="36"/>
      <c r="F136" s="187" t="s">
        <v>476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98</v>
      </c>
    </row>
    <row r="137" spans="1:65" s="2" customFormat="1" ht="16.5" customHeight="1">
      <c r="A137" s="34"/>
      <c r="B137" s="35"/>
      <c r="C137" s="173" t="s">
        <v>244</v>
      </c>
      <c r="D137" s="173" t="s">
        <v>131</v>
      </c>
      <c r="E137" s="174" t="s">
        <v>477</v>
      </c>
      <c r="F137" s="175" t="s">
        <v>478</v>
      </c>
      <c r="G137" s="176" t="s">
        <v>134</v>
      </c>
      <c r="H137" s="177">
        <v>1</v>
      </c>
      <c r="I137" s="178"/>
      <c r="J137" s="179">
        <f>ROUND(I137*H137,2)</f>
        <v>0</v>
      </c>
      <c r="K137" s="175" t="s">
        <v>135</v>
      </c>
      <c r="L137" s="39"/>
      <c r="M137" s="180" t="s">
        <v>19</v>
      </c>
      <c r="N137" s="181" t="s">
        <v>45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1.4930000000000001E-2</v>
      </c>
      <c r="T137" s="183">
        <f>S137*H137</f>
        <v>1.4930000000000001E-2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136</v>
      </c>
      <c r="AT137" s="184" t="s">
        <v>131</v>
      </c>
      <c r="AU137" s="184" t="s">
        <v>98</v>
      </c>
      <c r="AY137" s="17" t="s">
        <v>128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98</v>
      </c>
      <c r="BK137" s="185">
        <f>ROUND(I137*H137,2)</f>
        <v>0</v>
      </c>
      <c r="BL137" s="17" t="s">
        <v>136</v>
      </c>
      <c r="BM137" s="184" t="s">
        <v>479</v>
      </c>
    </row>
    <row r="138" spans="1:65" s="2" customFormat="1" ht="11.25">
      <c r="A138" s="34"/>
      <c r="B138" s="35"/>
      <c r="C138" s="36"/>
      <c r="D138" s="186" t="s">
        <v>138</v>
      </c>
      <c r="E138" s="36"/>
      <c r="F138" s="187" t="s">
        <v>480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98</v>
      </c>
    </row>
    <row r="139" spans="1:65" s="2" customFormat="1" ht="16.5" customHeight="1">
      <c r="A139" s="34"/>
      <c r="B139" s="35"/>
      <c r="C139" s="173" t="s">
        <v>248</v>
      </c>
      <c r="D139" s="173" t="s">
        <v>131</v>
      </c>
      <c r="E139" s="174" t="s">
        <v>481</v>
      </c>
      <c r="F139" s="175" t="s">
        <v>482</v>
      </c>
      <c r="G139" s="176" t="s">
        <v>192</v>
      </c>
      <c r="H139" s="177">
        <v>1</v>
      </c>
      <c r="I139" s="178"/>
      <c r="J139" s="179">
        <f>ROUND(I139*H139,2)</f>
        <v>0</v>
      </c>
      <c r="K139" s="175" t="s">
        <v>135</v>
      </c>
      <c r="L139" s="39"/>
      <c r="M139" s="180" t="s">
        <v>19</v>
      </c>
      <c r="N139" s="181" t="s">
        <v>45</v>
      </c>
      <c r="O139" s="64"/>
      <c r="P139" s="182">
        <f>O139*H139</f>
        <v>0</v>
      </c>
      <c r="Q139" s="182">
        <v>1.98E-3</v>
      </c>
      <c r="R139" s="182">
        <f>Q139*H139</f>
        <v>1.98E-3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136</v>
      </c>
      <c r="AT139" s="184" t="s">
        <v>131</v>
      </c>
      <c r="AU139" s="184" t="s">
        <v>98</v>
      </c>
      <c r="AY139" s="17" t="s">
        <v>128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98</v>
      </c>
      <c r="BK139" s="185">
        <f>ROUND(I139*H139,2)</f>
        <v>0</v>
      </c>
      <c r="BL139" s="17" t="s">
        <v>136</v>
      </c>
      <c r="BM139" s="184" t="s">
        <v>483</v>
      </c>
    </row>
    <row r="140" spans="1:65" s="2" customFormat="1" ht="11.25">
      <c r="A140" s="34"/>
      <c r="B140" s="35"/>
      <c r="C140" s="36"/>
      <c r="D140" s="186" t="s">
        <v>138</v>
      </c>
      <c r="E140" s="36"/>
      <c r="F140" s="187" t="s">
        <v>484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98</v>
      </c>
    </row>
    <row r="141" spans="1:65" s="2" customFormat="1" ht="16.5" customHeight="1">
      <c r="A141" s="34"/>
      <c r="B141" s="35"/>
      <c r="C141" s="191" t="s">
        <v>253</v>
      </c>
      <c r="D141" s="191" t="s">
        <v>140</v>
      </c>
      <c r="E141" s="192" t="s">
        <v>485</v>
      </c>
      <c r="F141" s="193" t="s">
        <v>486</v>
      </c>
      <c r="G141" s="194" t="s">
        <v>192</v>
      </c>
      <c r="H141" s="195">
        <v>1</v>
      </c>
      <c r="I141" s="196"/>
      <c r="J141" s="197">
        <f>ROUND(I141*H141,2)</f>
        <v>0</v>
      </c>
      <c r="K141" s="193" t="s">
        <v>135</v>
      </c>
      <c r="L141" s="198"/>
      <c r="M141" s="199" t="s">
        <v>19</v>
      </c>
      <c r="N141" s="200" t="s">
        <v>45</v>
      </c>
      <c r="O141" s="64"/>
      <c r="P141" s="182">
        <f>O141*H141</f>
        <v>0</v>
      </c>
      <c r="Q141" s="182">
        <v>3.5999999999999997E-2</v>
      </c>
      <c r="R141" s="182">
        <f>Q141*H141</f>
        <v>3.5999999999999997E-2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144</v>
      </c>
      <c r="AT141" s="184" t="s">
        <v>140</v>
      </c>
      <c r="AU141" s="184" t="s">
        <v>98</v>
      </c>
      <c r="AY141" s="17" t="s">
        <v>128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98</v>
      </c>
      <c r="BK141" s="185">
        <f>ROUND(I141*H141,2)</f>
        <v>0</v>
      </c>
      <c r="BL141" s="17" t="s">
        <v>136</v>
      </c>
      <c r="BM141" s="184" t="s">
        <v>487</v>
      </c>
    </row>
    <row r="142" spans="1:65" s="12" customFormat="1" ht="22.9" customHeight="1">
      <c r="B142" s="157"/>
      <c r="C142" s="158"/>
      <c r="D142" s="159" t="s">
        <v>72</v>
      </c>
      <c r="E142" s="171" t="s">
        <v>336</v>
      </c>
      <c r="F142" s="171" t="s">
        <v>337</v>
      </c>
      <c r="G142" s="158"/>
      <c r="H142" s="158"/>
      <c r="I142" s="161"/>
      <c r="J142" s="172">
        <f>BK142</f>
        <v>0</v>
      </c>
      <c r="K142" s="158"/>
      <c r="L142" s="163"/>
      <c r="M142" s="164"/>
      <c r="N142" s="165"/>
      <c r="O142" s="165"/>
      <c r="P142" s="166">
        <f>SUM(P143:P146)</f>
        <v>0</v>
      </c>
      <c r="Q142" s="165"/>
      <c r="R142" s="166">
        <f>SUM(R143:R146)</f>
        <v>8.4000000000000003E-4</v>
      </c>
      <c r="S142" s="165"/>
      <c r="T142" s="167">
        <f>SUM(T143:T146)</f>
        <v>0</v>
      </c>
      <c r="AR142" s="168" t="s">
        <v>98</v>
      </c>
      <c r="AT142" s="169" t="s">
        <v>72</v>
      </c>
      <c r="AU142" s="169" t="s">
        <v>81</v>
      </c>
      <c r="AY142" s="168" t="s">
        <v>128</v>
      </c>
      <c r="BK142" s="170">
        <f>SUM(BK143:BK146)</f>
        <v>0</v>
      </c>
    </row>
    <row r="143" spans="1:65" s="2" customFormat="1" ht="16.5" customHeight="1">
      <c r="A143" s="34"/>
      <c r="B143" s="35"/>
      <c r="C143" s="173" t="s">
        <v>258</v>
      </c>
      <c r="D143" s="173" t="s">
        <v>131</v>
      </c>
      <c r="E143" s="174" t="s">
        <v>339</v>
      </c>
      <c r="F143" s="175" t="s">
        <v>340</v>
      </c>
      <c r="G143" s="176" t="s">
        <v>163</v>
      </c>
      <c r="H143" s="177">
        <v>14</v>
      </c>
      <c r="I143" s="178"/>
      <c r="J143" s="179">
        <f>ROUND(I143*H143,2)</f>
        <v>0</v>
      </c>
      <c r="K143" s="175" t="s">
        <v>135</v>
      </c>
      <c r="L143" s="39"/>
      <c r="M143" s="180" t="s">
        <v>19</v>
      </c>
      <c r="N143" s="181" t="s">
        <v>45</v>
      </c>
      <c r="O143" s="64"/>
      <c r="P143" s="182">
        <f>O143*H143</f>
        <v>0</v>
      </c>
      <c r="Q143" s="182">
        <v>3.0000000000000001E-5</v>
      </c>
      <c r="R143" s="182">
        <f>Q143*H143</f>
        <v>4.2000000000000002E-4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136</v>
      </c>
      <c r="AT143" s="184" t="s">
        <v>131</v>
      </c>
      <c r="AU143" s="184" t="s">
        <v>98</v>
      </c>
      <c r="AY143" s="17" t="s">
        <v>128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98</v>
      </c>
      <c r="BK143" s="185">
        <f>ROUND(I143*H143,2)</f>
        <v>0</v>
      </c>
      <c r="BL143" s="17" t="s">
        <v>136</v>
      </c>
      <c r="BM143" s="184" t="s">
        <v>488</v>
      </c>
    </row>
    <row r="144" spans="1:65" s="2" customFormat="1" ht="11.25">
      <c r="A144" s="34"/>
      <c r="B144" s="35"/>
      <c r="C144" s="36"/>
      <c r="D144" s="186" t="s">
        <v>138</v>
      </c>
      <c r="E144" s="36"/>
      <c r="F144" s="187" t="s">
        <v>342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138</v>
      </c>
      <c r="AU144" s="17" t="s">
        <v>98</v>
      </c>
    </row>
    <row r="145" spans="1:65" s="2" customFormat="1" ht="16.5" customHeight="1">
      <c r="A145" s="34"/>
      <c r="B145" s="35"/>
      <c r="C145" s="173" t="s">
        <v>263</v>
      </c>
      <c r="D145" s="173" t="s">
        <v>131</v>
      </c>
      <c r="E145" s="174" t="s">
        <v>344</v>
      </c>
      <c r="F145" s="175" t="s">
        <v>345</v>
      </c>
      <c r="G145" s="176" t="s">
        <v>163</v>
      </c>
      <c r="H145" s="177">
        <v>14</v>
      </c>
      <c r="I145" s="178"/>
      <c r="J145" s="179">
        <f>ROUND(I145*H145,2)</f>
        <v>0</v>
      </c>
      <c r="K145" s="175" t="s">
        <v>135</v>
      </c>
      <c r="L145" s="39"/>
      <c r="M145" s="180" t="s">
        <v>19</v>
      </c>
      <c r="N145" s="181" t="s">
        <v>45</v>
      </c>
      <c r="O145" s="64"/>
      <c r="P145" s="182">
        <f>O145*H145</f>
        <v>0</v>
      </c>
      <c r="Q145" s="182">
        <v>3.0000000000000001E-5</v>
      </c>
      <c r="R145" s="182">
        <f>Q145*H145</f>
        <v>4.2000000000000002E-4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136</v>
      </c>
      <c r="AT145" s="184" t="s">
        <v>131</v>
      </c>
      <c r="AU145" s="184" t="s">
        <v>98</v>
      </c>
      <c r="AY145" s="17" t="s">
        <v>128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98</v>
      </c>
      <c r="BK145" s="185">
        <f>ROUND(I145*H145,2)</f>
        <v>0</v>
      </c>
      <c r="BL145" s="17" t="s">
        <v>136</v>
      </c>
      <c r="BM145" s="184" t="s">
        <v>489</v>
      </c>
    </row>
    <row r="146" spans="1:65" s="2" customFormat="1" ht="11.25">
      <c r="A146" s="34"/>
      <c r="B146" s="35"/>
      <c r="C146" s="36"/>
      <c r="D146" s="186" t="s">
        <v>138</v>
      </c>
      <c r="E146" s="36"/>
      <c r="F146" s="187" t="s">
        <v>347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98</v>
      </c>
    </row>
    <row r="147" spans="1:65" s="12" customFormat="1" ht="25.9" customHeight="1">
      <c r="B147" s="157"/>
      <c r="C147" s="158"/>
      <c r="D147" s="159" t="s">
        <v>72</v>
      </c>
      <c r="E147" s="160" t="s">
        <v>348</v>
      </c>
      <c r="F147" s="160" t="s">
        <v>349</v>
      </c>
      <c r="G147" s="158"/>
      <c r="H147" s="158"/>
      <c r="I147" s="161"/>
      <c r="J147" s="162">
        <f>BK147</f>
        <v>0</v>
      </c>
      <c r="K147" s="158"/>
      <c r="L147" s="163"/>
      <c r="M147" s="164"/>
      <c r="N147" s="165"/>
      <c r="O147" s="165"/>
      <c r="P147" s="166">
        <f>SUM(P148:P153)</f>
        <v>0</v>
      </c>
      <c r="Q147" s="165"/>
      <c r="R147" s="166">
        <f>SUM(R148:R153)</f>
        <v>0</v>
      </c>
      <c r="S147" s="165"/>
      <c r="T147" s="167">
        <f>SUM(T148:T153)</f>
        <v>0</v>
      </c>
      <c r="AR147" s="168" t="s">
        <v>150</v>
      </c>
      <c r="AT147" s="169" t="s">
        <v>72</v>
      </c>
      <c r="AU147" s="169" t="s">
        <v>73</v>
      </c>
      <c r="AY147" s="168" t="s">
        <v>128</v>
      </c>
      <c r="BK147" s="170">
        <f>SUM(BK148:BK153)</f>
        <v>0</v>
      </c>
    </row>
    <row r="148" spans="1:65" s="2" customFormat="1" ht="21.75" customHeight="1">
      <c r="A148" s="34"/>
      <c r="B148" s="35"/>
      <c r="C148" s="173" t="s">
        <v>268</v>
      </c>
      <c r="D148" s="173" t="s">
        <v>131</v>
      </c>
      <c r="E148" s="174" t="s">
        <v>351</v>
      </c>
      <c r="F148" s="175" t="s">
        <v>490</v>
      </c>
      <c r="G148" s="176" t="s">
        <v>353</v>
      </c>
      <c r="H148" s="177">
        <v>8</v>
      </c>
      <c r="I148" s="178"/>
      <c r="J148" s="179">
        <f>ROUND(I148*H148,2)</f>
        <v>0</v>
      </c>
      <c r="K148" s="175" t="s">
        <v>135</v>
      </c>
      <c r="L148" s="39"/>
      <c r="M148" s="180" t="s">
        <v>19</v>
      </c>
      <c r="N148" s="181" t="s">
        <v>45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354</v>
      </c>
      <c r="AT148" s="184" t="s">
        <v>131</v>
      </c>
      <c r="AU148" s="184" t="s">
        <v>81</v>
      </c>
      <c r="AY148" s="17" t="s">
        <v>128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98</v>
      </c>
      <c r="BK148" s="185">
        <f>ROUND(I148*H148,2)</f>
        <v>0</v>
      </c>
      <c r="BL148" s="17" t="s">
        <v>354</v>
      </c>
      <c r="BM148" s="184" t="s">
        <v>491</v>
      </c>
    </row>
    <row r="149" spans="1:65" s="2" customFormat="1" ht="11.25">
      <c r="A149" s="34"/>
      <c r="B149" s="35"/>
      <c r="C149" s="36"/>
      <c r="D149" s="186" t="s">
        <v>138</v>
      </c>
      <c r="E149" s="36"/>
      <c r="F149" s="187" t="s">
        <v>356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81</v>
      </c>
    </row>
    <row r="150" spans="1:65" s="2" customFormat="1" ht="21.75" customHeight="1">
      <c r="A150" s="34"/>
      <c r="B150" s="35"/>
      <c r="C150" s="173" t="s">
        <v>272</v>
      </c>
      <c r="D150" s="173" t="s">
        <v>131</v>
      </c>
      <c r="E150" s="174" t="s">
        <v>492</v>
      </c>
      <c r="F150" s="175" t="s">
        <v>493</v>
      </c>
      <c r="G150" s="176" t="s">
        <v>353</v>
      </c>
      <c r="H150" s="177">
        <v>4</v>
      </c>
      <c r="I150" s="178"/>
      <c r="J150" s="179">
        <f>ROUND(I150*H150,2)</f>
        <v>0</v>
      </c>
      <c r="K150" s="175" t="s">
        <v>135</v>
      </c>
      <c r="L150" s="39"/>
      <c r="M150" s="180" t="s">
        <v>19</v>
      </c>
      <c r="N150" s="181" t="s">
        <v>45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354</v>
      </c>
      <c r="AT150" s="184" t="s">
        <v>131</v>
      </c>
      <c r="AU150" s="184" t="s">
        <v>81</v>
      </c>
      <c r="AY150" s="17" t="s">
        <v>128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98</v>
      </c>
      <c r="BK150" s="185">
        <f>ROUND(I150*H150,2)</f>
        <v>0</v>
      </c>
      <c r="BL150" s="17" t="s">
        <v>354</v>
      </c>
      <c r="BM150" s="184" t="s">
        <v>494</v>
      </c>
    </row>
    <row r="151" spans="1:65" s="2" customFormat="1" ht="11.25">
      <c r="A151" s="34"/>
      <c r="B151" s="35"/>
      <c r="C151" s="36"/>
      <c r="D151" s="186" t="s">
        <v>138</v>
      </c>
      <c r="E151" s="36"/>
      <c r="F151" s="187" t="s">
        <v>495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138</v>
      </c>
      <c r="AU151" s="17" t="s">
        <v>81</v>
      </c>
    </row>
    <row r="152" spans="1:65" s="2" customFormat="1" ht="37.9" customHeight="1">
      <c r="A152" s="34"/>
      <c r="B152" s="35"/>
      <c r="C152" s="173" t="s">
        <v>277</v>
      </c>
      <c r="D152" s="173" t="s">
        <v>131</v>
      </c>
      <c r="E152" s="174" t="s">
        <v>368</v>
      </c>
      <c r="F152" s="175" t="s">
        <v>496</v>
      </c>
      <c r="G152" s="176" t="s">
        <v>353</v>
      </c>
      <c r="H152" s="177">
        <v>16</v>
      </c>
      <c r="I152" s="178"/>
      <c r="J152" s="179">
        <f>ROUND(I152*H152,2)</f>
        <v>0</v>
      </c>
      <c r="K152" s="175" t="s">
        <v>135</v>
      </c>
      <c r="L152" s="39"/>
      <c r="M152" s="180" t="s">
        <v>19</v>
      </c>
      <c r="N152" s="181" t="s">
        <v>45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354</v>
      </c>
      <c r="AT152" s="184" t="s">
        <v>131</v>
      </c>
      <c r="AU152" s="184" t="s">
        <v>81</v>
      </c>
      <c r="AY152" s="17" t="s">
        <v>128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98</v>
      </c>
      <c r="BK152" s="185">
        <f>ROUND(I152*H152,2)</f>
        <v>0</v>
      </c>
      <c r="BL152" s="17" t="s">
        <v>354</v>
      </c>
      <c r="BM152" s="184" t="s">
        <v>497</v>
      </c>
    </row>
    <row r="153" spans="1:65" s="2" customFormat="1" ht="11.25">
      <c r="A153" s="34"/>
      <c r="B153" s="35"/>
      <c r="C153" s="36"/>
      <c r="D153" s="186" t="s">
        <v>138</v>
      </c>
      <c r="E153" s="36"/>
      <c r="F153" s="187" t="s">
        <v>371</v>
      </c>
      <c r="G153" s="36"/>
      <c r="H153" s="36"/>
      <c r="I153" s="188"/>
      <c r="J153" s="36"/>
      <c r="K153" s="36"/>
      <c r="L153" s="39"/>
      <c r="M153" s="202"/>
      <c r="N153" s="203"/>
      <c r="O153" s="204"/>
      <c r="P153" s="204"/>
      <c r="Q153" s="204"/>
      <c r="R153" s="204"/>
      <c r="S153" s="204"/>
      <c r="T153" s="20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81</v>
      </c>
    </row>
    <row r="154" spans="1:65" s="2" customFormat="1" ht="6.95" customHeight="1">
      <c r="A154" s="34"/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39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algorithmName="SHA-512" hashValue="PHWENgQ1sb3b6UlqdBMS3ffWNSG01KSC0AZclie6xV3Rc/xOeiX+F1njAOfZ5eOqyfwzr+YgjLjIaFWYtjcf4A==" saltValue="8a+fGxg7itG7Z35Z7fFnZxPljtwzHlUUVMC9fME1FiJ9SUx83mZ4ucJH9/db3hTXNIdGpLgXLfN2YNtPJOG8yA==" spinCount="100000" sheet="1" objects="1" scenarios="1" formatColumns="0" formatRows="0" autoFilter="0"/>
  <autoFilter ref="C85:K15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4" r:id="rId3"/>
    <hyperlink ref="F97" r:id="rId4"/>
    <hyperlink ref="F101" r:id="rId5"/>
    <hyperlink ref="F103" r:id="rId6"/>
    <hyperlink ref="F105" r:id="rId7"/>
    <hyperlink ref="F107" r:id="rId8"/>
    <hyperlink ref="F109" r:id="rId9"/>
    <hyperlink ref="F111" r:id="rId10"/>
    <hyperlink ref="F113" r:id="rId11"/>
    <hyperlink ref="F115" r:id="rId12"/>
    <hyperlink ref="F117" r:id="rId13"/>
    <hyperlink ref="F119" r:id="rId14"/>
    <hyperlink ref="F121" r:id="rId15"/>
    <hyperlink ref="F123" r:id="rId16"/>
    <hyperlink ref="F125" r:id="rId17"/>
    <hyperlink ref="F127" r:id="rId18"/>
    <hyperlink ref="F129" r:id="rId19"/>
    <hyperlink ref="F131" r:id="rId20"/>
    <hyperlink ref="F134" r:id="rId21"/>
    <hyperlink ref="F136" r:id="rId22"/>
    <hyperlink ref="F138" r:id="rId23"/>
    <hyperlink ref="F140" r:id="rId24"/>
    <hyperlink ref="F144" r:id="rId25"/>
    <hyperlink ref="F146" r:id="rId26"/>
    <hyperlink ref="F149" r:id="rId27"/>
    <hyperlink ref="F151" r:id="rId28"/>
    <hyperlink ref="F15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</row>
    <row r="8" spans="1:4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74" t="s">
        <v>498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36</v>
      </c>
      <c r="F24" s="34"/>
      <c r="G24" s="34"/>
      <c r="H24" s="34"/>
      <c r="I24" s="105" t="s">
        <v>29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ROUND(J87,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ROUND((SUM(BE87:BE216)),  2)</f>
        <v>0</v>
      </c>
      <c r="G33" s="34"/>
      <c r="H33" s="34"/>
      <c r="I33" s="118">
        <v>0.21</v>
      </c>
      <c r="J33" s="117">
        <f>ROUND(((SUM(BE87:BE216))*I33),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ROUND((SUM(BF87:BF216)),  2)</f>
        <v>0</v>
      </c>
      <c r="G34" s="34"/>
      <c r="H34" s="34"/>
      <c r="I34" s="118">
        <v>0.15</v>
      </c>
      <c r="J34" s="117">
        <f>ROUND(((SUM(BF87:BF216))*I34),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ROUND((SUM(BG87:BG216)),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ROUND((SUM(BH87:BH216)),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ROUND((SUM(BI87:BI216)),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23907ZT - Zdravotní technika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Komenského nám. 69, Kutná Hora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J87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373</v>
      </c>
      <c r="E60" s="137"/>
      <c r="F60" s="137"/>
      <c r="G60" s="137"/>
      <c r="H60" s="137"/>
      <c r="I60" s="137"/>
      <c r="J60" s="138">
        <f>J88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374</v>
      </c>
      <c r="E61" s="143"/>
      <c r="F61" s="143"/>
      <c r="G61" s="143"/>
      <c r="H61" s="143"/>
      <c r="I61" s="143"/>
      <c r="J61" s="144">
        <f>J89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J99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499</v>
      </c>
      <c r="E63" s="143"/>
      <c r="F63" s="143"/>
      <c r="G63" s="143"/>
      <c r="H63" s="143"/>
      <c r="I63" s="143"/>
      <c r="J63" s="144">
        <f>J100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500</v>
      </c>
      <c r="E64" s="143"/>
      <c r="F64" s="143"/>
      <c r="G64" s="143"/>
      <c r="H64" s="143"/>
      <c r="I64" s="143"/>
      <c r="J64" s="144">
        <f>J131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376</v>
      </c>
      <c r="E65" s="143"/>
      <c r="F65" s="143"/>
      <c r="G65" s="143"/>
      <c r="H65" s="143"/>
      <c r="I65" s="143"/>
      <c r="J65" s="144">
        <f>J164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501</v>
      </c>
      <c r="E66" s="143"/>
      <c r="F66" s="143"/>
      <c r="G66" s="143"/>
      <c r="H66" s="143"/>
      <c r="I66" s="143"/>
      <c r="J66" s="144">
        <f>J209</f>
        <v>0</v>
      </c>
      <c r="K66" s="141"/>
      <c r="L66" s="145"/>
    </row>
    <row r="67" spans="1:31" s="9" customFormat="1" ht="24.95" customHeight="1">
      <c r="B67" s="134"/>
      <c r="C67" s="135"/>
      <c r="D67" s="136" t="s">
        <v>112</v>
      </c>
      <c r="E67" s="137"/>
      <c r="F67" s="137"/>
      <c r="G67" s="137"/>
      <c r="H67" s="137"/>
      <c r="I67" s="137"/>
      <c r="J67" s="138">
        <f>J214</f>
        <v>0</v>
      </c>
      <c r="K67" s="135"/>
      <c r="L67" s="139"/>
    </row>
    <row r="68" spans="1:31" s="2" customFormat="1" ht="21.7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113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16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79" t="str">
        <f>E7</f>
        <v>Stavební úpravy bytu č.9, Komenského nám. 69, Kutná Hora</v>
      </c>
      <c r="F77" s="380"/>
      <c r="G77" s="380"/>
      <c r="H77" s="380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100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32" t="str">
        <f>E9</f>
        <v>23907ZT - Zdravotní technika</v>
      </c>
      <c r="F79" s="381"/>
      <c r="G79" s="381"/>
      <c r="H79" s="381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6"/>
      <c r="E81" s="36"/>
      <c r="F81" s="27" t="str">
        <f>F12</f>
        <v>Komenského nám. 69, Kutná Hora</v>
      </c>
      <c r="G81" s="36"/>
      <c r="H81" s="36"/>
      <c r="I81" s="29" t="s">
        <v>23</v>
      </c>
      <c r="J81" s="59" t="str">
        <f>IF(J12="","",J12)</f>
        <v>1. 8. 2023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25</v>
      </c>
      <c r="D83" s="36"/>
      <c r="E83" s="36"/>
      <c r="F83" s="27" t="str">
        <f>E15</f>
        <v>Město Kutná Hora, Havlíčkovo nám. 552, K. Hora</v>
      </c>
      <c r="G83" s="36"/>
      <c r="H83" s="36"/>
      <c r="I83" s="29" t="s">
        <v>32</v>
      </c>
      <c r="J83" s="32" t="str">
        <f>E21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30</v>
      </c>
      <c r="D84" s="36"/>
      <c r="E84" s="36"/>
      <c r="F84" s="27" t="str">
        <f>IF(E18="","",E18)</f>
        <v>Vyplň údaj</v>
      </c>
      <c r="G84" s="36"/>
      <c r="H84" s="36"/>
      <c r="I84" s="29" t="s">
        <v>35</v>
      </c>
      <c r="J84" s="32" t="str">
        <f>E24</f>
        <v>Ing. Hádková Zuzana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46"/>
      <c r="B86" s="147"/>
      <c r="C86" s="148" t="s">
        <v>114</v>
      </c>
      <c r="D86" s="149" t="s">
        <v>58</v>
      </c>
      <c r="E86" s="149" t="s">
        <v>54</v>
      </c>
      <c r="F86" s="149" t="s">
        <v>55</v>
      </c>
      <c r="G86" s="149" t="s">
        <v>115</v>
      </c>
      <c r="H86" s="149" t="s">
        <v>116</v>
      </c>
      <c r="I86" s="149" t="s">
        <v>117</v>
      </c>
      <c r="J86" s="149" t="s">
        <v>104</v>
      </c>
      <c r="K86" s="150" t="s">
        <v>118</v>
      </c>
      <c r="L86" s="151"/>
      <c r="M86" s="68" t="s">
        <v>19</v>
      </c>
      <c r="N86" s="69" t="s">
        <v>43</v>
      </c>
      <c r="O86" s="69" t="s">
        <v>119</v>
      </c>
      <c r="P86" s="69" t="s">
        <v>120</v>
      </c>
      <c r="Q86" s="69" t="s">
        <v>121</v>
      </c>
      <c r="R86" s="69" t="s">
        <v>122</v>
      </c>
      <c r="S86" s="69" t="s">
        <v>123</v>
      </c>
      <c r="T86" s="70" t="s">
        <v>124</v>
      </c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</row>
    <row r="87" spans="1:65" s="2" customFormat="1" ht="22.9" customHeight="1">
      <c r="A87" s="34"/>
      <c r="B87" s="35"/>
      <c r="C87" s="75" t="s">
        <v>125</v>
      </c>
      <c r="D87" s="36"/>
      <c r="E87" s="36"/>
      <c r="F87" s="36"/>
      <c r="G87" s="36"/>
      <c r="H87" s="36"/>
      <c r="I87" s="36"/>
      <c r="J87" s="152">
        <f>BK87</f>
        <v>0</v>
      </c>
      <c r="K87" s="36"/>
      <c r="L87" s="39"/>
      <c r="M87" s="71"/>
      <c r="N87" s="153"/>
      <c r="O87" s="72"/>
      <c r="P87" s="154">
        <f>P88+P99+P214</f>
        <v>0</v>
      </c>
      <c r="Q87" s="72"/>
      <c r="R87" s="154">
        <f>R88+R99+R214</f>
        <v>0.15222000000000002</v>
      </c>
      <c r="S87" s="72"/>
      <c r="T87" s="155">
        <f>T88+T99+T214</f>
        <v>0.11077999999999999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72</v>
      </c>
      <c r="AU87" s="17" t="s">
        <v>105</v>
      </c>
      <c r="BK87" s="156">
        <f>BK88+BK99+BK214</f>
        <v>0</v>
      </c>
    </row>
    <row r="88" spans="1:65" s="12" customFormat="1" ht="25.9" customHeight="1">
      <c r="B88" s="157"/>
      <c r="C88" s="158"/>
      <c r="D88" s="159" t="s">
        <v>72</v>
      </c>
      <c r="E88" s="160" t="s">
        <v>377</v>
      </c>
      <c r="F88" s="160" t="s">
        <v>378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</f>
        <v>0</v>
      </c>
      <c r="Q88" s="165"/>
      <c r="R88" s="166">
        <f>R89</f>
        <v>0</v>
      </c>
      <c r="S88" s="165"/>
      <c r="T88" s="167">
        <f>T89</f>
        <v>0</v>
      </c>
      <c r="AR88" s="168" t="s">
        <v>81</v>
      </c>
      <c r="AT88" s="169" t="s">
        <v>72</v>
      </c>
      <c r="AU88" s="169" t="s">
        <v>73</v>
      </c>
      <c r="AY88" s="168" t="s">
        <v>128</v>
      </c>
      <c r="BK88" s="170">
        <f>BK89</f>
        <v>0</v>
      </c>
    </row>
    <row r="89" spans="1:65" s="12" customFormat="1" ht="22.9" customHeight="1">
      <c r="B89" s="157"/>
      <c r="C89" s="158"/>
      <c r="D89" s="159" t="s">
        <v>72</v>
      </c>
      <c r="E89" s="171" t="s">
        <v>379</v>
      </c>
      <c r="F89" s="171" t="s">
        <v>380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SUM(P90:P98)</f>
        <v>0</v>
      </c>
      <c r="Q89" s="165"/>
      <c r="R89" s="166">
        <f>SUM(R90:R98)</f>
        <v>0</v>
      </c>
      <c r="S89" s="165"/>
      <c r="T89" s="167">
        <f>SUM(T90:T98)</f>
        <v>0</v>
      </c>
      <c r="AR89" s="168" t="s">
        <v>81</v>
      </c>
      <c r="AT89" s="169" t="s">
        <v>72</v>
      </c>
      <c r="AU89" s="169" t="s">
        <v>81</v>
      </c>
      <c r="AY89" s="168" t="s">
        <v>128</v>
      </c>
      <c r="BK89" s="170">
        <f>SUM(BK90:BK98)</f>
        <v>0</v>
      </c>
    </row>
    <row r="90" spans="1:65" s="2" customFormat="1" ht="24.2" customHeight="1">
      <c r="A90" s="34"/>
      <c r="B90" s="35"/>
      <c r="C90" s="173" t="s">
        <v>81</v>
      </c>
      <c r="D90" s="173" t="s">
        <v>131</v>
      </c>
      <c r="E90" s="174" t="s">
        <v>381</v>
      </c>
      <c r="F90" s="175" t="s">
        <v>382</v>
      </c>
      <c r="G90" s="176" t="s">
        <v>383</v>
      </c>
      <c r="H90" s="177">
        <v>0.111</v>
      </c>
      <c r="I90" s="178"/>
      <c r="J90" s="179">
        <f>ROUND(I90*H90,2)</f>
        <v>0</v>
      </c>
      <c r="K90" s="175" t="s">
        <v>135</v>
      </c>
      <c r="L90" s="39"/>
      <c r="M90" s="180" t="s">
        <v>19</v>
      </c>
      <c r="N90" s="181" t="s">
        <v>45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150</v>
      </c>
      <c r="AT90" s="184" t="s">
        <v>131</v>
      </c>
      <c r="AU90" s="184" t="s">
        <v>98</v>
      </c>
      <c r="AY90" s="17" t="s">
        <v>128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98</v>
      </c>
      <c r="BK90" s="185">
        <f>ROUND(I90*H90,2)</f>
        <v>0</v>
      </c>
      <c r="BL90" s="17" t="s">
        <v>150</v>
      </c>
      <c r="BM90" s="184" t="s">
        <v>502</v>
      </c>
    </row>
    <row r="91" spans="1:65" s="2" customFormat="1" ht="11.25">
      <c r="A91" s="34"/>
      <c r="B91" s="35"/>
      <c r="C91" s="36"/>
      <c r="D91" s="186" t="s">
        <v>138</v>
      </c>
      <c r="E91" s="36"/>
      <c r="F91" s="187" t="s">
        <v>385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138</v>
      </c>
      <c r="AU91" s="17" t="s">
        <v>98</v>
      </c>
    </row>
    <row r="92" spans="1:65" s="2" customFormat="1" ht="21.75" customHeight="1">
      <c r="A92" s="34"/>
      <c r="B92" s="35"/>
      <c r="C92" s="173" t="s">
        <v>98</v>
      </c>
      <c r="D92" s="173" t="s">
        <v>131</v>
      </c>
      <c r="E92" s="174" t="s">
        <v>386</v>
      </c>
      <c r="F92" s="175" t="s">
        <v>387</v>
      </c>
      <c r="G92" s="176" t="s">
        <v>383</v>
      </c>
      <c r="H92" s="177">
        <v>0.111</v>
      </c>
      <c r="I92" s="178"/>
      <c r="J92" s="179">
        <f>ROUND(I92*H92,2)</f>
        <v>0</v>
      </c>
      <c r="K92" s="175" t="s">
        <v>135</v>
      </c>
      <c r="L92" s="39"/>
      <c r="M92" s="180" t="s">
        <v>19</v>
      </c>
      <c r="N92" s="181" t="s">
        <v>45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150</v>
      </c>
      <c r="AT92" s="184" t="s">
        <v>131</v>
      </c>
      <c r="AU92" s="184" t="s">
        <v>98</v>
      </c>
      <c r="AY92" s="17" t="s">
        <v>128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98</v>
      </c>
      <c r="BK92" s="185">
        <f>ROUND(I92*H92,2)</f>
        <v>0</v>
      </c>
      <c r="BL92" s="17" t="s">
        <v>150</v>
      </c>
      <c r="BM92" s="184" t="s">
        <v>503</v>
      </c>
    </row>
    <row r="93" spans="1:65" s="2" customFormat="1" ht="11.25">
      <c r="A93" s="34"/>
      <c r="B93" s="35"/>
      <c r="C93" s="36"/>
      <c r="D93" s="186" t="s">
        <v>138</v>
      </c>
      <c r="E93" s="36"/>
      <c r="F93" s="187" t="s">
        <v>389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138</v>
      </c>
      <c r="AU93" s="17" t="s">
        <v>98</v>
      </c>
    </row>
    <row r="94" spans="1:65" s="2" customFormat="1" ht="24.2" customHeight="1">
      <c r="A94" s="34"/>
      <c r="B94" s="35"/>
      <c r="C94" s="173" t="s">
        <v>146</v>
      </c>
      <c r="D94" s="173" t="s">
        <v>131</v>
      </c>
      <c r="E94" s="174" t="s">
        <v>390</v>
      </c>
      <c r="F94" s="175" t="s">
        <v>391</v>
      </c>
      <c r="G94" s="176" t="s">
        <v>383</v>
      </c>
      <c r="H94" s="177">
        <v>1.1100000000000001</v>
      </c>
      <c r="I94" s="178"/>
      <c r="J94" s="179">
        <f>ROUND(I94*H94,2)</f>
        <v>0</v>
      </c>
      <c r="K94" s="175" t="s">
        <v>135</v>
      </c>
      <c r="L94" s="39"/>
      <c r="M94" s="180" t="s">
        <v>19</v>
      </c>
      <c r="N94" s="181" t="s">
        <v>45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150</v>
      </c>
      <c r="AT94" s="184" t="s">
        <v>131</v>
      </c>
      <c r="AU94" s="184" t="s">
        <v>98</v>
      </c>
      <c r="AY94" s="17" t="s">
        <v>128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98</v>
      </c>
      <c r="BK94" s="185">
        <f>ROUND(I94*H94,2)</f>
        <v>0</v>
      </c>
      <c r="BL94" s="17" t="s">
        <v>150</v>
      </c>
      <c r="BM94" s="184" t="s">
        <v>504</v>
      </c>
    </row>
    <row r="95" spans="1:65" s="2" customFormat="1" ht="11.25">
      <c r="A95" s="34"/>
      <c r="B95" s="35"/>
      <c r="C95" s="36"/>
      <c r="D95" s="186" t="s">
        <v>138</v>
      </c>
      <c r="E95" s="36"/>
      <c r="F95" s="187" t="s">
        <v>393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138</v>
      </c>
      <c r="AU95" s="17" t="s">
        <v>98</v>
      </c>
    </row>
    <row r="96" spans="1:65" s="13" customFormat="1" ht="11.25">
      <c r="B96" s="206"/>
      <c r="C96" s="207"/>
      <c r="D96" s="208" t="s">
        <v>394</v>
      </c>
      <c r="E96" s="207"/>
      <c r="F96" s="209" t="s">
        <v>505</v>
      </c>
      <c r="G96" s="207"/>
      <c r="H96" s="210">
        <v>1.1100000000000001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394</v>
      </c>
      <c r="AU96" s="216" t="s">
        <v>98</v>
      </c>
      <c r="AV96" s="13" t="s">
        <v>98</v>
      </c>
      <c r="AW96" s="13" t="s">
        <v>4</v>
      </c>
      <c r="AX96" s="13" t="s">
        <v>81</v>
      </c>
      <c r="AY96" s="216" t="s">
        <v>128</v>
      </c>
    </row>
    <row r="97" spans="1:65" s="2" customFormat="1" ht="24.2" customHeight="1">
      <c r="A97" s="34"/>
      <c r="B97" s="35"/>
      <c r="C97" s="173" t="s">
        <v>150</v>
      </c>
      <c r="D97" s="173" t="s">
        <v>131</v>
      </c>
      <c r="E97" s="174" t="s">
        <v>396</v>
      </c>
      <c r="F97" s="175" t="s">
        <v>397</v>
      </c>
      <c r="G97" s="176" t="s">
        <v>383</v>
      </c>
      <c r="H97" s="177">
        <v>0.111</v>
      </c>
      <c r="I97" s="178"/>
      <c r="J97" s="179">
        <f>ROUND(I97*H97,2)</f>
        <v>0</v>
      </c>
      <c r="K97" s="175" t="s">
        <v>135</v>
      </c>
      <c r="L97" s="39"/>
      <c r="M97" s="180" t="s">
        <v>19</v>
      </c>
      <c r="N97" s="181" t="s">
        <v>45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150</v>
      </c>
      <c r="AT97" s="184" t="s">
        <v>131</v>
      </c>
      <c r="AU97" s="184" t="s">
        <v>98</v>
      </c>
      <c r="AY97" s="17" t="s">
        <v>128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98</v>
      </c>
      <c r="BK97" s="185">
        <f>ROUND(I97*H97,2)</f>
        <v>0</v>
      </c>
      <c r="BL97" s="17" t="s">
        <v>150</v>
      </c>
      <c r="BM97" s="184" t="s">
        <v>506</v>
      </c>
    </row>
    <row r="98" spans="1:65" s="2" customFormat="1" ht="11.25">
      <c r="A98" s="34"/>
      <c r="B98" s="35"/>
      <c r="C98" s="36"/>
      <c r="D98" s="186" t="s">
        <v>138</v>
      </c>
      <c r="E98" s="36"/>
      <c r="F98" s="187" t="s">
        <v>399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138</v>
      </c>
      <c r="AU98" s="17" t="s">
        <v>98</v>
      </c>
    </row>
    <row r="99" spans="1:65" s="12" customFormat="1" ht="25.9" customHeight="1">
      <c r="B99" s="157"/>
      <c r="C99" s="158"/>
      <c r="D99" s="159" t="s">
        <v>72</v>
      </c>
      <c r="E99" s="160" t="s">
        <v>126</v>
      </c>
      <c r="F99" s="160" t="s">
        <v>127</v>
      </c>
      <c r="G99" s="158"/>
      <c r="H99" s="158"/>
      <c r="I99" s="161"/>
      <c r="J99" s="162">
        <f>BK99</f>
        <v>0</v>
      </c>
      <c r="K99" s="158"/>
      <c r="L99" s="163"/>
      <c r="M99" s="164"/>
      <c r="N99" s="165"/>
      <c r="O99" s="165"/>
      <c r="P99" s="166">
        <f>P100+P131+P164+P209</f>
        <v>0</v>
      </c>
      <c r="Q99" s="165"/>
      <c r="R99" s="166">
        <f>R100+R131+R164+R209</f>
        <v>0.15222000000000002</v>
      </c>
      <c r="S99" s="165"/>
      <c r="T99" s="167">
        <f>T100+T131+T164+T209</f>
        <v>0.11077999999999999</v>
      </c>
      <c r="AR99" s="168" t="s">
        <v>98</v>
      </c>
      <c r="AT99" s="169" t="s">
        <v>72</v>
      </c>
      <c r="AU99" s="169" t="s">
        <v>73</v>
      </c>
      <c r="AY99" s="168" t="s">
        <v>128</v>
      </c>
      <c r="BK99" s="170">
        <f>BK100+BK131+BK164+BK209</f>
        <v>0</v>
      </c>
    </row>
    <row r="100" spans="1:65" s="12" customFormat="1" ht="22.9" customHeight="1">
      <c r="B100" s="157"/>
      <c r="C100" s="158"/>
      <c r="D100" s="159" t="s">
        <v>72</v>
      </c>
      <c r="E100" s="171" t="s">
        <v>507</v>
      </c>
      <c r="F100" s="171" t="s">
        <v>508</v>
      </c>
      <c r="G100" s="158"/>
      <c r="H100" s="158"/>
      <c r="I100" s="161"/>
      <c r="J100" s="172">
        <f>BK100</f>
        <v>0</v>
      </c>
      <c r="K100" s="158"/>
      <c r="L100" s="163"/>
      <c r="M100" s="164"/>
      <c r="N100" s="165"/>
      <c r="O100" s="165"/>
      <c r="P100" s="166">
        <f>SUM(P101:P130)</f>
        <v>0</v>
      </c>
      <c r="Q100" s="165"/>
      <c r="R100" s="166">
        <f>SUM(R101:R130)</f>
        <v>1.363E-2</v>
      </c>
      <c r="S100" s="165"/>
      <c r="T100" s="167">
        <f>SUM(T101:T130)</f>
        <v>1.2899999999999998E-2</v>
      </c>
      <c r="AR100" s="168" t="s">
        <v>98</v>
      </c>
      <c r="AT100" s="169" t="s">
        <v>72</v>
      </c>
      <c r="AU100" s="169" t="s">
        <v>81</v>
      </c>
      <c r="AY100" s="168" t="s">
        <v>128</v>
      </c>
      <c r="BK100" s="170">
        <f>SUM(BK101:BK130)</f>
        <v>0</v>
      </c>
    </row>
    <row r="101" spans="1:65" s="2" customFormat="1" ht="16.5" customHeight="1">
      <c r="A101" s="34"/>
      <c r="B101" s="35"/>
      <c r="C101" s="173" t="s">
        <v>155</v>
      </c>
      <c r="D101" s="173" t="s">
        <v>131</v>
      </c>
      <c r="E101" s="174" t="s">
        <v>509</v>
      </c>
      <c r="F101" s="175" t="s">
        <v>510</v>
      </c>
      <c r="G101" s="176" t="s">
        <v>192</v>
      </c>
      <c r="H101" s="177">
        <v>1</v>
      </c>
      <c r="I101" s="178"/>
      <c r="J101" s="179">
        <f>ROUND(I101*H101,2)</f>
        <v>0</v>
      </c>
      <c r="K101" s="175" t="s">
        <v>135</v>
      </c>
      <c r="L101" s="39"/>
      <c r="M101" s="180" t="s">
        <v>19</v>
      </c>
      <c r="N101" s="181" t="s">
        <v>45</v>
      </c>
      <c r="O101" s="64"/>
      <c r="P101" s="182">
        <f>O101*H101</f>
        <v>0</v>
      </c>
      <c r="Q101" s="182">
        <v>5.8E-4</v>
      </c>
      <c r="R101" s="182">
        <f>Q101*H101</f>
        <v>5.8E-4</v>
      </c>
      <c r="S101" s="182">
        <v>4.2000000000000002E-4</v>
      </c>
      <c r="T101" s="183">
        <f>S101*H101</f>
        <v>4.2000000000000002E-4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136</v>
      </c>
      <c r="AT101" s="184" t="s">
        <v>131</v>
      </c>
      <c r="AU101" s="184" t="s">
        <v>98</v>
      </c>
      <c r="AY101" s="17" t="s">
        <v>128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98</v>
      </c>
      <c r="BK101" s="185">
        <f>ROUND(I101*H101,2)</f>
        <v>0</v>
      </c>
      <c r="BL101" s="17" t="s">
        <v>136</v>
      </c>
      <c r="BM101" s="184" t="s">
        <v>511</v>
      </c>
    </row>
    <row r="102" spans="1:65" s="2" customFormat="1" ht="11.25">
      <c r="A102" s="34"/>
      <c r="B102" s="35"/>
      <c r="C102" s="36"/>
      <c r="D102" s="186" t="s">
        <v>138</v>
      </c>
      <c r="E102" s="36"/>
      <c r="F102" s="187" t="s">
        <v>512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138</v>
      </c>
      <c r="AU102" s="17" t="s">
        <v>98</v>
      </c>
    </row>
    <row r="103" spans="1:65" s="2" customFormat="1" ht="16.5" customHeight="1">
      <c r="A103" s="34"/>
      <c r="B103" s="35"/>
      <c r="C103" s="173" t="s">
        <v>160</v>
      </c>
      <c r="D103" s="173" t="s">
        <v>131</v>
      </c>
      <c r="E103" s="174" t="s">
        <v>513</v>
      </c>
      <c r="F103" s="175" t="s">
        <v>514</v>
      </c>
      <c r="G103" s="176" t="s">
        <v>192</v>
      </c>
      <c r="H103" s="177">
        <v>1</v>
      </c>
      <c r="I103" s="178"/>
      <c r="J103" s="179">
        <f>ROUND(I103*H103,2)</f>
        <v>0</v>
      </c>
      <c r="K103" s="175" t="s">
        <v>135</v>
      </c>
      <c r="L103" s="39"/>
      <c r="M103" s="180" t="s">
        <v>19</v>
      </c>
      <c r="N103" s="181" t="s">
        <v>45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136</v>
      </c>
      <c r="AT103" s="184" t="s">
        <v>131</v>
      </c>
      <c r="AU103" s="184" t="s">
        <v>98</v>
      </c>
      <c r="AY103" s="17" t="s">
        <v>128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98</v>
      </c>
      <c r="BK103" s="185">
        <f>ROUND(I103*H103,2)</f>
        <v>0</v>
      </c>
      <c r="BL103" s="17" t="s">
        <v>136</v>
      </c>
      <c r="BM103" s="184" t="s">
        <v>515</v>
      </c>
    </row>
    <row r="104" spans="1:65" s="2" customFormat="1" ht="11.25">
      <c r="A104" s="34"/>
      <c r="B104" s="35"/>
      <c r="C104" s="36"/>
      <c r="D104" s="186" t="s">
        <v>138</v>
      </c>
      <c r="E104" s="36"/>
      <c r="F104" s="187" t="s">
        <v>516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138</v>
      </c>
      <c r="AU104" s="17" t="s">
        <v>98</v>
      </c>
    </row>
    <row r="105" spans="1:65" s="2" customFormat="1" ht="16.5" customHeight="1">
      <c r="A105" s="34"/>
      <c r="B105" s="35"/>
      <c r="C105" s="173" t="s">
        <v>166</v>
      </c>
      <c r="D105" s="173" t="s">
        <v>131</v>
      </c>
      <c r="E105" s="174" t="s">
        <v>517</v>
      </c>
      <c r="F105" s="175" t="s">
        <v>518</v>
      </c>
      <c r="G105" s="176" t="s">
        <v>163</v>
      </c>
      <c r="H105" s="177">
        <v>5</v>
      </c>
      <c r="I105" s="178"/>
      <c r="J105" s="179">
        <f>ROUND(I105*H105,2)</f>
        <v>0</v>
      </c>
      <c r="K105" s="175" t="s">
        <v>135</v>
      </c>
      <c r="L105" s="39"/>
      <c r="M105" s="180" t="s">
        <v>19</v>
      </c>
      <c r="N105" s="181" t="s">
        <v>45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2.0999999999999999E-3</v>
      </c>
      <c r="T105" s="183">
        <f>S105*H105</f>
        <v>1.0499999999999999E-2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136</v>
      </c>
      <c r="AT105" s="184" t="s">
        <v>131</v>
      </c>
      <c r="AU105" s="184" t="s">
        <v>98</v>
      </c>
      <c r="AY105" s="17" t="s">
        <v>128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98</v>
      </c>
      <c r="BK105" s="185">
        <f>ROUND(I105*H105,2)</f>
        <v>0</v>
      </c>
      <c r="BL105" s="17" t="s">
        <v>136</v>
      </c>
      <c r="BM105" s="184" t="s">
        <v>519</v>
      </c>
    </row>
    <row r="106" spans="1:65" s="2" customFormat="1" ht="11.25">
      <c r="A106" s="34"/>
      <c r="B106" s="35"/>
      <c r="C106" s="36"/>
      <c r="D106" s="186" t="s">
        <v>138</v>
      </c>
      <c r="E106" s="36"/>
      <c r="F106" s="187" t="s">
        <v>520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138</v>
      </c>
      <c r="AU106" s="17" t="s">
        <v>98</v>
      </c>
    </row>
    <row r="107" spans="1:65" s="2" customFormat="1" ht="16.5" customHeight="1">
      <c r="A107" s="34"/>
      <c r="B107" s="35"/>
      <c r="C107" s="173" t="s">
        <v>174</v>
      </c>
      <c r="D107" s="173" t="s">
        <v>131</v>
      </c>
      <c r="E107" s="174" t="s">
        <v>521</v>
      </c>
      <c r="F107" s="175" t="s">
        <v>522</v>
      </c>
      <c r="G107" s="176" t="s">
        <v>163</v>
      </c>
      <c r="H107" s="177">
        <v>1</v>
      </c>
      <c r="I107" s="178"/>
      <c r="J107" s="179">
        <f>ROUND(I107*H107,2)</f>
        <v>0</v>
      </c>
      <c r="K107" s="175" t="s">
        <v>135</v>
      </c>
      <c r="L107" s="39"/>
      <c r="M107" s="180" t="s">
        <v>19</v>
      </c>
      <c r="N107" s="181" t="s">
        <v>45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1.98E-3</v>
      </c>
      <c r="T107" s="183">
        <f>S107*H107</f>
        <v>1.98E-3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136</v>
      </c>
      <c r="AT107" s="184" t="s">
        <v>131</v>
      </c>
      <c r="AU107" s="184" t="s">
        <v>98</v>
      </c>
      <c r="AY107" s="17" t="s">
        <v>128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98</v>
      </c>
      <c r="BK107" s="185">
        <f>ROUND(I107*H107,2)</f>
        <v>0</v>
      </c>
      <c r="BL107" s="17" t="s">
        <v>136</v>
      </c>
      <c r="BM107" s="184" t="s">
        <v>523</v>
      </c>
    </row>
    <row r="108" spans="1:65" s="2" customFormat="1" ht="11.25">
      <c r="A108" s="34"/>
      <c r="B108" s="35"/>
      <c r="C108" s="36"/>
      <c r="D108" s="186" t="s">
        <v>138</v>
      </c>
      <c r="E108" s="36"/>
      <c r="F108" s="187" t="s">
        <v>524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138</v>
      </c>
      <c r="AU108" s="17" t="s">
        <v>98</v>
      </c>
    </row>
    <row r="109" spans="1:65" s="2" customFormat="1" ht="16.5" customHeight="1">
      <c r="A109" s="34"/>
      <c r="B109" s="35"/>
      <c r="C109" s="173" t="s">
        <v>179</v>
      </c>
      <c r="D109" s="173" t="s">
        <v>131</v>
      </c>
      <c r="E109" s="174" t="s">
        <v>525</v>
      </c>
      <c r="F109" s="175" t="s">
        <v>526</v>
      </c>
      <c r="G109" s="176" t="s">
        <v>192</v>
      </c>
      <c r="H109" s="177">
        <v>2</v>
      </c>
      <c r="I109" s="178"/>
      <c r="J109" s="179">
        <f>ROUND(I109*H109,2)</f>
        <v>0</v>
      </c>
      <c r="K109" s="175" t="s">
        <v>135</v>
      </c>
      <c r="L109" s="39"/>
      <c r="M109" s="180" t="s">
        <v>19</v>
      </c>
      <c r="N109" s="181" t="s">
        <v>45</v>
      </c>
      <c r="O109" s="64"/>
      <c r="P109" s="182">
        <f>O109*H109</f>
        <v>0</v>
      </c>
      <c r="Q109" s="182">
        <v>1.7899999999999999E-3</v>
      </c>
      <c r="R109" s="182">
        <f>Q109*H109</f>
        <v>3.5799999999999998E-3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136</v>
      </c>
      <c r="AT109" s="184" t="s">
        <v>131</v>
      </c>
      <c r="AU109" s="184" t="s">
        <v>98</v>
      </c>
      <c r="AY109" s="17" t="s">
        <v>128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98</v>
      </c>
      <c r="BK109" s="185">
        <f>ROUND(I109*H109,2)</f>
        <v>0</v>
      </c>
      <c r="BL109" s="17" t="s">
        <v>136</v>
      </c>
      <c r="BM109" s="184" t="s">
        <v>527</v>
      </c>
    </row>
    <row r="110" spans="1:65" s="2" customFormat="1" ht="11.25">
      <c r="A110" s="34"/>
      <c r="B110" s="35"/>
      <c r="C110" s="36"/>
      <c r="D110" s="186" t="s">
        <v>138</v>
      </c>
      <c r="E110" s="36"/>
      <c r="F110" s="187" t="s">
        <v>528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138</v>
      </c>
      <c r="AU110" s="17" t="s">
        <v>98</v>
      </c>
    </row>
    <row r="111" spans="1:65" s="2" customFormat="1" ht="16.5" customHeight="1">
      <c r="A111" s="34"/>
      <c r="B111" s="35"/>
      <c r="C111" s="173" t="s">
        <v>184</v>
      </c>
      <c r="D111" s="173" t="s">
        <v>131</v>
      </c>
      <c r="E111" s="174" t="s">
        <v>529</v>
      </c>
      <c r="F111" s="175" t="s">
        <v>530</v>
      </c>
      <c r="G111" s="176" t="s">
        <v>192</v>
      </c>
      <c r="H111" s="177">
        <v>1</v>
      </c>
      <c r="I111" s="178"/>
      <c r="J111" s="179">
        <f>ROUND(I111*H111,2)</f>
        <v>0</v>
      </c>
      <c r="K111" s="175" t="s">
        <v>135</v>
      </c>
      <c r="L111" s="39"/>
      <c r="M111" s="180" t="s">
        <v>19</v>
      </c>
      <c r="N111" s="181" t="s">
        <v>45</v>
      </c>
      <c r="O111" s="64"/>
      <c r="P111" s="182">
        <f>O111*H111</f>
        <v>0</v>
      </c>
      <c r="Q111" s="182">
        <v>1E-3</v>
      </c>
      <c r="R111" s="182">
        <f>Q111*H111</f>
        <v>1E-3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136</v>
      </c>
      <c r="AT111" s="184" t="s">
        <v>131</v>
      </c>
      <c r="AU111" s="184" t="s">
        <v>98</v>
      </c>
      <c r="AY111" s="17" t="s">
        <v>128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98</v>
      </c>
      <c r="BK111" s="185">
        <f>ROUND(I111*H111,2)</f>
        <v>0</v>
      </c>
      <c r="BL111" s="17" t="s">
        <v>136</v>
      </c>
      <c r="BM111" s="184" t="s">
        <v>531</v>
      </c>
    </row>
    <row r="112" spans="1:65" s="2" customFormat="1" ht="11.25">
      <c r="A112" s="34"/>
      <c r="B112" s="35"/>
      <c r="C112" s="36"/>
      <c r="D112" s="186" t="s">
        <v>138</v>
      </c>
      <c r="E112" s="36"/>
      <c r="F112" s="187" t="s">
        <v>532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138</v>
      </c>
      <c r="AU112" s="17" t="s">
        <v>98</v>
      </c>
    </row>
    <row r="113" spans="1:65" s="2" customFormat="1" ht="16.5" customHeight="1">
      <c r="A113" s="34"/>
      <c r="B113" s="35"/>
      <c r="C113" s="173" t="s">
        <v>189</v>
      </c>
      <c r="D113" s="173" t="s">
        <v>131</v>
      </c>
      <c r="E113" s="174" t="s">
        <v>533</v>
      </c>
      <c r="F113" s="175" t="s">
        <v>534</v>
      </c>
      <c r="G113" s="176" t="s">
        <v>163</v>
      </c>
      <c r="H113" s="177">
        <v>1</v>
      </c>
      <c r="I113" s="178"/>
      <c r="J113" s="179">
        <f>ROUND(I113*H113,2)</f>
        <v>0</v>
      </c>
      <c r="K113" s="175" t="s">
        <v>135</v>
      </c>
      <c r="L113" s="39"/>
      <c r="M113" s="180" t="s">
        <v>19</v>
      </c>
      <c r="N113" s="181" t="s">
        <v>45</v>
      </c>
      <c r="O113" s="64"/>
      <c r="P113" s="182">
        <f>O113*H113</f>
        <v>0</v>
      </c>
      <c r="Q113" s="182">
        <v>2.0600000000000002E-3</v>
      </c>
      <c r="R113" s="182">
        <f>Q113*H113</f>
        <v>2.0600000000000002E-3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136</v>
      </c>
      <c r="AT113" s="184" t="s">
        <v>131</v>
      </c>
      <c r="AU113" s="184" t="s">
        <v>98</v>
      </c>
      <c r="AY113" s="17" t="s">
        <v>128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98</v>
      </c>
      <c r="BK113" s="185">
        <f>ROUND(I113*H113,2)</f>
        <v>0</v>
      </c>
      <c r="BL113" s="17" t="s">
        <v>136</v>
      </c>
      <c r="BM113" s="184" t="s">
        <v>535</v>
      </c>
    </row>
    <row r="114" spans="1:65" s="2" customFormat="1" ht="11.25">
      <c r="A114" s="34"/>
      <c r="B114" s="35"/>
      <c r="C114" s="36"/>
      <c r="D114" s="186" t="s">
        <v>138</v>
      </c>
      <c r="E114" s="36"/>
      <c r="F114" s="187" t="s">
        <v>536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138</v>
      </c>
      <c r="AU114" s="17" t="s">
        <v>98</v>
      </c>
    </row>
    <row r="115" spans="1:65" s="2" customFormat="1" ht="16.5" customHeight="1">
      <c r="A115" s="34"/>
      <c r="B115" s="35"/>
      <c r="C115" s="173" t="s">
        <v>194</v>
      </c>
      <c r="D115" s="173" t="s">
        <v>131</v>
      </c>
      <c r="E115" s="174" t="s">
        <v>537</v>
      </c>
      <c r="F115" s="175" t="s">
        <v>538</v>
      </c>
      <c r="G115" s="176" t="s">
        <v>163</v>
      </c>
      <c r="H115" s="177">
        <v>3</v>
      </c>
      <c r="I115" s="178"/>
      <c r="J115" s="179">
        <f>ROUND(I115*H115,2)</f>
        <v>0</v>
      </c>
      <c r="K115" s="175" t="s">
        <v>135</v>
      </c>
      <c r="L115" s="39"/>
      <c r="M115" s="180" t="s">
        <v>19</v>
      </c>
      <c r="N115" s="181" t="s">
        <v>45</v>
      </c>
      <c r="O115" s="64"/>
      <c r="P115" s="182">
        <f>O115*H115</f>
        <v>0</v>
      </c>
      <c r="Q115" s="182">
        <v>2.9E-4</v>
      </c>
      <c r="R115" s="182">
        <f>Q115*H115</f>
        <v>8.7000000000000001E-4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136</v>
      </c>
      <c r="AT115" s="184" t="s">
        <v>131</v>
      </c>
      <c r="AU115" s="184" t="s">
        <v>98</v>
      </c>
      <c r="AY115" s="17" t="s">
        <v>128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98</v>
      </c>
      <c r="BK115" s="185">
        <f>ROUND(I115*H115,2)</f>
        <v>0</v>
      </c>
      <c r="BL115" s="17" t="s">
        <v>136</v>
      </c>
      <c r="BM115" s="184" t="s">
        <v>539</v>
      </c>
    </row>
    <row r="116" spans="1:65" s="2" customFormat="1" ht="11.25">
      <c r="A116" s="34"/>
      <c r="B116" s="35"/>
      <c r="C116" s="36"/>
      <c r="D116" s="186" t="s">
        <v>138</v>
      </c>
      <c r="E116" s="36"/>
      <c r="F116" s="187" t="s">
        <v>540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138</v>
      </c>
      <c r="AU116" s="17" t="s">
        <v>98</v>
      </c>
    </row>
    <row r="117" spans="1:65" s="2" customFormat="1" ht="16.5" customHeight="1">
      <c r="A117" s="34"/>
      <c r="B117" s="35"/>
      <c r="C117" s="173" t="s">
        <v>198</v>
      </c>
      <c r="D117" s="173" t="s">
        <v>131</v>
      </c>
      <c r="E117" s="174" t="s">
        <v>541</v>
      </c>
      <c r="F117" s="175" t="s">
        <v>542</v>
      </c>
      <c r="G117" s="176" t="s">
        <v>163</v>
      </c>
      <c r="H117" s="177">
        <v>10</v>
      </c>
      <c r="I117" s="178"/>
      <c r="J117" s="179">
        <f>ROUND(I117*H117,2)</f>
        <v>0</v>
      </c>
      <c r="K117" s="175" t="s">
        <v>135</v>
      </c>
      <c r="L117" s="39"/>
      <c r="M117" s="180" t="s">
        <v>19</v>
      </c>
      <c r="N117" s="181" t="s">
        <v>45</v>
      </c>
      <c r="O117" s="64"/>
      <c r="P117" s="182">
        <f>O117*H117</f>
        <v>0</v>
      </c>
      <c r="Q117" s="182">
        <v>3.5E-4</v>
      </c>
      <c r="R117" s="182">
        <f>Q117*H117</f>
        <v>3.5000000000000001E-3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136</v>
      </c>
      <c r="AT117" s="184" t="s">
        <v>131</v>
      </c>
      <c r="AU117" s="184" t="s">
        <v>98</v>
      </c>
      <c r="AY117" s="17" t="s">
        <v>128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98</v>
      </c>
      <c r="BK117" s="185">
        <f>ROUND(I117*H117,2)</f>
        <v>0</v>
      </c>
      <c r="BL117" s="17" t="s">
        <v>136</v>
      </c>
      <c r="BM117" s="184" t="s">
        <v>543</v>
      </c>
    </row>
    <row r="118" spans="1:65" s="2" customFormat="1" ht="11.25">
      <c r="A118" s="34"/>
      <c r="B118" s="35"/>
      <c r="C118" s="36"/>
      <c r="D118" s="186" t="s">
        <v>138</v>
      </c>
      <c r="E118" s="36"/>
      <c r="F118" s="187" t="s">
        <v>544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138</v>
      </c>
      <c r="AU118" s="17" t="s">
        <v>98</v>
      </c>
    </row>
    <row r="119" spans="1:65" s="2" customFormat="1" ht="16.5" customHeight="1">
      <c r="A119" s="34"/>
      <c r="B119" s="35"/>
      <c r="C119" s="173" t="s">
        <v>202</v>
      </c>
      <c r="D119" s="173" t="s">
        <v>131</v>
      </c>
      <c r="E119" s="174" t="s">
        <v>545</v>
      </c>
      <c r="F119" s="175" t="s">
        <v>546</v>
      </c>
      <c r="G119" s="176" t="s">
        <v>192</v>
      </c>
      <c r="H119" s="177">
        <v>3</v>
      </c>
      <c r="I119" s="178"/>
      <c r="J119" s="179">
        <f>ROUND(I119*H119,2)</f>
        <v>0</v>
      </c>
      <c r="K119" s="175" t="s">
        <v>135</v>
      </c>
      <c r="L119" s="39"/>
      <c r="M119" s="180" t="s">
        <v>19</v>
      </c>
      <c r="N119" s="181" t="s">
        <v>45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136</v>
      </c>
      <c r="AT119" s="184" t="s">
        <v>131</v>
      </c>
      <c r="AU119" s="184" t="s">
        <v>98</v>
      </c>
      <c r="AY119" s="17" t="s">
        <v>128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98</v>
      </c>
      <c r="BK119" s="185">
        <f>ROUND(I119*H119,2)</f>
        <v>0</v>
      </c>
      <c r="BL119" s="17" t="s">
        <v>136</v>
      </c>
      <c r="BM119" s="184" t="s">
        <v>547</v>
      </c>
    </row>
    <row r="120" spans="1:65" s="2" customFormat="1" ht="11.25">
      <c r="A120" s="34"/>
      <c r="B120" s="35"/>
      <c r="C120" s="36"/>
      <c r="D120" s="186" t="s">
        <v>138</v>
      </c>
      <c r="E120" s="36"/>
      <c r="F120" s="187" t="s">
        <v>548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138</v>
      </c>
      <c r="AU120" s="17" t="s">
        <v>98</v>
      </c>
    </row>
    <row r="121" spans="1:65" s="2" customFormat="1" ht="16.5" customHeight="1">
      <c r="A121" s="34"/>
      <c r="B121" s="35"/>
      <c r="C121" s="173" t="s">
        <v>8</v>
      </c>
      <c r="D121" s="173" t="s">
        <v>131</v>
      </c>
      <c r="E121" s="174" t="s">
        <v>549</v>
      </c>
      <c r="F121" s="175" t="s">
        <v>550</v>
      </c>
      <c r="G121" s="176" t="s">
        <v>192</v>
      </c>
      <c r="H121" s="177">
        <v>4</v>
      </c>
      <c r="I121" s="178"/>
      <c r="J121" s="179">
        <f>ROUND(I121*H121,2)</f>
        <v>0</v>
      </c>
      <c r="K121" s="175" t="s">
        <v>135</v>
      </c>
      <c r="L121" s="39"/>
      <c r="M121" s="180" t="s">
        <v>19</v>
      </c>
      <c r="N121" s="181" t="s">
        <v>45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136</v>
      </c>
      <c r="AT121" s="184" t="s">
        <v>131</v>
      </c>
      <c r="AU121" s="184" t="s">
        <v>98</v>
      </c>
      <c r="AY121" s="17" t="s">
        <v>128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98</v>
      </c>
      <c r="BK121" s="185">
        <f>ROUND(I121*H121,2)</f>
        <v>0</v>
      </c>
      <c r="BL121" s="17" t="s">
        <v>136</v>
      </c>
      <c r="BM121" s="184" t="s">
        <v>551</v>
      </c>
    </row>
    <row r="122" spans="1:65" s="2" customFormat="1" ht="11.25">
      <c r="A122" s="34"/>
      <c r="B122" s="35"/>
      <c r="C122" s="36"/>
      <c r="D122" s="186" t="s">
        <v>138</v>
      </c>
      <c r="E122" s="36"/>
      <c r="F122" s="187" t="s">
        <v>552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138</v>
      </c>
      <c r="AU122" s="17" t="s">
        <v>98</v>
      </c>
    </row>
    <row r="123" spans="1:65" s="2" customFormat="1" ht="16.5" customHeight="1">
      <c r="A123" s="34"/>
      <c r="B123" s="35"/>
      <c r="C123" s="173" t="s">
        <v>136</v>
      </c>
      <c r="D123" s="173" t="s">
        <v>131</v>
      </c>
      <c r="E123" s="174" t="s">
        <v>553</v>
      </c>
      <c r="F123" s="175" t="s">
        <v>554</v>
      </c>
      <c r="G123" s="176" t="s">
        <v>192</v>
      </c>
      <c r="H123" s="177">
        <v>1</v>
      </c>
      <c r="I123" s="178"/>
      <c r="J123" s="179">
        <f>ROUND(I123*H123,2)</f>
        <v>0</v>
      </c>
      <c r="K123" s="175" t="s">
        <v>135</v>
      </c>
      <c r="L123" s="39"/>
      <c r="M123" s="180" t="s">
        <v>19</v>
      </c>
      <c r="N123" s="181" t="s">
        <v>45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136</v>
      </c>
      <c r="AT123" s="184" t="s">
        <v>131</v>
      </c>
      <c r="AU123" s="184" t="s">
        <v>98</v>
      </c>
      <c r="AY123" s="17" t="s">
        <v>128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98</v>
      </c>
      <c r="BK123" s="185">
        <f>ROUND(I123*H123,2)</f>
        <v>0</v>
      </c>
      <c r="BL123" s="17" t="s">
        <v>136</v>
      </c>
      <c r="BM123" s="184" t="s">
        <v>555</v>
      </c>
    </row>
    <row r="124" spans="1:65" s="2" customFormat="1" ht="11.25">
      <c r="A124" s="34"/>
      <c r="B124" s="35"/>
      <c r="C124" s="36"/>
      <c r="D124" s="186" t="s">
        <v>138</v>
      </c>
      <c r="E124" s="36"/>
      <c r="F124" s="187" t="s">
        <v>556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138</v>
      </c>
      <c r="AU124" s="17" t="s">
        <v>98</v>
      </c>
    </row>
    <row r="125" spans="1:65" s="2" customFormat="1" ht="21.75" customHeight="1">
      <c r="A125" s="34"/>
      <c r="B125" s="35"/>
      <c r="C125" s="173" t="s">
        <v>214</v>
      </c>
      <c r="D125" s="173" t="s">
        <v>131</v>
      </c>
      <c r="E125" s="174" t="s">
        <v>557</v>
      </c>
      <c r="F125" s="175" t="s">
        <v>558</v>
      </c>
      <c r="G125" s="176" t="s">
        <v>192</v>
      </c>
      <c r="H125" s="177">
        <v>2</v>
      </c>
      <c r="I125" s="178"/>
      <c r="J125" s="179">
        <f>ROUND(I125*H125,2)</f>
        <v>0</v>
      </c>
      <c r="K125" s="175" t="s">
        <v>135</v>
      </c>
      <c r="L125" s="39"/>
      <c r="M125" s="180" t="s">
        <v>19</v>
      </c>
      <c r="N125" s="181" t="s">
        <v>45</v>
      </c>
      <c r="O125" s="64"/>
      <c r="P125" s="182">
        <f>O125*H125</f>
        <v>0</v>
      </c>
      <c r="Q125" s="182">
        <v>1.0200000000000001E-3</v>
      </c>
      <c r="R125" s="182">
        <f>Q125*H125</f>
        <v>2.0400000000000001E-3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136</v>
      </c>
      <c r="AT125" s="184" t="s">
        <v>131</v>
      </c>
      <c r="AU125" s="184" t="s">
        <v>98</v>
      </c>
      <c r="AY125" s="17" t="s">
        <v>128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98</v>
      </c>
      <c r="BK125" s="185">
        <f>ROUND(I125*H125,2)</f>
        <v>0</v>
      </c>
      <c r="BL125" s="17" t="s">
        <v>136</v>
      </c>
      <c r="BM125" s="184" t="s">
        <v>559</v>
      </c>
    </row>
    <row r="126" spans="1:65" s="2" customFormat="1" ht="11.25">
      <c r="A126" s="34"/>
      <c r="B126" s="35"/>
      <c r="C126" s="36"/>
      <c r="D126" s="186" t="s">
        <v>138</v>
      </c>
      <c r="E126" s="36"/>
      <c r="F126" s="187" t="s">
        <v>560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138</v>
      </c>
      <c r="AU126" s="17" t="s">
        <v>98</v>
      </c>
    </row>
    <row r="127" spans="1:65" s="2" customFormat="1" ht="16.5" customHeight="1">
      <c r="A127" s="34"/>
      <c r="B127" s="35"/>
      <c r="C127" s="173" t="s">
        <v>219</v>
      </c>
      <c r="D127" s="173" t="s">
        <v>131</v>
      </c>
      <c r="E127" s="174" t="s">
        <v>561</v>
      </c>
      <c r="F127" s="175" t="s">
        <v>562</v>
      </c>
      <c r="G127" s="176" t="s">
        <v>163</v>
      </c>
      <c r="H127" s="177">
        <v>15</v>
      </c>
      <c r="I127" s="178"/>
      <c r="J127" s="179">
        <f>ROUND(I127*H127,2)</f>
        <v>0</v>
      </c>
      <c r="K127" s="175" t="s">
        <v>135</v>
      </c>
      <c r="L127" s="39"/>
      <c r="M127" s="180" t="s">
        <v>19</v>
      </c>
      <c r="N127" s="181" t="s">
        <v>45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136</v>
      </c>
      <c r="AT127" s="184" t="s">
        <v>131</v>
      </c>
      <c r="AU127" s="184" t="s">
        <v>98</v>
      </c>
      <c r="AY127" s="17" t="s">
        <v>128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98</v>
      </c>
      <c r="BK127" s="185">
        <f>ROUND(I127*H127,2)</f>
        <v>0</v>
      </c>
      <c r="BL127" s="17" t="s">
        <v>136</v>
      </c>
      <c r="BM127" s="184" t="s">
        <v>563</v>
      </c>
    </row>
    <row r="128" spans="1:65" s="2" customFormat="1" ht="11.25">
      <c r="A128" s="34"/>
      <c r="B128" s="35"/>
      <c r="C128" s="36"/>
      <c r="D128" s="186" t="s">
        <v>138</v>
      </c>
      <c r="E128" s="36"/>
      <c r="F128" s="187" t="s">
        <v>564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138</v>
      </c>
      <c r="AU128" s="17" t="s">
        <v>98</v>
      </c>
    </row>
    <row r="129" spans="1:65" s="2" customFormat="1" ht="24.2" customHeight="1">
      <c r="A129" s="34"/>
      <c r="B129" s="35"/>
      <c r="C129" s="173" t="s">
        <v>224</v>
      </c>
      <c r="D129" s="173" t="s">
        <v>131</v>
      </c>
      <c r="E129" s="174" t="s">
        <v>565</v>
      </c>
      <c r="F129" s="175" t="s">
        <v>566</v>
      </c>
      <c r="G129" s="176" t="s">
        <v>169</v>
      </c>
      <c r="H129" s="201"/>
      <c r="I129" s="178"/>
      <c r="J129" s="179">
        <f>ROUND(I129*H129,2)</f>
        <v>0</v>
      </c>
      <c r="K129" s="175" t="s">
        <v>135</v>
      </c>
      <c r="L129" s="39"/>
      <c r="M129" s="180" t="s">
        <v>19</v>
      </c>
      <c r="N129" s="181" t="s">
        <v>45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136</v>
      </c>
      <c r="AT129" s="184" t="s">
        <v>131</v>
      </c>
      <c r="AU129" s="184" t="s">
        <v>98</v>
      </c>
      <c r="AY129" s="17" t="s">
        <v>128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98</v>
      </c>
      <c r="BK129" s="185">
        <f>ROUND(I129*H129,2)</f>
        <v>0</v>
      </c>
      <c r="BL129" s="17" t="s">
        <v>136</v>
      </c>
      <c r="BM129" s="184" t="s">
        <v>567</v>
      </c>
    </row>
    <row r="130" spans="1:65" s="2" customFormat="1" ht="11.25">
      <c r="A130" s="34"/>
      <c r="B130" s="35"/>
      <c r="C130" s="36"/>
      <c r="D130" s="186" t="s">
        <v>138</v>
      </c>
      <c r="E130" s="36"/>
      <c r="F130" s="187" t="s">
        <v>568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98</v>
      </c>
    </row>
    <row r="131" spans="1:65" s="12" customFormat="1" ht="22.9" customHeight="1">
      <c r="B131" s="157"/>
      <c r="C131" s="158"/>
      <c r="D131" s="159" t="s">
        <v>72</v>
      </c>
      <c r="E131" s="171" t="s">
        <v>569</v>
      </c>
      <c r="F131" s="171" t="s">
        <v>570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SUM(P132:P163)</f>
        <v>0</v>
      </c>
      <c r="Q131" s="165"/>
      <c r="R131" s="166">
        <f>SUM(R132:R163)</f>
        <v>2.844E-2</v>
      </c>
      <c r="S131" s="165"/>
      <c r="T131" s="167">
        <f>SUM(T132:T163)</f>
        <v>2.462E-2</v>
      </c>
      <c r="AR131" s="168" t="s">
        <v>98</v>
      </c>
      <c r="AT131" s="169" t="s">
        <v>72</v>
      </c>
      <c r="AU131" s="169" t="s">
        <v>81</v>
      </c>
      <c r="AY131" s="168" t="s">
        <v>128</v>
      </c>
      <c r="BK131" s="170">
        <f>SUM(BK132:BK163)</f>
        <v>0</v>
      </c>
    </row>
    <row r="132" spans="1:65" s="2" customFormat="1" ht="16.5" customHeight="1">
      <c r="A132" s="34"/>
      <c r="B132" s="35"/>
      <c r="C132" s="173" t="s">
        <v>229</v>
      </c>
      <c r="D132" s="173" t="s">
        <v>131</v>
      </c>
      <c r="E132" s="174" t="s">
        <v>571</v>
      </c>
      <c r="F132" s="175" t="s">
        <v>572</v>
      </c>
      <c r="G132" s="176" t="s">
        <v>163</v>
      </c>
      <c r="H132" s="177">
        <v>10</v>
      </c>
      <c r="I132" s="178"/>
      <c r="J132" s="179">
        <f>ROUND(I132*H132,2)</f>
        <v>0</v>
      </c>
      <c r="K132" s="175" t="s">
        <v>135</v>
      </c>
      <c r="L132" s="39"/>
      <c r="M132" s="180" t="s">
        <v>19</v>
      </c>
      <c r="N132" s="181" t="s">
        <v>45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2.1299999999999999E-3</v>
      </c>
      <c r="T132" s="183">
        <f>S132*H132</f>
        <v>2.1299999999999999E-2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136</v>
      </c>
      <c r="AT132" s="184" t="s">
        <v>131</v>
      </c>
      <c r="AU132" s="184" t="s">
        <v>98</v>
      </c>
      <c r="AY132" s="17" t="s">
        <v>128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98</v>
      </c>
      <c r="BK132" s="185">
        <f>ROUND(I132*H132,2)</f>
        <v>0</v>
      </c>
      <c r="BL132" s="17" t="s">
        <v>136</v>
      </c>
      <c r="BM132" s="184" t="s">
        <v>573</v>
      </c>
    </row>
    <row r="133" spans="1:65" s="2" customFormat="1" ht="11.25">
      <c r="A133" s="34"/>
      <c r="B133" s="35"/>
      <c r="C133" s="36"/>
      <c r="D133" s="186" t="s">
        <v>138</v>
      </c>
      <c r="E133" s="36"/>
      <c r="F133" s="187" t="s">
        <v>574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98</v>
      </c>
    </row>
    <row r="134" spans="1:65" s="2" customFormat="1" ht="24.2" customHeight="1">
      <c r="A134" s="34"/>
      <c r="B134" s="35"/>
      <c r="C134" s="173" t="s">
        <v>7</v>
      </c>
      <c r="D134" s="173" t="s">
        <v>131</v>
      </c>
      <c r="E134" s="174" t="s">
        <v>575</v>
      </c>
      <c r="F134" s="175" t="s">
        <v>576</v>
      </c>
      <c r="G134" s="176" t="s">
        <v>163</v>
      </c>
      <c r="H134" s="177">
        <v>2</v>
      </c>
      <c r="I134" s="178"/>
      <c r="J134" s="179">
        <f>ROUND(I134*H134,2)</f>
        <v>0</v>
      </c>
      <c r="K134" s="175" t="s">
        <v>135</v>
      </c>
      <c r="L134" s="39"/>
      <c r="M134" s="180" t="s">
        <v>19</v>
      </c>
      <c r="N134" s="181" t="s">
        <v>45</v>
      </c>
      <c r="O134" s="64"/>
      <c r="P134" s="182">
        <f>O134*H134</f>
        <v>0</v>
      </c>
      <c r="Q134" s="182">
        <v>3.6999999999999999E-4</v>
      </c>
      <c r="R134" s="182">
        <f>Q134*H134</f>
        <v>7.3999999999999999E-4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136</v>
      </c>
      <c r="AT134" s="184" t="s">
        <v>131</v>
      </c>
      <c r="AU134" s="184" t="s">
        <v>98</v>
      </c>
      <c r="AY134" s="17" t="s">
        <v>128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98</v>
      </c>
      <c r="BK134" s="185">
        <f>ROUND(I134*H134,2)</f>
        <v>0</v>
      </c>
      <c r="BL134" s="17" t="s">
        <v>136</v>
      </c>
      <c r="BM134" s="184" t="s">
        <v>577</v>
      </c>
    </row>
    <row r="135" spans="1:65" s="2" customFormat="1" ht="11.25">
      <c r="A135" s="34"/>
      <c r="B135" s="35"/>
      <c r="C135" s="36"/>
      <c r="D135" s="186" t="s">
        <v>138</v>
      </c>
      <c r="E135" s="36"/>
      <c r="F135" s="187" t="s">
        <v>578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138</v>
      </c>
      <c r="AU135" s="17" t="s">
        <v>98</v>
      </c>
    </row>
    <row r="136" spans="1:65" s="2" customFormat="1" ht="16.5" customHeight="1">
      <c r="A136" s="34"/>
      <c r="B136" s="35"/>
      <c r="C136" s="173" t="s">
        <v>240</v>
      </c>
      <c r="D136" s="173" t="s">
        <v>131</v>
      </c>
      <c r="E136" s="174" t="s">
        <v>579</v>
      </c>
      <c r="F136" s="175" t="s">
        <v>580</v>
      </c>
      <c r="G136" s="176" t="s">
        <v>163</v>
      </c>
      <c r="H136" s="177">
        <v>10</v>
      </c>
      <c r="I136" s="178"/>
      <c r="J136" s="179">
        <f>ROUND(I136*H136,2)</f>
        <v>0</v>
      </c>
      <c r="K136" s="175" t="s">
        <v>135</v>
      </c>
      <c r="L136" s="39"/>
      <c r="M136" s="180" t="s">
        <v>19</v>
      </c>
      <c r="N136" s="181" t="s">
        <v>45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2.7999999999999998E-4</v>
      </c>
      <c r="T136" s="183">
        <f>S136*H136</f>
        <v>2.7999999999999995E-3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136</v>
      </c>
      <c r="AT136" s="184" t="s">
        <v>131</v>
      </c>
      <c r="AU136" s="184" t="s">
        <v>98</v>
      </c>
      <c r="AY136" s="17" t="s">
        <v>128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98</v>
      </c>
      <c r="BK136" s="185">
        <f>ROUND(I136*H136,2)</f>
        <v>0</v>
      </c>
      <c r="BL136" s="17" t="s">
        <v>136</v>
      </c>
      <c r="BM136" s="184" t="s">
        <v>581</v>
      </c>
    </row>
    <row r="137" spans="1:65" s="2" customFormat="1" ht="11.25">
      <c r="A137" s="34"/>
      <c r="B137" s="35"/>
      <c r="C137" s="36"/>
      <c r="D137" s="186" t="s">
        <v>138</v>
      </c>
      <c r="E137" s="36"/>
      <c r="F137" s="187" t="s">
        <v>582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138</v>
      </c>
      <c r="AU137" s="17" t="s">
        <v>98</v>
      </c>
    </row>
    <row r="138" spans="1:65" s="2" customFormat="1" ht="16.5" customHeight="1">
      <c r="A138" s="34"/>
      <c r="B138" s="35"/>
      <c r="C138" s="173" t="s">
        <v>244</v>
      </c>
      <c r="D138" s="173" t="s">
        <v>131</v>
      </c>
      <c r="E138" s="174" t="s">
        <v>583</v>
      </c>
      <c r="F138" s="175" t="s">
        <v>584</v>
      </c>
      <c r="G138" s="176" t="s">
        <v>192</v>
      </c>
      <c r="H138" s="177">
        <v>1</v>
      </c>
      <c r="I138" s="178"/>
      <c r="J138" s="179">
        <f>ROUND(I138*H138,2)</f>
        <v>0</v>
      </c>
      <c r="K138" s="175" t="s">
        <v>135</v>
      </c>
      <c r="L138" s="39"/>
      <c r="M138" s="180" t="s">
        <v>19</v>
      </c>
      <c r="N138" s="181" t="s">
        <v>45</v>
      </c>
      <c r="O138" s="64"/>
      <c r="P138" s="182">
        <f>O138*H138</f>
        <v>0</v>
      </c>
      <c r="Q138" s="182">
        <v>5.0000000000000002E-5</v>
      </c>
      <c r="R138" s="182">
        <f>Q138*H138</f>
        <v>5.0000000000000002E-5</v>
      </c>
      <c r="S138" s="182">
        <v>5.1999999999999995E-4</v>
      </c>
      <c r="T138" s="183">
        <f>S138*H138</f>
        <v>5.1999999999999995E-4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136</v>
      </c>
      <c r="AT138" s="184" t="s">
        <v>131</v>
      </c>
      <c r="AU138" s="184" t="s">
        <v>98</v>
      </c>
      <c r="AY138" s="17" t="s">
        <v>128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98</v>
      </c>
      <c r="BK138" s="185">
        <f>ROUND(I138*H138,2)</f>
        <v>0</v>
      </c>
      <c r="BL138" s="17" t="s">
        <v>136</v>
      </c>
      <c r="BM138" s="184" t="s">
        <v>585</v>
      </c>
    </row>
    <row r="139" spans="1:65" s="2" customFormat="1" ht="11.25">
      <c r="A139" s="34"/>
      <c r="B139" s="35"/>
      <c r="C139" s="36"/>
      <c r="D139" s="186" t="s">
        <v>138</v>
      </c>
      <c r="E139" s="36"/>
      <c r="F139" s="187" t="s">
        <v>586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138</v>
      </c>
      <c r="AU139" s="17" t="s">
        <v>98</v>
      </c>
    </row>
    <row r="140" spans="1:65" s="2" customFormat="1" ht="21.75" customHeight="1">
      <c r="A140" s="34"/>
      <c r="B140" s="35"/>
      <c r="C140" s="173" t="s">
        <v>248</v>
      </c>
      <c r="D140" s="173" t="s">
        <v>131</v>
      </c>
      <c r="E140" s="174" t="s">
        <v>587</v>
      </c>
      <c r="F140" s="175" t="s">
        <v>588</v>
      </c>
      <c r="G140" s="176" t="s">
        <v>163</v>
      </c>
      <c r="H140" s="177">
        <v>24</v>
      </c>
      <c r="I140" s="178"/>
      <c r="J140" s="179">
        <f>ROUND(I140*H140,2)</f>
        <v>0</v>
      </c>
      <c r="K140" s="175" t="s">
        <v>135</v>
      </c>
      <c r="L140" s="39"/>
      <c r="M140" s="180" t="s">
        <v>19</v>
      </c>
      <c r="N140" s="181" t="s">
        <v>45</v>
      </c>
      <c r="O140" s="64"/>
      <c r="P140" s="182">
        <f>O140*H140</f>
        <v>0</v>
      </c>
      <c r="Q140" s="182">
        <v>6.6E-4</v>
      </c>
      <c r="R140" s="182">
        <f>Q140*H140</f>
        <v>1.584E-2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136</v>
      </c>
      <c r="AT140" s="184" t="s">
        <v>131</v>
      </c>
      <c r="AU140" s="184" t="s">
        <v>98</v>
      </c>
      <c r="AY140" s="17" t="s">
        <v>128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98</v>
      </c>
      <c r="BK140" s="185">
        <f>ROUND(I140*H140,2)</f>
        <v>0</v>
      </c>
      <c r="BL140" s="17" t="s">
        <v>136</v>
      </c>
      <c r="BM140" s="184" t="s">
        <v>589</v>
      </c>
    </row>
    <row r="141" spans="1:65" s="2" customFormat="1" ht="11.25">
      <c r="A141" s="34"/>
      <c r="B141" s="35"/>
      <c r="C141" s="36"/>
      <c r="D141" s="186" t="s">
        <v>138</v>
      </c>
      <c r="E141" s="36"/>
      <c r="F141" s="187" t="s">
        <v>590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138</v>
      </c>
      <c r="AU141" s="17" t="s">
        <v>98</v>
      </c>
    </row>
    <row r="142" spans="1:65" s="2" customFormat="1" ht="21.75" customHeight="1">
      <c r="A142" s="34"/>
      <c r="B142" s="35"/>
      <c r="C142" s="173" t="s">
        <v>253</v>
      </c>
      <c r="D142" s="173" t="s">
        <v>131</v>
      </c>
      <c r="E142" s="174" t="s">
        <v>591</v>
      </c>
      <c r="F142" s="175" t="s">
        <v>592</v>
      </c>
      <c r="G142" s="176" t="s">
        <v>163</v>
      </c>
      <c r="H142" s="177">
        <v>3</v>
      </c>
      <c r="I142" s="178"/>
      <c r="J142" s="179">
        <f>ROUND(I142*H142,2)</f>
        <v>0</v>
      </c>
      <c r="K142" s="175" t="s">
        <v>135</v>
      </c>
      <c r="L142" s="39"/>
      <c r="M142" s="180" t="s">
        <v>19</v>
      </c>
      <c r="N142" s="181" t="s">
        <v>45</v>
      </c>
      <c r="O142" s="64"/>
      <c r="P142" s="182">
        <f>O142*H142</f>
        <v>0</v>
      </c>
      <c r="Q142" s="182">
        <v>9.1E-4</v>
      </c>
      <c r="R142" s="182">
        <f>Q142*H142</f>
        <v>2.7299999999999998E-3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136</v>
      </c>
      <c r="AT142" s="184" t="s">
        <v>131</v>
      </c>
      <c r="AU142" s="184" t="s">
        <v>98</v>
      </c>
      <c r="AY142" s="17" t="s">
        <v>128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98</v>
      </c>
      <c r="BK142" s="185">
        <f>ROUND(I142*H142,2)</f>
        <v>0</v>
      </c>
      <c r="BL142" s="17" t="s">
        <v>136</v>
      </c>
      <c r="BM142" s="184" t="s">
        <v>593</v>
      </c>
    </row>
    <row r="143" spans="1:65" s="2" customFormat="1" ht="11.25">
      <c r="A143" s="34"/>
      <c r="B143" s="35"/>
      <c r="C143" s="36"/>
      <c r="D143" s="186" t="s">
        <v>138</v>
      </c>
      <c r="E143" s="36"/>
      <c r="F143" s="187" t="s">
        <v>594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138</v>
      </c>
      <c r="AU143" s="17" t="s">
        <v>98</v>
      </c>
    </row>
    <row r="144" spans="1:65" s="2" customFormat="1" ht="24.2" customHeight="1">
      <c r="A144" s="34"/>
      <c r="B144" s="35"/>
      <c r="C144" s="173" t="s">
        <v>258</v>
      </c>
      <c r="D144" s="173" t="s">
        <v>131</v>
      </c>
      <c r="E144" s="174" t="s">
        <v>595</v>
      </c>
      <c r="F144" s="175" t="s">
        <v>596</v>
      </c>
      <c r="G144" s="176" t="s">
        <v>163</v>
      </c>
      <c r="H144" s="177">
        <v>12</v>
      </c>
      <c r="I144" s="178"/>
      <c r="J144" s="179">
        <f>ROUND(I144*H144,2)</f>
        <v>0</v>
      </c>
      <c r="K144" s="175" t="s">
        <v>135</v>
      </c>
      <c r="L144" s="39"/>
      <c r="M144" s="180" t="s">
        <v>19</v>
      </c>
      <c r="N144" s="181" t="s">
        <v>45</v>
      </c>
      <c r="O144" s="64"/>
      <c r="P144" s="182">
        <f>O144*H144</f>
        <v>0</v>
      </c>
      <c r="Q144" s="182">
        <v>4.0000000000000003E-5</v>
      </c>
      <c r="R144" s="182">
        <f>Q144*H144</f>
        <v>4.8000000000000007E-4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136</v>
      </c>
      <c r="AT144" s="184" t="s">
        <v>131</v>
      </c>
      <c r="AU144" s="184" t="s">
        <v>98</v>
      </c>
      <c r="AY144" s="17" t="s">
        <v>128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98</v>
      </c>
      <c r="BK144" s="185">
        <f>ROUND(I144*H144,2)</f>
        <v>0</v>
      </c>
      <c r="BL144" s="17" t="s">
        <v>136</v>
      </c>
      <c r="BM144" s="184" t="s">
        <v>597</v>
      </c>
    </row>
    <row r="145" spans="1:65" s="2" customFormat="1" ht="11.25">
      <c r="A145" s="34"/>
      <c r="B145" s="35"/>
      <c r="C145" s="36"/>
      <c r="D145" s="186" t="s">
        <v>138</v>
      </c>
      <c r="E145" s="36"/>
      <c r="F145" s="187" t="s">
        <v>598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138</v>
      </c>
      <c r="AU145" s="17" t="s">
        <v>98</v>
      </c>
    </row>
    <row r="146" spans="1:65" s="2" customFormat="1" ht="24.2" customHeight="1">
      <c r="A146" s="34"/>
      <c r="B146" s="35"/>
      <c r="C146" s="173" t="s">
        <v>263</v>
      </c>
      <c r="D146" s="173" t="s">
        <v>131</v>
      </c>
      <c r="E146" s="174" t="s">
        <v>599</v>
      </c>
      <c r="F146" s="175" t="s">
        <v>600</v>
      </c>
      <c r="G146" s="176" t="s">
        <v>163</v>
      </c>
      <c r="H146" s="177">
        <v>3</v>
      </c>
      <c r="I146" s="178"/>
      <c r="J146" s="179">
        <f>ROUND(I146*H146,2)</f>
        <v>0</v>
      </c>
      <c r="K146" s="175" t="s">
        <v>135</v>
      </c>
      <c r="L146" s="39"/>
      <c r="M146" s="180" t="s">
        <v>19</v>
      </c>
      <c r="N146" s="181" t="s">
        <v>45</v>
      </c>
      <c r="O146" s="64"/>
      <c r="P146" s="182">
        <f>O146*H146</f>
        <v>0</v>
      </c>
      <c r="Q146" s="182">
        <v>4.0000000000000003E-5</v>
      </c>
      <c r="R146" s="182">
        <f>Q146*H146</f>
        <v>1.2000000000000002E-4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136</v>
      </c>
      <c r="AT146" s="184" t="s">
        <v>131</v>
      </c>
      <c r="AU146" s="184" t="s">
        <v>98</v>
      </c>
      <c r="AY146" s="17" t="s">
        <v>128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98</v>
      </c>
      <c r="BK146" s="185">
        <f>ROUND(I146*H146,2)</f>
        <v>0</v>
      </c>
      <c r="BL146" s="17" t="s">
        <v>136</v>
      </c>
      <c r="BM146" s="184" t="s">
        <v>601</v>
      </c>
    </row>
    <row r="147" spans="1:65" s="2" customFormat="1" ht="11.25">
      <c r="A147" s="34"/>
      <c r="B147" s="35"/>
      <c r="C147" s="36"/>
      <c r="D147" s="186" t="s">
        <v>138</v>
      </c>
      <c r="E147" s="36"/>
      <c r="F147" s="187" t="s">
        <v>602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138</v>
      </c>
      <c r="AU147" s="17" t="s">
        <v>98</v>
      </c>
    </row>
    <row r="148" spans="1:65" s="2" customFormat="1" ht="24.2" customHeight="1">
      <c r="A148" s="34"/>
      <c r="B148" s="35"/>
      <c r="C148" s="173" t="s">
        <v>268</v>
      </c>
      <c r="D148" s="173" t="s">
        <v>131</v>
      </c>
      <c r="E148" s="174" t="s">
        <v>603</v>
      </c>
      <c r="F148" s="175" t="s">
        <v>604</v>
      </c>
      <c r="G148" s="176" t="s">
        <v>163</v>
      </c>
      <c r="H148" s="177">
        <v>12</v>
      </c>
      <c r="I148" s="178"/>
      <c r="J148" s="179">
        <f>ROUND(I148*H148,2)</f>
        <v>0</v>
      </c>
      <c r="K148" s="175" t="s">
        <v>135</v>
      </c>
      <c r="L148" s="39"/>
      <c r="M148" s="180" t="s">
        <v>19</v>
      </c>
      <c r="N148" s="181" t="s">
        <v>45</v>
      </c>
      <c r="O148" s="64"/>
      <c r="P148" s="182">
        <f>O148*H148</f>
        <v>0</v>
      </c>
      <c r="Q148" s="182">
        <v>6.9999999999999994E-5</v>
      </c>
      <c r="R148" s="182">
        <f>Q148*H148</f>
        <v>8.3999999999999993E-4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136</v>
      </c>
      <c r="AT148" s="184" t="s">
        <v>131</v>
      </c>
      <c r="AU148" s="184" t="s">
        <v>98</v>
      </c>
      <c r="AY148" s="17" t="s">
        <v>128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98</v>
      </c>
      <c r="BK148" s="185">
        <f>ROUND(I148*H148,2)</f>
        <v>0</v>
      </c>
      <c r="BL148" s="17" t="s">
        <v>136</v>
      </c>
      <c r="BM148" s="184" t="s">
        <v>605</v>
      </c>
    </row>
    <row r="149" spans="1:65" s="2" customFormat="1" ht="11.25">
      <c r="A149" s="34"/>
      <c r="B149" s="35"/>
      <c r="C149" s="36"/>
      <c r="D149" s="186" t="s">
        <v>138</v>
      </c>
      <c r="E149" s="36"/>
      <c r="F149" s="187" t="s">
        <v>606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98</v>
      </c>
    </row>
    <row r="150" spans="1:65" s="2" customFormat="1" ht="16.5" customHeight="1">
      <c r="A150" s="34"/>
      <c r="B150" s="35"/>
      <c r="C150" s="173" t="s">
        <v>272</v>
      </c>
      <c r="D150" s="173" t="s">
        <v>131</v>
      </c>
      <c r="E150" s="174" t="s">
        <v>607</v>
      </c>
      <c r="F150" s="175" t="s">
        <v>608</v>
      </c>
      <c r="G150" s="176" t="s">
        <v>192</v>
      </c>
      <c r="H150" s="177">
        <v>13</v>
      </c>
      <c r="I150" s="178"/>
      <c r="J150" s="179">
        <f>ROUND(I150*H150,2)</f>
        <v>0</v>
      </c>
      <c r="K150" s="175" t="s">
        <v>135</v>
      </c>
      <c r="L150" s="39"/>
      <c r="M150" s="180" t="s">
        <v>19</v>
      </c>
      <c r="N150" s="181" t="s">
        <v>45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136</v>
      </c>
      <c r="AT150" s="184" t="s">
        <v>131</v>
      </c>
      <c r="AU150" s="184" t="s">
        <v>98</v>
      </c>
      <c r="AY150" s="17" t="s">
        <v>128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98</v>
      </c>
      <c r="BK150" s="185">
        <f>ROUND(I150*H150,2)</f>
        <v>0</v>
      </c>
      <c r="BL150" s="17" t="s">
        <v>136</v>
      </c>
      <c r="BM150" s="184" t="s">
        <v>609</v>
      </c>
    </row>
    <row r="151" spans="1:65" s="2" customFormat="1" ht="11.25">
      <c r="A151" s="34"/>
      <c r="B151" s="35"/>
      <c r="C151" s="36"/>
      <c r="D151" s="186" t="s">
        <v>138</v>
      </c>
      <c r="E151" s="36"/>
      <c r="F151" s="187" t="s">
        <v>610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138</v>
      </c>
      <c r="AU151" s="17" t="s">
        <v>98</v>
      </c>
    </row>
    <row r="152" spans="1:65" s="2" customFormat="1" ht="21.75" customHeight="1">
      <c r="A152" s="34"/>
      <c r="B152" s="35"/>
      <c r="C152" s="173" t="s">
        <v>277</v>
      </c>
      <c r="D152" s="173" t="s">
        <v>131</v>
      </c>
      <c r="E152" s="174" t="s">
        <v>611</v>
      </c>
      <c r="F152" s="175" t="s">
        <v>612</v>
      </c>
      <c r="G152" s="176" t="s">
        <v>192</v>
      </c>
      <c r="H152" s="177">
        <v>2</v>
      </c>
      <c r="I152" s="178"/>
      <c r="J152" s="179">
        <f>ROUND(I152*H152,2)</f>
        <v>0</v>
      </c>
      <c r="K152" s="175" t="s">
        <v>135</v>
      </c>
      <c r="L152" s="39"/>
      <c r="M152" s="180" t="s">
        <v>19</v>
      </c>
      <c r="N152" s="181" t="s">
        <v>45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136</v>
      </c>
      <c r="AT152" s="184" t="s">
        <v>131</v>
      </c>
      <c r="AU152" s="184" t="s">
        <v>98</v>
      </c>
      <c r="AY152" s="17" t="s">
        <v>128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98</v>
      </c>
      <c r="BK152" s="185">
        <f>ROUND(I152*H152,2)</f>
        <v>0</v>
      </c>
      <c r="BL152" s="17" t="s">
        <v>136</v>
      </c>
      <c r="BM152" s="184" t="s">
        <v>613</v>
      </c>
    </row>
    <row r="153" spans="1:65" s="2" customFormat="1" ht="11.25">
      <c r="A153" s="34"/>
      <c r="B153" s="35"/>
      <c r="C153" s="36"/>
      <c r="D153" s="186" t="s">
        <v>138</v>
      </c>
      <c r="E153" s="36"/>
      <c r="F153" s="187" t="s">
        <v>614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98</v>
      </c>
    </row>
    <row r="154" spans="1:65" s="2" customFormat="1" ht="16.5" customHeight="1">
      <c r="A154" s="34"/>
      <c r="B154" s="35"/>
      <c r="C154" s="173" t="s">
        <v>282</v>
      </c>
      <c r="D154" s="173" t="s">
        <v>131</v>
      </c>
      <c r="E154" s="174" t="s">
        <v>615</v>
      </c>
      <c r="F154" s="175" t="s">
        <v>616</v>
      </c>
      <c r="G154" s="176" t="s">
        <v>192</v>
      </c>
      <c r="H154" s="177">
        <v>11</v>
      </c>
      <c r="I154" s="178"/>
      <c r="J154" s="179">
        <f>ROUND(I154*H154,2)</f>
        <v>0</v>
      </c>
      <c r="K154" s="175" t="s">
        <v>135</v>
      </c>
      <c r="L154" s="39"/>
      <c r="M154" s="180" t="s">
        <v>19</v>
      </c>
      <c r="N154" s="181" t="s">
        <v>45</v>
      </c>
      <c r="O154" s="64"/>
      <c r="P154" s="182">
        <f>O154*H154</f>
        <v>0</v>
      </c>
      <c r="Q154" s="182">
        <v>1.2999999999999999E-4</v>
      </c>
      <c r="R154" s="182">
        <f>Q154*H154</f>
        <v>1.4299999999999998E-3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136</v>
      </c>
      <c r="AT154" s="184" t="s">
        <v>131</v>
      </c>
      <c r="AU154" s="184" t="s">
        <v>98</v>
      </c>
      <c r="AY154" s="17" t="s">
        <v>128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98</v>
      </c>
      <c r="BK154" s="185">
        <f>ROUND(I154*H154,2)</f>
        <v>0</v>
      </c>
      <c r="BL154" s="17" t="s">
        <v>136</v>
      </c>
      <c r="BM154" s="184" t="s">
        <v>617</v>
      </c>
    </row>
    <row r="155" spans="1:65" s="2" customFormat="1" ht="11.25">
      <c r="A155" s="34"/>
      <c r="B155" s="35"/>
      <c r="C155" s="36"/>
      <c r="D155" s="186" t="s">
        <v>138</v>
      </c>
      <c r="E155" s="36"/>
      <c r="F155" s="187" t="s">
        <v>618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138</v>
      </c>
      <c r="AU155" s="17" t="s">
        <v>98</v>
      </c>
    </row>
    <row r="156" spans="1:65" s="2" customFormat="1" ht="16.5" customHeight="1">
      <c r="A156" s="34"/>
      <c r="B156" s="35"/>
      <c r="C156" s="173" t="s">
        <v>144</v>
      </c>
      <c r="D156" s="173" t="s">
        <v>131</v>
      </c>
      <c r="E156" s="174" t="s">
        <v>619</v>
      </c>
      <c r="F156" s="175" t="s">
        <v>620</v>
      </c>
      <c r="G156" s="176" t="s">
        <v>192</v>
      </c>
      <c r="H156" s="177">
        <v>1</v>
      </c>
      <c r="I156" s="178"/>
      <c r="J156" s="179">
        <f>ROUND(I156*H156,2)</f>
        <v>0</v>
      </c>
      <c r="K156" s="175" t="s">
        <v>135</v>
      </c>
      <c r="L156" s="39"/>
      <c r="M156" s="180" t="s">
        <v>19</v>
      </c>
      <c r="N156" s="181" t="s">
        <v>45</v>
      </c>
      <c r="O156" s="64"/>
      <c r="P156" s="182">
        <f>O156*H156</f>
        <v>0</v>
      </c>
      <c r="Q156" s="182">
        <v>2.1000000000000001E-4</v>
      </c>
      <c r="R156" s="182">
        <f>Q156*H156</f>
        <v>2.1000000000000001E-4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136</v>
      </c>
      <c r="AT156" s="184" t="s">
        <v>131</v>
      </c>
      <c r="AU156" s="184" t="s">
        <v>98</v>
      </c>
      <c r="AY156" s="17" t="s">
        <v>128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98</v>
      </c>
      <c r="BK156" s="185">
        <f>ROUND(I156*H156,2)</f>
        <v>0</v>
      </c>
      <c r="BL156" s="17" t="s">
        <v>136</v>
      </c>
      <c r="BM156" s="184" t="s">
        <v>621</v>
      </c>
    </row>
    <row r="157" spans="1:65" s="2" customFormat="1" ht="11.25">
      <c r="A157" s="34"/>
      <c r="B157" s="35"/>
      <c r="C157" s="36"/>
      <c r="D157" s="186" t="s">
        <v>138</v>
      </c>
      <c r="E157" s="36"/>
      <c r="F157" s="187" t="s">
        <v>622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98</v>
      </c>
    </row>
    <row r="158" spans="1:65" s="2" customFormat="1" ht="24.2" customHeight="1">
      <c r="A158" s="34"/>
      <c r="B158" s="35"/>
      <c r="C158" s="173" t="s">
        <v>293</v>
      </c>
      <c r="D158" s="173" t="s">
        <v>131</v>
      </c>
      <c r="E158" s="174" t="s">
        <v>623</v>
      </c>
      <c r="F158" s="175" t="s">
        <v>624</v>
      </c>
      <c r="G158" s="176" t="s">
        <v>163</v>
      </c>
      <c r="H158" s="177">
        <v>30</v>
      </c>
      <c r="I158" s="178"/>
      <c r="J158" s="179">
        <f>ROUND(I158*H158,2)</f>
        <v>0</v>
      </c>
      <c r="K158" s="175" t="s">
        <v>135</v>
      </c>
      <c r="L158" s="39"/>
      <c r="M158" s="180" t="s">
        <v>19</v>
      </c>
      <c r="N158" s="181" t="s">
        <v>45</v>
      </c>
      <c r="O158" s="64"/>
      <c r="P158" s="182">
        <f>O158*H158</f>
        <v>0</v>
      </c>
      <c r="Q158" s="182">
        <v>1.9000000000000001E-4</v>
      </c>
      <c r="R158" s="182">
        <f>Q158*H158</f>
        <v>5.7000000000000002E-3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136</v>
      </c>
      <c r="AT158" s="184" t="s">
        <v>131</v>
      </c>
      <c r="AU158" s="184" t="s">
        <v>98</v>
      </c>
      <c r="AY158" s="17" t="s">
        <v>128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98</v>
      </c>
      <c r="BK158" s="185">
        <f>ROUND(I158*H158,2)</f>
        <v>0</v>
      </c>
      <c r="BL158" s="17" t="s">
        <v>136</v>
      </c>
      <c r="BM158" s="184" t="s">
        <v>625</v>
      </c>
    </row>
    <row r="159" spans="1:65" s="2" customFormat="1" ht="11.25">
      <c r="A159" s="34"/>
      <c r="B159" s="35"/>
      <c r="C159" s="36"/>
      <c r="D159" s="186" t="s">
        <v>138</v>
      </c>
      <c r="E159" s="36"/>
      <c r="F159" s="187" t="s">
        <v>626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138</v>
      </c>
      <c r="AU159" s="17" t="s">
        <v>98</v>
      </c>
    </row>
    <row r="160" spans="1:65" s="2" customFormat="1" ht="21.75" customHeight="1">
      <c r="A160" s="34"/>
      <c r="B160" s="35"/>
      <c r="C160" s="173" t="s">
        <v>298</v>
      </c>
      <c r="D160" s="173" t="s">
        <v>131</v>
      </c>
      <c r="E160" s="174" t="s">
        <v>627</v>
      </c>
      <c r="F160" s="175" t="s">
        <v>628</v>
      </c>
      <c r="G160" s="176" t="s">
        <v>163</v>
      </c>
      <c r="H160" s="177">
        <v>30</v>
      </c>
      <c r="I160" s="178"/>
      <c r="J160" s="179">
        <f>ROUND(I160*H160,2)</f>
        <v>0</v>
      </c>
      <c r="K160" s="175" t="s">
        <v>135</v>
      </c>
      <c r="L160" s="39"/>
      <c r="M160" s="180" t="s">
        <v>19</v>
      </c>
      <c r="N160" s="181" t="s">
        <v>45</v>
      </c>
      <c r="O160" s="64"/>
      <c r="P160" s="182">
        <f>O160*H160</f>
        <v>0</v>
      </c>
      <c r="Q160" s="182">
        <v>1.0000000000000001E-5</v>
      </c>
      <c r="R160" s="182">
        <f>Q160*H160</f>
        <v>3.0000000000000003E-4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136</v>
      </c>
      <c r="AT160" s="184" t="s">
        <v>131</v>
      </c>
      <c r="AU160" s="184" t="s">
        <v>98</v>
      </c>
      <c r="AY160" s="17" t="s">
        <v>128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98</v>
      </c>
      <c r="BK160" s="185">
        <f>ROUND(I160*H160,2)</f>
        <v>0</v>
      </c>
      <c r="BL160" s="17" t="s">
        <v>136</v>
      </c>
      <c r="BM160" s="184" t="s">
        <v>629</v>
      </c>
    </row>
    <row r="161" spans="1:65" s="2" customFormat="1" ht="11.25">
      <c r="A161" s="34"/>
      <c r="B161" s="35"/>
      <c r="C161" s="36"/>
      <c r="D161" s="186" t="s">
        <v>138</v>
      </c>
      <c r="E161" s="36"/>
      <c r="F161" s="187" t="s">
        <v>630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138</v>
      </c>
      <c r="AU161" s="17" t="s">
        <v>98</v>
      </c>
    </row>
    <row r="162" spans="1:65" s="2" customFormat="1" ht="24.2" customHeight="1">
      <c r="A162" s="34"/>
      <c r="B162" s="35"/>
      <c r="C162" s="173" t="s">
        <v>303</v>
      </c>
      <c r="D162" s="173" t="s">
        <v>131</v>
      </c>
      <c r="E162" s="174" t="s">
        <v>631</v>
      </c>
      <c r="F162" s="175" t="s">
        <v>632</v>
      </c>
      <c r="G162" s="176" t="s">
        <v>169</v>
      </c>
      <c r="H162" s="201"/>
      <c r="I162" s="178"/>
      <c r="J162" s="179">
        <f>ROUND(I162*H162,2)</f>
        <v>0</v>
      </c>
      <c r="K162" s="175" t="s">
        <v>135</v>
      </c>
      <c r="L162" s="39"/>
      <c r="M162" s="180" t="s">
        <v>19</v>
      </c>
      <c r="N162" s="181" t="s">
        <v>45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136</v>
      </c>
      <c r="AT162" s="184" t="s">
        <v>131</v>
      </c>
      <c r="AU162" s="184" t="s">
        <v>98</v>
      </c>
      <c r="AY162" s="17" t="s">
        <v>128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98</v>
      </c>
      <c r="BK162" s="185">
        <f>ROUND(I162*H162,2)</f>
        <v>0</v>
      </c>
      <c r="BL162" s="17" t="s">
        <v>136</v>
      </c>
      <c r="BM162" s="184" t="s">
        <v>633</v>
      </c>
    </row>
    <row r="163" spans="1:65" s="2" customFormat="1" ht="11.25">
      <c r="A163" s="34"/>
      <c r="B163" s="35"/>
      <c r="C163" s="36"/>
      <c r="D163" s="186" t="s">
        <v>138</v>
      </c>
      <c r="E163" s="36"/>
      <c r="F163" s="187" t="s">
        <v>634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138</v>
      </c>
      <c r="AU163" s="17" t="s">
        <v>98</v>
      </c>
    </row>
    <row r="164" spans="1:65" s="12" customFormat="1" ht="22.9" customHeight="1">
      <c r="B164" s="157"/>
      <c r="C164" s="158"/>
      <c r="D164" s="159" t="s">
        <v>72</v>
      </c>
      <c r="E164" s="171" t="s">
        <v>467</v>
      </c>
      <c r="F164" s="171" t="s">
        <v>468</v>
      </c>
      <c r="G164" s="158"/>
      <c r="H164" s="158"/>
      <c r="I164" s="161"/>
      <c r="J164" s="172">
        <f>BK164</f>
        <v>0</v>
      </c>
      <c r="K164" s="158"/>
      <c r="L164" s="163"/>
      <c r="M164" s="164"/>
      <c r="N164" s="165"/>
      <c r="O164" s="165"/>
      <c r="P164" s="166">
        <f>SUM(P165:P208)</f>
        <v>0</v>
      </c>
      <c r="Q164" s="165"/>
      <c r="R164" s="166">
        <f>SUM(R165:R208)</f>
        <v>9.1500000000000012E-2</v>
      </c>
      <c r="S164" s="165"/>
      <c r="T164" s="167">
        <f>SUM(T165:T208)</f>
        <v>7.3259999999999992E-2</v>
      </c>
      <c r="AR164" s="168" t="s">
        <v>98</v>
      </c>
      <c r="AT164" s="169" t="s">
        <v>72</v>
      </c>
      <c r="AU164" s="169" t="s">
        <v>81</v>
      </c>
      <c r="AY164" s="168" t="s">
        <v>128</v>
      </c>
      <c r="BK164" s="170">
        <f>SUM(BK165:BK208)</f>
        <v>0</v>
      </c>
    </row>
    <row r="165" spans="1:65" s="2" customFormat="1" ht="16.5" customHeight="1">
      <c r="A165" s="34"/>
      <c r="B165" s="35"/>
      <c r="C165" s="173" t="s">
        <v>308</v>
      </c>
      <c r="D165" s="173" t="s">
        <v>131</v>
      </c>
      <c r="E165" s="174" t="s">
        <v>635</v>
      </c>
      <c r="F165" s="175" t="s">
        <v>636</v>
      </c>
      <c r="G165" s="176" t="s">
        <v>134</v>
      </c>
      <c r="H165" s="177">
        <v>1</v>
      </c>
      <c r="I165" s="178"/>
      <c r="J165" s="179">
        <f>ROUND(I165*H165,2)</f>
        <v>0</v>
      </c>
      <c r="K165" s="175" t="s">
        <v>135</v>
      </c>
      <c r="L165" s="39"/>
      <c r="M165" s="180" t="s">
        <v>19</v>
      </c>
      <c r="N165" s="181" t="s">
        <v>45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3.4200000000000001E-2</v>
      </c>
      <c r="T165" s="183">
        <f>S165*H165</f>
        <v>3.4200000000000001E-2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136</v>
      </c>
      <c r="AT165" s="184" t="s">
        <v>131</v>
      </c>
      <c r="AU165" s="184" t="s">
        <v>98</v>
      </c>
      <c r="AY165" s="17" t="s">
        <v>128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98</v>
      </c>
      <c r="BK165" s="185">
        <f>ROUND(I165*H165,2)</f>
        <v>0</v>
      </c>
      <c r="BL165" s="17" t="s">
        <v>136</v>
      </c>
      <c r="BM165" s="184" t="s">
        <v>637</v>
      </c>
    </row>
    <row r="166" spans="1:65" s="2" customFormat="1" ht="11.25">
      <c r="A166" s="34"/>
      <c r="B166" s="35"/>
      <c r="C166" s="36"/>
      <c r="D166" s="186" t="s">
        <v>138</v>
      </c>
      <c r="E166" s="36"/>
      <c r="F166" s="187" t="s">
        <v>638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138</v>
      </c>
      <c r="AU166" s="17" t="s">
        <v>98</v>
      </c>
    </row>
    <row r="167" spans="1:65" s="2" customFormat="1" ht="21.75" customHeight="1">
      <c r="A167" s="34"/>
      <c r="B167" s="35"/>
      <c r="C167" s="173" t="s">
        <v>313</v>
      </c>
      <c r="D167" s="173" t="s">
        <v>131</v>
      </c>
      <c r="E167" s="174" t="s">
        <v>639</v>
      </c>
      <c r="F167" s="175" t="s">
        <v>640</v>
      </c>
      <c r="G167" s="176" t="s">
        <v>134</v>
      </c>
      <c r="H167" s="177">
        <v>1</v>
      </c>
      <c r="I167" s="178"/>
      <c r="J167" s="179">
        <f>ROUND(I167*H167,2)</f>
        <v>0</v>
      </c>
      <c r="K167" s="175" t="s">
        <v>135</v>
      </c>
      <c r="L167" s="39"/>
      <c r="M167" s="180" t="s">
        <v>19</v>
      </c>
      <c r="N167" s="181" t="s">
        <v>45</v>
      </c>
      <c r="O167" s="64"/>
      <c r="P167" s="182">
        <f>O167*H167</f>
        <v>0</v>
      </c>
      <c r="Q167" s="182">
        <v>1.6969999999999999E-2</v>
      </c>
      <c r="R167" s="182">
        <f>Q167*H167</f>
        <v>1.6969999999999999E-2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136</v>
      </c>
      <c r="AT167" s="184" t="s">
        <v>131</v>
      </c>
      <c r="AU167" s="184" t="s">
        <v>98</v>
      </c>
      <c r="AY167" s="17" t="s">
        <v>128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98</v>
      </c>
      <c r="BK167" s="185">
        <f>ROUND(I167*H167,2)</f>
        <v>0</v>
      </c>
      <c r="BL167" s="17" t="s">
        <v>136</v>
      </c>
      <c r="BM167" s="184" t="s">
        <v>641</v>
      </c>
    </row>
    <row r="168" spans="1:65" s="2" customFormat="1" ht="11.25">
      <c r="A168" s="34"/>
      <c r="B168" s="35"/>
      <c r="C168" s="36"/>
      <c r="D168" s="186" t="s">
        <v>138</v>
      </c>
      <c r="E168" s="36"/>
      <c r="F168" s="187" t="s">
        <v>642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138</v>
      </c>
      <c r="AU168" s="17" t="s">
        <v>98</v>
      </c>
    </row>
    <row r="169" spans="1:65" s="2" customFormat="1" ht="16.5" customHeight="1">
      <c r="A169" s="34"/>
      <c r="B169" s="35"/>
      <c r="C169" s="191" t="s">
        <v>318</v>
      </c>
      <c r="D169" s="191" t="s">
        <v>140</v>
      </c>
      <c r="E169" s="192" t="s">
        <v>643</v>
      </c>
      <c r="F169" s="193" t="s">
        <v>644</v>
      </c>
      <c r="G169" s="194" t="s">
        <v>192</v>
      </c>
      <c r="H169" s="195">
        <v>1</v>
      </c>
      <c r="I169" s="196"/>
      <c r="J169" s="197">
        <f>ROUND(I169*H169,2)</f>
        <v>0</v>
      </c>
      <c r="K169" s="193" t="s">
        <v>135</v>
      </c>
      <c r="L169" s="198"/>
      <c r="M169" s="199" t="s">
        <v>19</v>
      </c>
      <c r="N169" s="200" t="s">
        <v>45</v>
      </c>
      <c r="O169" s="64"/>
      <c r="P169" s="182">
        <f>O169*H169</f>
        <v>0</v>
      </c>
      <c r="Q169" s="182">
        <v>1.2800000000000001E-3</v>
      </c>
      <c r="R169" s="182">
        <f>Q169*H169</f>
        <v>1.2800000000000001E-3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144</v>
      </c>
      <c r="AT169" s="184" t="s">
        <v>140</v>
      </c>
      <c r="AU169" s="184" t="s">
        <v>98</v>
      </c>
      <c r="AY169" s="17" t="s">
        <v>128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98</v>
      </c>
      <c r="BK169" s="185">
        <f>ROUND(I169*H169,2)</f>
        <v>0</v>
      </c>
      <c r="BL169" s="17" t="s">
        <v>136</v>
      </c>
      <c r="BM169" s="184" t="s">
        <v>645</v>
      </c>
    </row>
    <row r="170" spans="1:65" s="2" customFormat="1" ht="24.2" customHeight="1">
      <c r="A170" s="34"/>
      <c r="B170" s="35"/>
      <c r="C170" s="173" t="s">
        <v>322</v>
      </c>
      <c r="D170" s="173" t="s">
        <v>131</v>
      </c>
      <c r="E170" s="174" t="s">
        <v>646</v>
      </c>
      <c r="F170" s="175" t="s">
        <v>647</v>
      </c>
      <c r="G170" s="176" t="s">
        <v>134</v>
      </c>
      <c r="H170" s="177">
        <v>1</v>
      </c>
      <c r="I170" s="178"/>
      <c r="J170" s="179">
        <f>ROUND(I170*H170,2)</f>
        <v>0</v>
      </c>
      <c r="K170" s="175" t="s">
        <v>135</v>
      </c>
      <c r="L170" s="39"/>
      <c r="M170" s="180" t="s">
        <v>19</v>
      </c>
      <c r="N170" s="181" t="s">
        <v>45</v>
      </c>
      <c r="O170" s="64"/>
      <c r="P170" s="182">
        <f>O170*H170</f>
        <v>0</v>
      </c>
      <c r="Q170" s="182">
        <v>2.6179999999999998E-2</v>
      </c>
      <c r="R170" s="182">
        <f>Q170*H170</f>
        <v>2.6179999999999998E-2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136</v>
      </c>
      <c r="AT170" s="184" t="s">
        <v>131</v>
      </c>
      <c r="AU170" s="184" t="s">
        <v>98</v>
      </c>
      <c r="AY170" s="17" t="s">
        <v>128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98</v>
      </c>
      <c r="BK170" s="185">
        <f>ROUND(I170*H170,2)</f>
        <v>0</v>
      </c>
      <c r="BL170" s="17" t="s">
        <v>136</v>
      </c>
      <c r="BM170" s="184" t="s">
        <v>648</v>
      </c>
    </row>
    <row r="171" spans="1:65" s="2" customFormat="1" ht="11.25">
      <c r="A171" s="34"/>
      <c r="B171" s="35"/>
      <c r="C171" s="36"/>
      <c r="D171" s="186" t="s">
        <v>138</v>
      </c>
      <c r="E171" s="36"/>
      <c r="F171" s="187" t="s">
        <v>649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138</v>
      </c>
      <c r="AU171" s="17" t="s">
        <v>98</v>
      </c>
    </row>
    <row r="172" spans="1:65" s="2" customFormat="1" ht="24.2" customHeight="1">
      <c r="A172" s="34"/>
      <c r="B172" s="35"/>
      <c r="C172" s="173" t="s">
        <v>326</v>
      </c>
      <c r="D172" s="173" t="s">
        <v>131</v>
      </c>
      <c r="E172" s="174" t="s">
        <v>650</v>
      </c>
      <c r="F172" s="175" t="s">
        <v>651</v>
      </c>
      <c r="G172" s="176" t="s">
        <v>134</v>
      </c>
      <c r="H172" s="177">
        <v>1</v>
      </c>
      <c r="I172" s="178"/>
      <c r="J172" s="179">
        <f>ROUND(I172*H172,2)</f>
        <v>0</v>
      </c>
      <c r="K172" s="175" t="s">
        <v>135</v>
      </c>
      <c r="L172" s="39"/>
      <c r="M172" s="180" t="s">
        <v>19</v>
      </c>
      <c r="N172" s="181" t="s">
        <v>45</v>
      </c>
      <c r="O172" s="64"/>
      <c r="P172" s="182">
        <f>O172*H172</f>
        <v>0</v>
      </c>
      <c r="Q172" s="182">
        <v>9.4599999999999997E-3</v>
      </c>
      <c r="R172" s="182">
        <f>Q172*H172</f>
        <v>9.4599999999999997E-3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136</v>
      </c>
      <c r="AT172" s="184" t="s">
        <v>131</v>
      </c>
      <c r="AU172" s="184" t="s">
        <v>98</v>
      </c>
      <c r="AY172" s="17" t="s">
        <v>128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98</v>
      </c>
      <c r="BK172" s="185">
        <f>ROUND(I172*H172,2)</f>
        <v>0</v>
      </c>
      <c r="BL172" s="17" t="s">
        <v>136</v>
      </c>
      <c r="BM172" s="184" t="s">
        <v>652</v>
      </c>
    </row>
    <row r="173" spans="1:65" s="2" customFormat="1" ht="11.25">
      <c r="A173" s="34"/>
      <c r="B173" s="35"/>
      <c r="C173" s="36"/>
      <c r="D173" s="186" t="s">
        <v>138</v>
      </c>
      <c r="E173" s="36"/>
      <c r="F173" s="187" t="s">
        <v>653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138</v>
      </c>
      <c r="AU173" s="17" t="s">
        <v>98</v>
      </c>
    </row>
    <row r="174" spans="1:65" s="2" customFormat="1" ht="16.5" customHeight="1">
      <c r="A174" s="34"/>
      <c r="B174" s="35"/>
      <c r="C174" s="173" t="s">
        <v>331</v>
      </c>
      <c r="D174" s="173" t="s">
        <v>131</v>
      </c>
      <c r="E174" s="174" t="s">
        <v>654</v>
      </c>
      <c r="F174" s="175" t="s">
        <v>655</v>
      </c>
      <c r="G174" s="176" t="s">
        <v>134</v>
      </c>
      <c r="H174" s="177">
        <v>1</v>
      </c>
      <c r="I174" s="178"/>
      <c r="J174" s="179">
        <f>ROUND(I174*H174,2)</f>
        <v>0</v>
      </c>
      <c r="K174" s="175" t="s">
        <v>135</v>
      </c>
      <c r="L174" s="39"/>
      <c r="M174" s="180" t="s">
        <v>19</v>
      </c>
      <c r="N174" s="181" t="s">
        <v>45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3.2899999999999999E-2</v>
      </c>
      <c r="T174" s="183">
        <f>S174*H174</f>
        <v>3.2899999999999999E-2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136</v>
      </c>
      <c r="AT174" s="184" t="s">
        <v>131</v>
      </c>
      <c r="AU174" s="184" t="s">
        <v>98</v>
      </c>
      <c r="AY174" s="17" t="s">
        <v>128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98</v>
      </c>
      <c r="BK174" s="185">
        <f>ROUND(I174*H174,2)</f>
        <v>0</v>
      </c>
      <c r="BL174" s="17" t="s">
        <v>136</v>
      </c>
      <c r="BM174" s="184" t="s">
        <v>656</v>
      </c>
    </row>
    <row r="175" spans="1:65" s="2" customFormat="1" ht="11.25">
      <c r="A175" s="34"/>
      <c r="B175" s="35"/>
      <c r="C175" s="36"/>
      <c r="D175" s="186" t="s">
        <v>138</v>
      </c>
      <c r="E175" s="36"/>
      <c r="F175" s="187" t="s">
        <v>657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138</v>
      </c>
      <c r="AU175" s="17" t="s">
        <v>98</v>
      </c>
    </row>
    <row r="176" spans="1:65" s="2" customFormat="1" ht="16.5" customHeight="1">
      <c r="A176" s="34"/>
      <c r="B176" s="35"/>
      <c r="C176" s="173" t="s">
        <v>338</v>
      </c>
      <c r="D176" s="173" t="s">
        <v>131</v>
      </c>
      <c r="E176" s="174" t="s">
        <v>658</v>
      </c>
      <c r="F176" s="175" t="s">
        <v>659</v>
      </c>
      <c r="G176" s="176" t="s">
        <v>134</v>
      </c>
      <c r="H176" s="177">
        <v>1</v>
      </c>
      <c r="I176" s="178"/>
      <c r="J176" s="179">
        <f>ROUND(I176*H176,2)</f>
        <v>0</v>
      </c>
      <c r="K176" s="175" t="s">
        <v>135</v>
      </c>
      <c r="L176" s="39"/>
      <c r="M176" s="180" t="s">
        <v>19</v>
      </c>
      <c r="N176" s="181" t="s">
        <v>45</v>
      </c>
      <c r="O176" s="64"/>
      <c r="P176" s="182">
        <f>O176*H176</f>
        <v>0</v>
      </c>
      <c r="Q176" s="182">
        <v>2.3869999999999999E-2</v>
      </c>
      <c r="R176" s="182">
        <f>Q176*H176</f>
        <v>2.3869999999999999E-2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136</v>
      </c>
      <c r="AT176" s="184" t="s">
        <v>131</v>
      </c>
      <c r="AU176" s="184" t="s">
        <v>98</v>
      </c>
      <c r="AY176" s="17" t="s">
        <v>128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98</v>
      </c>
      <c r="BK176" s="185">
        <f>ROUND(I176*H176,2)</f>
        <v>0</v>
      </c>
      <c r="BL176" s="17" t="s">
        <v>136</v>
      </c>
      <c r="BM176" s="184" t="s">
        <v>660</v>
      </c>
    </row>
    <row r="177" spans="1:65" s="2" customFormat="1" ht="11.25">
      <c r="A177" s="34"/>
      <c r="B177" s="35"/>
      <c r="C177" s="36"/>
      <c r="D177" s="186" t="s">
        <v>138</v>
      </c>
      <c r="E177" s="36"/>
      <c r="F177" s="187" t="s">
        <v>661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98</v>
      </c>
    </row>
    <row r="178" spans="1:65" s="2" customFormat="1" ht="16.5" customHeight="1">
      <c r="A178" s="34"/>
      <c r="B178" s="35"/>
      <c r="C178" s="173" t="s">
        <v>343</v>
      </c>
      <c r="D178" s="173" t="s">
        <v>131</v>
      </c>
      <c r="E178" s="174" t="s">
        <v>662</v>
      </c>
      <c r="F178" s="175" t="s">
        <v>663</v>
      </c>
      <c r="G178" s="176" t="s">
        <v>134</v>
      </c>
      <c r="H178" s="177">
        <v>1</v>
      </c>
      <c r="I178" s="178"/>
      <c r="J178" s="179">
        <f>ROUND(I178*H178,2)</f>
        <v>0</v>
      </c>
      <c r="K178" s="175" t="s">
        <v>135</v>
      </c>
      <c r="L178" s="39"/>
      <c r="M178" s="180" t="s">
        <v>19</v>
      </c>
      <c r="N178" s="181" t="s">
        <v>45</v>
      </c>
      <c r="O178" s="64"/>
      <c r="P178" s="182">
        <f>O178*H178</f>
        <v>0</v>
      </c>
      <c r="Q178" s="182">
        <v>4.4000000000000002E-4</v>
      </c>
      <c r="R178" s="182">
        <f>Q178*H178</f>
        <v>4.4000000000000002E-4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136</v>
      </c>
      <c r="AT178" s="184" t="s">
        <v>131</v>
      </c>
      <c r="AU178" s="184" t="s">
        <v>98</v>
      </c>
      <c r="AY178" s="17" t="s">
        <v>128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98</v>
      </c>
      <c r="BK178" s="185">
        <f>ROUND(I178*H178,2)</f>
        <v>0</v>
      </c>
      <c r="BL178" s="17" t="s">
        <v>136</v>
      </c>
      <c r="BM178" s="184" t="s">
        <v>664</v>
      </c>
    </row>
    <row r="179" spans="1:65" s="2" customFormat="1" ht="11.25">
      <c r="A179" s="34"/>
      <c r="B179" s="35"/>
      <c r="C179" s="36"/>
      <c r="D179" s="186" t="s">
        <v>138</v>
      </c>
      <c r="E179" s="36"/>
      <c r="F179" s="187" t="s">
        <v>665</v>
      </c>
      <c r="G179" s="36"/>
      <c r="H179" s="36"/>
      <c r="I179" s="188"/>
      <c r="J179" s="36"/>
      <c r="K179" s="36"/>
      <c r="L179" s="39"/>
      <c r="M179" s="189"/>
      <c r="N179" s="190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138</v>
      </c>
      <c r="AU179" s="17" t="s">
        <v>98</v>
      </c>
    </row>
    <row r="180" spans="1:65" s="2" customFormat="1" ht="16.5" customHeight="1">
      <c r="A180" s="34"/>
      <c r="B180" s="35"/>
      <c r="C180" s="173" t="s">
        <v>350</v>
      </c>
      <c r="D180" s="173" t="s">
        <v>131</v>
      </c>
      <c r="E180" s="174" t="s">
        <v>666</v>
      </c>
      <c r="F180" s="175" t="s">
        <v>667</v>
      </c>
      <c r="G180" s="176" t="s">
        <v>192</v>
      </c>
      <c r="H180" s="177">
        <v>1</v>
      </c>
      <c r="I180" s="178"/>
      <c r="J180" s="179">
        <f>ROUND(I180*H180,2)</f>
        <v>0</v>
      </c>
      <c r="K180" s="175" t="s">
        <v>135</v>
      </c>
      <c r="L180" s="39"/>
      <c r="M180" s="180" t="s">
        <v>19</v>
      </c>
      <c r="N180" s="181" t="s">
        <v>45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4.8999999999999998E-4</v>
      </c>
      <c r="T180" s="183">
        <f>S180*H180</f>
        <v>4.8999999999999998E-4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136</v>
      </c>
      <c r="AT180" s="184" t="s">
        <v>131</v>
      </c>
      <c r="AU180" s="184" t="s">
        <v>98</v>
      </c>
      <c r="AY180" s="17" t="s">
        <v>128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98</v>
      </c>
      <c r="BK180" s="185">
        <f>ROUND(I180*H180,2)</f>
        <v>0</v>
      </c>
      <c r="BL180" s="17" t="s">
        <v>136</v>
      </c>
      <c r="BM180" s="184" t="s">
        <v>668</v>
      </c>
    </row>
    <row r="181" spans="1:65" s="2" customFormat="1" ht="11.25">
      <c r="A181" s="34"/>
      <c r="B181" s="35"/>
      <c r="C181" s="36"/>
      <c r="D181" s="186" t="s">
        <v>138</v>
      </c>
      <c r="E181" s="36"/>
      <c r="F181" s="187" t="s">
        <v>669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138</v>
      </c>
      <c r="AU181" s="17" t="s">
        <v>98</v>
      </c>
    </row>
    <row r="182" spans="1:65" s="2" customFormat="1" ht="16.5" customHeight="1">
      <c r="A182" s="34"/>
      <c r="B182" s="35"/>
      <c r="C182" s="173" t="s">
        <v>357</v>
      </c>
      <c r="D182" s="173" t="s">
        <v>131</v>
      </c>
      <c r="E182" s="174" t="s">
        <v>670</v>
      </c>
      <c r="F182" s="175" t="s">
        <v>671</v>
      </c>
      <c r="G182" s="176" t="s">
        <v>134</v>
      </c>
      <c r="H182" s="177">
        <v>8</v>
      </c>
      <c r="I182" s="178"/>
      <c r="J182" s="179">
        <f>ROUND(I182*H182,2)</f>
        <v>0</v>
      </c>
      <c r="K182" s="175" t="s">
        <v>135</v>
      </c>
      <c r="L182" s="39"/>
      <c r="M182" s="180" t="s">
        <v>19</v>
      </c>
      <c r="N182" s="181" t="s">
        <v>45</v>
      </c>
      <c r="O182" s="64"/>
      <c r="P182" s="182">
        <f>O182*H182</f>
        <v>0</v>
      </c>
      <c r="Q182" s="182">
        <v>2.9999999999999997E-4</v>
      </c>
      <c r="R182" s="182">
        <f>Q182*H182</f>
        <v>2.3999999999999998E-3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136</v>
      </c>
      <c r="AT182" s="184" t="s">
        <v>131</v>
      </c>
      <c r="AU182" s="184" t="s">
        <v>98</v>
      </c>
      <c r="AY182" s="17" t="s">
        <v>128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98</v>
      </c>
      <c r="BK182" s="185">
        <f>ROUND(I182*H182,2)</f>
        <v>0</v>
      </c>
      <c r="BL182" s="17" t="s">
        <v>136</v>
      </c>
      <c r="BM182" s="184" t="s">
        <v>672</v>
      </c>
    </row>
    <row r="183" spans="1:65" s="2" customFormat="1" ht="11.25">
      <c r="A183" s="34"/>
      <c r="B183" s="35"/>
      <c r="C183" s="36"/>
      <c r="D183" s="186" t="s">
        <v>138</v>
      </c>
      <c r="E183" s="36"/>
      <c r="F183" s="187" t="s">
        <v>673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138</v>
      </c>
      <c r="AU183" s="17" t="s">
        <v>98</v>
      </c>
    </row>
    <row r="184" spans="1:65" s="2" customFormat="1" ht="16.5" customHeight="1">
      <c r="A184" s="34"/>
      <c r="B184" s="35"/>
      <c r="C184" s="173" t="s">
        <v>362</v>
      </c>
      <c r="D184" s="173" t="s">
        <v>131</v>
      </c>
      <c r="E184" s="174" t="s">
        <v>674</v>
      </c>
      <c r="F184" s="175" t="s">
        <v>675</v>
      </c>
      <c r="G184" s="176" t="s">
        <v>192</v>
      </c>
      <c r="H184" s="177">
        <v>2</v>
      </c>
      <c r="I184" s="178"/>
      <c r="J184" s="179">
        <f>ROUND(I184*H184,2)</f>
        <v>0</v>
      </c>
      <c r="K184" s="175" t="s">
        <v>135</v>
      </c>
      <c r="L184" s="39"/>
      <c r="M184" s="180" t="s">
        <v>19</v>
      </c>
      <c r="N184" s="181" t="s">
        <v>45</v>
      </c>
      <c r="O184" s="64"/>
      <c r="P184" s="182">
        <f>O184*H184</f>
        <v>0</v>
      </c>
      <c r="Q184" s="182">
        <v>1.09E-3</v>
      </c>
      <c r="R184" s="182">
        <f>Q184*H184</f>
        <v>2.1800000000000001E-3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136</v>
      </c>
      <c r="AT184" s="184" t="s">
        <v>131</v>
      </c>
      <c r="AU184" s="184" t="s">
        <v>98</v>
      </c>
      <c r="AY184" s="17" t="s">
        <v>128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98</v>
      </c>
      <c r="BK184" s="185">
        <f>ROUND(I184*H184,2)</f>
        <v>0</v>
      </c>
      <c r="BL184" s="17" t="s">
        <v>136</v>
      </c>
      <c r="BM184" s="184" t="s">
        <v>676</v>
      </c>
    </row>
    <row r="185" spans="1:65" s="2" customFormat="1" ht="11.25">
      <c r="A185" s="34"/>
      <c r="B185" s="35"/>
      <c r="C185" s="36"/>
      <c r="D185" s="186" t="s">
        <v>138</v>
      </c>
      <c r="E185" s="36"/>
      <c r="F185" s="187" t="s">
        <v>677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138</v>
      </c>
      <c r="AU185" s="17" t="s">
        <v>98</v>
      </c>
    </row>
    <row r="186" spans="1:65" s="2" customFormat="1" ht="16.5" customHeight="1">
      <c r="A186" s="34"/>
      <c r="B186" s="35"/>
      <c r="C186" s="173" t="s">
        <v>367</v>
      </c>
      <c r="D186" s="173" t="s">
        <v>131</v>
      </c>
      <c r="E186" s="174" t="s">
        <v>678</v>
      </c>
      <c r="F186" s="175" t="s">
        <v>679</v>
      </c>
      <c r="G186" s="176" t="s">
        <v>134</v>
      </c>
      <c r="H186" s="177">
        <v>1</v>
      </c>
      <c r="I186" s="178"/>
      <c r="J186" s="179">
        <f>ROUND(I186*H186,2)</f>
        <v>0</v>
      </c>
      <c r="K186" s="175" t="s">
        <v>135</v>
      </c>
      <c r="L186" s="39"/>
      <c r="M186" s="180" t="s">
        <v>19</v>
      </c>
      <c r="N186" s="181" t="s">
        <v>45</v>
      </c>
      <c r="O186" s="64"/>
      <c r="P186" s="182">
        <f>O186*H186</f>
        <v>0</v>
      </c>
      <c r="Q186" s="182">
        <v>9.0000000000000006E-5</v>
      </c>
      <c r="R186" s="182">
        <f>Q186*H186</f>
        <v>9.0000000000000006E-5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136</v>
      </c>
      <c r="AT186" s="184" t="s">
        <v>131</v>
      </c>
      <c r="AU186" s="184" t="s">
        <v>98</v>
      </c>
      <c r="AY186" s="17" t="s">
        <v>128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98</v>
      </c>
      <c r="BK186" s="185">
        <f>ROUND(I186*H186,2)</f>
        <v>0</v>
      </c>
      <c r="BL186" s="17" t="s">
        <v>136</v>
      </c>
      <c r="BM186" s="184" t="s">
        <v>680</v>
      </c>
    </row>
    <row r="187" spans="1:65" s="2" customFormat="1" ht="11.25">
      <c r="A187" s="34"/>
      <c r="B187" s="35"/>
      <c r="C187" s="36"/>
      <c r="D187" s="186" t="s">
        <v>138</v>
      </c>
      <c r="E187" s="36"/>
      <c r="F187" s="187" t="s">
        <v>681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138</v>
      </c>
      <c r="AU187" s="17" t="s">
        <v>98</v>
      </c>
    </row>
    <row r="188" spans="1:65" s="2" customFormat="1" ht="16.5" customHeight="1">
      <c r="A188" s="34"/>
      <c r="B188" s="35"/>
      <c r="C188" s="173" t="s">
        <v>682</v>
      </c>
      <c r="D188" s="173" t="s">
        <v>131</v>
      </c>
      <c r="E188" s="174" t="s">
        <v>683</v>
      </c>
      <c r="F188" s="175" t="s">
        <v>684</v>
      </c>
      <c r="G188" s="176" t="s">
        <v>134</v>
      </c>
      <c r="H188" s="177">
        <v>2</v>
      </c>
      <c r="I188" s="178"/>
      <c r="J188" s="179">
        <f>ROUND(I188*H188,2)</f>
        <v>0</v>
      </c>
      <c r="K188" s="175" t="s">
        <v>135</v>
      </c>
      <c r="L188" s="39"/>
      <c r="M188" s="180" t="s">
        <v>19</v>
      </c>
      <c r="N188" s="181" t="s">
        <v>45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1.56E-3</v>
      </c>
      <c r="T188" s="183">
        <f>S188*H188</f>
        <v>3.1199999999999999E-3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136</v>
      </c>
      <c r="AT188" s="184" t="s">
        <v>131</v>
      </c>
      <c r="AU188" s="184" t="s">
        <v>98</v>
      </c>
      <c r="AY188" s="17" t="s">
        <v>128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98</v>
      </c>
      <c r="BK188" s="185">
        <f>ROUND(I188*H188,2)</f>
        <v>0</v>
      </c>
      <c r="BL188" s="17" t="s">
        <v>136</v>
      </c>
      <c r="BM188" s="184" t="s">
        <v>685</v>
      </c>
    </row>
    <row r="189" spans="1:65" s="2" customFormat="1" ht="11.25">
      <c r="A189" s="34"/>
      <c r="B189" s="35"/>
      <c r="C189" s="36"/>
      <c r="D189" s="186" t="s">
        <v>138</v>
      </c>
      <c r="E189" s="36"/>
      <c r="F189" s="187" t="s">
        <v>686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138</v>
      </c>
      <c r="AU189" s="17" t="s">
        <v>98</v>
      </c>
    </row>
    <row r="190" spans="1:65" s="2" customFormat="1" ht="16.5" customHeight="1">
      <c r="A190" s="34"/>
      <c r="B190" s="35"/>
      <c r="C190" s="173" t="s">
        <v>687</v>
      </c>
      <c r="D190" s="173" t="s">
        <v>131</v>
      </c>
      <c r="E190" s="174" t="s">
        <v>688</v>
      </c>
      <c r="F190" s="175" t="s">
        <v>689</v>
      </c>
      <c r="G190" s="176" t="s">
        <v>134</v>
      </c>
      <c r="H190" s="177">
        <v>1</v>
      </c>
      <c r="I190" s="178"/>
      <c r="J190" s="179">
        <f>ROUND(I190*H190,2)</f>
        <v>0</v>
      </c>
      <c r="K190" s="175" t="s">
        <v>135</v>
      </c>
      <c r="L190" s="39"/>
      <c r="M190" s="180" t="s">
        <v>19</v>
      </c>
      <c r="N190" s="181" t="s">
        <v>45</v>
      </c>
      <c r="O190" s="64"/>
      <c r="P190" s="182">
        <f>O190*H190</f>
        <v>0</v>
      </c>
      <c r="Q190" s="182">
        <v>1.8E-3</v>
      </c>
      <c r="R190" s="182">
        <f>Q190*H190</f>
        <v>1.8E-3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136</v>
      </c>
      <c r="AT190" s="184" t="s">
        <v>131</v>
      </c>
      <c r="AU190" s="184" t="s">
        <v>98</v>
      </c>
      <c r="AY190" s="17" t="s">
        <v>128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98</v>
      </c>
      <c r="BK190" s="185">
        <f>ROUND(I190*H190,2)</f>
        <v>0</v>
      </c>
      <c r="BL190" s="17" t="s">
        <v>136</v>
      </c>
      <c r="BM190" s="184" t="s">
        <v>690</v>
      </c>
    </row>
    <row r="191" spans="1:65" s="2" customFormat="1" ht="11.25">
      <c r="A191" s="34"/>
      <c r="B191" s="35"/>
      <c r="C191" s="36"/>
      <c r="D191" s="186" t="s">
        <v>138</v>
      </c>
      <c r="E191" s="36"/>
      <c r="F191" s="187" t="s">
        <v>691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138</v>
      </c>
      <c r="AU191" s="17" t="s">
        <v>98</v>
      </c>
    </row>
    <row r="192" spans="1:65" s="2" customFormat="1" ht="16.5" customHeight="1">
      <c r="A192" s="34"/>
      <c r="B192" s="35"/>
      <c r="C192" s="173" t="s">
        <v>692</v>
      </c>
      <c r="D192" s="173" t="s">
        <v>131</v>
      </c>
      <c r="E192" s="174" t="s">
        <v>693</v>
      </c>
      <c r="F192" s="175" t="s">
        <v>694</v>
      </c>
      <c r="G192" s="176" t="s">
        <v>134</v>
      </c>
      <c r="H192" s="177">
        <v>2</v>
      </c>
      <c r="I192" s="178"/>
      <c r="J192" s="179">
        <f>ROUND(I192*H192,2)</f>
        <v>0</v>
      </c>
      <c r="K192" s="175" t="s">
        <v>135</v>
      </c>
      <c r="L192" s="39"/>
      <c r="M192" s="180" t="s">
        <v>19</v>
      </c>
      <c r="N192" s="181" t="s">
        <v>45</v>
      </c>
      <c r="O192" s="64"/>
      <c r="P192" s="182">
        <f>O192*H192</f>
        <v>0</v>
      </c>
      <c r="Q192" s="182">
        <v>1.8E-3</v>
      </c>
      <c r="R192" s="182">
        <f>Q192*H192</f>
        <v>3.5999999999999999E-3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136</v>
      </c>
      <c r="AT192" s="184" t="s">
        <v>131</v>
      </c>
      <c r="AU192" s="184" t="s">
        <v>98</v>
      </c>
      <c r="AY192" s="17" t="s">
        <v>128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98</v>
      </c>
      <c r="BK192" s="185">
        <f>ROUND(I192*H192,2)</f>
        <v>0</v>
      </c>
      <c r="BL192" s="17" t="s">
        <v>136</v>
      </c>
      <c r="BM192" s="184" t="s">
        <v>695</v>
      </c>
    </row>
    <row r="193" spans="1:65" s="2" customFormat="1" ht="11.25">
      <c r="A193" s="34"/>
      <c r="B193" s="35"/>
      <c r="C193" s="36"/>
      <c r="D193" s="186" t="s">
        <v>138</v>
      </c>
      <c r="E193" s="36"/>
      <c r="F193" s="187" t="s">
        <v>696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138</v>
      </c>
      <c r="AU193" s="17" t="s">
        <v>98</v>
      </c>
    </row>
    <row r="194" spans="1:65" s="2" customFormat="1" ht="16.5" customHeight="1">
      <c r="A194" s="34"/>
      <c r="B194" s="35"/>
      <c r="C194" s="173" t="s">
        <v>697</v>
      </c>
      <c r="D194" s="173" t="s">
        <v>131</v>
      </c>
      <c r="E194" s="174" t="s">
        <v>698</v>
      </c>
      <c r="F194" s="175" t="s">
        <v>699</v>
      </c>
      <c r="G194" s="176" t="s">
        <v>134</v>
      </c>
      <c r="H194" s="177">
        <v>1</v>
      </c>
      <c r="I194" s="178"/>
      <c r="J194" s="179">
        <f>ROUND(I194*H194,2)</f>
        <v>0</v>
      </c>
      <c r="K194" s="175" t="s">
        <v>135</v>
      </c>
      <c r="L194" s="39"/>
      <c r="M194" s="180" t="s">
        <v>19</v>
      </c>
      <c r="N194" s="181" t="s">
        <v>45</v>
      </c>
      <c r="O194" s="64"/>
      <c r="P194" s="182">
        <f>O194*H194</f>
        <v>0</v>
      </c>
      <c r="Q194" s="182">
        <v>1.8400000000000001E-3</v>
      </c>
      <c r="R194" s="182">
        <f>Q194*H194</f>
        <v>1.8400000000000001E-3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136</v>
      </c>
      <c r="AT194" s="184" t="s">
        <v>131</v>
      </c>
      <c r="AU194" s="184" t="s">
        <v>98</v>
      </c>
      <c r="AY194" s="17" t="s">
        <v>128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98</v>
      </c>
      <c r="BK194" s="185">
        <f>ROUND(I194*H194,2)</f>
        <v>0</v>
      </c>
      <c r="BL194" s="17" t="s">
        <v>136</v>
      </c>
      <c r="BM194" s="184" t="s">
        <v>700</v>
      </c>
    </row>
    <row r="195" spans="1:65" s="2" customFormat="1" ht="11.25">
      <c r="A195" s="34"/>
      <c r="B195" s="35"/>
      <c r="C195" s="36"/>
      <c r="D195" s="186" t="s">
        <v>138</v>
      </c>
      <c r="E195" s="36"/>
      <c r="F195" s="187" t="s">
        <v>701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138</v>
      </c>
      <c r="AU195" s="17" t="s">
        <v>98</v>
      </c>
    </row>
    <row r="196" spans="1:65" s="2" customFormat="1" ht="16.5" customHeight="1">
      <c r="A196" s="34"/>
      <c r="B196" s="35"/>
      <c r="C196" s="173" t="s">
        <v>702</v>
      </c>
      <c r="D196" s="173" t="s">
        <v>131</v>
      </c>
      <c r="E196" s="174" t="s">
        <v>703</v>
      </c>
      <c r="F196" s="175" t="s">
        <v>704</v>
      </c>
      <c r="G196" s="176" t="s">
        <v>192</v>
      </c>
      <c r="H196" s="177">
        <v>3</v>
      </c>
      <c r="I196" s="178"/>
      <c r="J196" s="179">
        <f>ROUND(I196*H196,2)</f>
        <v>0</v>
      </c>
      <c r="K196" s="175" t="s">
        <v>135</v>
      </c>
      <c r="L196" s="39"/>
      <c r="M196" s="180" t="s">
        <v>19</v>
      </c>
      <c r="N196" s="181" t="s">
        <v>45</v>
      </c>
      <c r="O196" s="64"/>
      <c r="P196" s="182">
        <f>O196*H196</f>
        <v>0</v>
      </c>
      <c r="Q196" s="182">
        <v>0</v>
      </c>
      <c r="R196" s="182">
        <f>Q196*H196</f>
        <v>0</v>
      </c>
      <c r="S196" s="182">
        <v>8.4999999999999995E-4</v>
      </c>
      <c r="T196" s="183">
        <f>S196*H196</f>
        <v>2.5499999999999997E-3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136</v>
      </c>
      <c r="AT196" s="184" t="s">
        <v>131</v>
      </c>
      <c r="AU196" s="184" t="s">
        <v>98</v>
      </c>
      <c r="AY196" s="17" t="s">
        <v>128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98</v>
      </c>
      <c r="BK196" s="185">
        <f>ROUND(I196*H196,2)</f>
        <v>0</v>
      </c>
      <c r="BL196" s="17" t="s">
        <v>136</v>
      </c>
      <c r="BM196" s="184" t="s">
        <v>705</v>
      </c>
    </row>
    <row r="197" spans="1:65" s="2" customFormat="1" ht="11.25">
      <c r="A197" s="34"/>
      <c r="B197" s="35"/>
      <c r="C197" s="36"/>
      <c r="D197" s="186" t="s">
        <v>138</v>
      </c>
      <c r="E197" s="36"/>
      <c r="F197" s="187" t="s">
        <v>706</v>
      </c>
      <c r="G197" s="36"/>
      <c r="H197" s="36"/>
      <c r="I197" s="188"/>
      <c r="J197" s="36"/>
      <c r="K197" s="36"/>
      <c r="L197" s="39"/>
      <c r="M197" s="189"/>
      <c r="N197" s="190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138</v>
      </c>
      <c r="AU197" s="17" t="s">
        <v>98</v>
      </c>
    </row>
    <row r="198" spans="1:65" s="2" customFormat="1" ht="16.5" customHeight="1">
      <c r="A198" s="34"/>
      <c r="B198" s="35"/>
      <c r="C198" s="173" t="s">
        <v>707</v>
      </c>
      <c r="D198" s="173" t="s">
        <v>131</v>
      </c>
      <c r="E198" s="174" t="s">
        <v>708</v>
      </c>
      <c r="F198" s="175" t="s">
        <v>709</v>
      </c>
      <c r="G198" s="176" t="s">
        <v>192</v>
      </c>
      <c r="H198" s="177">
        <v>1</v>
      </c>
      <c r="I198" s="178"/>
      <c r="J198" s="179">
        <f>ROUND(I198*H198,2)</f>
        <v>0</v>
      </c>
      <c r="K198" s="175" t="s">
        <v>135</v>
      </c>
      <c r="L198" s="39"/>
      <c r="M198" s="180" t="s">
        <v>19</v>
      </c>
      <c r="N198" s="181" t="s">
        <v>45</v>
      </c>
      <c r="O198" s="64"/>
      <c r="P198" s="182">
        <f>O198*H198</f>
        <v>0</v>
      </c>
      <c r="Q198" s="182">
        <v>2.4000000000000001E-4</v>
      </c>
      <c r="R198" s="182">
        <f>Q198*H198</f>
        <v>2.4000000000000001E-4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136</v>
      </c>
      <c r="AT198" s="184" t="s">
        <v>131</v>
      </c>
      <c r="AU198" s="184" t="s">
        <v>98</v>
      </c>
      <c r="AY198" s="17" t="s">
        <v>128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98</v>
      </c>
      <c r="BK198" s="185">
        <f>ROUND(I198*H198,2)</f>
        <v>0</v>
      </c>
      <c r="BL198" s="17" t="s">
        <v>136</v>
      </c>
      <c r="BM198" s="184" t="s">
        <v>710</v>
      </c>
    </row>
    <row r="199" spans="1:65" s="2" customFormat="1" ht="11.25">
      <c r="A199" s="34"/>
      <c r="B199" s="35"/>
      <c r="C199" s="36"/>
      <c r="D199" s="186" t="s">
        <v>138</v>
      </c>
      <c r="E199" s="36"/>
      <c r="F199" s="187" t="s">
        <v>711</v>
      </c>
      <c r="G199" s="36"/>
      <c r="H199" s="36"/>
      <c r="I199" s="188"/>
      <c r="J199" s="36"/>
      <c r="K199" s="36"/>
      <c r="L199" s="39"/>
      <c r="M199" s="189"/>
      <c r="N199" s="19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138</v>
      </c>
      <c r="AU199" s="17" t="s">
        <v>98</v>
      </c>
    </row>
    <row r="200" spans="1:65" s="2" customFormat="1" ht="16.5" customHeight="1">
      <c r="A200" s="34"/>
      <c r="B200" s="35"/>
      <c r="C200" s="173" t="s">
        <v>712</v>
      </c>
      <c r="D200" s="173" t="s">
        <v>131</v>
      </c>
      <c r="E200" s="174" t="s">
        <v>713</v>
      </c>
      <c r="F200" s="175" t="s">
        <v>714</v>
      </c>
      <c r="G200" s="176" t="s">
        <v>192</v>
      </c>
      <c r="H200" s="177">
        <v>1</v>
      </c>
      <c r="I200" s="178"/>
      <c r="J200" s="179">
        <f>ROUND(I200*H200,2)</f>
        <v>0</v>
      </c>
      <c r="K200" s="175" t="s">
        <v>135</v>
      </c>
      <c r="L200" s="39"/>
      <c r="M200" s="180" t="s">
        <v>19</v>
      </c>
      <c r="N200" s="181" t="s">
        <v>45</v>
      </c>
      <c r="O200" s="64"/>
      <c r="P200" s="182">
        <f>O200*H200</f>
        <v>0</v>
      </c>
      <c r="Q200" s="182">
        <v>2.7999999999999998E-4</v>
      </c>
      <c r="R200" s="182">
        <f>Q200*H200</f>
        <v>2.7999999999999998E-4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136</v>
      </c>
      <c r="AT200" s="184" t="s">
        <v>131</v>
      </c>
      <c r="AU200" s="184" t="s">
        <v>98</v>
      </c>
      <c r="AY200" s="17" t="s">
        <v>128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98</v>
      </c>
      <c r="BK200" s="185">
        <f>ROUND(I200*H200,2)</f>
        <v>0</v>
      </c>
      <c r="BL200" s="17" t="s">
        <v>136</v>
      </c>
      <c r="BM200" s="184" t="s">
        <v>715</v>
      </c>
    </row>
    <row r="201" spans="1:65" s="2" customFormat="1" ht="11.25">
      <c r="A201" s="34"/>
      <c r="B201" s="35"/>
      <c r="C201" s="36"/>
      <c r="D201" s="186" t="s">
        <v>138</v>
      </c>
      <c r="E201" s="36"/>
      <c r="F201" s="187" t="s">
        <v>716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138</v>
      </c>
      <c r="AU201" s="17" t="s">
        <v>98</v>
      </c>
    </row>
    <row r="202" spans="1:65" s="2" customFormat="1" ht="21.75" customHeight="1">
      <c r="A202" s="34"/>
      <c r="B202" s="35"/>
      <c r="C202" s="173" t="s">
        <v>717</v>
      </c>
      <c r="D202" s="173" t="s">
        <v>131</v>
      </c>
      <c r="E202" s="174" t="s">
        <v>718</v>
      </c>
      <c r="F202" s="175" t="s">
        <v>719</v>
      </c>
      <c r="G202" s="176" t="s">
        <v>192</v>
      </c>
      <c r="H202" s="177">
        <v>1</v>
      </c>
      <c r="I202" s="178"/>
      <c r="J202" s="179">
        <f>ROUND(I202*H202,2)</f>
        <v>0</v>
      </c>
      <c r="K202" s="175" t="s">
        <v>135</v>
      </c>
      <c r="L202" s="39"/>
      <c r="M202" s="180" t="s">
        <v>19</v>
      </c>
      <c r="N202" s="181" t="s">
        <v>45</v>
      </c>
      <c r="O202" s="64"/>
      <c r="P202" s="182">
        <f>O202*H202</f>
        <v>0</v>
      </c>
      <c r="Q202" s="182">
        <v>1.8000000000000001E-4</v>
      </c>
      <c r="R202" s="182">
        <f>Q202*H202</f>
        <v>1.8000000000000001E-4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136</v>
      </c>
      <c r="AT202" s="184" t="s">
        <v>131</v>
      </c>
      <c r="AU202" s="184" t="s">
        <v>98</v>
      </c>
      <c r="AY202" s="17" t="s">
        <v>128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98</v>
      </c>
      <c r="BK202" s="185">
        <f>ROUND(I202*H202,2)</f>
        <v>0</v>
      </c>
      <c r="BL202" s="17" t="s">
        <v>136</v>
      </c>
      <c r="BM202" s="184" t="s">
        <v>720</v>
      </c>
    </row>
    <row r="203" spans="1:65" s="2" customFormat="1" ht="11.25">
      <c r="A203" s="34"/>
      <c r="B203" s="35"/>
      <c r="C203" s="36"/>
      <c r="D203" s="186" t="s">
        <v>138</v>
      </c>
      <c r="E203" s="36"/>
      <c r="F203" s="187" t="s">
        <v>721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138</v>
      </c>
      <c r="AU203" s="17" t="s">
        <v>98</v>
      </c>
    </row>
    <row r="204" spans="1:65" s="2" customFormat="1" ht="16.5" customHeight="1">
      <c r="A204" s="34"/>
      <c r="B204" s="35"/>
      <c r="C204" s="191" t="s">
        <v>722</v>
      </c>
      <c r="D204" s="191" t="s">
        <v>140</v>
      </c>
      <c r="E204" s="192" t="s">
        <v>723</v>
      </c>
      <c r="F204" s="193" t="s">
        <v>724</v>
      </c>
      <c r="G204" s="194" t="s">
        <v>192</v>
      </c>
      <c r="H204" s="195">
        <v>1</v>
      </c>
      <c r="I204" s="196"/>
      <c r="J204" s="197">
        <f>ROUND(I204*H204,2)</f>
        <v>0</v>
      </c>
      <c r="K204" s="193" t="s">
        <v>135</v>
      </c>
      <c r="L204" s="198"/>
      <c r="M204" s="199" t="s">
        <v>19</v>
      </c>
      <c r="N204" s="200" t="s">
        <v>45</v>
      </c>
      <c r="O204" s="64"/>
      <c r="P204" s="182">
        <f>O204*H204</f>
        <v>0</v>
      </c>
      <c r="Q204" s="182">
        <v>3.8000000000000002E-4</v>
      </c>
      <c r="R204" s="182">
        <f>Q204*H204</f>
        <v>3.8000000000000002E-4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144</v>
      </c>
      <c r="AT204" s="184" t="s">
        <v>140</v>
      </c>
      <c r="AU204" s="184" t="s">
        <v>98</v>
      </c>
      <c r="AY204" s="17" t="s">
        <v>128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98</v>
      </c>
      <c r="BK204" s="185">
        <f>ROUND(I204*H204,2)</f>
        <v>0</v>
      </c>
      <c r="BL204" s="17" t="s">
        <v>136</v>
      </c>
      <c r="BM204" s="184" t="s">
        <v>725</v>
      </c>
    </row>
    <row r="205" spans="1:65" s="2" customFormat="1" ht="16.5" customHeight="1">
      <c r="A205" s="34"/>
      <c r="B205" s="35"/>
      <c r="C205" s="173" t="s">
        <v>726</v>
      </c>
      <c r="D205" s="173" t="s">
        <v>131</v>
      </c>
      <c r="E205" s="174" t="s">
        <v>727</v>
      </c>
      <c r="F205" s="175" t="s">
        <v>728</v>
      </c>
      <c r="G205" s="176" t="s">
        <v>192</v>
      </c>
      <c r="H205" s="177">
        <v>1</v>
      </c>
      <c r="I205" s="178"/>
      <c r="J205" s="179">
        <f>ROUND(I205*H205,2)</f>
        <v>0</v>
      </c>
      <c r="K205" s="175" t="s">
        <v>135</v>
      </c>
      <c r="L205" s="39"/>
      <c r="M205" s="180" t="s">
        <v>19</v>
      </c>
      <c r="N205" s="181" t="s">
        <v>45</v>
      </c>
      <c r="O205" s="64"/>
      <c r="P205" s="182">
        <f>O205*H205</f>
        <v>0</v>
      </c>
      <c r="Q205" s="182">
        <v>3.1E-4</v>
      </c>
      <c r="R205" s="182">
        <f>Q205*H205</f>
        <v>3.1E-4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136</v>
      </c>
      <c r="AT205" s="184" t="s">
        <v>131</v>
      </c>
      <c r="AU205" s="184" t="s">
        <v>98</v>
      </c>
      <c r="AY205" s="17" t="s">
        <v>128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98</v>
      </c>
      <c r="BK205" s="185">
        <f>ROUND(I205*H205,2)</f>
        <v>0</v>
      </c>
      <c r="BL205" s="17" t="s">
        <v>136</v>
      </c>
      <c r="BM205" s="184" t="s">
        <v>729</v>
      </c>
    </row>
    <row r="206" spans="1:65" s="2" customFormat="1" ht="11.25">
      <c r="A206" s="34"/>
      <c r="B206" s="35"/>
      <c r="C206" s="36"/>
      <c r="D206" s="186" t="s">
        <v>138</v>
      </c>
      <c r="E206" s="36"/>
      <c r="F206" s="187" t="s">
        <v>730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138</v>
      </c>
      <c r="AU206" s="17" t="s">
        <v>98</v>
      </c>
    </row>
    <row r="207" spans="1:65" s="2" customFormat="1" ht="24.2" customHeight="1">
      <c r="A207" s="34"/>
      <c r="B207" s="35"/>
      <c r="C207" s="173" t="s">
        <v>731</v>
      </c>
      <c r="D207" s="173" t="s">
        <v>131</v>
      </c>
      <c r="E207" s="174" t="s">
        <v>732</v>
      </c>
      <c r="F207" s="175" t="s">
        <v>733</v>
      </c>
      <c r="G207" s="176" t="s">
        <v>169</v>
      </c>
      <c r="H207" s="201"/>
      <c r="I207" s="178"/>
      <c r="J207" s="179">
        <f>ROUND(I207*H207,2)</f>
        <v>0</v>
      </c>
      <c r="K207" s="175" t="s">
        <v>135</v>
      </c>
      <c r="L207" s="39"/>
      <c r="M207" s="180" t="s">
        <v>19</v>
      </c>
      <c r="N207" s="181" t="s">
        <v>45</v>
      </c>
      <c r="O207" s="64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136</v>
      </c>
      <c r="AT207" s="184" t="s">
        <v>131</v>
      </c>
      <c r="AU207" s="184" t="s">
        <v>98</v>
      </c>
      <c r="AY207" s="17" t="s">
        <v>128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98</v>
      </c>
      <c r="BK207" s="185">
        <f>ROUND(I207*H207,2)</f>
        <v>0</v>
      </c>
      <c r="BL207" s="17" t="s">
        <v>136</v>
      </c>
      <c r="BM207" s="184" t="s">
        <v>734</v>
      </c>
    </row>
    <row r="208" spans="1:65" s="2" customFormat="1" ht="11.25">
      <c r="A208" s="34"/>
      <c r="B208" s="35"/>
      <c r="C208" s="36"/>
      <c r="D208" s="186" t="s">
        <v>138</v>
      </c>
      <c r="E208" s="36"/>
      <c r="F208" s="187" t="s">
        <v>735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138</v>
      </c>
      <c r="AU208" s="17" t="s">
        <v>98</v>
      </c>
    </row>
    <row r="209" spans="1:65" s="12" customFormat="1" ht="22.9" customHeight="1">
      <c r="B209" s="157"/>
      <c r="C209" s="158"/>
      <c r="D209" s="159" t="s">
        <v>72</v>
      </c>
      <c r="E209" s="171" t="s">
        <v>736</v>
      </c>
      <c r="F209" s="171" t="s">
        <v>737</v>
      </c>
      <c r="G209" s="158"/>
      <c r="H209" s="158"/>
      <c r="I209" s="161"/>
      <c r="J209" s="172">
        <f>BK209</f>
        <v>0</v>
      </c>
      <c r="K209" s="158"/>
      <c r="L209" s="163"/>
      <c r="M209" s="164"/>
      <c r="N209" s="165"/>
      <c r="O209" s="165"/>
      <c r="P209" s="166">
        <f>SUM(P210:P213)</f>
        <v>0</v>
      </c>
      <c r="Q209" s="165"/>
      <c r="R209" s="166">
        <f>SUM(R210:R213)</f>
        <v>1.865E-2</v>
      </c>
      <c r="S209" s="165"/>
      <c r="T209" s="167">
        <f>SUM(T210:T213)</f>
        <v>0</v>
      </c>
      <c r="AR209" s="168" t="s">
        <v>98</v>
      </c>
      <c r="AT209" s="169" t="s">
        <v>72</v>
      </c>
      <c r="AU209" s="169" t="s">
        <v>81</v>
      </c>
      <c r="AY209" s="168" t="s">
        <v>128</v>
      </c>
      <c r="BK209" s="170">
        <f>SUM(BK210:BK213)</f>
        <v>0</v>
      </c>
    </row>
    <row r="210" spans="1:65" s="2" customFormat="1" ht="24.2" customHeight="1">
      <c r="A210" s="34"/>
      <c r="B210" s="35"/>
      <c r="C210" s="173" t="s">
        <v>738</v>
      </c>
      <c r="D210" s="173" t="s">
        <v>131</v>
      </c>
      <c r="E210" s="174" t="s">
        <v>739</v>
      </c>
      <c r="F210" s="175" t="s">
        <v>740</v>
      </c>
      <c r="G210" s="176" t="s">
        <v>134</v>
      </c>
      <c r="H210" s="177">
        <v>1</v>
      </c>
      <c r="I210" s="178"/>
      <c r="J210" s="179">
        <f>ROUND(I210*H210,2)</f>
        <v>0</v>
      </c>
      <c r="K210" s="175" t="s">
        <v>135</v>
      </c>
      <c r="L210" s="39"/>
      <c r="M210" s="180" t="s">
        <v>19</v>
      </c>
      <c r="N210" s="181" t="s">
        <v>45</v>
      </c>
      <c r="O210" s="64"/>
      <c r="P210" s="182">
        <f>O210*H210</f>
        <v>0</v>
      </c>
      <c r="Q210" s="182">
        <v>1.865E-2</v>
      </c>
      <c r="R210" s="182">
        <f>Q210*H210</f>
        <v>1.865E-2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136</v>
      </c>
      <c r="AT210" s="184" t="s">
        <v>131</v>
      </c>
      <c r="AU210" s="184" t="s">
        <v>98</v>
      </c>
      <c r="AY210" s="17" t="s">
        <v>128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98</v>
      </c>
      <c r="BK210" s="185">
        <f>ROUND(I210*H210,2)</f>
        <v>0</v>
      </c>
      <c r="BL210" s="17" t="s">
        <v>136</v>
      </c>
      <c r="BM210" s="184" t="s">
        <v>741</v>
      </c>
    </row>
    <row r="211" spans="1:65" s="2" customFormat="1" ht="11.25">
      <c r="A211" s="34"/>
      <c r="B211" s="35"/>
      <c r="C211" s="36"/>
      <c r="D211" s="186" t="s">
        <v>138</v>
      </c>
      <c r="E211" s="36"/>
      <c r="F211" s="187" t="s">
        <v>742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138</v>
      </c>
      <c r="AU211" s="17" t="s">
        <v>98</v>
      </c>
    </row>
    <row r="212" spans="1:65" s="2" customFormat="1" ht="24.2" customHeight="1">
      <c r="A212" s="34"/>
      <c r="B212" s="35"/>
      <c r="C212" s="173" t="s">
        <v>743</v>
      </c>
      <c r="D212" s="173" t="s">
        <v>131</v>
      </c>
      <c r="E212" s="174" t="s">
        <v>744</v>
      </c>
      <c r="F212" s="175" t="s">
        <v>745</v>
      </c>
      <c r="G212" s="176" t="s">
        <v>169</v>
      </c>
      <c r="H212" s="201"/>
      <c r="I212" s="178"/>
      <c r="J212" s="179">
        <f>ROUND(I212*H212,2)</f>
        <v>0</v>
      </c>
      <c r="K212" s="175" t="s">
        <v>135</v>
      </c>
      <c r="L212" s="39"/>
      <c r="M212" s="180" t="s">
        <v>19</v>
      </c>
      <c r="N212" s="181" t="s">
        <v>45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136</v>
      </c>
      <c r="AT212" s="184" t="s">
        <v>131</v>
      </c>
      <c r="AU212" s="184" t="s">
        <v>98</v>
      </c>
      <c r="AY212" s="17" t="s">
        <v>128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98</v>
      </c>
      <c r="BK212" s="185">
        <f>ROUND(I212*H212,2)</f>
        <v>0</v>
      </c>
      <c r="BL212" s="17" t="s">
        <v>136</v>
      </c>
      <c r="BM212" s="184" t="s">
        <v>746</v>
      </c>
    </row>
    <row r="213" spans="1:65" s="2" customFormat="1" ht="11.25">
      <c r="A213" s="34"/>
      <c r="B213" s="35"/>
      <c r="C213" s="36"/>
      <c r="D213" s="186" t="s">
        <v>138</v>
      </c>
      <c r="E213" s="36"/>
      <c r="F213" s="187" t="s">
        <v>747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138</v>
      </c>
      <c r="AU213" s="17" t="s">
        <v>98</v>
      </c>
    </row>
    <row r="214" spans="1:65" s="12" customFormat="1" ht="25.9" customHeight="1">
      <c r="B214" s="157"/>
      <c r="C214" s="158"/>
      <c r="D214" s="159" t="s">
        <v>72</v>
      </c>
      <c r="E214" s="160" t="s">
        <v>348</v>
      </c>
      <c r="F214" s="160" t="s">
        <v>349</v>
      </c>
      <c r="G214" s="158"/>
      <c r="H214" s="158"/>
      <c r="I214" s="161"/>
      <c r="J214" s="162">
        <f>BK214</f>
        <v>0</v>
      </c>
      <c r="K214" s="158"/>
      <c r="L214" s="163"/>
      <c r="M214" s="164"/>
      <c r="N214" s="165"/>
      <c r="O214" s="165"/>
      <c r="P214" s="166">
        <f>SUM(P215:P216)</f>
        <v>0</v>
      </c>
      <c r="Q214" s="165"/>
      <c r="R214" s="166">
        <f>SUM(R215:R216)</f>
        <v>0</v>
      </c>
      <c r="S214" s="165"/>
      <c r="T214" s="167">
        <f>SUM(T215:T216)</f>
        <v>0</v>
      </c>
      <c r="AR214" s="168" t="s">
        <v>150</v>
      </c>
      <c r="AT214" s="169" t="s">
        <v>72</v>
      </c>
      <c r="AU214" s="169" t="s">
        <v>73</v>
      </c>
      <c r="AY214" s="168" t="s">
        <v>128</v>
      </c>
      <c r="BK214" s="170">
        <f>SUM(BK215:BK216)</f>
        <v>0</v>
      </c>
    </row>
    <row r="215" spans="1:65" s="2" customFormat="1" ht="24.2" customHeight="1">
      <c r="A215" s="34"/>
      <c r="B215" s="35"/>
      <c r="C215" s="173" t="s">
        <v>748</v>
      </c>
      <c r="D215" s="173" t="s">
        <v>131</v>
      </c>
      <c r="E215" s="174" t="s">
        <v>368</v>
      </c>
      <c r="F215" s="175" t="s">
        <v>749</v>
      </c>
      <c r="G215" s="176" t="s">
        <v>353</v>
      </c>
      <c r="H215" s="177">
        <v>8</v>
      </c>
      <c r="I215" s="178"/>
      <c r="J215" s="179">
        <f>ROUND(I215*H215,2)</f>
        <v>0</v>
      </c>
      <c r="K215" s="175" t="s">
        <v>135</v>
      </c>
      <c r="L215" s="39"/>
      <c r="M215" s="180" t="s">
        <v>19</v>
      </c>
      <c r="N215" s="181" t="s">
        <v>45</v>
      </c>
      <c r="O215" s="64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354</v>
      </c>
      <c r="AT215" s="184" t="s">
        <v>131</v>
      </c>
      <c r="AU215" s="184" t="s">
        <v>81</v>
      </c>
      <c r="AY215" s="17" t="s">
        <v>128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98</v>
      </c>
      <c r="BK215" s="185">
        <f>ROUND(I215*H215,2)</f>
        <v>0</v>
      </c>
      <c r="BL215" s="17" t="s">
        <v>354</v>
      </c>
      <c r="BM215" s="184" t="s">
        <v>750</v>
      </c>
    </row>
    <row r="216" spans="1:65" s="2" customFormat="1" ht="11.25">
      <c r="A216" s="34"/>
      <c r="B216" s="35"/>
      <c r="C216" s="36"/>
      <c r="D216" s="186" t="s">
        <v>138</v>
      </c>
      <c r="E216" s="36"/>
      <c r="F216" s="187" t="s">
        <v>371</v>
      </c>
      <c r="G216" s="36"/>
      <c r="H216" s="36"/>
      <c r="I216" s="188"/>
      <c r="J216" s="36"/>
      <c r="K216" s="36"/>
      <c r="L216" s="39"/>
      <c r="M216" s="202"/>
      <c r="N216" s="203"/>
      <c r="O216" s="204"/>
      <c r="P216" s="204"/>
      <c r="Q216" s="204"/>
      <c r="R216" s="204"/>
      <c r="S216" s="204"/>
      <c r="T216" s="20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138</v>
      </c>
      <c r="AU216" s="17" t="s">
        <v>81</v>
      </c>
    </row>
    <row r="217" spans="1:65" s="2" customFormat="1" ht="6.95" customHeight="1">
      <c r="A217" s="34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WU1OBWNrP92ricSvoM311EYZ7N45uDZLza8OO96SG3x/X++6HHU4yv+/t2u2gMJZvCrve+Ht/7fbhC5pos562A==" saltValue="p+6fOVFMnskPEBgNVKNSFsvDXExstO3NZ1XQu+lrQcR36qPs3YpyJMtN38VKIxffQ4oKXZX1+n1WTVbq1KRXzA==" spinCount="100000" sheet="1" objects="1" scenarios="1" formatColumns="0" formatRows="0" autoFilter="0"/>
  <autoFilter ref="C86:K216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3" r:id="rId2"/>
    <hyperlink ref="F95" r:id="rId3"/>
    <hyperlink ref="F98" r:id="rId4"/>
    <hyperlink ref="F102" r:id="rId5"/>
    <hyperlink ref="F104" r:id="rId6"/>
    <hyperlink ref="F106" r:id="rId7"/>
    <hyperlink ref="F108" r:id="rId8"/>
    <hyperlink ref="F110" r:id="rId9"/>
    <hyperlink ref="F112" r:id="rId10"/>
    <hyperlink ref="F114" r:id="rId11"/>
    <hyperlink ref="F116" r:id="rId12"/>
    <hyperlink ref="F118" r:id="rId13"/>
    <hyperlink ref="F120" r:id="rId14"/>
    <hyperlink ref="F122" r:id="rId15"/>
    <hyperlink ref="F124" r:id="rId16"/>
    <hyperlink ref="F126" r:id="rId17"/>
    <hyperlink ref="F128" r:id="rId18"/>
    <hyperlink ref="F130" r:id="rId19"/>
    <hyperlink ref="F133" r:id="rId20"/>
    <hyperlink ref="F135" r:id="rId21"/>
    <hyperlink ref="F137" r:id="rId22"/>
    <hyperlink ref="F139" r:id="rId23"/>
    <hyperlink ref="F141" r:id="rId24"/>
    <hyperlink ref="F143" r:id="rId25"/>
    <hyperlink ref="F145" r:id="rId26"/>
    <hyperlink ref="F147" r:id="rId27"/>
    <hyperlink ref="F149" r:id="rId28"/>
    <hyperlink ref="F151" r:id="rId29"/>
    <hyperlink ref="F153" r:id="rId30"/>
    <hyperlink ref="F155" r:id="rId31"/>
    <hyperlink ref="F157" r:id="rId32"/>
    <hyperlink ref="F159" r:id="rId33"/>
    <hyperlink ref="F161" r:id="rId34"/>
    <hyperlink ref="F163" r:id="rId35"/>
    <hyperlink ref="F166" r:id="rId36"/>
    <hyperlink ref="F168" r:id="rId37"/>
    <hyperlink ref="F171" r:id="rId38"/>
    <hyperlink ref="F173" r:id="rId39"/>
    <hyperlink ref="F175" r:id="rId40"/>
    <hyperlink ref="F177" r:id="rId41"/>
    <hyperlink ref="F179" r:id="rId42"/>
    <hyperlink ref="F181" r:id="rId43"/>
    <hyperlink ref="F183" r:id="rId44"/>
    <hyperlink ref="F185" r:id="rId45"/>
    <hyperlink ref="F187" r:id="rId46"/>
    <hyperlink ref="F189" r:id="rId47"/>
    <hyperlink ref="F191" r:id="rId48"/>
    <hyperlink ref="F193" r:id="rId49"/>
    <hyperlink ref="F195" r:id="rId50"/>
    <hyperlink ref="F197" r:id="rId51"/>
    <hyperlink ref="F199" r:id="rId52"/>
    <hyperlink ref="F201" r:id="rId53"/>
    <hyperlink ref="F203" r:id="rId54"/>
    <hyperlink ref="F206" r:id="rId55"/>
    <hyperlink ref="F208" r:id="rId56"/>
    <hyperlink ref="F211" r:id="rId57"/>
    <hyperlink ref="F213" r:id="rId58"/>
    <hyperlink ref="F216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</row>
    <row r="8" spans="1:4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74" t="s">
        <v>1222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36</v>
      </c>
      <c r="F24" s="34"/>
      <c r="G24" s="34"/>
      <c r="H24" s="34"/>
      <c r="I24" s="105" t="s">
        <v>29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ROUND((SUM(BE83:BE95)),  2)</f>
        <v>0</v>
      </c>
      <c r="G33" s="34"/>
      <c r="H33" s="34"/>
      <c r="I33" s="118">
        <v>0.21</v>
      </c>
      <c r="J33" s="117">
        <f>ROUND(((SUM(BE83:BE95))*I33),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ROUND((SUM(BF83:BF95)),  2)</f>
        <v>0</v>
      </c>
      <c r="G34" s="34"/>
      <c r="H34" s="34"/>
      <c r="I34" s="118">
        <v>0.15</v>
      </c>
      <c r="J34" s="117">
        <f>ROUND(((SUM(BF83:BF95))*I34),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ROUND((SUM(BG83:BG95)),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ROUND((SUM(BH83:BH95)),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ROUND((SUM(BI83:BI95)),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23907VRN - Vedlejší rozpočtové náklady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Komenského nám. 69, Kutná Hora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1223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1225</v>
      </c>
      <c r="E62" s="143"/>
      <c r="F62" s="143"/>
      <c r="G62" s="143"/>
      <c r="H62" s="143"/>
      <c r="I62" s="143"/>
      <c r="J62" s="144">
        <f>J88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1226</v>
      </c>
      <c r="E63" s="143"/>
      <c r="F63" s="143"/>
      <c r="G63" s="143"/>
      <c r="H63" s="143"/>
      <c r="I63" s="143"/>
      <c r="J63" s="144">
        <f>J93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113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79" t="str">
        <f>E7</f>
        <v>Stavební úpravy bytu č.9, Komenského nám. 69, Kutná Hora</v>
      </c>
      <c r="F73" s="380"/>
      <c r="G73" s="380"/>
      <c r="H73" s="380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100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32" t="str">
        <f>E9</f>
        <v>23907VRN - Vedlejší rozpočtové náklady</v>
      </c>
      <c r="F75" s="381"/>
      <c r="G75" s="381"/>
      <c r="H75" s="381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Komenského nám. 69, Kutná Hora</v>
      </c>
      <c r="G77" s="36"/>
      <c r="H77" s="36"/>
      <c r="I77" s="29" t="s">
        <v>23</v>
      </c>
      <c r="J77" s="59" t="str">
        <f>IF(J12="","",J12)</f>
        <v>1. 8. 2023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Město Kutná Hora, Havlíčkovo nám. 552, K. Hora</v>
      </c>
      <c r="G79" s="36"/>
      <c r="H79" s="36"/>
      <c r="I79" s="29" t="s">
        <v>32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30</v>
      </c>
      <c r="D80" s="36"/>
      <c r="E80" s="36"/>
      <c r="F80" s="27" t="str">
        <f>IF(E18="","",E18)</f>
        <v>Vyplň údaj</v>
      </c>
      <c r="G80" s="36"/>
      <c r="H80" s="36"/>
      <c r="I80" s="29" t="s">
        <v>35</v>
      </c>
      <c r="J80" s="32" t="str">
        <f>E24</f>
        <v>Ing. Hádková Zuzana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114</v>
      </c>
      <c r="D82" s="149" t="s">
        <v>58</v>
      </c>
      <c r="E82" s="149" t="s">
        <v>54</v>
      </c>
      <c r="F82" s="149" t="s">
        <v>55</v>
      </c>
      <c r="G82" s="149" t="s">
        <v>115</v>
      </c>
      <c r="H82" s="149" t="s">
        <v>116</v>
      </c>
      <c r="I82" s="149" t="s">
        <v>117</v>
      </c>
      <c r="J82" s="149" t="s">
        <v>104</v>
      </c>
      <c r="K82" s="150" t="s">
        <v>118</v>
      </c>
      <c r="L82" s="151"/>
      <c r="M82" s="68" t="s">
        <v>19</v>
      </c>
      <c r="N82" s="69" t="s">
        <v>43</v>
      </c>
      <c r="O82" s="69" t="s">
        <v>119</v>
      </c>
      <c r="P82" s="69" t="s">
        <v>120</v>
      </c>
      <c r="Q82" s="69" t="s">
        <v>121</v>
      </c>
      <c r="R82" s="69" t="s">
        <v>122</v>
      </c>
      <c r="S82" s="69" t="s">
        <v>123</v>
      </c>
      <c r="T82" s="70" t="s">
        <v>124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125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0</v>
      </c>
      <c r="S83" s="72"/>
      <c r="T83" s="155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72</v>
      </c>
      <c r="AU83" s="17" t="s">
        <v>105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72</v>
      </c>
      <c r="E84" s="160" t="s">
        <v>1227</v>
      </c>
      <c r="F84" s="160" t="s">
        <v>93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P85+P88+P93</f>
        <v>0</v>
      </c>
      <c r="Q84" s="165"/>
      <c r="R84" s="166">
        <f>R85+R88+R93</f>
        <v>0</v>
      </c>
      <c r="S84" s="165"/>
      <c r="T84" s="167">
        <f>T85+T88+T93</f>
        <v>0</v>
      </c>
      <c r="AR84" s="168" t="s">
        <v>155</v>
      </c>
      <c r="AT84" s="169" t="s">
        <v>72</v>
      </c>
      <c r="AU84" s="169" t="s">
        <v>73</v>
      </c>
      <c r="AY84" s="168" t="s">
        <v>128</v>
      </c>
      <c r="BK84" s="170">
        <f>BK85+BK88+BK93</f>
        <v>0</v>
      </c>
    </row>
    <row r="85" spans="1:65" s="12" customFormat="1" ht="22.9" customHeight="1">
      <c r="B85" s="157"/>
      <c r="C85" s="158"/>
      <c r="D85" s="159" t="s">
        <v>72</v>
      </c>
      <c r="E85" s="171" t="s">
        <v>1228</v>
      </c>
      <c r="F85" s="171" t="s">
        <v>1229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SUM(P86:P87)</f>
        <v>0</v>
      </c>
      <c r="Q85" s="165"/>
      <c r="R85" s="166">
        <f>SUM(R86:R87)</f>
        <v>0</v>
      </c>
      <c r="S85" s="165"/>
      <c r="T85" s="167">
        <f>SUM(T86:T87)</f>
        <v>0</v>
      </c>
      <c r="AR85" s="168" t="s">
        <v>155</v>
      </c>
      <c r="AT85" s="169" t="s">
        <v>72</v>
      </c>
      <c r="AU85" s="169" t="s">
        <v>81</v>
      </c>
      <c r="AY85" s="168" t="s">
        <v>128</v>
      </c>
      <c r="BK85" s="170">
        <f>SUM(BK86:BK87)</f>
        <v>0</v>
      </c>
    </row>
    <row r="86" spans="1:65" s="2" customFormat="1" ht="16.5" customHeight="1">
      <c r="A86" s="34"/>
      <c r="B86" s="35"/>
      <c r="C86" s="173" t="s">
        <v>81</v>
      </c>
      <c r="D86" s="173" t="s">
        <v>131</v>
      </c>
      <c r="E86" s="174" t="s">
        <v>1230</v>
      </c>
      <c r="F86" s="175" t="s">
        <v>1231</v>
      </c>
      <c r="G86" s="176" t="s">
        <v>1232</v>
      </c>
      <c r="H86" s="177">
        <v>1</v>
      </c>
      <c r="I86" s="178"/>
      <c r="J86" s="179">
        <f>ROUND(I86*H86,2)</f>
        <v>0</v>
      </c>
      <c r="K86" s="175" t="s">
        <v>135</v>
      </c>
      <c r="L86" s="39"/>
      <c r="M86" s="180" t="s">
        <v>19</v>
      </c>
      <c r="N86" s="181" t="s">
        <v>45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1233</v>
      </c>
      <c r="AT86" s="184" t="s">
        <v>131</v>
      </c>
      <c r="AU86" s="184" t="s">
        <v>98</v>
      </c>
      <c r="AY86" s="17" t="s">
        <v>128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98</v>
      </c>
      <c r="BK86" s="185">
        <f>ROUND(I86*H86,2)</f>
        <v>0</v>
      </c>
      <c r="BL86" s="17" t="s">
        <v>1233</v>
      </c>
      <c r="BM86" s="184" t="s">
        <v>1234</v>
      </c>
    </row>
    <row r="87" spans="1:65" s="2" customFormat="1" ht="11.25">
      <c r="A87" s="34"/>
      <c r="B87" s="35"/>
      <c r="C87" s="36"/>
      <c r="D87" s="186" t="s">
        <v>138</v>
      </c>
      <c r="E87" s="36"/>
      <c r="F87" s="187" t="s">
        <v>1235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138</v>
      </c>
      <c r="AU87" s="17" t="s">
        <v>98</v>
      </c>
    </row>
    <row r="88" spans="1:65" s="12" customFormat="1" ht="22.9" customHeight="1">
      <c r="B88" s="157"/>
      <c r="C88" s="158"/>
      <c r="D88" s="159" t="s">
        <v>72</v>
      </c>
      <c r="E88" s="171" t="s">
        <v>1236</v>
      </c>
      <c r="F88" s="171" t="s">
        <v>1237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SUM(P89:P92)</f>
        <v>0</v>
      </c>
      <c r="Q88" s="165"/>
      <c r="R88" s="166">
        <f>SUM(R89:R92)</f>
        <v>0</v>
      </c>
      <c r="S88" s="165"/>
      <c r="T88" s="167">
        <f>SUM(T89:T92)</f>
        <v>0</v>
      </c>
      <c r="AR88" s="168" t="s">
        <v>155</v>
      </c>
      <c r="AT88" s="169" t="s">
        <v>72</v>
      </c>
      <c r="AU88" s="169" t="s">
        <v>81</v>
      </c>
      <c r="AY88" s="168" t="s">
        <v>128</v>
      </c>
      <c r="BK88" s="170">
        <f>SUM(BK89:BK92)</f>
        <v>0</v>
      </c>
    </row>
    <row r="89" spans="1:65" s="2" customFormat="1" ht="16.5" customHeight="1">
      <c r="A89" s="34"/>
      <c r="B89" s="35"/>
      <c r="C89" s="173" t="s">
        <v>98</v>
      </c>
      <c r="D89" s="173" t="s">
        <v>131</v>
      </c>
      <c r="E89" s="174" t="s">
        <v>1238</v>
      </c>
      <c r="F89" s="175" t="s">
        <v>1237</v>
      </c>
      <c r="G89" s="176" t="s">
        <v>1232</v>
      </c>
      <c r="H89" s="177">
        <v>1</v>
      </c>
      <c r="I89" s="178"/>
      <c r="J89" s="179">
        <f>ROUND(I89*H89,2)</f>
        <v>0</v>
      </c>
      <c r="K89" s="175" t="s">
        <v>135</v>
      </c>
      <c r="L89" s="39"/>
      <c r="M89" s="180" t="s">
        <v>19</v>
      </c>
      <c r="N89" s="181" t="s">
        <v>45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1233</v>
      </c>
      <c r="AT89" s="184" t="s">
        <v>131</v>
      </c>
      <c r="AU89" s="184" t="s">
        <v>98</v>
      </c>
      <c r="AY89" s="17" t="s">
        <v>128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98</v>
      </c>
      <c r="BK89" s="185">
        <f>ROUND(I89*H89,2)</f>
        <v>0</v>
      </c>
      <c r="BL89" s="17" t="s">
        <v>1233</v>
      </c>
      <c r="BM89" s="184" t="s">
        <v>1239</v>
      </c>
    </row>
    <row r="90" spans="1:65" s="2" customFormat="1" ht="11.25">
      <c r="A90" s="34"/>
      <c r="B90" s="35"/>
      <c r="C90" s="36"/>
      <c r="D90" s="186" t="s">
        <v>138</v>
      </c>
      <c r="E90" s="36"/>
      <c r="F90" s="187" t="s">
        <v>1240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138</v>
      </c>
      <c r="AU90" s="17" t="s">
        <v>98</v>
      </c>
    </row>
    <row r="91" spans="1:65" s="2" customFormat="1" ht="16.5" customHeight="1">
      <c r="A91" s="34"/>
      <c r="B91" s="35"/>
      <c r="C91" s="173" t="s">
        <v>146</v>
      </c>
      <c r="D91" s="173" t="s">
        <v>131</v>
      </c>
      <c r="E91" s="174" t="s">
        <v>1241</v>
      </c>
      <c r="F91" s="175" t="s">
        <v>1242</v>
      </c>
      <c r="G91" s="176" t="s">
        <v>1232</v>
      </c>
      <c r="H91" s="177">
        <v>1</v>
      </c>
      <c r="I91" s="178"/>
      <c r="J91" s="179">
        <f>ROUND(I91*H91,2)</f>
        <v>0</v>
      </c>
      <c r="K91" s="175" t="s">
        <v>135</v>
      </c>
      <c r="L91" s="39"/>
      <c r="M91" s="180" t="s">
        <v>19</v>
      </c>
      <c r="N91" s="181" t="s">
        <v>45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1233</v>
      </c>
      <c r="AT91" s="184" t="s">
        <v>131</v>
      </c>
      <c r="AU91" s="184" t="s">
        <v>98</v>
      </c>
      <c r="AY91" s="17" t="s">
        <v>128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98</v>
      </c>
      <c r="BK91" s="185">
        <f>ROUND(I91*H91,2)</f>
        <v>0</v>
      </c>
      <c r="BL91" s="17" t="s">
        <v>1233</v>
      </c>
      <c r="BM91" s="184" t="s">
        <v>1243</v>
      </c>
    </row>
    <row r="92" spans="1:65" s="2" customFormat="1" ht="11.25">
      <c r="A92" s="34"/>
      <c r="B92" s="35"/>
      <c r="C92" s="36"/>
      <c r="D92" s="186" t="s">
        <v>138</v>
      </c>
      <c r="E92" s="36"/>
      <c r="F92" s="187" t="s">
        <v>1244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138</v>
      </c>
      <c r="AU92" s="17" t="s">
        <v>98</v>
      </c>
    </row>
    <row r="93" spans="1:65" s="12" customFormat="1" ht="22.9" customHeight="1">
      <c r="B93" s="157"/>
      <c r="C93" s="158"/>
      <c r="D93" s="159" t="s">
        <v>72</v>
      </c>
      <c r="E93" s="171" t="s">
        <v>1245</v>
      </c>
      <c r="F93" s="171" t="s">
        <v>1246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SUM(P94:P95)</f>
        <v>0</v>
      </c>
      <c r="Q93" s="165"/>
      <c r="R93" s="166">
        <f>SUM(R94:R95)</f>
        <v>0</v>
      </c>
      <c r="S93" s="165"/>
      <c r="T93" s="167">
        <f>SUM(T94:T95)</f>
        <v>0</v>
      </c>
      <c r="AR93" s="168" t="s">
        <v>155</v>
      </c>
      <c r="AT93" s="169" t="s">
        <v>72</v>
      </c>
      <c r="AU93" s="169" t="s">
        <v>81</v>
      </c>
      <c r="AY93" s="168" t="s">
        <v>128</v>
      </c>
      <c r="BK93" s="170">
        <f>SUM(BK94:BK95)</f>
        <v>0</v>
      </c>
    </row>
    <row r="94" spans="1:65" s="2" customFormat="1" ht="16.5" customHeight="1">
      <c r="A94" s="34"/>
      <c r="B94" s="35"/>
      <c r="C94" s="173" t="s">
        <v>150</v>
      </c>
      <c r="D94" s="173" t="s">
        <v>131</v>
      </c>
      <c r="E94" s="174" t="s">
        <v>1247</v>
      </c>
      <c r="F94" s="175" t="s">
        <v>1246</v>
      </c>
      <c r="G94" s="176" t="s">
        <v>1232</v>
      </c>
      <c r="H94" s="177">
        <v>1</v>
      </c>
      <c r="I94" s="178"/>
      <c r="J94" s="179">
        <f>ROUND(I94*H94,2)</f>
        <v>0</v>
      </c>
      <c r="K94" s="175" t="s">
        <v>135</v>
      </c>
      <c r="L94" s="39"/>
      <c r="M94" s="180" t="s">
        <v>19</v>
      </c>
      <c r="N94" s="181" t="s">
        <v>45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1233</v>
      </c>
      <c r="AT94" s="184" t="s">
        <v>131</v>
      </c>
      <c r="AU94" s="184" t="s">
        <v>98</v>
      </c>
      <c r="AY94" s="17" t="s">
        <v>128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98</v>
      </c>
      <c r="BK94" s="185">
        <f>ROUND(I94*H94,2)</f>
        <v>0</v>
      </c>
      <c r="BL94" s="17" t="s">
        <v>1233</v>
      </c>
      <c r="BM94" s="184" t="s">
        <v>1248</v>
      </c>
    </row>
    <row r="95" spans="1:65" s="2" customFormat="1" ht="11.25">
      <c r="A95" s="34"/>
      <c r="B95" s="35"/>
      <c r="C95" s="36"/>
      <c r="D95" s="186" t="s">
        <v>138</v>
      </c>
      <c r="E95" s="36"/>
      <c r="F95" s="187" t="s">
        <v>1249</v>
      </c>
      <c r="G95" s="36"/>
      <c r="H95" s="36"/>
      <c r="I95" s="188"/>
      <c r="J95" s="36"/>
      <c r="K95" s="36"/>
      <c r="L95" s="39"/>
      <c r="M95" s="202"/>
      <c r="N95" s="203"/>
      <c r="O95" s="204"/>
      <c r="P95" s="204"/>
      <c r="Q95" s="204"/>
      <c r="R95" s="204"/>
      <c r="S95" s="204"/>
      <c r="T95" s="20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138</v>
      </c>
      <c r="AU95" s="17" t="s">
        <v>98</v>
      </c>
    </row>
    <row r="96" spans="1:65" s="2" customFormat="1" ht="6.95" customHeight="1">
      <c r="A96" s="34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39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algorithmName="SHA-512" hashValue="s32jx9t13jZnlAFpNO5cHGXd159NuqKfEfN5wYUU3XsQIHmbnWhgrGViCkK6cNEbQXvJ0pojdnnjTFjuCf3gXw==" saltValue="ghuIaUKmg28zEWHmZasvfiTOCQQ9NWLokZoV4vN4xnvWhmg43ilAPTdj0Zqv2XBKBkyNr/CssTsyZskCKFiysA==" spinCount="100000" sheet="1" objects="1" scenarios="1" formatColumns="0" formatRows="0" autoFilter="0"/>
  <autoFilter ref="C82:K9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0" r:id="rId2"/>
    <hyperlink ref="F92" r:id="rId3"/>
    <hyperlink ref="F95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tabSelected="1" topLeftCell="A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98</v>
      </c>
    </row>
    <row r="4" spans="1:46" s="1" customFormat="1" ht="24.95" customHeight="1">
      <c r="B4" s="20"/>
      <c r="D4" s="103" t="s">
        <v>99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72" t="str">
        <f>'Rekapitulace stavby'!K6</f>
        <v>Stavební úpravy bytu č.9, Komenského nám. 69, Kutná Hora</v>
      </c>
      <c r="F7" s="373"/>
      <c r="G7" s="373"/>
      <c r="H7" s="373"/>
      <c r="L7" s="20"/>
    </row>
    <row r="8" spans="1:46" s="2" customFormat="1" ht="12" customHeight="1">
      <c r="A8" s="34"/>
      <c r="B8" s="39"/>
      <c r="C8" s="34"/>
      <c r="D8" s="105" t="s">
        <v>100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74" t="s">
        <v>1250</v>
      </c>
      <c r="F9" s="375"/>
      <c r="G9" s="375"/>
      <c r="H9" s="375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33</v>
      </c>
      <c r="G12" s="34"/>
      <c r="H12" s="34"/>
      <c r="I12" s="105" t="s">
        <v>23</v>
      </c>
      <c r="J12" s="108" t="str">
        <f>'Rekapitulace stavby'!AN8</f>
        <v>1. 8. 2023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>00236195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>Město Kutná Hora, Havlíčkovo nám. 552, K. Hora</v>
      </c>
      <c r="F15" s="34"/>
      <c r="G15" s="34"/>
      <c r="H15" s="34"/>
      <c r="I15" s="105" t="s">
        <v>29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76" t="str">
        <f>'Rekapitulace stavby'!E14</f>
        <v>Vyplň údaj</v>
      </c>
      <c r="F18" s="377"/>
      <c r="G18" s="377"/>
      <c r="H18" s="377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29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>Ing. Hádková Zuzana</v>
      </c>
      <c r="F24" s="34"/>
      <c r="G24" s="34"/>
      <c r="H24" s="34"/>
      <c r="I24" s="105" t="s">
        <v>29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37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78" t="s">
        <v>19</v>
      </c>
      <c r="F27" s="378"/>
      <c r="G27" s="378"/>
      <c r="H27" s="378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39</v>
      </c>
      <c r="E30" s="34"/>
      <c r="F30" s="34"/>
      <c r="G30" s="34"/>
      <c r="H30" s="34"/>
      <c r="I30" s="34"/>
      <c r="J30" s="114">
        <f>ROUND(J84,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41</v>
      </c>
      <c r="G32" s="34"/>
      <c r="H32" s="34"/>
      <c r="I32" s="115" t="s">
        <v>40</v>
      </c>
      <c r="J32" s="115" t="s">
        <v>42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43</v>
      </c>
      <c r="E33" s="105" t="s">
        <v>44</v>
      </c>
      <c r="F33" s="117">
        <f>ROUND((SUM(BE84:BE147)),  2)</f>
        <v>0</v>
      </c>
      <c r="G33" s="34"/>
      <c r="H33" s="34"/>
      <c r="I33" s="118">
        <v>0.21</v>
      </c>
      <c r="J33" s="117">
        <f>ROUND(((SUM(BE84:BE147))*I33),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45</v>
      </c>
      <c r="F34" s="117">
        <f>ROUND((SUM(BF84:BF147)),  2)</f>
        <v>0</v>
      </c>
      <c r="G34" s="34"/>
      <c r="H34" s="34"/>
      <c r="I34" s="118">
        <v>0.15</v>
      </c>
      <c r="J34" s="117">
        <f>ROUND(((SUM(BF84:BF147))*I34),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46</v>
      </c>
      <c r="F35" s="117">
        <f>ROUND((SUM(BG84:BG147)),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47</v>
      </c>
      <c r="F36" s="117">
        <f>ROUND((SUM(BH84:BH147)),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48</v>
      </c>
      <c r="F37" s="117">
        <f>ROUND((SUM(BI84:BI147)),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49</v>
      </c>
      <c r="E39" s="121"/>
      <c r="F39" s="121"/>
      <c r="G39" s="122" t="s">
        <v>50</v>
      </c>
      <c r="H39" s="123" t="s">
        <v>51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79" t="str">
        <f>E7</f>
        <v>Stavební úpravy bytu č.9, Komenského nám. 69, Kutná Hora</v>
      </c>
      <c r="F48" s="380"/>
      <c r="G48" s="380"/>
      <c r="H48" s="380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23907E - Elektroinstalace</v>
      </c>
      <c r="F50" s="381"/>
      <c r="G50" s="381"/>
      <c r="H50" s="381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1. 8. 2023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Kutná Hora, Havlíčkovo nám. 552, K. Hora</v>
      </c>
      <c r="G54" s="36"/>
      <c r="H54" s="36"/>
      <c r="I54" s="29" t="s">
        <v>32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Ing. Hádková Zuzana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103</v>
      </c>
      <c r="D57" s="131"/>
      <c r="E57" s="131"/>
      <c r="F57" s="131"/>
      <c r="G57" s="131"/>
      <c r="H57" s="131"/>
      <c r="I57" s="131"/>
      <c r="J57" s="132" t="s">
        <v>104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71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105</v>
      </c>
    </row>
    <row r="60" spans="1:47" s="9" customFormat="1" ht="24.95" customHeight="1">
      <c r="B60" s="134"/>
      <c r="C60" s="135"/>
      <c r="D60" s="136" t="s">
        <v>1251</v>
      </c>
      <c r="E60" s="137"/>
      <c r="F60" s="137"/>
      <c r="G60" s="137"/>
      <c r="H60" s="137"/>
      <c r="I60" s="137"/>
      <c r="J60" s="138">
        <f>J85</f>
        <v>0</v>
      </c>
      <c r="K60" s="135"/>
      <c r="L60" s="139"/>
    </row>
    <row r="61" spans="1:47" s="9" customFormat="1" ht="24.95" customHeight="1">
      <c r="B61" s="134"/>
      <c r="C61" s="135"/>
      <c r="D61" s="136" t="s">
        <v>1252</v>
      </c>
      <c r="E61" s="137"/>
      <c r="F61" s="137"/>
      <c r="G61" s="137"/>
      <c r="H61" s="137"/>
      <c r="I61" s="137"/>
      <c r="J61" s="138">
        <f>J135</f>
        <v>0</v>
      </c>
      <c r="K61" s="135"/>
      <c r="L61" s="139"/>
    </row>
    <row r="62" spans="1:47" s="9" customFormat="1" ht="24.95" customHeight="1">
      <c r="B62" s="134"/>
      <c r="C62" s="135"/>
      <c r="D62" s="136" t="s">
        <v>1253</v>
      </c>
      <c r="E62" s="137"/>
      <c r="F62" s="137"/>
      <c r="G62" s="137"/>
      <c r="H62" s="137"/>
      <c r="I62" s="137"/>
      <c r="J62" s="138">
        <f>J141</f>
        <v>0</v>
      </c>
      <c r="K62" s="135"/>
      <c r="L62" s="139"/>
    </row>
    <row r="63" spans="1:47" s="9" customFormat="1" ht="24.95" customHeight="1">
      <c r="B63" s="134"/>
      <c r="C63" s="135"/>
      <c r="D63" s="136" t="s">
        <v>1254</v>
      </c>
      <c r="E63" s="137"/>
      <c r="F63" s="137"/>
      <c r="G63" s="137"/>
      <c r="H63" s="137"/>
      <c r="I63" s="137"/>
      <c r="J63" s="138">
        <f>J144</f>
        <v>0</v>
      </c>
      <c r="K63" s="135"/>
      <c r="L63" s="139"/>
    </row>
    <row r="64" spans="1:47" s="9" customFormat="1" ht="24.95" customHeight="1">
      <c r="B64" s="134"/>
      <c r="C64" s="135"/>
      <c r="D64" s="136" t="s">
        <v>1255</v>
      </c>
      <c r="E64" s="137"/>
      <c r="F64" s="137"/>
      <c r="G64" s="137"/>
      <c r="H64" s="137"/>
      <c r="I64" s="137"/>
      <c r="J64" s="138">
        <f>J146</f>
        <v>0</v>
      </c>
      <c r="K64" s="135"/>
      <c r="L64" s="139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113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79" t="str">
        <f>E7</f>
        <v>Stavební úpravy bytu č.9, Komenského nám. 69, Kutná Hora</v>
      </c>
      <c r="F74" s="380"/>
      <c r="G74" s="380"/>
      <c r="H74" s="380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100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32" t="str">
        <f>E9</f>
        <v>23907E - Elektroinstalace</v>
      </c>
      <c r="F76" s="381"/>
      <c r="G76" s="381"/>
      <c r="H76" s="381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 xml:space="preserve"> </v>
      </c>
      <c r="G78" s="36"/>
      <c r="H78" s="36"/>
      <c r="I78" s="29" t="s">
        <v>23</v>
      </c>
      <c r="J78" s="59" t="str">
        <f>IF(J12="","",J12)</f>
        <v>1. 8. 2023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Město Kutná Hora, Havlíčkovo nám. 552, K. Hora</v>
      </c>
      <c r="G80" s="36"/>
      <c r="H80" s="36"/>
      <c r="I80" s="29" t="s">
        <v>32</v>
      </c>
      <c r="J80" s="32" t="str">
        <f>E21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30</v>
      </c>
      <c r="D81" s="36"/>
      <c r="E81" s="36"/>
      <c r="F81" s="27" t="str">
        <f>IF(E18="","",E18)</f>
        <v>Vyplň údaj</v>
      </c>
      <c r="G81" s="36"/>
      <c r="H81" s="36"/>
      <c r="I81" s="29" t="s">
        <v>35</v>
      </c>
      <c r="J81" s="32" t="str">
        <f>E24</f>
        <v>Ing. Hádková Zuzana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6"/>
      <c r="B83" s="147"/>
      <c r="C83" s="148" t="s">
        <v>114</v>
      </c>
      <c r="D83" s="149" t="s">
        <v>58</v>
      </c>
      <c r="E83" s="149" t="s">
        <v>54</v>
      </c>
      <c r="F83" s="149" t="s">
        <v>55</v>
      </c>
      <c r="G83" s="149" t="s">
        <v>115</v>
      </c>
      <c r="H83" s="149" t="s">
        <v>116</v>
      </c>
      <c r="I83" s="149" t="s">
        <v>117</v>
      </c>
      <c r="J83" s="149" t="s">
        <v>104</v>
      </c>
      <c r="K83" s="150" t="s">
        <v>118</v>
      </c>
      <c r="L83" s="151"/>
      <c r="M83" s="68" t="s">
        <v>19</v>
      </c>
      <c r="N83" s="69" t="s">
        <v>43</v>
      </c>
      <c r="O83" s="69" t="s">
        <v>119</v>
      </c>
      <c r="P83" s="69" t="s">
        <v>120</v>
      </c>
      <c r="Q83" s="69" t="s">
        <v>121</v>
      </c>
      <c r="R83" s="69" t="s">
        <v>122</v>
      </c>
      <c r="S83" s="69" t="s">
        <v>123</v>
      </c>
      <c r="T83" s="70" t="s">
        <v>124</v>
      </c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65" s="2" customFormat="1" ht="22.9" customHeight="1">
      <c r="A84" s="34"/>
      <c r="B84" s="35"/>
      <c r="C84" s="75" t="s">
        <v>125</v>
      </c>
      <c r="D84" s="36"/>
      <c r="E84" s="36"/>
      <c r="F84" s="36"/>
      <c r="G84" s="36"/>
      <c r="H84" s="36"/>
      <c r="I84" s="36"/>
      <c r="J84" s="152">
        <f>BK84</f>
        <v>0</v>
      </c>
      <c r="K84" s="36"/>
      <c r="L84" s="39"/>
      <c r="M84" s="71"/>
      <c r="N84" s="153"/>
      <c r="O84" s="72"/>
      <c r="P84" s="154">
        <f>P85+P135+P141+P144+P146</f>
        <v>0</v>
      </c>
      <c r="Q84" s="72"/>
      <c r="R84" s="154">
        <f>R85+R135+R141+R144+R146</f>
        <v>8.0770000000000008E-2</v>
      </c>
      <c r="S84" s="72"/>
      <c r="T84" s="155">
        <f>T85+T135+T141+T144+T146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72</v>
      </c>
      <c r="AU84" s="17" t="s">
        <v>105</v>
      </c>
      <c r="BK84" s="156">
        <f>BK85+BK135+BK141+BK144+BK146</f>
        <v>0</v>
      </c>
    </row>
    <row r="85" spans="1:65" s="12" customFormat="1" ht="25.9" customHeight="1">
      <c r="B85" s="157"/>
      <c r="C85" s="158"/>
      <c r="D85" s="159" t="s">
        <v>72</v>
      </c>
      <c r="E85" s="160" t="s">
        <v>1256</v>
      </c>
      <c r="F85" s="160" t="s">
        <v>1257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SUM(P86:P134)</f>
        <v>0</v>
      </c>
      <c r="Q85" s="165"/>
      <c r="R85" s="166">
        <f>SUM(R86:R134)</f>
        <v>6.905E-2</v>
      </c>
      <c r="S85" s="165"/>
      <c r="T85" s="167">
        <f>SUM(T86:T134)</f>
        <v>0</v>
      </c>
      <c r="AR85" s="168" t="s">
        <v>81</v>
      </c>
      <c r="AT85" s="169" t="s">
        <v>72</v>
      </c>
      <c r="AU85" s="169" t="s">
        <v>73</v>
      </c>
      <c r="AY85" s="168" t="s">
        <v>128</v>
      </c>
      <c r="BK85" s="170">
        <f>SUM(BK86:BK134)</f>
        <v>0</v>
      </c>
    </row>
    <row r="86" spans="1:65" s="2" customFormat="1" ht="16.5" customHeight="1">
      <c r="A86" s="34"/>
      <c r="B86" s="35"/>
      <c r="C86" s="173" t="s">
        <v>81</v>
      </c>
      <c r="D86" s="173" t="s">
        <v>131</v>
      </c>
      <c r="E86" s="174" t="s">
        <v>1258</v>
      </c>
      <c r="F86" s="175" t="s">
        <v>1259</v>
      </c>
      <c r="G86" s="176" t="s">
        <v>163</v>
      </c>
      <c r="H86" s="177">
        <v>92</v>
      </c>
      <c r="I86" s="178"/>
      <c r="J86" s="179">
        <f t="shared" ref="J86:J117" si="0">ROUND(I86*H86,2)</f>
        <v>0</v>
      </c>
      <c r="K86" s="175" t="s">
        <v>19</v>
      </c>
      <c r="L86" s="39"/>
      <c r="M86" s="180" t="s">
        <v>19</v>
      </c>
      <c r="N86" s="181" t="s">
        <v>45</v>
      </c>
      <c r="O86" s="64"/>
      <c r="P86" s="182">
        <f t="shared" ref="P86:P117" si="1">O86*H86</f>
        <v>0</v>
      </c>
      <c r="Q86" s="182">
        <v>0</v>
      </c>
      <c r="R86" s="182">
        <f t="shared" ref="R86:R117" si="2">Q86*H86</f>
        <v>0</v>
      </c>
      <c r="S86" s="182">
        <v>0</v>
      </c>
      <c r="T86" s="183">
        <f t="shared" ref="T86:T117" si="3"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1062</v>
      </c>
      <c r="AT86" s="184" t="s">
        <v>131</v>
      </c>
      <c r="AU86" s="184" t="s">
        <v>81</v>
      </c>
      <c r="AY86" s="17" t="s">
        <v>128</v>
      </c>
      <c r="BE86" s="185">
        <f t="shared" ref="BE86:BE117" si="4">IF(N86="základní",J86,0)</f>
        <v>0</v>
      </c>
      <c r="BF86" s="185">
        <f t="shared" ref="BF86:BF117" si="5">IF(N86="snížená",J86,0)</f>
        <v>0</v>
      </c>
      <c r="BG86" s="185">
        <f t="shared" ref="BG86:BG117" si="6">IF(N86="zákl. přenesená",J86,0)</f>
        <v>0</v>
      </c>
      <c r="BH86" s="185">
        <f t="shared" ref="BH86:BH117" si="7">IF(N86="sníž. přenesená",J86,0)</f>
        <v>0</v>
      </c>
      <c r="BI86" s="185">
        <f t="shared" ref="BI86:BI117" si="8">IF(N86="nulová",J86,0)</f>
        <v>0</v>
      </c>
      <c r="BJ86" s="17" t="s">
        <v>98</v>
      </c>
      <c r="BK86" s="185">
        <f t="shared" ref="BK86:BK117" si="9">ROUND(I86*H86,2)</f>
        <v>0</v>
      </c>
      <c r="BL86" s="17" t="s">
        <v>1062</v>
      </c>
      <c r="BM86" s="184" t="s">
        <v>1260</v>
      </c>
    </row>
    <row r="87" spans="1:65" s="2" customFormat="1" ht="16.5" customHeight="1">
      <c r="A87" s="34"/>
      <c r="B87" s="35"/>
      <c r="C87" s="191" t="s">
        <v>98</v>
      </c>
      <c r="D87" s="191" t="s">
        <v>140</v>
      </c>
      <c r="E87" s="192" t="s">
        <v>1261</v>
      </c>
      <c r="F87" s="193" t="s">
        <v>1262</v>
      </c>
      <c r="G87" s="194" t="s">
        <v>163</v>
      </c>
      <c r="H87" s="195">
        <v>92</v>
      </c>
      <c r="I87" s="196"/>
      <c r="J87" s="197">
        <f t="shared" si="0"/>
        <v>0</v>
      </c>
      <c r="K87" s="193" t="s">
        <v>19</v>
      </c>
      <c r="L87" s="198"/>
      <c r="M87" s="199" t="s">
        <v>19</v>
      </c>
      <c r="N87" s="200" t="s">
        <v>45</v>
      </c>
      <c r="O87" s="64"/>
      <c r="P87" s="182">
        <f t="shared" si="1"/>
        <v>0</v>
      </c>
      <c r="Q87" s="182">
        <v>1E-4</v>
      </c>
      <c r="R87" s="182">
        <f t="shared" si="2"/>
        <v>9.1999999999999998E-3</v>
      </c>
      <c r="S87" s="182">
        <v>0</v>
      </c>
      <c r="T87" s="183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1263</v>
      </c>
      <c r="AT87" s="184" t="s">
        <v>140</v>
      </c>
      <c r="AU87" s="184" t="s">
        <v>81</v>
      </c>
      <c r="AY87" s="17" t="s">
        <v>128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17" t="s">
        <v>98</v>
      </c>
      <c r="BK87" s="185">
        <f t="shared" si="9"/>
        <v>0</v>
      </c>
      <c r="BL87" s="17" t="s">
        <v>1263</v>
      </c>
      <c r="BM87" s="184" t="s">
        <v>1264</v>
      </c>
    </row>
    <row r="88" spans="1:65" s="2" customFormat="1" ht="16.5" customHeight="1">
      <c r="A88" s="34"/>
      <c r="B88" s="35"/>
      <c r="C88" s="173" t="s">
        <v>146</v>
      </c>
      <c r="D88" s="173" t="s">
        <v>131</v>
      </c>
      <c r="E88" s="174" t="s">
        <v>1265</v>
      </c>
      <c r="F88" s="175" t="s">
        <v>1266</v>
      </c>
      <c r="G88" s="176" t="s">
        <v>163</v>
      </c>
      <c r="H88" s="177">
        <v>10</v>
      </c>
      <c r="I88" s="178"/>
      <c r="J88" s="179">
        <f t="shared" si="0"/>
        <v>0</v>
      </c>
      <c r="K88" s="175" t="s">
        <v>19</v>
      </c>
      <c r="L88" s="39"/>
      <c r="M88" s="180" t="s">
        <v>19</v>
      </c>
      <c r="N88" s="181" t="s">
        <v>45</v>
      </c>
      <c r="O88" s="64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1062</v>
      </c>
      <c r="AT88" s="184" t="s">
        <v>131</v>
      </c>
      <c r="AU88" s="184" t="s">
        <v>81</v>
      </c>
      <c r="AY88" s="17" t="s">
        <v>128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17" t="s">
        <v>98</v>
      </c>
      <c r="BK88" s="185">
        <f t="shared" si="9"/>
        <v>0</v>
      </c>
      <c r="BL88" s="17" t="s">
        <v>1062</v>
      </c>
      <c r="BM88" s="184" t="s">
        <v>1267</v>
      </c>
    </row>
    <row r="89" spans="1:65" s="2" customFormat="1" ht="16.5" customHeight="1">
      <c r="A89" s="34"/>
      <c r="B89" s="35"/>
      <c r="C89" s="191" t="s">
        <v>150</v>
      </c>
      <c r="D89" s="191" t="s">
        <v>140</v>
      </c>
      <c r="E89" s="192" t="s">
        <v>1268</v>
      </c>
      <c r="F89" s="193" t="s">
        <v>1269</v>
      </c>
      <c r="G89" s="194" t="s">
        <v>163</v>
      </c>
      <c r="H89" s="195">
        <v>10</v>
      </c>
      <c r="I89" s="196"/>
      <c r="J89" s="197">
        <f t="shared" si="0"/>
        <v>0</v>
      </c>
      <c r="K89" s="193" t="s">
        <v>19</v>
      </c>
      <c r="L89" s="198"/>
      <c r="M89" s="199" t="s">
        <v>19</v>
      </c>
      <c r="N89" s="200" t="s">
        <v>45</v>
      </c>
      <c r="O89" s="64"/>
      <c r="P89" s="182">
        <f t="shared" si="1"/>
        <v>0</v>
      </c>
      <c r="Q89" s="182">
        <v>2.2000000000000001E-4</v>
      </c>
      <c r="R89" s="182">
        <f t="shared" si="2"/>
        <v>2.2000000000000001E-3</v>
      </c>
      <c r="S89" s="182">
        <v>0</v>
      </c>
      <c r="T89" s="183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1263</v>
      </c>
      <c r="AT89" s="184" t="s">
        <v>140</v>
      </c>
      <c r="AU89" s="184" t="s">
        <v>81</v>
      </c>
      <c r="AY89" s="17" t="s">
        <v>128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17" t="s">
        <v>98</v>
      </c>
      <c r="BK89" s="185">
        <f t="shared" si="9"/>
        <v>0</v>
      </c>
      <c r="BL89" s="17" t="s">
        <v>1263</v>
      </c>
      <c r="BM89" s="184" t="s">
        <v>1270</v>
      </c>
    </row>
    <row r="90" spans="1:65" s="2" customFormat="1" ht="16.5" customHeight="1">
      <c r="A90" s="34"/>
      <c r="B90" s="35"/>
      <c r="C90" s="173" t="s">
        <v>155</v>
      </c>
      <c r="D90" s="173" t="s">
        <v>131</v>
      </c>
      <c r="E90" s="174" t="s">
        <v>1271</v>
      </c>
      <c r="F90" s="175" t="s">
        <v>1272</v>
      </c>
      <c r="G90" s="176" t="s">
        <v>192</v>
      </c>
      <c r="H90" s="177">
        <v>31</v>
      </c>
      <c r="I90" s="178"/>
      <c r="J90" s="179">
        <f t="shared" si="0"/>
        <v>0</v>
      </c>
      <c r="K90" s="175" t="s">
        <v>19</v>
      </c>
      <c r="L90" s="39"/>
      <c r="M90" s="180" t="s">
        <v>19</v>
      </c>
      <c r="N90" s="181" t="s">
        <v>45</v>
      </c>
      <c r="O90" s="64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1062</v>
      </c>
      <c r="AT90" s="184" t="s">
        <v>131</v>
      </c>
      <c r="AU90" s="184" t="s">
        <v>81</v>
      </c>
      <c r="AY90" s="17" t="s">
        <v>128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17" t="s">
        <v>98</v>
      </c>
      <c r="BK90" s="185">
        <f t="shared" si="9"/>
        <v>0</v>
      </c>
      <c r="BL90" s="17" t="s">
        <v>1062</v>
      </c>
      <c r="BM90" s="184" t="s">
        <v>1273</v>
      </c>
    </row>
    <row r="91" spans="1:65" s="2" customFormat="1" ht="16.5" customHeight="1">
      <c r="A91" s="34"/>
      <c r="B91" s="35"/>
      <c r="C91" s="191" t="s">
        <v>160</v>
      </c>
      <c r="D91" s="191" t="s">
        <v>140</v>
      </c>
      <c r="E91" s="192" t="s">
        <v>1274</v>
      </c>
      <c r="F91" s="193" t="s">
        <v>1275</v>
      </c>
      <c r="G91" s="194" t="s">
        <v>192</v>
      </c>
      <c r="H91" s="195">
        <v>31</v>
      </c>
      <c r="I91" s="196"/>
      <c r="J91" s="197">
        <f t="shared" si="0"/>
        <v>0</v>
      </c>
      <c r="K91" s="193" t="s">
        <v>19</v>
      </c>
      <c r="L91" s="198"/>
      <c r="M91" s="199" t="s">
        <v>19</v>
      </c>
      <c r="N91" s="200" t="s">
        <v>45</v>
      </c>
      <c r="O91" s="64"/>
      <c r="P91" s="182">
        <f t="shared" si="1"/>
        <v>0</v>
      </c>
      <c r="Q91" s="182">
        <v>5.0000000000000002E-5</v>
      </c>
      <c r="R91" s="182">
        <f t="shared" si="2"/>
        <v>1.5500000000000002E-3</v>
      </c>
      <c r="S91" s="182">
        <v>0</v>
      </c>
      <c r="T91" s="183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1263</v>
      </c>
      <c r="AT91" s="184" t="s">
        <v>140</v>
      </c>
      <c r="AU91" s="184" t="s">
        <v>81</v>
      </c>
      <c r="AY91" s="17" t="s">
        <v>128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17" t="s">
        <v>98</v>
      </c>
      <c r="BK91" s="185">
        <f t="shared" si="9"/>
        <v>0</v>
      </c>
      <c r="BL91" s="17" t="s">
        <v>1263</v>
      </c>
      <c r="BM91" s="184" t="s">
        <v>1276</v>
      </c>
    </row>
    <row r="92" spans="1:65" s="2" customFormat="1" ht="16.5" customHeight="1">
      <c r="A92" s="34"/>
      <c r="B92" s="35"/>
      <c r="C92" s="173" t="s">
        <v>166</v>
      </c>
      <c r="D92" s="173" t="s">
        <v>131</v>
      </c>
      <c r="E92" s="174" t="s">
        <v>1277</v>
      </c>
      <c r="F92" s="175" t="s">
        <v>1278</v>
      </c>
      <c r="G92" s="176" t="s">
        <v>192</v>
      </c>
      <c r="H92" s="177">
        <v>11</v>
      </c>
      <c r="I92" s="178"/>
      <c r="J92" s="179">
        <f t="shared" si="0"/>
        <v>0</v>
      </c>
      <c r="K92" s="175" t="s">
        <v>19</v>
      </c>
      <c r="L92" s="39"/>
      <c r="M92" s="180" t="s">
        <v>19</v>
      </c>
      <c r="N92" s="181" t="s">
        <v>45</v>
      </c>
      <c r="O92" s="64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1062</v>
      </c>
      <c r="AT92" s="184" t="s">
        <v>131</v>
      </c>
      <c r="AU92" s="184" t="s">
        <v>81</v>
      </c>
      <c r="AY92" s="17" t="s">
        <v>128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17" t="s">
        <v>98</v>
      </c>
      <c r="BK92" s="185">
        <f t="shared" si="9"/>
        <v>0</v>
      </c>
      <c r="BL92" s="17" t="s">
        <v>1062</v>
      </c>
      <c r="BM92" s="184" t="s">
        <v>1279</v>
      </c>
    </row>
    <row r="93" spans="1:65" s="2" customFormat="1" ht="16.5" customHeight="1">
      <c r="A93" s="34"/>
      <c r="B93" s="35"/>
      <c r="C93" s="191" t="s">
        <v>174</v>
      </c>
      <c r="D93" s="191" t="s">
        <v>140</v>
      </c>
      <c r="E93" s="192" t="s">
        <v>1280</v>
      </c>
      <c r="F93" s="193" t="s">
        <v>1281</v>
      </c>
      <c r="G93" s="194" t="s">
        <v>192</v>
      </c>
      <c r="H93" s="195">
        <v>11</v>
      </c>
      <c r="I93" s="196"/>
      <c r="J93" s="197">
        <f t="shared" si="0"/>
        <v>0</v>
      </c>
      <c r="K93" s="193" t="s">
        <v>19</v>
      </c>
      <c r="L93" s="198"/>
      <c r="M93" s="199" t="s">
        <v>19</v>
      </c>
      <c r="N93" s="200" t="s">
        <v>45</v>
      </c>
      <c r="O93" s="64"/>
      <c r="P93" s="182">
        <f t="shared" si="1"/>
        <v>0</v>
      </c>
      <c r="Q93" s="182">
        <v>1.9000000000000001E-4</v>
      </c>
      <c r="R93" s="182">
        <f t="shared" si="2"/>
        <v>2.0900000000000003E-3</v>
      </c>
      <c r="S93" s="182">
        <v>0</v>
      </c>
      <c r="T93" s="183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1263</v>
      </c>
      <c r="AT93" s="184" t="s">
        <v>140</v>
      </c>
      <c r="AU93" s="184" t="s">
        <v>81</v>
      </c>
      <c r="AY93" s="17" t="s">
        <v>128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17" t="s">
        <v>98</v>
      </c>
      <c r="BK93" s="185">
        <f t="shared" si="9"/>
        <v>0</v>
      </c>
      <c r="BL93" s="17" t="s">
        <v>1263</v>
      </c>
      <c r="BM93" s="184" t="s">
        <v>1282</v>
      </c>
    </row>
    <row r="94" spans="1:65" s="2" customFormat="1" ht="16.5" customHeight="1">
      <c r="A94" s="34"/>
      <c r="B94" s="35"/>
      <c r="C94" s="173" t="s">
        <v>179</v>
      </c>
      <c r="D94" s="173" t="s">
        <v>131</v>
      </c>
      <c r="E94" s="174" t="s">
        <v>1283</v>
      </c>
      <c r="F94" s="175" t="s">
        <v>1284</v>
      </c>
      <c r="G94" s="176" t="s">
        <v>192</v>
      </c>
      <c r="H94" s="177">
        <v>6</v>
      </c>
      <c r="I94" s="178"/>
      <c r="J94" s="179">
        <f t="shared" si="0"/>
        <v>0</v>
      </c>
      <c r="K94" s="175" t="s">
        <v>19</v>
      </c>
      <c r="L94" s="39"/>
      <c r="M94" s="180" t="s">
        <v>19</v>
      </c>
      <c r="N94" s="181" t="s">
        <v>45</v>
      </c>
      <c r="O94" s="64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1062</v>
      </c>
      <c r="AT94" s="184" t="s">
        <v>131</v>
      </c>
      <c r="AU94" s="184" t="s">
        <v>81</v>
      </c>
      <c r="AY94" s="17" t="s">
        <v>128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7" t="s">
        <v>98</v>
      </c>
      <c r="BK94" s="185">
        <f t="shared" si="9"/>
        <v>0</v>
      </c>
      <c r="BL94" s="17" t="s">
        <v>1062</v>
      </c>
      <c r="BM94" s="184" t="s">
        <v>1285</v>
      </c>
    </row>
    <row r="95" spans="1:65" s="2" customFormat="1" ht="16.5" customHeight="1">
      <c r="A95" s="34"/>
      <c r="B95" s="35"/>
      <c r="C95" s="173" t="s">
        <v>184</v>
      </c>
      <c r="D95" s="173" t="s">
        <v>131</v>
      </c>
      <c r="E95" s="174" t="s">
        <v>1286</v>
      </c>
      <c r="F95" s="175" t="s">
        <v>1287</v>
      </c>
      <c r="G95" s="176" t="s">
        <v>192</v>
      </c>
      <c r="H95" s="177">
        <v>2</v>
      </c>
      <c r="I95" s="178"/>
      <c r="J95" s="179">
        <f t="shared" si="0"/>
        <v>0</v>
      </c>
      <c r="K95" s="175" t="s">
        <v>19</v>
      </c>
      <c r="L95" s="39"/>
      <c r="M95" s="180" t="s">
        <v>19</v>
      </c>
      <c r="N95" s="181" t="s">
        <v>45</v>
      </c>
      <c r="O95" s="64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1062</v>
      </c>
      <c r="AT95" s="184" t="s">
        <v>131</v>
      </c>
      <c r="AU95" s="184" t="s">
        <v>81</v>
      </c>
      <c r="AY95" s="17" t="s">
        <v>128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7" t="s">
        <v>98</v>
      </c>
      <c r="BK95" s="185">
        <f t="shared" si="9"/>
        <v>0</v>
      </c>
      <c r="BL95" s="17" t="s">
        <v>1062</v>
      </c>
      <c r="BM95" s="184" t="s">
        <v>1288</v>
      </c>
    </row>
    <row r="96" spans="1:65" s="2" customFormat="1" ht="16.5" customHeight="1">
      <c r="A96" s="34"/>
      <c r="B96" s="35"/>
      <c r="C96" s="173" t="s">
        <v>189</v>
      </c>
      <c r="D96" s="173" t="s">
        <v>131</v>
      </c>
      <c r="E96" s="174" t="s">
        <v>1289</v>
      </c>
      <c r="F96" s="175" t="s">
        <v>1290</v>
      </c>
      <c r="G96" s="176" t="s">
        <v>192</v>
      </c>
      <c r="H96" s="177">
        <v>8</v>
      </c>
      <c r="I96" s="178"/>
      <c r="J96" s="179">
        <f t="shared" si="0"/>
        <v>0</v>
      </c>
      <c r="K96" s="175" t="s">
        <v>19</v>
      </c>
      <c r="L96" s="39"/>
      <c r="M96" s="180" t="s">
        <v>19</v>
      </c>
      <c r="N96" s="181" t="s">
        <v>45</v>
      </c>
      <c r="O96" s="64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1062</v>
      </c>
      <c r="AT96" s="184" t="s">
        <v>131</v>
      </c>
      <c r="AU96" s="184" t="s">
        <v>81</v>
      </c>
      <c r="AY96" s="17" t="s">
        <v>128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7" t="s">
        <v>98</v>
      </c>
      <c r="BK96" s="185">
        <f t="shared" si="9"/>
        <v>0</v>
      </c>
      <c r="BL96" s="17" t="s">
        <v>1062</v>
      </c>
      <c r="BM96" s="184" t="s">
        <v>1291</v>
      </c>
    </row>
    <row r="97" spans="1:65" s="2" customFormat="1" ht="16.5" customHeight="1">
      <c r="A97" s="34"/>
      <c r="B97" s="35"/>
      <c r="C97" s="173" t="s">
        <v>194</v>
      </c>
      <c r="D97" s="173" t="s">
        <v>131</v>
      </c>
      <c r="E97" s="174" t="s">
        <v>1292</v>
      </c>
      <c r="F97" s="175" t="s">
        <v>1293</v>
      </c>
      <c r="G97" s="176" t="s">
        <v>192</v>
      </c>
      <c r="H97" s="177">
        <v>9</v>
      </c>
      <c r="I97" s="178"/>
      <c r="J97" s="179">
        <f t="shared" si="0"/>
        <v>0</v>
      </c>
      <c r="K97" s="175" t="s">
        <v>19</v>
      </c>
      <c r="L97" s="39"/>
      <c r="M97" s="180" t="s">
        <v>19</v>
      </c>
      <c r="N97" s="181" t="s">
        <v>45</v>
      </c>
      <c r="O97" s="64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1062</v>
      </c>
      <c r="AT97" s="184" t="s">
        <v>131</v>
      </c>
      <c r="AU97" s="184" t="s">
        <v>81</v>
      </c>
      <c r="AY97" s="17" t="s">
        <v>128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7" t="s">
        <v>98</v>
      </c>
      <c r="BK97" s="185">
        <f t="shared" si="9"/>
        <v>0</v>
      </c>
      <c r="BL97" s="17" t="s">
        <v>1062</v>
      </c>
      <c r="BM97" s="184" t="s">
        <v>1294</v>
      </c>
    </row>
    <row r="98" spans="1:65" s="2" customFormat="1" ht="16.5" customHeight="1">
      <c r="A98" s="34"/>
      <c r="B98" s="35"/>
      <c r="C98" s="173" t="s">
        <v>198</v>
      </c>
      <c r="D98" s="173" t="s">
        <v>131</v>
      </c>
      <c r="E98" s="174" t="s">
        <v>1295</v>
      </c>
      <c r="F98" s="175" t="s">
        <v>1296</v>
      </c>
      <c r="G98" s="176" t="s">
        <v>192</v>
      </c>
      <c r="H98" s="177">
        <v>2</v>
      </c>
      <c r="I98" s="178"/>
      <c r="J98" s="179">
        <f t="shared" si="0"/>
        <v>0</v>
      </c>
      <c r="K98" s="175" t="s">
        <v>19</v>
      </c>
      <c r="L98" s="39"/>
      <c r="M98" s="180" t="s">
        <v>19</v>
      </c>
      <c r="N98" s="181" t="s">
        <v>45</v>
      </c>
      <c r="O98" s="64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1062</v>
      </c>
      <c r="AT98" s="184" t="s">
        <v>131</v>
      </c>
      <c r="AU98" s="184" t="s">
        <v>81</v>
      </c>
      <c r="AY98" s="17" t="s">
        <v>128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7" t="s">
        <v>98</v>
      </c>
      <c r="BK98" s="185">
        <f t="shared" si="9"/>
        <v>0</v>
      </c>
      <c r="BL98" s="17" t="s">
        <v>1062</v>
      </c>
      <c r="BM98" s="184" t="s">
        <v>1297</v>
      </c>
    </row>
    <row r="99" spans="1:65" s="2" customFormat="1" ht="16.5" customHeight="1">
      <c r="A99" s="34"/>
      <c r="B99" s="35"/>
      <c r="C99" s="173" t="s">
        <v>202</v>
      </c>
      <c r="D99" s="173" t="s">
        <v>131</v>
      </c>
      <c r="E99" s="174" t="s">
        <v>1298</v>
      </c>
      <c r="F99" s="175" t="s">
        <v>1299</v>
      </c>
      <c r="G99" s="176" t="s">
        <v>192</v>
      </c>
      <c r="H99" s="177">
        <v>5</v>
      </c>
      <c r="I99" s="178"/>
      <c r="J99" s="179">
        <f t="shared" si="0"/>
        <v>0</v>
      </c>
      <c r="K99" s="175" t="s">
        <v>19</v>
      </c>
      <c r="L99" s="39"/>
      <c r="M99" s="180" t="s">
        <v>19</v>
      </c>
      <c r="N99" s="181" t="s">
        <v>45</v>
      </c>
      <c r="O99" s="64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1062</v>
      </c>
      <c r="AT99" s="184" t="s">
        <v>131</v>
      </c>
      <c r="AU99" s="184" t="s">
        <v>81</v>
      </c>
      <c r="AY99" s="17" t="s">
        <v>128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7" t="s">
        <v>98</v>
      </c>
      <c r="BK99" s="185">
        <f t="shared" si="9"/>
        <v>0</v>
      </c>
      <c r="BL99" s="17" t="s">
        <v>1062</v>
      </c>
      <c r="BM99" s="184" t="s">
        <v>1300</v>
      </c>
    </row>
    <row r="100" spans="1:65" s="2" customFormat="1" ht="16.5" customHeight="1">
      <c r="A100" s="34"/>
      <c r="B100" s="35"/>
      <c r="C100" s="191" t="s">
        <v>8</v>
      </c>
      <c r="D100" s="191" t="s">
        <v>140</v>
      </c>
      <c r="E100" s="192" t="s">
        <v>1301</v>
      </c>
      <c r="F100" s="193" t="s">
        <v>1302</v>
      </c>
      <c r="G100" s="194" t="s">
        <v>192</v>
      </c>
      <c r="H100" s="195">
        <v>5</v>
      </c>
      <c r="I100" s="196"/>
      <c r="J100" s="197">
        <f t="shared" si="0"/>
        <v>0</v>
      </c>
      <c r="K100" s="193" t="s">
        <v>19</v>
      </c>
      <c r="L100" s="198"/>
      <c r="M100" s="199" t="s">
        <v>19</v>
      </c>
      <c r="N100" s="200" t="s">
        <v>45</v>
      </c>
      <c r="O100" s="64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1263</v>
      </c>
      <c r="AT100" s="184" t="s">
        <v>140</v>
      </c>
      <c r="AU100" s="184" t="s">
        <v>81</v>
      </c>
      <c r="AY100" s="17" t="s">
        <v>128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7" t="s">
        <v>98</v>
      </c>
      <c r="BK100" s="185">
        <f t="shared" si="9"/>
        <v>0</v>
      </c>
      <c r="BL100" s="17" t="s">
        <v>1263</v>
      </c>
      <c r="BM100" s="184" t="s">
        <v>1303</v>
      </c>
    </row>
    <row r="101" spans="1:65" s="2" customFormat="1" ht="16.5" customHeight="1">
      <c r="A101" s="34"/>
      <c r="B101" s="35"/>
      <c r="C101" s="173" t="s">
        <v>136</v>
      </c>
      <c r="D101" s="173" t="s">
        <v>131</v>
      </c>
      <c r="E101" s="174" t="s">
        <v>1304</v>
      </c>
      <c r="F101" s="175" t="s">
        <v>1305</v>
      </c>
      <c r="G101" s="176" t="s">
        <v>192</v>
      </c>
      <c r="H101" s="177">
        <v>1</v>
      </c>
      <c r="I101" s="178"/>
      <c r="J101" s="179">
        <f t="shared" si="0"/>
        <v>0</v>
      </c>
      <c r="K101" s="175" t="s">
        <v>19</v>
      </c>
      <c r="L101" s="39"/>
      <c r="M101" s="180" t="s">
        <v>19</v>
      </c>
      <c r="N101" s="181" t="s">
        <v>45</v>
      </c>
      <c r="O101" s="64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1062</v>
      </c>
      <c r="AT101" s="184" t="s">
        <v>131</v>
      </c>
      <c r="AU101" s="184" t="s">
        <v>81</v>
      </c>
      <c r="AY101" s="17" t="s">
        <v>128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7" t="s">
        <v>98</v>
      </c>
      <c r="BK101" s="185">
        <f t="shared" si="9"/>
        <v>0</v>
      </c>
      <c r="BL101" s="17" t="s">
        <v>1062</v>
      </c>
      <c r="BM101" s="184" t="s">
        <v>1306</v>
      </c>
    </row>
    <row r="102" spans="1:65" s="2" customFormat="1" ht="16.5" customHeight="1">
      <c r="A102" s="34"/>
      <c r="B102" s="35"/>
      <c r="C102" s="191" t="s">
        <v>214</v>
      </c>
      <c r="D102" s="191" t="s">
        <v>140</v>
      </c>
      <c r="E102" s="192" t="s">
        <v>1307</v>
      </c>
      <c r="F102" s="193" t="s">
        <v>1308</v>
      </c>
      <c r="G102" s="194" t="s">
        <v>192</v>
      </c>
      <c r="H102" s="195">
        <v>1</v>
      </c>
      <c r="I102" s="196"/>
      <c r="J102" s="197">
        <f t="shared" si="0"/>
        <v>0</v>
      </c>
      <c r="K102" s="193" t="s">
        <v>19</v>
      </c>
      <c r="L102" s="198"/>
      <c r="M102" s="199" t="s">
        <v>19</v>
      </c>
      <c r="N102" s="200" t="s">
        <v>45</v>
      </c>
      <c r="O102" s="64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1263</v>
      </c>
      <c r="AT102" s="184" t="s">
        <v>140</v>
      </c>
      <c r="AU102" s="184" t="s">
        <v>81</v>
      </c>
      <c r="AY102" s="17" t="s">
        <v>128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7" t="s">
        <v>98</v>
      </c>
      <c r="BK102" s="185">
        <f t="shared" si="9"/>
        <v>0</v>
      </c>
      <c r="BL102" s="17" t="s">
        <v>1263</v>
      </c>
      <c r="BM102" s="184" t="s">
        <v>1309</v>
      </c>
    </row>
    <row r="103" spans="1:65" s="2" customFormat="1" ht="16.5" customHeight="1">
      <c r="A103" s="34"/>
      <c r="B103" s="35"/>
      <c r="C103" s="173" t="s">
        <v>219</v>
      </c>
      <c r="D103" s="173" t="s">
        <v>131</v>
      </c>
      <c r="E103" s="174" t="s">
        <v>1310</v>
      </c>
      <c r="F103" s="175" t="s">
        <v>1311</v>
      </c>
      <c r="G103" s="176" t="s">
        <v>192</v>
      </c>
      <c r="H103" s="177">
        <v>2</v>
      </c>
      <c r="I103" s="178"/>
      <c r="J103" s="179">
        <f t="shared" si="0"/>
        <v>0</v>
      </c>
      <c r="K103" s="175" t="s">
        <v>19</v>
      </c>
      <c r="L103" s="39"/>
      <c r="M103" s="180" t="s">
        <v>19</v>
      </c>
      <c r="N103" s="181" t="s">
        <v>45</v>
      </c>
      <c r="O103" s="64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1062</v>
      </c>
      <c r="AT103" s="184" t="s">
        <v>131</v>
      </c>
      <c r="AU103" s="184" t="s">
        <v>81</v>
      </c>
      <c r="AY103" s="17" t="s">
        <v>128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7" t="s">
        <v>98</v>
      </c>
      <c r="BK103" s="185">
        <f t="shared" si="9"/>
        <v>0</v>
      </c>
      <c r="BL103" s="17" t="s">
        <v>1062</v>
      </c>
      <c r="BM103" s="184" t="s">
        <v>1312</v>
      </c>
    </row>
    <row r="104" spans="1:65" s="2" customFormat="1" ht="16.5" customHeight="1">
      <c r="A104" s="34"/>
      <c r="B104" s="35"/>
      <c r="C104" s="191" t="s">
        <v>224</v>
      </c>
      <c r="D104" s="191" t="s">
        <v>140</v>
      </c>
      <c r="E104" s="192" t="s">
        <v>1313</v>
      </c>
      <c r="F104" s="193" t="s">
        <v>1314</v>
      </c>
      <c r="G104" s="194" t="s">
        <v>192</v>
      </c>
      <c r="H104" s="195">
        <v>2</v>
      </c>
      <c r="I104" s="196"/>
      <c r="J104" s="197">
        <f t="shared" si="0"/>
        <v>0</v>
      </c>
      <c r="K104" s="193" t="s">
        <v>19</v>
      </c>
      <c r="L104" s="198"/>
      <c r="M104" s="199" t="s">
        <v>19</v>
      </c>
      <c r="N104" s="200" t="s">
        <v>45</v>
      </c>
      <c r="O104" s="64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1263</v>
      </c>
      <c r="AT104" s="184" t="s">
        <v>140</v>
      </c>
      <c r="AU104" s="184" t="s">
        <v>81</v>
      </c>
      <c r="AY104" s="17" t="s">
        <v>128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7" t="s">
        <v>98</v>
      </c>
      <c r="BK104" s="185">
        <f t="shared" si="9"/>
        <v>0</v>
      </c>
      <c r="BL104" s="17" t="s">
        <v>1263</v>
      </c>
      <c r="BM104" s="184" t="s">
        <v>1315</v>
      </c>
    </row>
    <row r="105" spans="1:65" s="2" customFormat="1" ht="16.5" customHeight="1">
      <c r="A105" s="34"/>
      <c r="B105" s="35"/>
      <c r="C105" s="173" t="s">
        <v>229</v>
      </c>
      <c r="D105" s="173" t="s">
        <v>131</v>
      </c>
      <c r="E105" s="174" t="s">
        <v>1316</v>
      </c>
      <c r="F105" s="175" t="s">
        <v>1317</v>
      </c>
      <c r="G105" s="176" t="s">
        <v>192</v>
      </c>
      <c r="H105" s="177">
        <v>1</v>
      </c>
      <c r="I105" s="178"/>
      <c r="J105" s="179">
        <f t="shared" si="0"/>
        <v>0</v>
      </c>
      <c r="K105" s="175" t="s">
        <v>19</v>
      </c>
      <c r="L105" s="39"/>
      <c r="M105" s="180" t="s">
        <v>19</v>
      </c>
      <c r="N105" s="181" t="s">
        <v>45</v>
      </c>
      <c r="O105" s="64"/>
      <c r="P105" s="182">
        <f t="shared" si="1"/>
        <v>0</v>
      </c>
      <c r="Q105" s="182">
        <v>0</v>
      </c>
      <c r="R105" s="182">
        <f t="shared" si="2"/>
        <v>0</v>
      </c>
      <c r="S105" s="182">
        <v>0</v>
      </c>
      <c r="T105" s="183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1062</v>
      </c>
      <c r="AT105" s="184" t="s">
        <v>131</v>
      </c>
      <c r="AU105" s="184" t="s">
        <v>81</v>
      </c>
      <c r="AY105" s="17" t="s">
        <v>128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7" t="s">
        <v>98</v>
      </c>
      <c r="BK105" s="185">
        <f t="shared" si="9"/>
        <v>0</v>
      </c>
      <c r="BL105" s="17" t="s">
        <v>1062</v>
      </c>
      <c r="BM105" s="184" t="s">
        <v>1318</v>
      </c>
    </row>
    <row r="106" spans="1:65" s="2" customFormat="1" ht="16.5" customHeight="1">
      <c r="A106" s="34"/>
      <c r="B106" s="35"/>
      <c r="C106" s="191" t="s">
        <v>7</v>
      </c>
      <c r="D106" s="191" t="s">
        <v>140</v>
      </c>
      <c r="E106" s="192" t="s">
        <v>1319</v>
      </c>
      <c r="F106" s="193" t="s">
        <v>1320</v>
      </c>
      <c r="G106" s="194" t="s">
        <v>192</v>
      </c>
      <c r="H106" s="195">
        <v>1</v>
      </c>
      <c r="I106" s="196"/>
      <c r="J106" s="197">
        <f t="shared" si="0"/>
        <v>0</v>
      </c>
      <c r="K106" s="193" t="s">
        <v>19</v>
      </c>
      <c r="L106" s="198"/>
      <c r="M106" s="199" t="s">
        <v>19</v>
      </c>
      <c r="N106" s="200" t="s">
        <v>45</v>
      </c>
      <c r="O106" s="64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1263</v>
      </c>
      <c r="AT106" s="184" t="s">
        <v>140</v>
      </c>
      <c r="AU106" s="184" t="s">
        <v>81</v>
      </c>
      <c r="AY106" s="17" t="s">
        <v>128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7" t="s">
        <v>98</v>
      </c>
      <c r="BK106" s="185">
        <f t="shared" si="9"/>
        <v>0</v>
      </c>
      <c r="BL106" s="17" t="s">
        <v>1263</v>
      </c>
      <c r="BM106" s="184" t="s">
        <v>1321</v>
      </c>
    </row>
    <row r="107" spans="1:65" s="2" customFormat="1" ht="16.5" customHeight="1">
      <c r="A107" s="34"/>
      <c r="B107" s="35"/>
      <c r="C107" s="173" t="s">
        <v>240</v>
      </c>
      <c r="D107" s="173" t="s">
        <v>131</v>
      </c>
      <c r="E107" s="174" t="s">
        <v>1322</v>
      </c>
      <c r="F107" s="175" t="s">
        <v>1323</v>
      </c>
      <c r="G107" s="176" t="s">
        <v>192</v>
      </c>
      <c r="H107" s="177">
        <v>2</v>
      </c>
      <c r="I107" s="178"/>
      <c r="J107" s="179">
        <f t="shared" si="0"/>
        <v>0</v>
      </c>
      <c r="K107" s="175" t="s">
        <v>19</v>
      </c>
      <c r="L107" s="39"/>
      <c r="M107" s="180" t="s">
        <v>19</v>
      </c>
      <c r="N107" s="181" t="s">
        <v>45</v>
      </c>
      <c r="O107" s="64"/>
      <c r="P107" s="182">
        <f t="shared" si="1"/>
        <v>0</v>
      </c>
      <c r="Q107" s="182">
        <v>0</v>
      </c>
      <c r="R107" s="182">
        <f t="shared" si="2"/>
        <v>0</v>
      </c>
      <c r="S107" s="182">
        <v>0</v>
      </c>
      <c r="T107" s="18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1062</v>
      </c>
      <c r="AT107" s="184" t="s">
        <v>131</v>
      </c>
      <c r="AU107" s="184" t="s">
        <v>81</v>
      </c>
      <c r="AY107" s="17" t="s">
        <v>128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7" t="s">
        <v>98</v>
      </c>
      <c r="BK107" s="185">
        <f t="shared" si="9"/>
        <v>0</v>
      </c>
      <c r="BL107" s="17" t="s">
        <v>1062</v>
      </c>
      <c r="BM107" s="184" t="s">
        <v>1324</v>
      </c>
    </row>
    <row r="108" spans="1:65" s="2" customFormat="1" ht="16.5" customHeight="1">
      <c r="A108" s="34"/>
      <c r="B108" s="35"/>
      <c r="C108" s="191" t="s">
        <v>244</v>
      </c>
      <c r="D108" s="191" t="s">
        <v>140</v>
      </c>
      <c r="E108" s="192" t="s">
        <v>1325</v>
      </c>
      <c r="F108" s="193" t="s">
        <v>1326</v>
      </c>
      <c r="G108" s="194" t="s">
        <v>192</v>
      </c>
      <c r="H108" s="195">
        <v>2</v>
      </c>
      <c r="I108" s="196"/>
      <c r="J108" s="197">
        <f t="shared" si="0"/>
        <v>0</v>
      </c>
      <c r="K108" s="193" t="s">
        <v>19</v>
      </c>
      <c r="L108" s="198"/>
      <c r="M108" s="199" t="s">
        <v>19</v>
      </c>
      <c r="N108" s="200" t="s">
        <v>45</v>
      </c>
      <c r="O108" s="64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1263</v>
      </c>
      <c r="AT108" s="184" t="s">
        <v>140</v>
      </c>
      <c r="AU108" s="184" t="s">
        <v>81</v>
      </c>
      <c r="AY108" s="17" t="s">
        <v>128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7" t="s">
        <v>98</v>
      </c>
      <c r="BK108" s="185">
        <f t="shared" si="9"/>
        <v>0</v>
      </c>
      <c r="BL108" s="17" t="s">
        <v>1263</v>
      </c>
      <c r="BM108" s="184" t="s">
        <v>1327</v>
      </c>
    </row>
    <row r="109" spans="1:65" s="2" customFormat="1" ht="16.5" customHeight="1">
      <c r="A109" s="34"/>
      <c r="B109" s="35"/>
      <c r="C109" s="173" t="s">
        <v>248</v>
      </c>
      <c r="D109" s="173" t="s">
        <v>131</v>
      </c>
      <c r="E109" s="174" t="s">
        <v>1328</v>
      </c>
      <c r="F109" s="175" t="s">
        <v>1329</v>
      </c>
      <c r="G109" s="176" t="s">
        <v>192</v>
      </c>
      <c r="H109" s="177">
        <v>3</v>
      </c>
      <c r="I109" s="178"/>
      <c r="J109" s="179">
        <f t="shared" si="0"/>
        <v>0</v>
      </c>
      <c r="K109" s="175" t="s">
        <v>19</v>
      </c>
      <c r="L109" s="39"/>
      <c r="M109" s="180" t="s">
        <v>19</v>
      </c>
      <c r="N109" s="181" t="s">
        <v>45</v>
      </c>
      <c r="O109" s="64"/>
      <c r="P109" s="182">
        <f t="shared" si="1"/>
        <v>0</v>
      </c>
      <c r="Q109" s="182">
        <v>0</v>
      </c>
      <c r="R109" s="182">
        <f t="shared" si="2"/>
        <v>0</v>
      </c>
      <c r="S109" s="182">
        <v>0</v>
      </c>
      <c r="T109" s="18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1062</v>
      </c>
      <c r="AT109" s="184" t="s">
        <v>131</v>
      </c>
      <c r="AU109" s="184" t="s">
        <v>81</v>
      </c>
      <c r="AY109" s="17" t="s">
        <v>128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7" t="s">
        <v>98</v>
      </c>
      <c r="BK109" s="185">
        <f t="shared" si="9"/>
        <v>0</v>
      </c>
      <c r="BL109" s="17" t="s">
        <v>1062</v>
      </c>
      <c r="BM109" s="184" t="s">
        <v>1330</v>
      </c>
    </row>
    <row r="110" spans="1:65" s="2" customFormat="1" ht="16.5" customHeight="1">
      <c r="A110" s="34"/>
      <c r="B110" s="35"/>
      <c r="C110" s="191" t="s">
        <v>253</v>
      </c>
      <c r="D110" s="191" t="s">
        <v>140</v>
      </c>
      <c r="E110" s="192" t="s">
        <v>1331</v>
      </c>
      <c r="F110" s="193" t="s">
        <v>1332</v>
      </c>
      <c r="G110" s="194" t="s">
        <v>192</v>
      </c>
      <c r="H110" s="195">
        <v>3</v>
      </c>
      <c r="I110" s="196"/>
      <c r="J110" s="197">
        <f t="shared" si="0"/>
        <v>0</v>
      </c>
      <c r="K110" s="193" t="s">
        <v>19</v>
      </c>
      <c r="L110" s="198"/>
      <c r="M110" s="199" t="s">
        <v>19</v>
      </c>
      <c r="N110" s="200" t="s">
        <v>45</v>
      </c>
      <c r="O110" s="64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1263</v>
      </c>
      <c r="AT110" s="184" t="s">
        <v>140</v>
      </c>
      <c r="AU110" s="184" t="s">
        <v>81</v>
      </c>
      <c r="AY110" s="17" t="s">
        <v>128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7" t="s">
        <v>98</v>
      </c>
      <c r="BK110" s="185">
        <f t="shared" si="9"/>
        <v>0</v>
      </c>
      <c r="BL110" s="17" t="s">
        <v>1263</v>
      </c>
      <c r="BM110" s="184" t="s">
        <v>1333</v>
      </c>
    </row>
    <row r="111" spans="1:65" s="2" customFormat="1" ht="16.5" customHeight="1">
      <c r="A111" s="34"/>
      <c r="B111" s="35"/>
      <c r="C111" s="173" t="s">
        <v>258</v>
      </c>
      <c r="D111" s="173" t="s">
        <v>131</v>
      </c>
      <c r="E111" s="174" t="s">
        <v>1334</v>
      </c>
      <c r="F111" s="175" t="s">
        <v>1335</v>
      </c>
      <c r="G111" s="176" t="s">
        <v>192</v>
      </c>
      <c r="H111" s="177">
        <v>18</v>
      </c>
      <c r="I111" s="178"/>
      <c r="J111" s="179">
        <f t="shared" si="0"/>
        <v>0</v>
      </c>
      <c r="K111" s="175" t="s">
        <v>19</v>
      </c>
      <c r="L111" s="39"/>
      <c r="M111" s="180" t="s">
        <v>19</v>
      </c>
      <c r="N111" s="181" t="s">
        <v>45</v>
      </c>
      <c r="O111" s="64"/>
      <c r="P111" s="182">
        <f t="shared" si="1"/>
        <v>0</v>
      </c>
      <c r="Q111" s="182">
        <v>0</v>
      </c>
      <c r="R111" s="182">
        <f t="shared" si="2"/>
        <v>0</v>
      </c>
      <c r="S111" s="182">
        <v>0</v>
      </c>
      <c r="T111" s="18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1062</v>
      </c>
      <c r="AT111" s="184" t="s">
        <v>131</v>
      </c>
      <c r="AU111" s="184" t="s">
        <v>81</v>
      </c>
      <c r="AY111" s="17" t="s">
        <v>128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7" t="s">
        <v>98</v>
      </c>
      <c r="BK111" s="185">
        <f t="shared" si="9"/>
        <v>0</v>
      </c>
      <c r="BL111" s="17" t="s">
        <v>1062</v>
      </c>
      <c r="BM111" s="184" t="s">
        <v>1336</v>
      </c>
    </row>
    <row r="112" spans="1:65" s="2" customFormat="1" ht="16.5" customHeight="1">
      <c r="A112" s="34"/>
      <c r="B112" s="35"/>
      <c r="C112" s="191" t="s">
        <v>263</v>
      </c>
      <c r="D112" s="191" t="s">
        <v>140</v>
      </c>
      <c r="E112" s="192" t="s">
        <v>1337</v>
      </c>
      <c r="F112" s="193" t="s">
        <v>1338</v>
      </c>
      <c r="G112" s="194" t="s">
        <v>192</v>
      </c>
      <c r="H112" s="195">
        <v>15</v>
      </c>
      <c r="I112" s="196"/>
      <c r="J112" s="197">
        <f t="shared" si="0"/>
        <v>0</v>
      </c>
      <c r="K112" s="193" t="s">
        <v>19</v>
      </c>
      <c r="L112" s="198"/>
      <c r="M112" s="199" t="s">
        <v>19</v>
      </c>
      <c r="N112" s="200" t="s">
        <v>45</v>
      </c>
      <c r="O112" s="64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1263</v>
      </c>
      <c r="AT112" s="184" t="s">
        <v>140</v>
      </c>
      <c r="AU112" s="184" t="s">
        <v>81</v>
      </c>
      <c r="AY112" s="17" t="s">
        <v>128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7" t="s">
        <v>98</v>
      </c>
      <c r="BK112" s="185">
        <f t="shared" si="9"/>
        <v>0</v>
      </c>
      <c r="BL112" s="17" t="s">
        <v>1263</v>
      </c>
      <c r="BM112" s="184" t="s">
        <v>1339</v>
      </c>
    </row>
    <row r="113" spans="1:65" s="2" customFormat="1" ht="16.5" customHeight="1">
      <c r="A113" s="34"/>
      <c r="B113" s="35"/>
      <c r="C113" s="191" t="s">
        <v>268</v>
      </c>
      <c r="D113" s="191" t="s">
        <v>140</v>
      </c>
      <c r="E113" s="192" t="s">
        <v>1340</v>
      </c>
      <c r="F113" s="193" t="s">
        <v>1341</v>
      </c>
      <c r="G113" s="194" t="s">
        <v>192</v>
      </c>
      <c r="H113" s="195">
        <v>3</v>
      </c>
      <c r="I113" s="196"/>
      <c r="J113" s="197">
        <f t="shared" si="0"/>
        <v>0</v>
      </c>
      <c r="K113" s="193" t="s">
        <v>19</v>
      </c>
      <c r="L113" s="198"/>
      <c r="M113" s="199" t="s">
        <v>19</v>
      </c>
      <c r="N113" s="200" t="s">
        <v>45</v>
      </c>
      <c r="O113" s="64"/>
      <c r="P113" s="182">
        <f t="shared" si="1"/>
        <v>0</v>
      </c>
      <c r="Q113" s="182">
        <v>0</v>
      </c>
      <c r="R113" s="182">
        <f t="shared" si="2"/>
        <v>0</v>
      </c>
      <c r="S113" s="182">
        <v>0</v>
      </c>
      <c r="T113" s="18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1263</v>
      </c>
      <c r="AT113" s="184" t="s">
        <v>140</v>
      </c>
      <c r="AU113" s="184" t="s">
        <v>81</v>
      </c>
      <c r="AY113" s="17" t="s">
        <v>128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7" t="s">
        <v>98</v>
      </c>
      <c r="BK113" s="185">
        <f t="shared" si="9"/>
        <v>0</v>
      </c>
      <c r="BL113" s="17" t="s">
        <v>1263</v>
      </c>
      <c r="BM113" s="184" t="s">
        <v>1342</v>
      </c>
    </row>
    <row r="114" spans="1:65" s="2" customFormat="1" ht="16.5" customHeight="1">
      <c r="A114" s="34"/>
      <c r="B114" s="35"/>
      <c r="C114" s="173" t="s">
        <v>272</v>
      </c>
      <c r="D114" s="173" t="s">
        <v>131</v>
      </c>
      <c r="E114" s="174" t="s">
        <v>1343</v>
      </c>
      <c r="F114" s="175" t="s">
        <v>1344</v>
      </c>
      <c r="G114" s="176" t="s">
        <v>192</v>
      </c>
      <c r="H114" s="177">
        <v>1</v>
      </c>
      <c r="I114" s="178"/>
      <c r="J114" s="179">
        <f t="shared" si="0"/>
        <v>0</v>
      </c>
      <c r="K114" s="175" t="s">
        <v>19</v>
      </c>
      <c r="L114" s="39"/>
      <c r="M114" s="180" t="s">
        <v>19</v>
      </c>
      <c r="N114" s="181" t="s">
        <v>45</v>
      </c>
      <c r="O114" s="64"/>
      <c r="P114" s="182">
        <f t="shared" si="1"/>
        <v>0</v>
      </c>
      <c r="Q114" s="182">
        <v>0</v>
      </c>
      <c r="R114" s="182">
        <f t="shared" si="2"/>
        <v>0</v>
      </c>
      <c r="S114" s="182">
        <v>0</v>
      </c>
      <c r="T114" s="18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1062</v>
      </c>
      <c r="AT114" s="184" t="s">
        <v>131</v>
      </c>
      <c r="AU114" s="184" t="s">
        <v>81</v>
      </c>
      <c r="AY114" s="17" t="s">
        <v>128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7" t="s">
        <v>98</v>
      </c>
      <c r="BK114" s="185">
        <f t="shared" si="9"/>
        <v>0</v>
      </c>
      <c r="BL114" s="17" t="s">
        <v>1062</v>
      </c>
      <c r="BM114" s="184" t="s">
        <v>1345</v>
      </c>
    </row>
    <row r="115" spans="1:65" s="2" customFormat="1" ht="16.5" customHeight="1">
      <c r="A115" s="34"/>
      <c r="B115" s="35"/>
      <c r="C115" s="191" t="s">
        <v>277</v>
      </c>
      <c r="D115" s="191" t="s">
        <v>140</v>
      </c>
      <c r="E115" s="192" t="s">
        <v>1346</v>
      </c>
      <c r="F115" s="193" t="s">
        <v>1347</v>
      </c>
      <c r="G115" s="194" t="s">
        <v>192</v>
      </c>
      <c r="H115" s="195">
        <v>1</v>
      </c>
      <c r="I115" s="196"/>
      <c r="J115" s="197">
        <f t="shared" si="0"/>
        <v>0</v>
      </c>
      <c r="K115" s="193" t="s">
        <v>19</v>
      </c>
      <c r="L115" s="198"/>
      <c r="M115" s="199" t="s">
        <v>19</v>
      </c>
      <c r="N115" s="200" t="s">
        <v>45</v>
      </c>
      <c r="O115" s="64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1348</v>
      </c>
      <c r="AT115" s="184" t="s">
        <v>140</v>
      </c>
      <c r="AU115" s="184" t="s">
        <v>81</v>
      </c>
      <c r="AY115" s="17" t="s">
        <v>128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7" t="s">
        <v>98</v>
      </c>
      <c r="BK115" s="185">
        <f t="shared" si="9"/>
        <v>0</v>
      </c>
      <c r="BL115" s="17" t="s">
        <v>1062</v>
      </c>
      <c r="BM115" s="184" t="s">
        <v>1349</v>
      </c>
    </row>
    <row r="116" spans="1:65" s="2" customFormat="1" ht="16.5" customHeight="1">
      <c r="A116" s="34"/>
      <c r="B116" s="35"/>
      <c r="C116" s="173" t="s">
        <v>282</v>
      </c>
      <c r="D116" s="173" t="s">
        <v>131</v>
      </c>
      <c r="E116" s="174" t="s">
        <v>1350</v>
      </c>
      <c r="F116" s="175" t="s">
        <v>1351</v>
      </c>
      <c r="G116" s="176" t="s">
        <v>192</v>
      </c>
      <c r="H116" s="177">
        <v>4</v>
      </c>
      <c r="I116" s="178"/>
      <c r="J116" s="179">
        <f t="shared" si="0"/>
        <v>0</v>
      </c>
      <c r="K116" s="175" t="s">
        <v>19</v>
      </c>
      <c r="L116" s="39"/>
      <c r="M116" s="180" t="s">
        <v>19</v>
      </c>
      <c r="N116" s="181" t="s">
        <v>45</v>
      </c>
      <c r="O116" s="64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1062</v>
      </c>
      <c r="AT116" s="184" t="s">
        <v>131</v>
      </c>
      <c r="AU116" s="184" t="s">
        <v>81</v>
      </c>
      <c r="AY116" s="17" t="s">
        <v>128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7" t="s">
        <v>98</v>
      </c>
      <c r="BK116" s="185">
        <f t="shared" si="9"/>
        <v>0</v>
      </c>
      <c r="BL116" s="17" t="s">
        <v>1062</v>
      </c>
      <c r="BM116" s="184" t="s">
        <v>1352</v>
      </c>
    </row>
    <row r="117" spans="1:65" s="2" customFormat="1" ht="16.5" customHeight="1">
      <c r="A117" s="34"/>
      <c r="B117" s="35"/>
      <c r="C117" s="191" t="s">
        <v>144</v>
      </c>
      <c r="D117" s="191" t="s">
        <v>140</v>
      </c>
      <c r="E117" s="192" t="s">
        <v>1353</v>
      </c>
      <c r="F117" s="193" t="s">
        <v>1354</v>
      </c>
      <c r="G117" s="194" t="s">
        <v>192</v>
      </c>
      <c r="H117" s="195">
        <v>2</v>
      </c>
      <c r="I117" s="196"/>
      <c r="J117" s="197">
        <f t="shared" si="0"/>
        <v>0</v>
      </c>
      <c r="K117" s="193" t="s">
        <v>19</v>
      </c>
      <c r="L117" s="198"/>
      <c r="M117" s="199" t="s">
        <v>19</v>
      </c>
      <c r="N117" s="200" t="s">
        <v>45</v>
      </c>
      <c r="O117" s="64"/>
      <c r="P117" s="182">
        <f t="shared" si="1"/>
        <v>0</v>
      </c>
      <c r="Q117" s="182">
        <v>0</v>
      </c>
      <c r="R117" s="182">
        <f t="shared" si="2"/>
        <v>0</v>
      </c>
      <c r="S117" s="182">
        <v>0</v>
      </c>
      <c r="T117" s="183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1263</v>
      </c>
      <c r="AT117" s="184" t="s">
        <v>140</v>
      </c>
      <c r="AU117" s="184" t="s">
        <v>81</v>
      </c>
      <c r="AY117" s="17" t="s">
        <v>128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7" t="s">
        <v>98</v>
      </c>
      <c r="BK117" s="185">
        <f t="shared" si="9"/>
        <v>0</v>
      </c>
      <c r="BL117" s="17" t="s">
        <v>1263</v>
      </c>
      <c r="BM117" s="184" t="s">
        <v>1355</v>
      </c>
    </row>
    <row r="118" spans="1:65" s="2" customFormat="1" ht="16.5" customHeight="1">
      <c r="A118" s="34"/>
      <c r="B118" s="35"/>
      <c r="C118" s="191" t="s">
        <v>293</v>
      </c>
      <c r="D118" s="191" t="s">
        <v>140</v>
      </c>
      <c r="E118" s="192" t="s">
        <v>1356</v>
      </c>
      <c r="F118" s="193" t="s">
        <v>1357</v>
      </c>
      <c r="G118" s="194" t="s">
        <v>192</v>
      </c>
      <c r="H118" s="195">
        <v>1</v>
      </c>
      <c r="I118" s="196"/>
      <c r="J118" s="197">
        <f t="shared" ref="J118:J149" si="10">ROUND(I118*H118,2)</f>
        <v>0</v>
      </c>
      <c r="K118" s="193" t="s">
        <v>19</v>
      </c>
      <c r="L118" s="198"/>
      <c r="M118" s="199" t="s">
        <v>19</v>
      </c>
      <c r="N118" s="200" t="s">
        <v>45</v>
      </c>
      <c r="O118" s="64"/>
      <c r="P118" s="182">
        <f t="shared" ref="P118:P149" si="11">O118*H118</f>
        <v>0</v>
      </c>
      <c r="Q118" s="182">
        <v>0</v>
      </c>
      <c r="R118" s="182">
        <f t="shared" ref="R118:R149" si="12">Q118*H118</f>
        <v>0</v>
      </c>
      <c r="S118" s="182">
        <v>0</v>
      </c>
      <c r="T118" s="183">
        <f t="shared" ref="T118:T149" si="13"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1263</v>
      </c>
      <c r="AT118" s="184" t="s">
        <v>140</v>
      </c>
      <c r="AU118" s="184" t="s">
        <v>81</v>
      </c>
      <c r="AY118" s="17" t="s">
        <v>128</v>
      </c>
      <c r="BE118" s="185">
        <f t="shared" ref="BE118:BE134" si="14">IF(N118="základní",J118,0)</f>
        <v>0</v>
      </c>
      <c r="BF118" s="185">
        <f t="shared" ref="BF118:BF134" si="15">IF(N118="snížená",J118,0)</f>
        <v>0</v>
      </c>
      <c r="BG118" s="185">
        <f t="shared" ref="BG118:BG134" si="16">IF(N118="zákl. přenesená",J118,0)</f>
        <v>0</v>
      </c>
      <c r="BH118" s="185">
        <f t="shared" ref="BH118:BH134" si="17">IF(N118="sníž. přenesená",J118,0)</f>
        <v>0</v>
      </c>
      <c r="BI118" s="185">
        <f t="shared" ref="BI118:BI134" si="18">IF(N118="nulová",J118,0)</f>
        <v>0</v>
      </c>
      <c r="BJ118" s="17" t="s">
        <v>98</v>
      </c>
      <c r="BK118" s="185">
        <f t="shared" ref="BK118:BK134" si="19">ROUND(I118*H118,2)</f>
        <v>0</v>
      </c>
      <c r="BL118" s="17" t="s">
        <v>1263</v>
      </c>
      <c r="BM118" s="184" t="s">
        <v>1358</v>
      </c>
    </row>
    <row r="119" spans="1:65" s="2" customFormat="1" ht="16.5" customHeight="1">
      <c r="A119" s="34"/>
      <c r="B119" s="35"/>
      <c r="C119" s="191" t="s">
        <v>298</v>
      </c>
      <c r="D119" s="191" t="s">
        <v>140</v>
      </c>
      <c r="E119" s="192" t="s">
        <v>1359</v>
      </c>
      <c r="F119" s="193" t="s">
        <v>1360</v>
      </c>
      <c r="G119" s="194" t="s">
        <v>192</v>
      </c>
      <c r="H119" s="195">
        <v>1</v>
      </c>
      <c r="I119" s="196"/>
      <c r="J119" s="197">
        <f t="shared" si="10"/>
        <v>0</v>
      </c>
      <c r="K119" s="193" t="s">
        <v>19</v>
      </c>
      <c r="L119" s="198"/>
      <c r="M119" s="199" t="s">
        <v>19</v>
      </c>
      <c r="N119" s="200" t="s">
        <v>45</v>
      </c>
      <c r="O119" s="64"/>
      <c r="P119" s="182">
        <f t="shared" si="11"/>
        <v>0</v>
      </c>
      <c r="Q119" s="182">
        <v>0</v>
      </c>
      <c r="R119" s="182">
        <f t="shared" si="12"/>
        <v>0</v>
      </c>
      <c r="S119" s="182">
        <v>0</v>
      </c>
      <c r="T119" s="183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1263</v>
      </c>
      <c r="AT119" s="184" t="s">
        <v>140</v>
      </c>
      <c r="AU119" s="184" t="s">
        <v>81</v>
      </c>
      <c r="AY119" s="17" t="s">
        <v>128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17" t="s">
        <v>98</v>
      </c>
      <c r="BK119" s="185">
        <f t="shared" si="19"/>
        <v>0</v>
      </c>
      <c r="BL119" s="17" t="s">
        <v>1263</v>
      </c>
      <c r="BM119" s="184" t="s">
        <v>1361</v>
      </c>
    </row>
    <row r="120" spans="1:65" s="2" customFormat="1" ht="16.5" customHeight="1">
      <c r="A120" s="34"/>
      <c r="B120" s="35"/>
      <c r="C120" s="173" t="s">
        <v>303</v>
      </c>
      <c r="D120" s="173" t="s">
        <v>131</v>
      </c>
      <c r="E120" s="174" t="s">
        <v>1362</v>
      </c>
      <c r="F120" s="175" t="s">
        <v>1363</v>
      </c>
      <c r="G120" s="176" t="s">
        <v>192</v>
      </c>
      <c r="H120" s="177">
        <v>10</v>
      </c>
      <c r="I120" s="178"/>
      <c r="J120" s="179">
        <f t="shared" si="10"/>
        <v>0</v>
      </c>
      <c r="K120" s="175" t="s">
        <v>19</v>
      </c>
      <c r="L120" s="39"/>
      <c r="M120" s="180" t="s">
        <v>19</v>
      </c>
      <c r="N120" s="181" t="s">
        <v>45</v>
      </c>
      <c r="O120" s="64"/>
      <c r="P120" s="182">
        <f t="shared" si="11"/>
        <v>0</v>
      </c>
      <c r="Q120" s="182">
        <v>0</v>
      </c>
      <c r="R120" s="182">
        <f t="shared" si="12"/>
        <v>0</v>
      </c>
      <c r="S120" s="182">
        <v>0</v>
      </c>
      <c r="T120" s="183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1062</v>
      </c>
      <c r="AT120" s="184" t="s">
        <v>131</v>
      </c>
      <c r="AU120" s="184" t="s">
        <v>81</v>
      </c>
      <c r="AY120" s="17" t="s">
        <v>128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17" t="s">
        <v>98</v>
      </c>
      <c r="BK120" s="185">
        <f t="shared" si="19"/>
        <v>0</v>
      </c>
      <c r="BL120" s="17" t="s">
        <v>1062</v>
      </c>
      <c r="BM120" s="184" t="s">
        <v>1364</v>
      </c>
    </row>
    <row r="121" spans="1:65" s="2" customFormat="1" ht="16.5" customHeight="1">
      <c r="A121" s="34"/>
      <c r="B121" s="35"/>
      <c r="C121" s="191" t="s">
        <v>308</v>
      </c>
      <c r="D121" s="191" t="s">
        <v>140</v>
      </c>
      <c r="E121" s="192" t="s">
        <v>1365</v>
      </c>
      <c r="F121" s="193" t="s">
        <v>1366</v>
      </c>
      <c r="G121" s="194" t="s">
        <v>192</v>
      </c>
      <c r="H121" s="195">
        <v>10</v>
      </c>
      <c r="I121" s="196"/>
      <c r="J121" s="197">
        <f t="shared" si="10"/>
        <v>0</v>
      </c>
      <c r="K121" s="193" t="s">
        <v>19</v>
      </c>
      <c r="L121" s="198"/>
      <c r="M121" s="199" t="s">
        <v>19</v>
      </c>
      <c r="N121" s="200" t="s">
        <v>45</v>
      </c>
      <c r="O121" s="64"/>
      <c r="P121" s="182">
        <f t="shared" si="11"/>
        <v>0</v>
      </c>
      <c r="Q121" s="182">
        <v>2.5000000000000001E-4</v>
      </c>
      <c r="R121" s="182">
        <f t="shared" si="12"/>
        <v>2.5000000000000001E-3</v>
      </c>
      <c r="S121" s="182">
        <v>0</v>
      </c>
      <c r="T121" s="183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1263</v>
      </c>
      <c r="AT121" s="184" t="s">
        <v>140</v>
      </c>
      <c r="AU121" s="184" t="s">
        <v>81</v>
      </c>
      <c r="AY121" s="17" t="s">
        <v>128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17" t="s">
        <v>98</v>
      </c>
      <c r="BK121" s="185">
        <f t="shared" si="19"/>
        <v>0</v>
      </c>
      <c r="BL121" s="17" t="s">
        <v>1263</v>
      </c>
      <c r="BM121" s="184" t="s">
        <v>1367</v>
      </c>
    </row>
    <row r="122" spans="1:65" s="2" customFormat="1" ht="16.5" customHeight="1">
      <c r="A122" s="34"/>
      <c r="B122" s="35"/>
      <c r="C122" s="173" t="s">
        <v>313</v>
      </c>
      <c r="D122" s="173" t="s">
        <v>131</v>
      </c>
      <c r="E122" s="174" t="s">
        <v>1368</v>
      </c>
      <c r="F122" s="175" t="s">
        <v>1369</v>
      </c>
      <c r="G122" s="176" t="s">
        <v>192</v>
      </c>
      <c r="H122" s="177">
        <v>2</v>
      </c>
      <c r="I122" s="178"/>
      <c r="J122" s="179">
        <f t="shared" si="10"/>
        <v>0</v>
      </c>
      <c r="K122" s="175" t="s">
        <v>19</v>
      </c>
      <c r="L122" s="39"/>
      <c r="M122" s="180" t="s">
        <v>19</v>
      </c>
      <c r="N122" s="181" t="s">
        <v>45</v>
      </c>
      <c r="O122" s="64"/>
      <c r="P122" s="182">
        <f t="shared" si="11"/>
        <v>0</v>
      </c>
      <c r="Q122" s="182">
        <v>0</v>
      </c>
      <c r="R122" s="182">
        <f t="shared" si="12"/>
        <v>0</v>
      </c>
      <c r="S122" s="182">
        <v>0</v>
      </c>
      <c r="T122" s="183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1062</v>
      </c>
      <c r="AT122" s="184" t="s">
        <v>131</v>
      </c>
      <c r="AU122" s="184" t="s">
        <v>81</v>
      </c>
      <c r="AY122" s="17" t="s">
        <v>128</v>
      </c>
      <c r="BE122" s="185">
        <f t="shared" si="14"/>
        <v>0</v>
      </c>
      <c r="BF122" s="185">
        <f t="shared" si="15"/>
        <v>0</v>
      </c>
      <c r="BG122" s="185">
        <f t="shared" si="16"/>
        <v>0</v>
      </c>
      <c r="BH122" s="185">
        <f t="shared" si="17"/>
        <v>0</v>
      </c>
      <c r="BI122" s="185">
        <f t="shared" si="18"/>
        <v>0</v>
      </c>
      <c r="BJ122" s="17" t="s">
        <v>98</v>
      </c>
      <c r="BK122" s="185">
        <f t="shared" si="19"/>
        <v>0</v>
      </c>
      <c r="BL122" s="17" t="s">
        <v>1062</v>
      </c>
      <c r="BM122" s="184" t="s">
        <v>1370</v>
      </c>
    </row>
    <row r="123" spans="1:65" s="2" customFormat="1" ht="16.5" customHeight="1">
      <c r="A123" s="34"/>
      <c r="B123" s="35"/>
      <c r="C123" s="173" t="s">
        <v>318</v>
      </c>
      <c r="D123" s="173" t="s">
        <v>131</v>
      </c>
      <c r="E123" s="174" t="s">
        <v>1371</v>
      </c>
      <c r="F123" s="175" t="s">
        <v>1372</v>
      </c>
      <c r="G123" s="176" t="s">
        <v>163</v>
      </c>
      <c r="H123" s="177">
        <v>35</v>
      </c>
      <c r="I123" s="178"/>
      <c r="J123" s="179">
        <f t="shared" si="10"/>
        <v>0</v>
      </c>
      <c r="K123" s="175" t="s">
        <v>19</v>
      </c>
      <c r="L123" s="39"/>
      <c r="M123" s="180" t="s">
        <v>19</v>
      </c>
      <c r="N123" s="181" t="s">
        <v>45</v>
      </c>
      <c r="O123" s="64"/>
      <c r="P123" s="182">
        <f t="shared" si="11"/>
        <v>0</v>
      </c>
      <c r="Q123" s="182">
        <v>0</v>
      </c>
      <c r="R123" s="182">
        <f t="shared" si="12"/>
        <v>0</v>
      </c>
      <c r="S123" s="182">
        <v>0</v>
      </c>
      <c r="T123" s="183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1062</v>
      </c>
      <c r="AT123" s="184" t="s">
        <v>131</v>
      </c>
      <c r="AU123" s="184" t="s">
        <v>81</v>
      </c>
      <c r="AY123" s="17" t="s">
        <v>128</v>
      </c>
      <c r="BE123" s="185">
        <f t="shared" si="14"/>
        <v>0</v>
      </c>
      <c r="BF123" s="185">
        <f t="shared" si="15"/>
        <v>0</v>
      </c>
      <c r="BG123" s="185">
        <f t="shared" si="16"/>
        <v>0</v>
      </c>
      <c r="BH123" s="185">
        <f t="shared" si="17"/>
        <v>0</v>
      </c>
      <c r="BI123" s="185">
        <f t="shared" si="18"/>
        <v>0</v>
      </c>
      <c r="BJ123" s="17" t="s">
        <v>98</v>
      </c>
      <c r="BK123" s="185">
        <f t="shared" si="19"/>
        <v>0</v>
      </c>
      <c r="BL123" s="17" t="s">
        <v>1062</v>
      </c>
      <c r="BM123" s="184" t="s">
        <v>1373</v>
      </c>
    </row>
    <row r="124" spans="1:65" s="2" customFormat="1" ht="16.5" customHeight="1">
      <c r="A124" s="34"/>
      <c r="B124" s="35"/>
      <c r="C124" s="191" t="s">
        <v>322</v>
      </c>
      <c r="D124" s="191" t="s">
        <v>140</v>
      </c>
      <c r="E124" s="192" t="s">
        <v>1374</v>
      </c>
      <c r="F124" s="193" t="s">
        <v>1375</v>
      </c>
      <c r="G124" s="194" t="s">
        <v>163</v>
      </c>
      <c r="H124" s="195">
        <v>35</v>
      </c>
      <c r="I124" s="196"/>
      <c r="J124" s="197">
        <f t="shared" si="10"/>
        <v>0</v>
      </c>
      <c r="K124" s="193" t="s">
        <v>19</v>
      </c>
      <c r="L124" s="198"/>
      <c r="M124" s="199" t="s">
        <v>19</v>
      </c>
      <c r="N124" s="200" t="s">
        <v>45</v>
      </c>
      <c r="O124" s="64"/>
      <c r="P124" s="182">
        <f t="shared" si="11"/>
        <v>0</v>
      </c>
      <c r="Q124" s="182">
        <v>2.0000000000000002E-5</v>
      </c>
      <c r="R124" s="182">
        <f t="shared" si="12"/>
        <v>7.000000000000001E-4</v>
      </c>
      <c r="S124" s="182">
        <v>0</v>
      </c>
      <c r="T124" s="183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1263</v>
      </c>
      <c r="AT124" s="184" t="s">
        <v>140</v>
      </c>
      <c r="AU124" s="184" t="s">
        <v>81</v>
      </c>
      <c r="AY124" s="17" t="s">
        <v>128</v>
      </c>
      <c r="BE124" s="185">
        <f t="shared" si="14"/>
        <v>0</v>
      </c>
      <c r="BF124" s="185">
        <f t="shared" si="15"/>
        <v>0</v>
      </c>
      <c r="BG124" s="185">
        <f t="shared" si="16"/>
        <v>0</v>
      </c>
      <c r="BH124" s="185">
        <f t="shared" si="17"/>
        <v>0</v>
      </c>
      <c r="BI124" s="185">
        <f t="shared" si="18"/>
        <v>0</v>
      </c>
      <c r="BJ124" s="17" t="s">
        <v>98</v>
      </c>
      <c r="BK124" s="185">
        <f t="shared" si="19"/>
        <v>0</v>
      </c>
      <c r="BL124" s="17" t="s">
        <v>1263</v>
      </c>
      <c r="BM124" s="184" t="s">
        <v>1376</v>
      </c>
    </row>
    <row r="125" spans="1:65" s="2" customFormat="1" ht="16.5" customHeight="1">
      <c r="A125" s="34"/>
      <c r="B125" s="35"/>
      <c r="C125" s="173" t="s">
        <v>326</v>
      </c>
      <c r="D125" s="173" t="s">
        <v>131</v>
      </c>
      <c r="E125" s="174" t="s">
        <v>1377</v>
      </c>
      <c r="F125" s="175" t="s">
        <v>1378</v>
      </c>
      <c r="G125" s="176" t="s">
        <v>163</v>
      </c>
      <c r="H125" s="177">
        <v>15</v>
      </c>
      <c r="I125" s="178"/>
      <c r="J125" s="179">
        <f t="shared" si="10"/>
        <v>0</v>
      </c>
      <c r="K125" s="175" t="s">
        <v>19</v>
      </c>
      <c r="L125" s="39"/>
      <c r="M125" s="180" t="s">
        <v>19</v>
      </c>
      <c r="N125" s="181" t="s">
        <v>45</v>
      </c>
      <c r="O125" s="64"/>
      <c r="P125" s="182">
        <f t="shared" si="11"/>
        <v>0</v>
      </c>
      <c r="Q125" s="182">
        <v>0</v>
      </c>
      <c r="R125" s="182">
        <f t="shared" si="12"/>
        <v>0</v>
      </c>
      <c r="S125" s="182">
        <v>0</v>
      </c>
      <c r="T125" s="183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1062</v>
      </c>
      <c r="AT125" s="184" t="s">
        <v>131</v>
      </c>
      <c r="AU125" s="184" t="s">
        <v>81</v>
      </c>
      <c r="AY125" s="17" t="s">
        <v>128</v>
      </c>
      <c r="BE125" s="185">
        <f t="shared" si="14"/>
        <v>0</v>
      </c>
      <c r="BF125" s="185">
        <f t="shared" si="15"/>
        <v>0</v>
      </c>
      <c r="BG125" s="185">
        <f t="shared" si="16"/>
        <v>0</v>
      </c>
      <c r="BH125" s="185">
        <f t="shared" si="17"/>
        <v>0</v>
      </c>
      <c r="BI125" s="185">
        <f t="shared" si="18"/>
        <v>0</v>
      </c>
      <c r="BJ125" s="17" t="s">
        <v>98</v>
      </c>
      <c r="BK125" s="185">
        <f t="shared" si="19"/>
        <v>0</v>
      </c>
      <c r="BL125" s="17" t="s">
        <v>1062</v>
      </c>
      <c r="BM125" s="184" t="s">
        <v>1379</v>
      </c>
    </row>
    <row r="126" spans="1:65" s="2" customFormat="1" ht="16.5" customHeight="1">
      <c r="A126" s="34"/>
      <c r="B126" s="35"/>
      <c r="C126" s="191" t="s">
        <v>331</v>
      </c>
      <c r="D126" s="191" t="s">
        <v>140</v>
      </c>
      <c r="E126" s="192" t="s">
        <v>1380</v>
      </c>
      <c r="F126" s="193" t="s">
        <v>1381</v>
      </c>
      <c r="G126" s="194" t="s">
        <v>163</v>
      </c>
      <c r="H126" s="195">
        <v>15</v>
      </c>
      <c r="I126" s="196"/>
      <c r="J126" s="197">
        <f t="shared" si="10"/>
        <v>0</v>
      </c>
      <c r="K126" s="193" t="s">
        <v>19</v>
      </c>
      <c r="L126" s="198"/>
      <c r="M126" s="199" t="s">
        <v>19</v>
      </c>
      <c r="N126" s="200" t="s">
        <v>45</v>
      </c>
      <c r="O126" s="64"/>
      <c r="P126" s="182">
        <f t="shared" si="11"/>
        <v>0</v>
      </c>
      <c r="Q126" s="182">
        <v>4.0000000000000003E-5</v>
      </c>
      <c r="R126" s="182">
        <f t="shared" si="12"/>
        <v>6.0000000000000006E-4</v>
      </c>
      <c r="S126" s="182">
        <v>0</v>
      </c>
      <c r="T126" s="183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1263</v>
      </c>
      <c r="AT126" s="184" t="s">
        <v>140</v>
      </c>
      <c r="AU126" s="184" t="s">
        <v>81</v>
      </c>
      <c r="AY126" s="17" t="s">
        <v>128</v>
      </c>
      <c r="BE126" s="185">
        <f t="shared" si="14"/>
        <v>0</v>
      </c>
      <c r="BF126" s="185">
        <f t="shared" si="15"/>
        <v>0</v>
      </c>
      <c r="BG126" s="185">
        <f t="shared" si="16"/>
        <v>0</v>
      </c>
      <c r="BH126" s="185">
        <f t="shared" si="17"/>
        <v>0</v>
      </c>
      <c r="BI126" s="185">
        <f t="shared" si="18"/>
        <v>0</v>
      </c>
      <c r="BJ126" s="17" t="s">
        <v>98</v>
      </c>
      <c r="BK126" s="185">
        <f t="shared" si="19"/>
        <v>0</v>
      </c>
      <c r="BL126" s="17" t="s">
        <v>1263</v>
      </c>
      <c r="BM126" s="184" t="s">
        <v>1382</v>
      </c>
    </row>
    <row r="127" spans="1:65" s="2" customFormat="1" ht="16.5" customHeight="1">
      <c r="A127" s="34"/>
      <c r="B127" s="35"/>
      <c r="C127" s="173" t="s">
        <v>338</v>
      </c>
      <c r="D127" s="173" t="s">
        <v>131</v>
      </c>
      <c r="E127" s="174" t="s">
        <v>1383</v>
      </c>
      <c r="F127" s="175" t="s">
        <v>1384</v>
      </c>
      <c r="G127" s="176" t="s">
        <v>163</v>
      </c>
      <c r="H127" s="177">
        <v>45</v>
      </c>
      <c r="I127" s="178"/>
      <c r="J127" s="179">
        <f t="shared" si="10"/>
        <v>0</v>
      </c>
      <c r="K127" s="175" t="s">
        <v>19</v>
      </c>
      <c r="L127" s="39"/>
      <c r="M127" s="180" t="s">
        <v>19</v>
      </c>
      <c r="N127" s="181" t="s">
        <v>45</v>
      </c>
      <c r="O127" s="64"/>
      <c r="P127" s="182">
        <f t="shared" si="11"/>
        <v>0</v>
      </c>
      <c r="Q127" s="182">
        <v>0</v>
      </c>
      <c r="R127" s="182">
        <f t="shared" si="12"/>
        <v>0</v>
      </c>
      <c r="S127" s="182">
        <v>0</v>
      </c>
      <c r="T127" s="183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1062</v>
      </c>
      <c r="AT127" s="184" t="s">
        <v>131</v>
      </c>
      <c r="AU127" s="184" t="s">
        <v>81</v>
      </c>
      <c r="AY127" s="17" t="s">
        <v>128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17" t="s">
        <v>98</v>
      </c>
      <c r="BK127" s="185">
        <f t="shared" si="19"/>
        <v>0</v>
      </c>
      <c r="BL127" s="17" t="s">
        <v>1062</v>
      </c>
      <c r="BM127" s="184" t="s">
        <v>1385</v>
      </c>
    </row>
    <row r="128" spans="1:65" s="2" customFormat="1" ht="16.5" customHeight="1">
      <c r="A128" s="34"/>
      <c r="B128" s="35"/>
      <c r="C128" s="191" t="s">
        <v>343</v>
      </c>
      <c r="D128" s="191" t="s">
        <v>140</v>
      </c>
      <c r="E128" s="192" t="s">
        <v>1386</v>
      </c>
      <c r="F128" s="193" t="s">
        <v>1387</v>
      </c>
      <c r="G128" s="194" t="s">
        <v>163</v>
      </c>
      <c r="H128" s="195">
        <v>45</v>
      </c>
      <c r="I128" s="196"/>
      <c r="J128" s="197">
        <f t="shared" si="10"/>
        <v>0</v>
      </c>
      <c r="K128" s="193" t="s">
        <v>19</v>
      </c>
      <c r="L128" s="198"/>
      <c r="M128" s="199" t="s">
        <v>19</v>
      </c>
      <c r="N128" s="200" t="s">
        <v>45</v>
      </c>
      <c r="O128" s="64"/>
      <c r="P128" s="182">
        <f t="shared" si="11"/>
        <v>0</v>
      </c>
      <c r="Q128" s="182">
        <v>1.1E-4</v>
      </c>
      <c r="R128" s="182">
        <f t="shared" si="12"/>
        <v>4.9500000000000004E-3</v>
      </c>
      <c r="S128" s="182">
        <v>0</v>
      </c>
      <c r="T128" s="183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1263</v>
      </c>
      <c r="AT128" s="184" t="s">
        <v>140</v>
      </c>
      <c r="AU128" s="184" t="s">
        <v>81</v>
      </c>
      <c r="AY128" s="17" t="s">
        <v>128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17" t="s">
        <v>98</v>
      </c>
      <c r="BK128" s="185">
        <f t="shared" si="19"/>
        <v>0</v>
      </c>
      <c r="BL128" s="17" t="s">
        <v>1263</v>
      </c>
      <c r="BM128" s="184" t="s">
        <v>1388</v>
      </c>
    </row>
    <row r="129" spans="1:65" s="2" customFormat="1" ht="16.5" customHeight="1">
      <c r="A129" s="34"/>
      <c r="B129" s="35"/>
      <c r="C129" s="173" t="s">
        <v>350</v>
      </c>
      <c r="D129" s="173" t="s">
        <v>131</v>
      </c>
      <c r="E129" s="174" t="s">
        <v>1389</v>
      </c>
      <c r="F129" s="175" t="s">
        <v>1390</v>
      </c>
      <c r="G129" s="176" t="s">
        <v>163</v>
      </c>
      <c r="H129" s="177">
        <v>110</v>
      </c>
      <c r="I129" s="178"/>
      <c r="J129" s="179">
        <f t="shared" si="10"/>
        <v>0</v>
      </c>
      <c r="K129" s="175" t="s">
        <v>19</v>
      </c>
      <c r="L129" s="39"/>
      <c r="M129" s="180" t="s">
        <v>19</v>
      </c>
      <c r="N129" s="181" t="s">
        <v>45</v>
      </c>
      <c r="O129" s="64"/>
      <c r="P129" s="182">
        <f t="shared" si="11"/>
        <v>0</v>
      </c>
      <c r="Q129" s="182">
        <v>0</v>
      </c>
      <c r="R129" s="182">
        <f t="shared" si="12"/>
        <v>0</v>
      </c>
      <c r="S129" s="182">
        <v>0</v>
      </c>
      <c r="T129" s="183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1062</v>
      </c>
      <c r="AT129" s="184" t="s">
        <v>131</v>
      </c>
      <c r="AU129" s="184" t="s">
        <v>81</v>
      </c>
      <c r="AY129" s="17" t="s">
        <v>128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17" t="s">
        <v>98</v>
      </c>
      <c r="BK129" s="185">
        <f t="shared" si="19"/>
        <v>0</v>
      </c>
      <c r="BL129" s="17" t="s">
        <v>1062</v>
      </c>
      <c r="BM129" s="184" t="s">
        <v>1391</v>
      </c>
    </row>
    <row r="130" spans="1:65" s="2" customFormat="1" ht="16.5" customHeight="1">
      <c r="A130" s="34"/>
      <c r="B130" s="35"/>
      <c r="C130" s="191" t="s">
        <v>357</v>
      </c>
      <c r="D130" s="191" t="s">
        <v>140</v>
      </c>
      <c r="E130" s="192" t="s">
        <v>1392</v>
      </c>
      <c r="F130" s="193" t="s">
        <v>1393</v>
      </c>
      <c r="G130" s="194" t="s">
        <v>163</v>
      </c>
      <c r="H130" s="195">
        <v>110</v>
      </c>
      <c r="I130" s="196"/>
      <c r="J130" s="197">
        <f t="shared" si="10"/>
        <v>0</v>
      </c>
      <c r="K130" s="193" t="s">
        <v>19</v>
      </c>
      <c r="L130" s="198"/>
      <c r="M130" s="199" t="s">
        <v>19</v>
      </c>
      <c r="N130" s="200" t="s">
        <v>45</v>
      </c>
      <c r="O130" s="64"/>
      <c r="P130" s="182">
        <f t="shared" si="11"/>
        <v>0</v>
      </c>
      <c r="Q130" s="182">
        <v>1.2999999999999999E-4</v>
      </c>
      <c r="R130" s="182">
        <f t="shared" si="12"/>
        <v>1.4299999999999998E-2</v>
      </c>
      <c r="S130" s="182">
        <v>0</v>
      </c>
      <c r="T130" s="183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1263</v>
      </c>
      <c r="AT130" s="184" t="s">
        <v>140</v>
      </c>
      <c r="AU130" s="184" t="s">
        <v>81</v>
      </c>
      <c r="AY130" s="17" t="s">
        <v>128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17" t="s">
        <v>98</v>
      </c>
      <c r="BK130" s="185">
        <f t="shared" si="19"/>
        <v>0</v>
      </c>
      <c r="BL130" s="17" t="s">
        <v>1263</v>
      </c>
      <c r="BM130" s="184" t="s">
        <v>1394</v>
      </c>
    </row>
    <row r="131" spans="1:65" s="2" customFormat="1" ht="16.5" customHeight="1">
      <c r="A131" s="34"/>
      <c r="B131" s="35"/>
      <c r="C131" s="173" t="s">
        <v>362</v>
      </c>
      <c r="D131" s="173" t="s">
        <v>131</v>
      </c>
      <c r="E131" s="174" t="s">
        <v>1395</v>
      </c>
      <c r="F131" s="175" t="s">
        <v>1396</v>
      </c>
      <c r="G131" s="176" t="s">
        <v>163</v>
      </c>
      <c r="H131" s="177">
        <v>160</v>
      </c>
      <c r="I131" s="178"/>
      <c r="J131" s="179">
        <f t="shared" si="10"/>
        <v>0</v>
      </c>
      <c r="K131" s="175" t="s">
        <v>19</v>
      </c>
      <c r="L131" s="39"/>
      <c r="M131" s="180" t="s">
        <v>19</v>
      </c>
      <c r="N131" s="181" t="s">
        <v>45</v>
      </c>
      <c r="O131" s="64"/>
      <c r="P131" s="182">
        <f t="shared" si="11"/>
        <v>0</v>
      </c>
      <c r="Q131" s="182">
        <v>0</v>
      </c>
      <c r="R131" s="182">
        <f t="shared" si="12"/>
        <v>0</v>
      </c>
      <c r="S131" s="182">
        <v>0</v>
      </c>
      <c r="T131" s="183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1062</v>
      </c>
      <c r="AT131" s="184" t="s">
        <v>131</v>
      </c>
      <c r="AU131" s="184" t="s">
        <v>81</v>
      </c>
      <c r="AY131" s="17" t="s">
        <v>128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17" t="s">
        <v>98</v>
      </c>
      <c r="BK131" s="185">
        <f t="shared" si="19"/>
        <v>0</v>
      </c>
      <c r="BL131" s="17" t="s">
        <v>1062</v>
      </c>
      <c r="BM131" s="184" t="s">
        <v>1397</v>
      </c>
    </row>
    <row r="132" spans="1:65" s="2" customFormat="1" ht="16.5" customHeight="1">
      <c r="A132" s="34"/>
      <c r="B132" s="35"/>
      <c r="C132" s="191" t="s">
        <v>367</v>
      </c>
      <c r="D132" s="191" t="s">
        <v>140</v>
      </c>
      <c r="E132" s="192" t="s">
        <v>1398</v>
      </c>
      <c r="F132" s="193" t="s">
        <v>1399</v>
      </c>
      <c r="G132" s="194" t="s">
        <v>163</v>
      </c>
      <c r="H132" s="195">
        <v>160</v>
      </c>
      <c r="I132" s="196"/>
      <c r="J132" s="197">
        <f t="shared" si="10"/>
        <v>0</v>
      </c>
      <c r="K132" s="193" t="s">
        <v>19</v>
      </c>
      <c r="L132" s="198"/>
      <c r="M132" s="199" t="s">
        <v>19</v>
      </c>
      <c r="N132" s="200" t="s">
        <v>45</v>
      </c>
      <c r="O132" s="64"/>
      <c r="P132" s="182">
        <f t="shared" si="11"/>
        <v>0</v>
      </c>
      <c r="Q132" s="182">
        <v>1.8000000000000001E-4</v>
      </c>
      <c r="R132" s="182">
        <f t="shared" si="12"/>
        <v>2.8800000000000003E-2</v>
      </c>
      <c r="S132" s="182">
        <v>0</v>
      </c>
      <c r="T132" s="183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1263</v>
      </c>
      <c r="AT132" s="184" t="s">
        <v>140</v>
      </c>
      <c r="AU132" s="184" t="s">
        <v>81</v>
      </c>
      <c r="AY132" s="17" t="s">
        <v>128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17" t="s">
        <v>98</v>
      </c>
      <c r="BK132" s="185">
        <f t="shared" si="19"/>
        <v>0</v>
      </c>
      <c r="BL132" s="17" t="s">
        <v>1263</v>
      </c>
      <c r="BM132" s="184" t="s">
        <v>1400</v>
      </c>
    </row>
    <row r="133" spans="1:65" s="2" customFormat="1" ht="16.5" customHeight="1">
      <c r="A133" s="34"/>
      <c r="B133" s="35"/>
      <c r="C133" s="173" t="s">
        <v>682</v>
      </c>
      <c r="D133" s="173" t="s">
        <v>131</v>
      </c>
      <c r="E133" s="174" t="s">
        <v>1401</v>
      </c>
      <c r="F133" s="175" t="s">
        <v>1402</v>
      </c>
      <c r="G133" s="176" t="s">
        <v>163</v>
      </c>
      <c r="H133" s="177">
        <v>12</v>
      </c>
      <c r="I133" s="178"/>
      <c r="J133" s="179">
        <f t="shared" si="10"/>
        <v>0</v>
      </c>
      <c r="K133" s="175" t="s">
        <v>19</v>
      </c>
      <c r="L133" s="39"/>
      <c r="M133" s="180" t="s">
        <v>19</v>
      </c>
      <c r="N133" s="181" t="s">
        <v>45</v>
      </c>
      <c r="O133" s="64"/>
      <c r="P133" s="182">
        <f t="shared" si="11"/>
        <v>0</v>
      </c>
      <c r="Q133" s="182">
        <v>0</v>
      </c>
      <c r="R133" s="182">
        <f t="shared" si="12"/>
        <v>0</v>
      </c>
      <c r="S133" s="182">
        <v>0</v>
      </c>
      <c r="T133" s="183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1062</v>
      </c>
      <c r="AT133" s="184" t="s">
        <v>131</v>
      </c>
      <c r="AU133" s="184" t="s">
        <v>81</v>
      </c>
      <c r="AY133" s="17" t="s">
        <v>128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17" t="s">
        <v>98</v>
      </c>
      <c r="BK133" s="185">
        <f t="shared" si="19"/>
        <v>0</v>
      </c>
      <c r="BL133" s="17" t="s">
        <v>1062</v>
      </c>
      <c r="BM133" s="184" t="s">
        <v>1403</v>
      </c>
    </row>
    <row r="134" spans="1:65" s="2" customFormat="1" ht="16.5" customHeight="1">
      <c r="A134" s="34"/>
      <c r="B134" s="35"/>
      <c r="C134" s="191" t="s">
        <v>687</v>
      </c>
      <c r="D134" s="191" t="s">
        <v>140</v>
      </c>
      <c r="E134" s="192" t="s">
        <v>1404</v>
      </c>
      <c r="F134" s="193" t="s">
        <v>1405</v>
      </c>
      <c r="G134" s="194" t="s">
        <v>163</v>
      </c>
      <c r="H134" s="195">
        <v>12</v>
      </c>
      <c r="I134" s="196"/>
      <c r="J134" s="197">
        <f t="shared" si="10"/>
        <v>0</v>
      </c>
      <c r="K134" s="193" t="s">
        <v>19</v>
      </c>
      <c r="L134" s="198"/>
      <c r="M134" s="199" t="s">
        <v>19</v>
      </c>
      <c r="N134" s="200" t="s">
        <v>45</v>
      </c>
      <c r="O134" s="64"/>
      <c r="P134" s="182">
        <f t="shared" si="11"/>
        <v>0</v>
      </c>
      <c r="Q134" s="182">
        <v>1.8000000000000001E-4</v>
      </c>
      <c r="R134" s="182">
        <f t="shared" si="12"/>
        <v>2.16E-3</v>
      </c>
      <c r="S134" s="182">
        <v>0</v>
      </c>
      <c r="T134" s="183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1263</v>
      </c>
      <c r="AT134" s="184" t="s">
        <v>140</v>
      </c>
      <c r="AU134" s="184" t="s">
        <v>81</v>
      </c>
      <c r="AY134" s="17" t="s">
        <v>128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17" t="s">
        <v>98</v>
      </c>
      <c r="BK134" s="185">
        <f t="shared" si="19"/>
        <v>0</v>
      </c>
      <c r="BL134" s="17" t="s">
        <v>1263</v>
      </c>
      <c r="BM134" s="184" t="s">
        <v>1406</v>
      </c>
    </row>
    <row r="135" spans="1:65" s="12" customFormat="1" ht="25.9" customHeight="1">
      <c r="B135" s="157"/>
      <c r="C135" s="158"/>
      <c r="D135" s="159" t="s">
        <v>72</v>
      </c>
      <c r="E135" s="160" t="s">
        <v>1407</v>
      </c>
      <c r="F135" s="160" t="s">
        <v>1408</v>
      </c>
      <c r="G135" s="158"/>
      <c r="H135" s="158"/>
      <c r="I135" s="161"/>
      <c r="J135" s="162">
        <f>BK135</f>
        <v>0</v>
      </c>
      <c r="K135" s="158"/>
      <c r="L135" s="163"/>
      <c r="M135" s="164"/>
      <c r="N135" s="165"/>
      <c r="O135" s="165"/>
      <c r="P135" s="166">
        <f>SUM(P136:P140)</f>
        <v>0</v>
      </c>
      <c r="Q135" s="165"/>
      <c r="R135" s="166">
        <f>SUM(R136:R140)</f>
        <v>1.1720000000000001E-2</v>
      </c>
      <c r="S135" s="165"/>
      <c r="T135" s="167">
        <f>SUM(T136:T140)</f>
        <v>0</v>
      </c>
      <c r="AR135" s="168" t="s">
        <v>81</v>
      </c>
      <c r="AT135" s="169" t="s">
        <v>72</v>
      </c>
      <c r="AU135" s="169" t="s">
        <v>73</v>
      </c>
      <c r="AY135" s="168" t="s">
        <v>128</v>
      </c>
      <c r="BK135" s="170">
        <f>SUM(BK136:BK140)</f>
        <v>0</v>
      </c>
    </row>
    <row r="136" spans="1:65" s="2" customFormat="1" ht="16.5" customHeight="1">
      <c r="A136" s="34"/>
      <c r="B136" s="35"/>
      <c r="C136" s="173" t="s">
        <v>692</v>
      </c>
      <c r="D136" s="173" t="s">
        <v>131</v>
      </c>
      <c r="E136" s="174" t="s">
        <v>1409</v>
      </c>
      <c r="F136" s="175" t="s">
        <v>1410</v>
      </c>
      <c r="G136" s="176" t="s">
        <v>192</v>
      </c>
      <c r="H136" s="177">
        <v>1</v>
      </c>
      <c r="I136" s="178"/>
      <c r="J136" s="179">
        <f>ROUND(I136*H136,2)</f>
        <v>0</v>
      </c>
      <c r="K136" s="175" t="s">
        <v>19</v>
      </c>
      <c r="L136" s="39"/>
      <c r="M136" s="180" t="s">
        <v>19</v>
      </c>
      <c r="N136" s="181" t="s">
        <v>45</v>
      </c>
      <c r="O136" s="64"/>
      <c r="P136" s="182">
        <f>O136*H136</f>
        <v>0</v>
      </c>
      <c r="Q136" s="182">
        <v>3.4000000000000002E-4</v>
      </c>
      <c r="R136" s="182">
        <f>Q136*H136</f>
        <v>3.4000000000000002E-4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1062</v>
      </c>
      <c r="AT136" s="184" t="s">
        <v>131</v>
      </c>
      <c r="AU136" s="184" t="s">
        <v>81</v>
      </c>
      <c r="AY136" s="17" t="s">
        <v>128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98</v>
      </c>
      <c r="BK136" s="185">
        <f>ROUND(I136*H136,2)</f>
        <v>0</v>
      </c>
      <c r="BL136" s="17" t="s">
        <v>1062</v>
      </c>
      <c r="BM136" s="184" t="s">
        <v>1411</v>
      </c>
    </row>
    <row r="137" spans="1:65" s="2" customFormat="1" ht="21.75" customHeight="1">
      <c r="A137" s="34"/>
      <c r="B137" s="35"/>
      <c r="C137" s="173" t="s">
        <v>697</v>
      </c>
      <c r="D137" s="173" t="s">
        <v>131</v>
      </c>
      <c r="E137" s="174" t="s">
        <v>1412</v>
      </c>
      <c r="F137" s="175" t="s">
        <v>1413</v>
      </c>
      <c r="G137" s="176" t="s">
        <v>192</v>
      </c>
      <c r="H137" s="177">
        <v>11</v>
      </c>
      <c r="I137" s="178"/>
      <c r="J137" s="179">
        <f>ROUND(I137*H137,2)</f>
        <v>0</v>
      </c>
      <c r="K137" s="175" t="s">
        <v>19</v>
      </c>
      <c r="L137" s="39"/>
      <c r="M137" s="180" t="s">
        <v>19</v>
      </c>
      <c r="N137" s="181" t="s">
        <v>45</v>
      </c>
      <c r="O137" s="64"/>
      <c r="P137" s="182">
        <f>O137*H137</f>
        <v>0</v>
      </c>
      <c r="Q137" s="182">
        <v>8.0000000000000007E-5</v>
      </c>
      <c r="R137" s="182">
        <f>Q137*H137</f>
        <v>8.8000000000000003E-4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1062</v>
      </c>
      <c r="AT137" s="184" t="s">
        <v>131</v>
      </c>
      <c r="AU137" s="184" t="s">
        <v>81</v>
      </c>
      <c r="AY137" s="17" t="s">
        <v>128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98</v>
      </c>
      <c r="BK137" s="185">
        <f>ROUND(I137*H137,2)</f>
        <v>0</v>
      </c>
      <c r="BL137" s="17" t="s">
        <v>1062</v>
      </c>
      <c r="BM137" s="184" t="s">
        <v>1414</v>
      </c>
    </row>
    <row r="138" spans="1:65" s="2" customFormat="1" ht="21.75" customHeight="1">
      <c r="A138" s="34"/>
      <c r="B138" s="35"/>
      <c r="C138" s="173" t="s">
        <v>702</v>
      </c>
      <c r="D138" s="173" t="s">
        <v>131</v>
      </c>
      <c r="E138" s="174" t="s">
        <v>1415</v>
      </c>
      <c r="F138" s="175" t="s">
        <v>1416</v>
      </c>
      <c r="G138" s="176" t="s">
        <v>163</v>
      </c>
      <c r="H138" s="177">
        <v>21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45</v>
      </c>
      <c r="O138" s="64"/>
      <c r="P138" s="182">
        <f>O138*H138</f>
        <v>0</v>
      </c>
      <c r="Q138" s="182">
        <v>5.0000000000000001E-4</v>
      </c>
      <c r="R138" s="182">
        <f>Q138*H138</f>
        <v>1.0500000000000001E-2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1062</v>
      </c>
      <c r="AT138" s="184" t="s">
        <v>131</v>
      </c>
      <c r="AU138" s="184" t="s">
        <v>81</v>
      </c>
      <c r="AY138" s="17" t="s">
        <v>128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98</v>
      </c>
      <c r="BK138" s="185">
        <f>ROUND(I138*H138,2)</f>
        <v>0</v>
      </c>
      <c r="BL138" s="17" t="s">
        <v>1062</v>
      </c>
      <c r="BM138" s="184" t="s">
        <v>1417</v>
      </c>
    </row>
    <row r="139" spans="1:65" s="2" customFormat="1" ht="16.5" customHeight="1">
      <c r="A139" s="34"/>
      <c r="B139" s="35"/>
      <c r="C139" s="173" t="s">
        <v>707</v>
      </c>
      <c r="D139" s="173" t="s">
        <v>131</v>
      </c>
      <c r="E139" s="174" t="s">
        <v>1418</v>
      </c>
      <c r="F139" s="175" t="s">
        <v>1419</v>
      </c>
      <c r="G139" s="176" t="s">
        <v>192</v>
      </c>
      <c r="H139" s="177">
        <v>6</v>
      </c>
      <c r="I139" s="178"/>
      <c r="J139" s="179">
        <f>ROUND(I139*H139,2)</f>
        <v>0</v>
      </c>
      <c r="K139" s="175" t="s">
        <v>19</v>
      </c>
      <c r="L139" s="39"/>
      <c r="M139" s="180" t="s">
        <v>19</v>
      </c>
      <c r="N139" s="181" t="s">
        <v>45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1062</v>
      </c>
      <c r="AT139" s="184" t="s">
        <v>131</v>
      </c>
      <c r="AU139" s="184" t="s">
        <v>81</v>
      </c>
      <c r="AY139" s="17" t="s">
        <v>128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98</v>
      </c>
      <c r="BK139" s="185">
        <f>ROUND(I139*H139,2)</f>
        <v>0</v>
      </c>
      <c r="BL139" s="17" t="s">
        <v>1062</v>
      </c>
      <c r="BM139" s="184" t="s">
        <v>1420</v>
      </c>
    </row>
    <row r="140" spans="1:65" s="2" customFormat="1" ht="16.5" customHeight="1">
      <c r="A140" s="34"/>
      <c r="B140" s="35"/>
      <c r="C140" s="173" t="s">
        <v>712</v>
      </c>
      <c r="D140" s="173" t="s">
        <v>131</v>
      </c>
      <c r="E140" s="174" t="s">
        <v>1421</v>
      </c>
      <c r="F140" s="175" t="s">
        <v>1422</v>
      </c>
      <c r="G140" s="176" t="s">
        <v>192</v>
      </c>
      <c r="H140" s="177">
        <v>8</v>
      </c>
      <c r="I140" s="178"/>
      <c r="J140" s="179">
        <f>ROUND(I140*H140,2)</f>
        <v>0</v>
      </c>
      <c r="K140" s="175" t="s">
        <v>19</v>
      </c>
      <c r="L140" s="39"/>
      <c r="M140" s="180" t="s">
        <v>19</v>
      </c>
      <c r="N140" s="181" t="s">
        <v>45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1062</v>
      </c>
      <c r="AT140" s="184" t="s">
        <v>131</v>
      </c>
      <c r="AU140" s="184" t="s">
        <v>81</v>
      </c>
      <c r="AY140" s="17" t="s">
        <v>128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98</v>
      </c>
      <c r="BK140" s="185">
        <f>ROUND(I140*H140,2)</f>
        <v>0</v>
      </c>
      <c r="BL140" s="17" t="s">
        <v>1062</v>
      </c>
      <c r="BM140" s="184" t="s">
        <v>1423</v>
      </c>
    </row>
    <row r="141" spans="1:65" s="12" customFormat="1" ht="25.9" customHeight="1">
      <c r="B141" s="157"/>
      <c r="C141" s="158"/>
      <c r="D141" s="159" t="s">
        <v>72</v>
      </c>
      <c r="E141" s="160" t="s">
        <v>348</v>
      </c>
      <c r="F141" s="160" t="s">
        <v>1424</v>
      </c>
      <c r="G141" s="158"/>
      <c r="H141" s="158"/>
      <c r="I141" s="161"/>
      <c r="J141" s="162">
        <f>BK141</f>
        <v>0</v>
      </c>
      <c r="K141" s="158"/>
      <c r="L141" s="163"/>
      <c r="M141" s="164"/>
      <c r="N141" s="165"/>
      <c r="O141" s="165"/>
      <c r="P141" s="166">
        <f>SUM(P142:P143)</f>
        <v>0</v>
      </c>
      <c r="Q141" s="165"/>
      <c r="R141" s="166">
        <f>SUM(R142:R143)</f>
        <v>0</v>
      </c>
      <c r="S141" s="165"/>
      <c r="T141" s="167">
        <f>SUM(T142:T143)</f>
        <v>0</v>
      </c>
      <c r="AR141" s="168" t="s">
        <v>81</v>
      </c>
      <c r="AT141" s="169" t="s">
        <v>72</v>
      </c>
      <c r="AU141" s="169" t="s">
        <v>73</v>
      </c>
      <c r="AY141" s="168" t="s">
        <v>128</v>
      </c>
      <c r="BK141" s="170">
        <f>SUM(BK142:BK143)</f>
        <v>0</v>
      </c>
    </row>
    <row r="142" spans="1:65" s="2" customFormat="1" ht="16.5" customHeight="1">
      <c r="A142" s="34"/>
      <c r="B142" s="35"/>
      <c r="C142" s="173" t="s">
        <v>717</v>
      </c>
      <c r="D142" s="173" t="s">
        <v>131</v>
      </c>
      <c r="E142" s="174" t="s">
        <v>1425</v>
      </c>
      <c r="F142" s="175" t="s">
        <v>1426</v>
      </c>
      <c r="G142" s="176" t="s">
        <v>353</v>
      </c>
      <c r="H142" s="177">
        <v>18</v>
      </c>
      <c r="I142" s="178"/>
      <c r="J142" s="179">
        <f>ROUND(I142*H142,2)</f>
        <v>0</v>
      </c>
      <c r="K142" s="175" t="s">
        <v>19</v>
      </c>
      <c r="L142" s="39"/>
      <c r="M142" s="180" t="s">
        <v>19</v>
      </c>
      <c r="N142" s="181" t="s">
        <v>45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354</v>
      </c>
      <c r="AT142" s="184" t="s">
        <v>131</v>
      </c>
      <c r="AU142" s="184" t="s">
        <v>81</v>
      </c>
      <c r="AY142" s="17" t="s">
        <v>128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98</v>
      </c>
      <c r="BK142" s="185">
        <f>ROUND(I142*H142,2)</f>
        <v>0</v>
      </c>
      <c r="BL142" s="17" t="s">
        <v>354</v>
      </c>
      <c r="BM142" s="184" t="s">
        <v>1427</v>
      </c>
    </row>
    <row r="143" spans="1:65" s="2" customFormat="1" ht="16.5" customHeight="1">
      <c r="A143" s="34"/>
      <c r="B143" s="35"/>
      <c r="C143" s="173" t="s">
        <v>722</v>
      </c>
      <c r="D143" s="173" t="s">
        <v>131</v>
      </c>
      <c r="E143" s="174" t="s">
        <v>1428</v>
      </c>
      <c r="F143" s="175" t="s">
        <v>1429</v>
      </c>
      <c r="G143" s="176" t="s">
        <v>353</v>
      </c>
      <c r="H143" s="177">
        <v>10</v>
      </c>
      <c r="I143" s="178"/>
      <c r="J143" s="179">
        <f>ROUND(I143*H143,2)</f>
        <v>0</v>
      </c>
      <c r="K143" s="175" t="s">
        <v>19</v>
      </c>
      <c r="L143" s="39"/>
      <c r="M143" s="180" t="s">
        <v>19</v>
      </c>
      <c r="N143" s="181" t="s">
        <v>45</v>
      </c>
      <c r="O143" s="64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354</v>
      </c>
      <c r="AT143" s="184" t="s">
        <v>131</v>
      </c>
      <c r="AU143" s="184" t="s">
        <v>81</v>
      </c>
      <c r="AY143" s="17" t="s">
        <v>128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98</v>
      </c>
      <c r="BK143" s="185">
        <f>ROUND(I143*H143,2)</f>
        <v>0</v>
      </c>
      <c r="BL143" s="17" t="s">
        <v>354</v>
      </c>
      <c r="BM143" s="184" t="s">
        <v>1430</v>
      </c>
    </row>
    <row r="144" spans="1:65" s="12" customFormat="1" ht="25.9" customHeight="1">
      <c r="B144" s="157"/>
      <c r="C144" s="158"/>
      <c r="D144" s="159" t="s">
        <v>72</v>
      </c>
      <c r="E144" s="160" t="s">
        <v>1431</v>
      </c>
      <c r="F144" s="160" t="s">
        <v>1432</v>
      </c>
      <c r="G144" s="158"/>
      <c r="H144" s="158"/>
      <c r="I144" s="161"/>
      <c r="J144" s="162">
        <f>BK144</f>
        <v>0</v>
      </c>
      <c r="K144" s="158"/>
      <c r="L144" s="163"/>
      <c r="M144" s="164"/>
      <c r="N144" s="165"/>
      <c r="O144" s="165"/>
      <c r="P144" s="166">
        <f>P145</f>
        <v>0</v>
      </c>
      <c r="Q144" s="165"/>
      <c r="R144" s="166">
        <f>R145</f>
        <v>0</v>
      </c>
      <c r="S144" s="165"/>
      <c r="T144" s="167">
        <f>T145</f>
        <v>0</v>
      </c>
      <c r="AR144" s="168" t="s">
        <v>81</v>
      </c>
      <c r="AT144" s="169" t="s">
        <v>72</v>
      </c>
      <c r="AU144" s="169" t="s">
        <v>73</v>
      </c>
      <c r="AY144" s="168" t="s">
        <v>128</v>
      </c>
      <c r="BK144" s="170">
        <f>BK145</f>
        <v>0</v>
      </c>
    </row>
    <row r="145" spans="1:65" s="2" customFormat="1" ht="16.5" customHeight="1">
      <c r="A145" s="34"/>
      <c r="B145" s="35"/>
      <c r="C145" s="173" t="s">
        <v>726</v>
      </c>
      <c r="D145" s="173" t="s">
        <v>131</v>
      </c>
      <c r="E145" s="174" t="s">
        <v>1433</v>
      </c>
      <c r="F145" s="175" t="s">
        <v>1434</v>
      </c>
      <c r="G145" s="176" t="s">
        <v>1435</v>
      </c>
      <c r="H145" s="177">
        <v>1</v>
      </c>
      <c r="I145" s="178"/>
      <c r="J145" s="179">
        <f>ROUND(I145*H145,2)</f>
        <v>0</v>
      </c>
      <c r="K145" s="175" t="s">
        <v>19</v>
      </c>
      <c r="L145" s="39"/>
      <c r="M145" s="180" t="s">
        <v>19</v>
      </c>
      <c r="N145" s="181" t="s">
        <v>45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1436</v>
      </c>
      <c r="AT145" s="184" t="s">
        <v>131</v>
      </c>
      <c r="AU145" s="184" t="s">
        <v>81</v>
      </c>
      <c r="AY145" s="17" t="s">
        <v>128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98</v>
      </c>
      <c r="BK145" s="185">
        <f>ROUND(I145*H145,2)</f>
        <v>0</v>
      </c>
      <c r="BL145" s="17" t="s">
        <v>1436</v>
      </c>
      <c r="BM145" s="184" t="s">
        <v>1437</v>
      </c>
    </row>
    <row r="146" spans="1:65" s="12" customFormat="1" ht="25.9" customHeight="1">
      <c r="B146" s="157"/>
      <c r="C146" s="158"/>
      <c r="D146" s="159" t="s">
        <v>72</v>
      </c>
      <c r="E146" s="160" t="s">
        <v>1438</v>
      </c>
      <c r="F146" s="160" t="s">
        <v>1439</v>
      </c>
      <c r="G146" s="158"/>
      <c r="H146" s="158"/>
      <c r="I146" s="161"/>
      <c r="J146" s="162">
        <f>BK146</f>
        <v>0</v>
      </c>
      <c r="K146" s="158"/>
      <c r="L146" s="163"/>
      <c r="M146" s="164"/>
      <c r="N146" s="165"/>
      <c r="O146" s="165"/>
      <c r="P146" s="166">
        <f>P147</f>
        <v>0</v>
      </c>
      <c r="Q146" s="165"/>
      <c r="R146" s="166">
        <f>R147</f>
        <v>0</v>
      </c>
      <c r="S146" s="165"/>
      <c r="T146" s="167">
        <f>T147</f>
        <v>0</v>
      </c>
      <c r="AR146" s="168" t="s">
        <v>81</v>
      </c>
      <c r="AT146" s="169" t="s">
        <v>72</v>
      </c>
      <c r="AU146" s="169" t="s">
        <v>73</v>
      </c>
      <c r="AY146" s="168" t="s">
        <v>128</v>
      </c>
      <c r="BK146" s="170">
        <f>BK147</f>
        <v>0</v>
      </c>
    </row>
    <row r="147" spans="1:65" s="2" customFormat="1" ht="16.5" customHeight="1">
      <c r="A147" s="34"/>
      <c r="B147" s="35"/>
      <c r="C147" s="173" t="s">
        <v>731</v>
      </c>
      <c r="D147" s="173" t="s">
        <v>131</v>
      </c>
      <c r="E147" s="174" t="s">
        <v>1440</v>
      </c>
      <c r="F147" s="175" t="s">
        <v>1441</v>
      </c>
      <c r="G147" s="176" t="s">
        <v>19</v>
      </c>
      <c r="H147" s="177">
        <v>1</v>
      </c>
      <c r="I147" s="178"/>
      <c r="J147" s="179">
        <f>ROUND(I147*H147,2)</f>
        <v>0</v>
      </c>
      <c r="K147" s="175" t="s">
        <v>19</v>
      </c>
      <c r="L147" s="39"/>
      <c r="M147" s="233" t="s">
        <v>19</v>
      </c>
      <c r="N147" s="234" t="s">
        <v>45</v>
      </c>
      <c r="O147" s="20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1436</v>
      </c>
      <c r="AT147" s="184" t="s">
        <v>131</v>
      </c>
      <c r="AU147" s="184" t="s">
        <v>81</v>
      </c>
      <c r="AY147" s="17" t="s">
        <v>128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98</v>
      </c>
      <c r="BK147" s="185">
        <f>ROUND(I147*H147,2)</f>
        <v>0</v>
      </c>
      <c r="BL147" s="17" t="s">
        <v>1436</v>
      </c>
      <c r="BM147" s="184" t="s">
        <v>1442</v>
      </c>
    </row>
    <row r="148" spans="1:65" s="2" customFormat="1" ht="6.95" customHeight="1">
      <c r="A148" s="34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3mLildJBw328GmCrWeyYITqpwiuCXzArjxKHagNvqc51OGKa/MakQBby2J08eQUDTbGtJjYY0KEH3fncJqY5wg==" saltValue="+u48TtCKicICeb8hGG6p686wNqINMixCuKB2h6SHbm2b7zTQ+eQmimRr2WnZaFIQorczhAaCumzBGIyLxmPDoQ==" spinCount="100000" sheet="1" objects="1" scenarios="1" formatColumns="0" formatRows="0" autoFilter="0"/>
  <autoFilter ref="C83:K14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1"/>
      <c r="C3" s="102"/>
      <c r="D3" s="102"/>
      <c r="E3" s="102"/>
      <c r="F3" s="102"/>
      <c r="G3" s="102"/>
      <c r="H3" s="20"/>
    </row>
    <row r="4" spans="1:8" s="1" customFormat="1" ht="24.95" customHeight="1">
      <c r="B4" s="20"/>
      <c r="C4" s="103" t="s">
        <v>1443</v>
      </c>
      <c r="H4" s="20"/>
    </row>
    <row r="5" spans="1:8" s="1" customFormat="1" ht="12" customHeight="1">
      <c r="B5" s="20"/>
      <c r="C5" s="237" t="s">
        <v>13</v>
      </c>
      <c r="D5" s="378" t="s">
        <v>14</v>
      </c>
      <c r="E5" s="371"/>
      <c r="F5" s="371"/>
      <c r="H5" s="20"/>
    </row>
    <row r="6" spans="1:8" s="1" customFormat="1" ht="36.950000000000003" customHeight="1">
      <c r="B6" s="20"/>
      <c r="C6" s="238" t="s">
        <v>16</v>
      </c>
      <c r="D6" s="382" t="s">
        <v>17</v>
      </c>
      <c r="E6" s="371"/>
      <c r="F6" s="371"/>
      <c r="H6" s="20"/>
    </row>
    <row r="7" spans="1:8" s="1" customFormat="1" ht="16.5" customHeight="1">
      <c r="B7" s="20"/>
      <c r="C7" s="105" t="s">
        <v>23</v>
      </c>
      <c r="D7" s="108" t="str">
        <f>'Rekapitulace stavby'!AN8</f>
        <v>1. 8. 2023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46"/>
      <c r="B9" s="239"/>
      <c r="C9" s="240" t="s">
        <v>54</v>
      </c>
      <c r="D9" s="241" t="s">
        <v>55</v>
      </c>
      <c r="E9" s="241" t="s">
        <v>115</v>
      </c>
      <c r="F9" s="242" t="s">
        <v>1444</v>
      </c>
      <c r="G9" s="146"/>
      <c r="H9" s="239"/>
    </row>
    <row r="10" spans="1:8" s="2" customFormat="1" ht="26.45" customHeight="1">
      <c r="A10" s="34"/>
      <c r="B10" s="39"/>
      <c r="C10" s="243" t="s">
        <v>1445</v>
      </c>
      <c r="D10" s="243" t="s">
        <v>90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44" t="s">
        <v>763</v>
      </c>
      <c r="D11" s="245" t="s">
        <v>764</v>
      </c>
      <c r="E11" s="246" t="s">
        <v>19</v>
      </c>
      <c r="F11" s="247">
        <v>151.172</v>
      </c>
      <c r="G11" s="34"/>
      <c r="H11" s="39"/>
    </row>
    <row r="12" spans="1:8" s="2" customFormat="1" ht="16.899999999999999" customHeight="1">
      <c r="A12" s="34"/>
      <c r="B12" s="39"/>
      <c r="C12" s="248" t="s">
        <v>19</v>
      </c>
      <c r="D12" s="248" t="s">
        <v>1446</v>
      </c>
      <c r="E12" s="17" t="s">
        <v>19</v>
      </c>
      <c r="F12" s="249">
        <v>30.68</v>
      </c>
      <c r="G12" s="34"/>
      <c r="H12" s="39"/>
    </row>
    <row r="13" spans="1:8" s="2" customFormat="1" ht="16.899999999999999" customHeight="1">
      <c r="A13" s="34"/>
      <c r="B13" s="39"/>
      <c r="C13" s="248" t="s">
        <v>19</v>
      </c>
      <c r="D13" s="248" t="s">
        <v>1447</v>
      </c>
      <c r="E13" s="17" t="s">
        <v>19</v>
      </c>
      <c r="F13" s="249">
        <v>52.103999999999999</v>
      </c>
      <c r="G13" s="34"/>
      <c r="H13" s="39"/>
    </row>
    <row r="14" spans="1:8" s="2" customFormat="1" ht="16.899999999999999" customHeight="1">
      <c r="A14" s="34"/>
      <c r="B14" s="39"/>
      <c r="C14" s="248" t="s">
        <v>19</v>
      </c>
      <c r="D14" s="248" t="s">
        <v>1448</v>
      </c>
      <c r="E14" s="17" t="s">
        <v>19</v>
      </c>
      <c r="F14" s="249">
        <v>41.08</v>
      </c>
      <c r="G14" s="34"/>
      <c r="H14" s="39"/>
    </row>
    <row r="15" spans="1:8" s="2" customFormat="1" ht="16.899999999999999" customHeight="1">
      <c r="A15" s="34"/>
      <c r="B15" s="39"/>
      <c r="C15" s="248" t="s">
        <v>19</v>
      </c>
      <c r="D15" s="248" t="s">
        <v>1449</v>
      </c>
      <c r="E15" s="17" t="s">
        <v>19</v>
      </c>
      <c r="F15" s="249">
        <v>19.707999999999998</v>
      </c>
      <c r="G15" s="34"/>
      <c r="H15" s="39"/>
    </row>
    <row r="16" spans="1:8" s="2" customFormat="1" ht="16.899999999999999" customHeight="1">
      <c r="A16" s="34"/>
      <c r="B16" s="39"/>
      <c r="C16" s="248" t="s">
        <v>19</v>
      </c>
      <c r="D16" s="248" t="s">
        <v>1450</v>
      </c>
      <c r="E16" s="17" t="s">
        <v>19</v>
      </c>
      <c r="F16" s="249">
        <v>5.2</v>
      </c>
      <c r="G16" s="34"/>
      <c r="H16" s="39"/>
    </row>
    <row r="17" spans="1:8" s="2" customFormat="1" ht="16.899999999999999" customHeight="1">
      <c r="A17" s="34"/>
      <c r="B17" s="39"/>
      <c r="C17" s="248" t="s">
        <v>19</v>
      </c>
      <c r="D17" s="248" t="s">
        <v>1451</v>
      </c>
      <c r="E17" s="17" t="s">
        <v>19</v>
      </c>
      <c r="F17" s="249">
        <v>2.4</v>
      </c>
      <c r="G17" s="34"/>
      <c r="H17" s="39"/>
    </row>
    <row r="18" spans="1:8" s="2" customFormat="1" ht="16.899999999999999" customHeight="1">
      <c r="A18" s="34"/>
      <c r="B18" s="39"/>
      <c r="C18" s="248" t="s">
        <v>19</v>
      </c>
      <c r="D18" s="248" t="s">
        <v>827</v>
      </c>
      <c r="E18" s="17" t="s">
        <v>19</v>
      </c>
      <c r="F18" s="249">
        <v>151.172</v>
      </c>
      <c r="G18" s="34"/>
      <c r="H18" s="39"/>
    </row>
    <row r="19" spans="1:8" s="2" customFormat="1" ht="16.899999999999999" customHeight="1">
      <c r="A19" s="34"/>
      <c r="B19" s="39"/>
      <c r="C19" s="250" t="s">
        <v>1452</v>
      </c>
      <c r="D19" s="34"/>
      <c r="E19" s="34"/>
      <c r="F19" s="34"/>
      <c r="G19" s="34"/>
      <c r="H19" s="39"/>
    </row>
    <row r="20" spans="1:8" s="2" customFormat="1" ht="16.899999999999999" customHeight="1">
      <c r="A20" s="34"/>
      <c r="B20" s="39"/>
      <c r="C20" s="248" t="s">
        <v>1212</v>
      </c>
      <c r="D20" s="248" t="s">
        <v>1453</v>
      </c>
      <c r="E20" s="17" t="s">
        <v>798</v>
      </c>
      <c r="F20" s="249">
        <v>73.787000000000006</v>
      </c>
      <c r="G20" s="34"/>
      <c r="H20" s="39"/>
    </row>
    <row r="21" spans="1:8" s="2" customFormat="1" ht="16.899999999999999" customHeight="1">
      <c r="A21" s="34"/>
      <c r="B21" s="39"/>
      <c r="C21" s="248" t="s">
        <v>1218</v>
      </c>
      <c r="D21" s="248" t="s">
        <v>1454</v>
      </c>
      <c r="E21" s="17" t="s">
        <v>798</v>
      </c>
      <c r="F21" s="249">
        <v>211.27199999999999</v>
      </c>
      <c r="G21" s="34"/>
      <c r="H21" s="39"/>
    </row>
    <row r="22" spans="1:8" s="2" customFormat="1" ht="16.899999999999999" customHeight="1">
      <c r="A22" s="34"/>
      <c r="B22" s="39"/>
      <c r="C22" s="244" t="s">
        <v>766</v>
      </c>
      <c r="D22" s="245" t="s">
        <v>767</v>
      </c>
      <c r="E22" s="246" t="s">
        <v>19</v>
      </c>
      <c r="F22" s="247">
        <v>60.1</v>
      </c>
      <c r="G22" s="34"/>
      <c r="H22" s="39"/>
    </row>
    <row r="23" spans="1:8" s="2" customFormat="1" ht="16.899999999999999" customHeight="1">
      <c r="A23" s="34"/>
      <c r="B23" s="39"/>
      <c r="C23" s="248" t="s">
        <v>19</v>
      </c>
      <c r="D23" s="248" t="s">
        <v>1455</v>
      </c>
      <c r="E23" s="17" t="s">
        <v>19</v>
      </c>
      <c r="F23" s="249">
        <v>60.1</v>
      </c>
      <c r="G23" s="34"/>
      <c r="H23" s="39"/>
    </row>
    <row r="24" spans="1:8" s="2" customFormat="1" ht="16.899999999999999" customHeight="1">
      <c r="A24" s="34"/>
      <c r="B24" s="39"/>
      <c r="C24" s="250" t="s">
        <v>1452</v>
      </c>
      <c r="D24" s="34"/>
      <c r="E24" s="34"/>
      <c r="F24" s="34"/>
      <c r="G24" s="34"/>
      <c r="H24" s="39"/>
    </row>
    <row r="25" spans="1:8" s="2" customFormat="1" ht="16.899999999999999" customHeight="1">
      <c r="A25" s="34"/>
      <c r="B25" s="39"/>
      <c r="C25" s="248" t="s">
        <v>1218</v>
      </c>
      <c r="D25" s="248" t="s">
        <v>1454</v>
      </c>
      <c r="E25" s="17" t="s">
        <v>798</v>
      </c>
      <c r="F25" s="249">
        <v>211.27199999999999</v>
      </c>
      <c r="G25" s="34"/>
      <c r="H25" s="39"/>
    </row>
    <row r="26" spans="1:8" s="2" customFormat="1" ht="16.899999999999999" customHeight="1">
      <c r="A26" s="34"/>
      <c r="B26" s="39"/>
      <c r="C26" s="244" t="s">
        <v>760</v>
      </c>
      <c r="D26" s="245" t="s">
        <v>761</v>
      </c>
      <c r="E26" s="246" t="s">
        <v>19</v>
      </c>
      <c r="F26" s="247">
        <v>35.24</v>
      </c>
      <c r="G26" s="34"/>
      <c r="H26" s="39"/>
    </row>
    <row r="27" spans="1:8" s="2" customFormat="1" ht="16.899999999999999" customHeight="1">
      <c r="A27" s="34"/>
      <c r="B27" s="39"/>
      <c r="C27" s="248" t="s">
        <v>19</v>
      </c>
      <c r="D27" s="248" t="s">
        <v>1456</v>
      </c>
      <c r="E27" s="17" t="s">
        <v>19</v>
      </c>
      <c r="F27" s="249">
        <v>22.88</v>
      </c>
      <c r="G27" s="34"/>
      <c r="H27" s="39"/>
    </row>
    <row r="28" spans="1:8" s="2" customFormat="1" ht="16.899999999999999" customHeight="1">
      <c r="A28" s="34"/>
      <c r="B28" s="39"/>
      <c r="C28" s="248" t="s">
        <v>19</v>
      </c>
      <c r="D28" s="248" t="s">
        <v>1457</v>
      </c>
      <c r="E28" s="17" t="s">
        <v>19</v>
      </c>
      <c r="F28" s="249">
        <v>10.56</v>
      </c>
      <c r="G28" s="34"/>
      <c r="H28" s="39"/>
    </row>
    <row r="29" spans="1:8" s="2" customFormat="1" ht="16.899999999999999" customHeight="1">
      <c r="A29" s="34"/>
      <c r="B29" s="39"/>
      <c r="C29" s="248" t="s">
        <v>19</v>
      </c>
      <c r="D29" s="248" t="s">
        <v>1458</v>
      </c>
      <c r="E29" s="17" t="s">
        <v>19</v>
      </c>
      <c r="F29" s="249">
        <v>1.8</v>
      </c>
      <c r="G29" s="34"/>
      <c r="H29" s="39"/>
    </row>
    <row r="30" spans="1:8" s="2" customFormat="1" ht="16.899999999999999" customHeight="1">
      <c r="A30" s="34"/>
      <c r="B30" s="39"/>
      <c r="C30" s="248" t="s">
        <v>19</v>
      </c>
      <c r="D30" s="248" t="s">
        <v>827</v>
      </c>
      <c r="E30" s="17" t="s">
        <v>19</v>
      </c>
      <c r="F30" s="249">
        <v>35.24</v>
      </c>
      <c r="G30" s="34"/>
      <c r="H30" s="39"/>
    </row>
    <row r="31" spans="1:8" s="2" customFormat="1" ht="16.899999999999999" customHeight="1">
      <c r="A31" s="34"/>
      <c r="B31" s="39"/>
      <c r="C31" s="250" t="s">
        <v>1452</v>
      </c>
      <c r="D31" s="34"/>
      <c r="E31" s="34"/>
      <c r="F31" s="34"/>
      <c r="G31" s="34"/>
      <c r="H31" s="39"/>
    </row>
    <row r="32" spans="1:8" s="2" customFormat="1" ht="16.899999999999999" customHeight="1">
      <c r="A32" s="34"/>
      <c r="B32" s="39"/>
      <c r="C32" s="248" t="s">
        <v>1144</v>
      </c>
      <c r="D32" s="248" t="s">
        <v>1459</v>
      </c>
      <c r="E32" s="17" t="s">
        <v>798</v>
      </c>
      <c r="F32" s="249">
        <v>35.24</v>
      </c>
      <c r="G32" s="34"/>
      <c r="H32" s="39"/>
    </row>
    <row r="33" spans="1:8" s="2" customFormat="1" ht="16.899999999999999" customHeight="1">
      <c r="A33" s="34"/>
      <c r="B33" s="39"/>
      <c r="C33" s="248" t="s">
        <v>1149</v>
      </c>
      <c r="D33" s="248" t="s">
        <v>1460</v>
      </c>
      <c r="E33" s="17" t="s">
        <v>798</v>
      </c>
      <c r="F33" s="249">
        <v>35.24</v>
      </c>
      <c r="G33" s="34"/>
      <c r="H33" s="39"/>
    </row>
    <row r="34" spans="1:8" s="2" customFormat="1" ht="16.899999999999999" customHeight="1">
      <c r="A34" s="34"/>
      <c r="B34" s="39"/>
      <c r="C34" s="248" t="s">
        <v>1164</v>
      </c>
      <c r="D34" s="248" t="s">
        <v>1461</v>
      </c>
      <c r="E34" s="17" t="s">
        <v>798</v>
      </c>
      <c r="F34" s="249">
        <v>35.24</v>
      </c>
      <c r="G34" s="34"/>
      <c r="H34" s="39"/>
    </row>
    <row r="35" spans="1:8" s="2" customFormat="1" ht="16.899999999999999" customHeight="1">
      <c r="A35" s="34"/>
      <c r="B35" s="39"/>
      <c r="C35" s="244" t="s">
        <v>751</v>
      </c>
      <c r="D35" s="245" t="s">
        <v>752</v>
      </c>
      <c r="E35" s="246" t="s">
        <v>19</v>
      </c>
      <c r="F35" s="247">
        <v>170.61199999999999</v>
      </c>
      <c r="G35" s="34"/>
      <c r="H35" s="39"/>
    </row>
    <row r="36" spans="1:8" s="2" customFormat="1" ht="16.899999999999999" customHeight="1">
      <c r="A36" s="34"/>
      <c r="B36" s="39"/>
      <c r="C36" s="248" t="s">
        <v>19</v>
      </c>
      <c r="D36" s="248" t="s">
        <v>1446</v>
      </c>
      <c r="E36" s="17" t="s">
        <v>19</v>
      </c>
      <c r="F36" s="249">
        <v>30.68</v>
      </c>
      <c r="G36" s="34"/>
      <c r="H36" s="39"/>
    </row>
    <row r="37" spans="1:8" s="2" customFormat="1" ht="16.899999999999999" customHeight="1">
      <c r="A37" s="34"/>
      <c r="B37" s="39"/>
      <c r="C37" s="248" t="s">
        <v>19</v>
      </c>
      <c r="D37" s="248" t="s">
        <v>1447</v>
      </c>
      <c r="E37" s="17" t="s">
        <v>19</v>
      </c>
      <c r="F37" s="249">
        <v>52.103999999999999</v>
      </c>
      <c r="G37" s="34"/>
      <c r="H37" s="39"/>
    </row>
    <row r="38" spans="1:8" s="2" customFormat="1" ht="16.899999999999999" customHeight="1">
      <c r="A38" s="34"/>
      <c r="B38" s="39"/>
      <c r="C38" s="248" t="s">
        <v>19</v>
      </c>
      <c r="D38" s="248" t="s">
        <v>1448</v>
      </c>
      <c r="E38" s="17" t="s">
        <v>19</v>
      </c>
      <c r="F38" s="249">
        <v>41.08</v>
      </c>
      <c r="G38" s="34"/>
      <c r="H38" s="39"/>
    </row>
    <row r="39" spans="1:8" s="2" customFormat="1" ht="16.899999999999999" customHeight="1">
      <c r="A39" s="34"/>
      <c r="B39" s="39"/>
      <c r="C39" s="248" t="s">
        <v>19</v>
      </c>
      <c r="D39" s="248" t="s">
        <v>1462</v>
      </c>
      <c r="E39" s="17" t="s">
        <v>19</v>
      </c>
      <c r="F39" s="249">
        <v>27.04</v>
      </c>
      <c r="G39" s="34"/>
      <c r="H39" s="39"/>
    </row>
    <row r="40" spans="1:8" s="2" customFormat="1" ht="16.899999999999999" customHeight="1">
      <c r="A40" s="34"/>
      <c r="B40" s="39"/>
      <c r="C40" s="248" t="s">
        <v>19</v>
      </c>
      <c r="D40" s="248" t="s">
        <v>1449</v>
      </c>
      <c r="E40" s="17" t="s">
        <v>19</v>
      </c>
      <c r="F40" s="249">
        <v>19.707999999999998</v>
      </c>
      <c r="G40" s="34"/>
      <c r="H40" s="39"/>
    </row>
    <row r="41" spans="1:8" s="2" customFormat="1" ht="16.899999999999999" customHeight="1">
      <c r="A41" s="34"/>
      <c r="B41" s="39"/>
      <c r="C41" s="248" t="s">
        <v>19</v>
      </c>
      <c r="D41" s="248" t="s">
        <v>827</v>
      </c>
      <c r="E41" s="17" t="s">
        <v>19</v>
      </c>
      <c r="F41" s="249">
        <v>170.61199999999999</v>
      </c>
      <c r="G41" s="34"/>
      <c r="H41" s="39"/>
    </row>
    <row r="42" spans="1:8" s="2" customFormat="1" ht="16.899999999999999" customHeight="1">
      <c r="A42" s="34"/>
      <c r="B42" s="39"/>
      <c r="C42" s="250" t="s">
        <v>1452</v>
      </c>
      <c r="D42" s="34"/>
      <c r="E42" s="34"/>
      <c r="F42" s="34"/>
      <c r="G42" s="34"/>
      <c r="H42" s="39"/>
    </row>
    <row r="43" spans="1:8" s="2" customFormat="1" ht="16.899999999999999" customHeight="1">
      <c r="A43" s="34"/>
      <c r="B43" s="39"/>
      <c r="C43" s="248" t="s">
        <v>808</v>
      </c>
      <c r="D43" s="248" t="s">
        <v>1463</v>
      </c>
      <c r="E43" s="17" t="s">
        <v>798</v>
      </c>
      <c r="F43" s="249">
        <v>170.61199999999999</v>
      </c>
      <c r="G43" s="34"/>
      <c r="H43" s="39"/>
    </row>
    <row r="44" spans="1:8" s="2" customFormat="1" ht="16.899999999999999" customHeight="1">
      <c r="A44" s="34"/>
      <c r="B44" s="39"/>
      <c r="C44" s="248" t="s">
        <v>812</v>
      </c>
      <c r="D44" s="248" t="s">
        <v>1464</v>
      </c>
      <c r="E44" s="17" t="s">
        <v>798</v>
      </c>
      <c r="F44" s="249">
        <v>170.61199999999999</v>
      </c>
      <c r="G44" s="34"/>
      <c r="H44" s="39"/>
    </row>
    <row r="45" spans="1:8" s="2" customFormat="1" ht="16.899999999999999" customHeight="1">
      <c r="A45" s="34"/>
      <c r="B45" s="39"/>
      <c r="C45" s="248" t="s">
        <v>816</v>
      </c>
      <c r="D45" s="248" t="s">
        <v>1465</v>
      </c>
      <c r="E45" s="17" t="s">
        <v>798</v>
      </c>
      <c r="F45" s="249">
        <v>170.61199999999999</v>
      </c>
      <c r="G45" s="34"/>
      <c r="H45" s="39"/>
    </row>
    <row r="46" spans="1:8" s="2" customFormat="1" ht="16.899999999999999" customHeight="1">
      <c r="A46" s="34"/>
      <c r="B46" s="39"/>
      <c r="C46" s="248" t="s">
        <v>1207</v>
      </c>
      <c r="D46" s="248" t="s">
        <v>1466</v>
      </c>
      <c r="E46" s="17" t="s">
        <v>798</v>
      </c>
      <c r="F46" s="249">
        <v>170.61199999999999</v>
      </c>
      <c r="G46" s="34"/>
      <c r="H46" s="39"/>
    </row>
    <row r="47" spans="1:8" s="2" customFormat="1" ht="16.899999999999999" customHeight="1">
      <c r="A47" s="34"/>
      <c r="B47" s="39"/>
      <c r="C47" s="248" t="s">
        <v>872</v>
      </c>
      <c r="D47" s="248" t="s">
        <v>1467</v>
      </c>
      <c r="E47" s="17" t="s">
        <v>798</v>
      </c>
      <c r="F47" s="249">
        <v>170.61199999999999</v>
      </c>
      <c r="G47" s="34"/>
      <c r="H47" s="39"/>
    </row>
    <row r="48" spans="1:8" s="2" customFormat="1" ht="16.899999999999999" customHeight="1">
      <c r="A48" s="34"/>
      <c r="B48" s="39"/>
      <c r="C48" s="244" t="s">
        <v>757</v>
      </c>
      <c r="D48" s="245" t="s">
        <v>758</v>
      </c>
      <c r="E48" s="246" t="s">
        <v>19</v>
      </c>
      <c r="F48" s="247">
        <v>9.4</v>
      </c>
      <c r="G48" s="34"/>
      <c r="H48" s="39"/>
    </row>
    <row r="49" spans="1:8" s="2" customFormat="1" ht="16.899999999999999" customHeight="1">
      <c r="A49" s="34"/>
      <c r="B49" s="39"/>
      <c r="C49" s="248" t="s">
        <v>19</v>
      </c>
      <c r="D49" s="248" t="s">
        <v>1468</v>
      </c>
      <c r="E49" s="17" t="s">
        <v>19</v>
      </c>
      <c r="F49" s="249">
        <v>9.4</v>
      </c>
      <c r="G49" s="34"/>
      <c r="H49" s="39"/>
    </row>
    <row r="50" spans="1:8" s="2" customFormat="1" ht="16.899999999999999" customHeight="1">
      <c r="A50" s="34"/>
      <c r="B50" s="39"/>
      <c r="C50" s="250" t="s">
        <v>1452</v>
      </c>
      <c r="D50" s="34"/>
      <c r="E50" s="34"/>
      <c r="F50" s="34"/>
      <c r="G50" s="34"/>
      <c r="H50" s="39"/>
    </row>
    <row r="51" spans="1:8" s="2" customFormat="1" ht="16.899999999999999" customHeight="1">
      <c r="A51" s="34"/>
      <c r="B51" s="39"/>
      <c r="C51" s="248" t="s">
        <v>1053</v>
      </c>
      <c r="D51" s="248" t="s">
        <v>1469</v>
      </c>
      <c r="E51" s="17" t="s">
        <v>798</v>
      </c>
      <c r="F51" s="249">
        <v>9.4</v>
      </c>
      <c r="G51" s="34"/>
      <c r="H51" s="39"/>
    </row>
    <row r="52" spans="1:8" s="2" customFormat="1" ht="16.899999999999999" customHeight="1">
      <c r="A52" s="34"/>
      <c r="B52" s="39"/>
      <c r="C52" s="248" t="s">
        <v>1058</v>
      </c>
      <c r="D52" s="248" t="s">
        <v>1470</v>
      </c>
      <c r="E52" s="17" t="s">
        <v>798</v>
      </c>
      <c r="F52" s="249">
        <v>9.4</v>
      </c>
      <c r="G52" s="34"/>
      <c r="H52" s="39"/>
    </row>
    <row r="53" spans="1:8" s="2" customFormat="1" ht="16.899999999999999" customHeight="1">
      <c r="A53" s="34"/>
      <c r="B53" s="39"/>
      <c r="C53" s="248" t="s">
        <v>1075</v>
      </c>
      <c r="D53" s="248" t="s">
        <v>1471</v>
      </c>
      <c r="E53" s="17" t="s">
        <v>798</v>
      </c>
      <c r="F53" s="249">
        <v>9.4</v>
      </c>
      <c r="G53" s="34"/>
      <c r="H53" s="39"/>
    </row>
    <row r="54" spans="1:8" s="2" customFormat="1" ht="16.899999999999999" customHeight="1">
      <c r="A54" s="34"/>
      <c r="B54" s="39"/>
      <c r="C54" s="248" t="s">
        <v>836</v>
      </c>
      <c r="D54" s="248" t="s">
        <v>1472</v>
      </c>
      <c r="E54" s="17" t="s">
        <v>798</v>
      </c>
      <c r="F54" s="249">
        <v>60.1</v>
      </c>
      <c r="G54" s="34"/>
      <c r="H54" s="39"/>
    </row>
    <row r="55" spans="1:8" s="2" customFormat="1" ht="16.899999999999999" customHeight="1">
      <c r="A55" s="34"/>
      <c r="B55" s="39"/>
      <c r="C55" s="244" t="s">
        <v>754</v>
      </c>
      <c r="D55" s="245" t="s">
        <v>755</v>
      </c>
      <c r="E55" s="246" t="s">
        <v>19</v>
      </c>
      <c r="F55" s="247">
        <v>50.7</v>
      </c>
      <c r="G55" s="34"/>
      <c r="H55" s="39"/>
    </row>
    <row r="56" spans="1:8" s="2" customFormat="1" ht="16.899999999999999" customHeight="1">
      <c r="A56" s="34"/>
      <c r="B56" s="39"/>
      <c r="C56" s="248" t="s">
        <v>19</v>
      </c>
      <c r="D56" s="248" t="s">
        <v>1473</v>
      </c>
      <c r="E56" s="17" t="s">
        <v>19</v>
      </c>
      <c r="F56" s="249">
        <v>50.7</v>
      </c>
      <c r="G56" s="34"/>
      <c r="H56" s="39"/>
    </row>
    <row r="57" spans="1:8" s="2" customFormat="1" ht="16.899999999999999" customHeight="1">
      <c r="A57" s="34"/>
      <c r="B57" s="39"/>
      <c r="C57" s="250" t="s">
        <v>1452</v>
      </c>
      <c r="D57" s="34"/>
      <c r="E57" s="34"/>
      <c r="F57" s="34"/>
      <c r="G57" s="34"/>
      <c r="H57" s="39"/>
    </row>
    <row r="58" spans="1:8" s="2" customFormat="1" ht="16.899999999999999" customHeight="1">
      <c r="A58" s="34"/>
      <c r="B58" s="39"/>
      <c r="C58" s="248" t="s">
        <v>927</v>
      </c>
      <c r="D58" s="248" t="s">
        <v>1474</v>
      </c>
      <c r="E58" s="17" t="s">
        <v>798</v>
      </c>
      <c r="F58" s="249">
        <v>50.7</v>
      </c>
      <c r="G58" s="34"/>
      <c r="H58" s="39"/>
    </row>
    <row r="59" spans="1:8" s="2" customFormat="1" ht="16.899999999999999" customHeight="1">
      <c r="A59" s="34"/>
      <c r="B59" s="39"/>
      <c r="C59" s="248" t="s">
        <v>1123</v>
      </c>
      <c r="D59" s="248" t="s">
        <v>1475</v>
      </c>
      <c r="E59" s="17" t="s">
        <v>798</v>
      </c>
      <c r="F59" s="249">
        <v>50.7</v>
      </c>
      <c r="G59" s="34"/>
      <c r="H59" s="39"/>
    </row>
    <row r="60" spans="1:8" s="2" customFormat="1" ht="16.899999999999999" customHeight="1">
      <c r="A60" s="34"/>
      <c r="B60" s="39"/>
      <c r="C60" s="248" t="s">
        <v>931</v>
      </c>
      <c r="D60" s="248" t="s">
        <v>1476</v>
      </c>
      <c r="E60" s="17" t="s">
        <v>798</v>
      </c>
      <c r="F60" s="249">
        <v>50.7</v>
      </c>
      <c r="G60" s="34"/>
      <c r="H60" s="39"/>
    </row>
    <row r="61" spans="1:8" s="2" customFormat="1" ht="16.899999999999999" customHeight="1">
      <c r="A61" s="34"/>
      <c r="B61" s="39"/>
      <c r="C61" s="248" t="s">
        <v>836</v>
      </c>
      <c r="D61" s="248" t="s">
        <v>1472</v>
      </c>
      <c r="E61" s="17" t="s">
        <v>798</v>
      </c>
      <c r="F61" s="249">
        <v>60.1</v>
      </c>
      <c r="G61" s="34"/>
      <c r="H61" s="39"/>
    </row>
    <row r="62" spans="1:8" s="2" customFormat="1" ht="16.899999999999999" customHeight="1">
      <c r="A62" s="34"/>
      <c r="B62" s="39"/>
      <c r="C62" s="248" t="s">
        <v>935</v>
      </c>
      <c r="D62" s="248" t="s">
        <v>1477</v>
      </c>
      <c r="E62" s="17" t="s">
        <v>798</v>
      </c>
      <c r="F62" s="249">
        <v>53.234999999999999</v>
      </c>
      <c r="G62" s="34"/>
      <c r="H62" s="39"/>
    </row>
    <row r="63" spans="1:8" s="2" customFormat="1" ht="7.35" customHeight="1">
      <c r="A63" s="34"/>
      <c r="B63" s="126"/>
      <c r="C63" s="127"/>
      <c r="D63" s="127"/>
      <c r="E63" s="127"/>
      <c r="F63" s="127"/>
      <c r="G63" s="127"/>
      <c r="H63" s="39"/>
    </row>
    <row r="64" spans="1:8" s="2" customFormat="1" ht="11.25">
      <c r="A64" s="34"/>
      <c r="B64" s="34"/>
      <c r="C64" s="34"/>
      <c r="D64" s="34"/>
      <c r="E64" s="34"/>
      <c r="F64" s="34"/>
      <c r="G64" s="34"/>
      <c r="H64" s="34"/>
    </row>
  </sheetData>
  <sheetProtection algorithmName="SHA-512" hashValue="3EScdClNEuQSusfIsyMA878rD0PzhiRK5uKRZplMERrqRLcnc1O4Z+tZL999/8ddJFkRwNWuGUEfJeBSBxRo6A==" saltValue="i6BcpIOm44belRyrVm4NoKsaktPmCF9HekpM3NkBPc3cVPtoRsknRgtPZzORS41bUGVUJ0R2TYcWntzg+ZRYJ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5" customFormat="1" ht="45" customHeight="1">
      <c r="B3" s="255"/>
      <c r="C3" s="384" t="s">
        <v>1478</v>
      </c>
      <c r="D3" s="384"/>
      <c r="E3" s="384"/>
      <c r="F3" s="384"/>
      <c r="G3" s="384"/>
      <c r="H3" s="384"/>
      <c r="I3" s="384"/>
      <c r="J3" s="384"/>
      <c r="K3" s="256"/>
    </row>
    <row r="4" spans="2:11" s="1" customFormat="1" ht="25.5" customHeight="1">
      <c r="B4" s="257"/>
      <c r="C4" s="389" t="s">
        <v>1479</v>
      </c>
      <c r="D4" s="389"/>
      <c r="E4" s="389"/>
      <c r="F4" s="389"/>
      <c r="G4" s="389"/>
      <c r="H4" s="389"/>
      <c r="I4" s="389"/>
      <c r="J4" s="389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88" t="s">
        <v>1480</v>
      </c>
      <c r="D6" s="388"/>
      <c r="E6" s="388"/>
      <c r="F6" s="388"/>
      <c r="G6" s="388"/>
      <c r="H6" s="388"/>
      <c r="I6" s="388"/>
      <c r="J6" s="388"/>
      <c r="K6" s="258"/>
    </row>
    <row r="7" spans="2:11" s="1" customFormat="1" ht="15" customHeight="1">
      <c r="B7" s="261"/>
      <c r="C7" s="388" t="s">
        <v>1481</v>
      </c>
      <c r="D7" s="388"/>
      <c r="E7" s="388"/>
      <c r="F7" s="388"/>
      <c r="G7" s="388"/>
      <c r="H7" s="388"/>
      <c r="I7" s="388"/>
      <c r="J7" s="388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88" t="s">
        <v>1482</v>
      </c>
      <c r="D9" s="388"/>
      <c r="E9" s="388"/>
      <c r="F9" s="388"/>
      <c r="G9" s="388"/>
      <c r="H9" s="388"/>
      <c r="I9" s="388"/>
      <c r="J9" s="388"/>
      <c r="K9" s="258"/>
    </row>
    <row r="10" spans="2:11" s="1" customFormat="1" ht="15" customHeight="1">
      <c r="B10" s="261"/>
      <c r="C10" s="260"/>
      <c r="D10" s="388" t="s">
        <v>1483</v>
      </c>
      <c r="E10" s="388"/>
      <c r="F10" s="388"/>
      <c r="G10" s="388"/>
      <c r="H10" s="388"/>
      <c r="I10" s="388"/>
      <c r="J10" s="388"/>
      <c r="K10" s="258"/>
    </row>
    <row r="11" spans="2:11" s="1" customFormat="1" ht="15" customHeight="1">
      <c r="B11" s="261"/>
      <c r="C11" s="262"/>
      <c r="D11" s="388" t="s">
        <v>1484</v>
      </c>
      <c r="E11" s="388"/>
      <c r="F11" s="388"/>
      <c r="G11" s="388"/>
      <c r="H11" s="388"/>
      <c r="I11" s="388"/>
      <c r="J11" s="388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1485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88" t="s">
        <v>1486</v>
      </c>
      <c r="E15" s="388"/>
      <c r="F15" s="388"/>
      <c r="G15" s="388"/>
      <c r="H15" s="388"/>
      <c r="I15" s="388"/>
      <c r="J15" s="388"/>
      <c r="K15" s="258"/>
    </row>
    <row r="16" spans="2:11" s="1" customFormat="1" ht="15" customHeight="1">
      <c r="B16" s="261"/>
      <c r="C16" s="262"/>
      <c r="D16" s="388" t="s">
        <v>1487</v>
      </c>
      <c r="E16" s="388"/>
      <c r="F16" s="388"/>
      <c r="G16" s="388"/>
      <c r="H16" s="388"/>
      <c r="I16" s="388"/>
      <c r="J16" s="388"/>
      <c r="K16" s="258"/>
    </row>
    <row r="17" spans="2:11" s="1" customFormat="1" ht="15" customHeight="1">
      <c r="B17" s="261"/>
      <c r="C17" s="262"/>
      <c r="D17" s="388" t="s">
        <v>1488</v>
      </c>
      <c r="E17" s="388"/>
      <c r="F17" s="388"/>
      <c r="G17" s="388"/>
      <c r="H17" s="388"/>
      <c r="I17" s="388"/>
      <c r="J17" s="388"/>
      <c r="K17" s="258"/>
    </row>
    <row r="18" spans="2:11" s="1" customFormat="1" ht="15" customHeight="1">
      <c r="B18" s="261"/>
      <c r="C18" s="262"/>
      <c r="D18" s="262"/>
      <c r="E18" s="264" t="s">
        <v>80</v>
      </c>
      <c r="F18" s="388" t="s">
        <v>1489</v>
      </c>
      <c r="G18" s="388"/>
      <c r="H18" s="388"/>
      <c r="I18" s="388"/>
      <c r="J18" s="388"/>
      <c r="K18" s="258"/>
    </row>
    <row r="19" spans="2:11" s="1" customFormat="1" ht="15" customHeight="1">
      <c r="B19" s="261"/>
      <c r="C19" s="262"/>
      <c r="D19" s="262"/>
      <c r="E19" s="264" t="s">
        <v>1490</v>
      </c>
      <c r="F19" s="388" t="s">
        <v>1491</v>
      </c>
      <c r="G19" s="388"/>
      <c r="H19" s="388"/>
      <c r="I19" s="388"/>
      <c r="J19" s="388"/>
      <c r="K19" s="258"/>
    </row>
    <row r="20" spans="2:11" s="1" customFormat="1" ht="15" customHeight="1">
      <c r="B20" s="261"/>
      <c r="C20" s="262"/>
      <c r="D20" s="262"/>
      <c r="E20" s="264" t="s">
        <v>1492</v>
      </c>
      <c r="F20" s="388" t="s">
        <v>1493</v>
      </c>
      <c r="G20" s="388"/>
      <c r="H20" s="388"/>
      <c r="I20" s="388"/>
      <c r="J20" s="388"/>
      <c r="K20" s="258"/>
    </row>
    <row r="21" spans="2:11" s="1" customFormat="1" ht="15" customHeight="1">
      <c r="B21" s="261"/>
      <c r="C21" s="262"/>
      <c r="D21" s="262"/>
      <c r="E21" s="264" t="s">
        <v>1494</v>
      </c>
      <c r="F21" s="388" t="s">
        <v>1495</v>
      </c>
      <c r="G21" s="388"/>
      <c r="H21" s="388"/>
      <c r="I21" s="388"/>
      <c r="J21" s="388"/>
      <c r="K21" s="258"/>
    </row>
    <row r="22" spans="2:11" s="1" customFormat="1" ht="15" customHeight="1">
      <c r="B22" s="261"/>
      <c r="C22" s="262"/>
      <c r="D22" s="262"/>
      <c r="E22" s="264" t="s">
        <v>1496</v>
      </c>
      <c r="F22" s="388" t="s">
        <v>1441</v>
      </c>
      <c r="G22" s="388"/>
      <c r="H22" s="388"/>
      <c r="I22" s="388"/>
      <c r="J22" s="388"/>
      <c r="K22" s="258"/>
    </row>
    <row r="23" spans="2:11" s="1" customFormat="1" ht="15" customHeight="1">
      <c r="B23" s="261"/>
      <c r="C23" s="262"/>
      <c r="D23" s="262"/>
      <c r="E23" s="264" t="s">
        <v>1497</v>
      </c>
      <c r="F23" s="388" t="s">
        <v>1498</v>
      </c>
      <c r="G23" s="388"/>
      <c r="H23" s="388"/>
      <c r="I23" s="388"/>
      <c r="J23" s="388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88" t="s">
        <v>1499</v>
      </c>
      <c r="D25" s="388"/>
      <c r="E25" s="388"/>
      <c r="F25" s="388"/>
      <c r="G25" s="388"/>
      <c r="H25" s="388"/>
      <c r="I25" s="388"/>
      <c r="J25" s="388"/>
      <c r="K25" s="258"/>
    </row>
    <row r="26" spans="2:11" s="1" customFormat="1" ht="15" customHeight="1">
      <c r="B26" s="261"/>
      <c r="C26" s="388" t="s">
        <v>1500</v>
      </c>
      <c r="D26" s="388"/>
      <c r="E26" s="388"/>
      <c r="F26" s="388"/>
      <c r="G26" s="388"/>
      <c r="H26" s="388"/>
      <c r="I26" s="388"/>
      <c r="J26" s="388"/>
      <c r="K26" s="258"/>
    </row>
    <row r="27" spans="2:11" s="1" customFormat="1" ht="15" customHeight="1">
      <c r="B27" s="261"/>
      <c r="C27" s="260"/>
      <c r="D27" s="388" t="s">
        <v>1501</v>
      </c>
      <c r="E27" s="388"/>
      <c r="F27" s="388"/>
      <c r="G27" s="388"/>
      <c r="H27" s="388"/>
      <c r="I27" s="388"/>
      <c r="J27" s="388"/>
      <c r="K27" s="258"/>
    </row>
    <row r="28" spans="2:11" s="1" customFormat="1" ht="15" customHeight="1">
      <c r="B28" s="261"/>
      <c r="C28" s="262"/>
      <c r="D28" s="388" t="s">
        <v>1502</v>
      </c>
      <c r="E28" s="388"/>
      <c r="F28" s="388"/>
      <c r="G28" s="388"/>
      <c r="H28" s="388"/>
      <c r="I28" s="388"/>
      <c r="J28" s="388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88" t="s">
        <v>1503</v>
      </c>
      <c r="E30" s="388"/>
      <c r="F30" s="388"/>
      <c r="G30" s="388"/>
      <c r="H30" s="388"/>
      <c r="I30" s="388"/>
      <c r="J30" s="388"/>
      <c r="K30" s="258"/>
    </row>
    <row r="31" spans="2:11" s="1" customFormat="1" ht="15" customHeight="1">
      <c r="B31" s="261"/>
      <c r="C31" s="262"/>
      <c r="D31" s="388" t="s">
        <v>1504</v>
      </c>
      <c r="E31" s="388"/>
      <c r="F31" s="388"/>
      <c r="G31" s="388"/>
      <c r="H31" s="388"/>
      <c r="I31" s="388"/>
      <c r="J31" s="388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88" t="s">
        <v>1505</v>
      </c>
      <c r="E33" s="388"/>
      <c r="F33" s="388"/>
      <c r="G33" s="388"/>
      <c r="H33" s="388"/>
      <c r="I33" s="388"/>
      <c r="J33" s="388"/>
      <c r="K33" s="258"/>
    </row>
    <row r="34" spans="2:11" s="1" customFormat="1" ht="15" customHeight="1">
      <c r="B34" s="261"/>
      <c r="C34" s="262"/>
      <c r="D34" s="388" t="s">
        <v>1506</v>
      </c>
      <c r="E34" s="388"/>
      <c r="F34" s="388"/>
      <c r="G34" s="388"/>
      <c r="H34" s="388"/>
      <c r="I34" s="388"/>
      <c r="J34" s="388"/>
      <c r="K34" s="258"/>
    </row>
    <row r="35" spans="2:11" s="1" customFormat="1" ht="15" customHeight="1">
      <c r="B35" s="261"/>
      <c r="C35" s="262"/>
      <c r="D35" s="388" t="s">
        <v>1507</v>
      </c>
      <c r="E35" s="388"/>
      <c r="F35" s="388"/>
      <c r="G35" s="388"/>
      <c r="H35" s="388"/>
      <c r="I35" s="388"/>
      <c r="J35" s="388"/>
      <c r="K35" s="258"/>
    </row>
    <row r="36" spans="2:11" s="1" customFormat="1" ht="15" customHeight="1">
      <c r="B36" s="261"/>
      <c r="C36" s="262"/>
      <c r="D36" s="260"/>
      <c r="E36" s="263" t="s">
        <v>114</v>
      </c>
      <c r="F36" s="260"/>
      <c r="G36" s="388" t="s">
        <v>1508</v>
      </c>
      <c r="H36" s="388"/>
      <c r="I36" s="388"/>
      <c r="J36" s="388"/>
      <c r="K36" s="258"/>
    </row>
    <row r="37" spans="2:11" s="1" customFormat="1" ht="30.75" customHeight="1">
      <c r="B37" s="261"/>
      <c r="C37" s="262"/>
      <c r="D37" s="260"/>
      <c r="E37" s="263" t="s">
        <v>1509</v>
      </c>
      <c r="F37" s="260"/>
      <c r="G37" s="388" t="s">
        <v>1510</v>
      </c>
      <c r="H37" s="388"/>
      <c r="I37" s="388"/>
      <c r="J37" s="388"/>
      <c r="K37" s="258"/>
    </row>
    <row r="38" spans="2:11" s="1" customFormat="1" ht="15" customHeight="1">
      <c r="B38" s="261"/>
      <c r="C38" s="262"/>
      <c r="D38" s="260"/>
      <c r="E38" s="263" t="s">
        <v>54</v>
      </c>
      <c r="F38" s="260"/>
      <c r="G38" s="388" t="s">
        <v>1511</v>
      </c>
      <c r="H38" s="388"/>
      <c r="I38" s="388"/>
      <c r="J38" s="388"/>
      <c r="K38" s="258"/>
    </row>
    <row r="39" spans="2:11" s="1" customFormat="1" ht="15" customHeight="1">
      <c r="B39" s="261"/>
      <c r="C39" s="262"/>
      <c r="D39" s="260"/>
      <c r="E39" s="263" t="s">
        <v>55</v>
      </c>
      <c r="F39" s="260"/>
      <c r="G39" s="388" t="s">
        <v>1512</v>
      </c>
      <c r="H39" s="388"/>
      <c r="I39" s="388"/>
      <c r="J39" s="388"/>
      <c r="K39" s="258"/>
    </row>
    <row r="40" spans="2:11" s="1" customFormat="1" ht="15" customHeight="1">
      <c r="B40" s="261"/>
      <c r="C40" s="262"/>
      <c r="D40" s="260"/>
      <c r="E40" s="263" t="s">
        <v>115</v>
      </c>
      <c r="F40" s="260"/>
      <c r="G40" s="388" t="s">
        <v>1513</v>
      </c>
      <c r="H40" s="388"/>
      <c r="I40" s="388"/>
      <c r="J40" s="388"/>
      <c r="K40" s="258"/>
    </row>
    <row r="41" spans="2:11" s="1" customFormat="1" ht="15" customHeight="1">
      <c r="B41" s="261"/>
      <c r="C41" s="262"/>
      <c r="D41" s="260"/>
      <c r="E41" s="263" t="s">
        <v>116</v>
      </c>
      <c r="F41" s="260"/>
      <c r="G41" s="388" t="s">
        <v>1514</v>
      </c>
      <c r="H41" s="388"/>
      <c r="I41" s="388"/>
      <c r="J41" s="388"/>
      <c r="K41" s="258"/>
    </row>
    <row r="42" spans="2:11" s="1" customFormat="1" ht="15" customHeight="1">
      <c r="B42" s="261"/>
      <c r="C42" s="262"/>
      <c r="D42" s="260"/>
      <c r="E42" s="263" t="s">
        <v>1515</v>
      </c>
      <c r="F42" s="260"/>
      <c r="G42" s="388" t="s">
        <v>1516</v>
      </c>
      <c r="H42" s="388"/>
      <c r="I42" s="388"/>
      <c r="J42" s="388"/>
      <c r="K42" s="258"/>
    </row>
    <row r="43" spans="2:11" s="1" customFormat="1" ht="15" customHeight="1">
      <c r="B43" s="261"/>
      <c r="C43" s="262"/>
      <c r="D43" s="260"/>
      <c r="E43" s="263"/>
      <c r="F43" s="260"/>
      <c r="G43" s="388" t="s">
        <v>1517</v>
      </c>
      <c r="H43" s="388"/>
      <c r="I43" s="388"/>
      <c r="J43" s="388"/>
      <c r="K43" s="258"/>
    </row>
    <row r="44" spans="2:11" s="1" customFormat="1" ht="15" customHeight="1">
      <c r="B44" s="261"/>
      <c r="C44" s="262"/>
      <c r="D44" s="260"/>
      <c r="E44" s="263" t="s">
        <v>1518</v>
      </c>
      <c r="F44" s="260"/>
      <c r="G44" s="388" t="s">
        <v>1519</v>
      </c>
      <c r="H44" s="388"/>
      <c r="I44" s="388"/>
      <c r="J44" s="388"/>
      <c r="K44" s="258"/>
    </row>
    <row r="45" spans="2:11" s="1" customFormat="1" ht="15" customHeight="1">
      <c r="B45" s="261"/>
      <c r="C45" s="262"/>
      <c r="D45" s="260"/>
      <c r="E45" s="263" t="s">
        <v>118</v>
      </c>
      <c r="F45" s="260"/>
      <c r="G45" s="388" t="s">
        <v>1520</v>
      </c>
      <c r="H45" s="388"/>
      <c r="I45" s="388"/>
      <c r="J45" s="388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88" t="s">
        <v>1521</v>
      </c>
      <c r="E47" s="388"/>
      <c r="F47" s="388"/>
      <c r="G47" s="388"/>
      <c r="H47" s="388"/>
      <c r="I47" s="388"/>
      <c r="J47" s="388"/>
      <c r="K47" s="258"/>
    </row>
    <row r="48" spans="2:11" s="1" customFormat="1" ht="15" customHeight="1">
      <c r="B48" s="261"/>
      <c r="C48" s="262"/>
      <c r="D48" s="262"/>
      <c r="E48" s="388" t="s">
        <v>1522</v>
      </c>
      <c r="F48" s="388"/>
      <c r="G48" s="388"/>
      <c r="H48" s="388"/>
      <c r="I48" s="388"/>
      <c r="J48" s="388"/>
      <c r="K48" s="258"/>
    </row>
    <row r="49" spans="2:11" s="1" customFormat="1" ht="15" customHeight="1">
      <c r="B49" s="261"/>
      <c r="C49" s="262"/>
      <c r="D49" s="262"/>
      <c r="E49" s="388" t="s">
        <v>1523</v>
      </c>
      <c r="F49" s="388"/>
      <c r="G49" s="388"/>
      <c r="H49" s="388"/>
      <c r="I49" s="388"/>
      <c r="J49" s="388"/>
      <c r="K49" s="258"/>
    </row>
    <row r="50" spans="2:11" s="1" customFormat="1" ht="15" customHeight="1">
      <c r="B50" s="261"/>
      <c r="C50" s="262"/>
      <c r="D50" s="262"/>
      <c r="E50" s="388" t="s">
        <v>1524</v>
      </c>
      <c r="F50" s="388"/>
      <c r="G50" s="388"/>
      <c r="H50" s="388"/>
      <c r="I50" s="388"/>
      <c r="J50" s="388"/>
      <c r="K50" s="258"/>
    </row>
    <row r="51" spans="2:11" s="1" customFormat="1" ht="15" customHeight="1">
      <c r="B51" s="261"/>
      <c r="C51" s="262"/>
      <c r="D51" s="388" t="s">
        <v>1525</v>
      </c>
      <c r="E51" s="388"/>
      <c r="F51" s="388"/>
      <c r="G51" s="388"/>
      <c r="H51" s="388"/>
      <c r="I51" s="388"/>
      <c r="J51" s="388"/>
      <c r="K51" s="258"/>
    </row>
    <row r="52" spans="2:11" s="1" customFormat="1" ht="25.5" customHeight="1">
      <c r="B52" s="257"/>
      <c r="C52" s="389" t="s">
        <v>1526</v>
      </c>
      <c r="D52" s="389"/>
      <c r="E52" s="389"/>
      <c r="F52" s="389"/>
      <c r="G52" s="389"/>
      <c r="H52" s="389"/>
      <c r="I52" s="389"/>
      <c r="J52" s="389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88" t="s">
        <v>1527</v>
      </c>
      <c r="D54" s="388"/>
      <c r="E54" s="388"/>
      <c r="F54" s="388"/>
      <c r="G54" s="388"/>
      <c r="H54" s="388"/>
      <c r="I54" s="388"/>
      <c r="J54" s="388"/>
      <c r="K54" s="258"/>
    </row>
    <row r="55" spans="2:11" s="1" customFormat="1" ht="15" customHeight="1">
      <c r="B55" s="257"/>
      <c r="C55" s="388" t="s">
        <v>1528</v>
      </c>
      <c r="D55" s="388"/>
      <c r="E55" s="388"/>
      <c r="F55" s="388"/>
      <c r="G55" s="388"/>
      <c r="H55" s="388"/>
      <c r="I55" s="388"/>
      <c r="J55" s="388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88" t="s">
        <v>1529</v>
      </c>
      <c r="D57" s="388"/>
      <c r="E57" s="388"/>
      <c r="F57" s="388"/>
      <c r="G57" s="388"/>
      <c r="H57" s="388"/>
      <c r="I57" s="388"/>
      <c r="J57" s="388"/>
      <c r="K57" s="258"/>
    </row>
    <row r="58" spans="2:11" s="1" customFormat="1" ht="15" customHeight="1">
      <c r="B58" s="257"/>
      <c r="C58" s="262"/>
      <c r="D58" s="388" t="s">
        <v>1530</v>
      </c>
      <c r="E58" s="388"/>
      <c r="F58" s="388"/>
      <c r="G58" s="388"/>
      <c r="H58" s="388"/>
      <c r="I58" s="388"/>
      <c r="J58" s="388"/>
      <c r="K58" s="258"/>
    </row>
    <row r="59" spans="2:11" s="1" customFormat="1" ht="15" customHeight="1">
      <c r="B59" s="257"/>
      <c r="C59" s="262"/>
      <c r="D59" s="388" t="s">
        <v>1531</v>
      </c>
      <c r="E59" s="388"/>
      <c r="F59" s="388"/>
      <c r="G59" s="388"/>
      <c r="H59" s="388"/>
      <c r="I59" s="388"/>
      <c r="J59" s="388"/>
      <c r="K59" s="258"/>
    </row>
    <row r="60" spans="2:11" s="1" customFormat="1" ht="15" customHeight="1">
      <c r="B60" s="257"/>
      <c r="C60" s="262"/>
      <c r="D60" s="388" t="s">
        <v>1532</v>
      </c>
      <c r="E60" s="388"/>
      <c r="F60" s="388"/>
      <c r="G60" s="388"/>
      <c r="H60" s="388"/>
      <c r="I60" s="388"/>
      <c r="J60" s="388"/>
      <c r="K60" s="258"/>
    </row>
    <row r="61" spans="2:11" s="1" customFormat="1" ht="15" customHeight="1">
      <c r="B61" s="257"/>
      <c r="C61" s="262"/>
      <c r="D61" s="388" t="s">
        <v>1533</v>
      </c>
      <c r="E61" s="388"/>
      <c r="F61" s="388"/>
      <c r="G61" s="388"/>
      <c r="H61" s="388"/>
      <c r="I61" s="388"/>
      <c r="J61" s="388"/>
      <c r="K61" s="258"/>
    </row>
    <row r="62" spans="2:11" s="1" customFormat="1" ht="15" customHeight="1">
      <c r="B62" s="257"/>
      <c r="C62" s="262"/>
      <c r="D62" s="390" t="s">
        <v>1534</v>
      </c>
      <c r="E62" s="390"/>
      <c r="F62" s="390"/>
      <c r="G62" s="390"/>
      <c r="H62" s="390"/>
      <c r="I62" s="390"/>
      <c r="J62" s="390"/>
      <c r="K62" s="258"/>
    </row>
    <row r="63" spans="2:11" s="1" customFormat="1" ht="15" customHeight="1">
      <c r="B63" s="257"/>
      <c r="C63" s="262"/>
      <c r="D63" s="388" t="s">
        <v>1535</v>
      </c>
      <c r="E63" s="388"/>
      <c r="F63" s="388"/>
      <c r="G63" s="388"/>
      <c r="H63" s="388"/>
      <c r="I63" s="388"/>
      <c r="J63" s="388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88" t="s">
        <v>1536</v>
      </c>
      <c r="E65" s="388"/>
      <c r="F65" s="388"/>
      <c r="G65" s="388"/>
      <c r="H65" s="388"/>
      <c r="I65" s="388"/>
      <c r="J65" s="388"/>
      <c r="K65" s="258"/>
    </row>
    <row r="66" spans="2:11" s="1" customFormat="1" ht="15" customHeight="1">
      <c r="B66" s="257"/>
      <c r="C66" s="262"/>
      <c r="D66" s="390" t="s">
        <v>1537</v>
      </c>
      <c r="E66" s="390"/>
      <c r="F66" s="390"/>
      <c r="G66" s="390"/>
      <c r="H66" s="390"/>
      <c r="I66" s="390"/>
      <c r="J66" s="390"/>
      <c r="K66" s="258"/>
    </row>
    <row r="67" spans="2:11" s="1" customFormat="1" ht="15" customHeight="1">
      <c r="B67" s="257"/>
      <c r="C67" s="262"/>
      <c r="D67" s="388" t="s">
        <v>1538</v>
      </c>
      <c r="E67" s="388"/>
      <c r="F67" s="388"/>
      <c r="G67" s="388"/>
      <c r="H67" s="388"/>
      <c r="I67" s="388"/>
      <c r="J67" s="388"/>
      <c r="K67" s="258"/>
    </row>
    <row r="68" spans="2:11" s="1" customFormat="1" ht="15" customHeight="1">
      <c r="B68" s="257"/>
      <c r="C68" s="262"/>
      <c r="D68" s="388" t="s">
        <v>1539</v>
      </c>
      <c r="E68" s="388"/>
      <c r="F68" s="388"/>
      <c r="G68" s="388"/>
      <c r="H68" s="388"/>
      <c r="I68" s="388"/>
      <c r="J68" s="388"/>
      <c r="K68" s="258"/>
    </row>
    <row r="69" spans="2:11" s="1" customFormat="1" ht="15" customHeight="1">
      <c r="B69" s="257"/>
      <c r="C69" s="262"/>
      <c r="D69" s="388" t="s">
        <v>1540</v>
      </c>
      <c r="E69" s="388"/>
      <c r="F69" s="388"/>
      <c r="G69" s="388"/>
      <c r="H69" s="388"/>
      <c r="I69" s="388"/>
      <c r="J69" s="388"/>
      <c r="K69" s="258"/>
    </row>
    <row r="70" spans="2:11" s="1" customFormat="1" ht="15" customHeight="1">
      <c r="B70" s="257"/>
      <c r="C70" s="262"/>
      <c r="D70" s="388" t="s">
        <v>1541</v>
      </c>
      <c r="E70" s="388"/>
      <c r="F70" s="388"/>
      <c r="G70" s="388"/>
      <c r="H70" s="388"/>
      <c r="I70" s="388"/>
      <c r="J70" s="388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3" t="s">
        <v>1542</v>
      </c>
      <c r="D75" s="383"/>
      <c r="E75" s="383"/>
      <c r="F75" s="383"/>
      <c r="G75" s="383"/>
      <c r="H75" s="383"/>
      <c r="I75" s="383"/>
      <c r="J75" s="383"/>
      <c r="K75" s="275"/>
    </row>
    <row r="76" spans="2:11" s="1" customFormat="1" ht="17.25" customHeight="1">
      <c r="B76" s="274"/>
      <c r="C76" s="276" t="s">
        <v>1543</v>
      </c>
      <c r="D76" s="276"/>
      <c r="E76" s="276"/>
      <c r="F76" s="276" t="s">
        <v>1544</v>
      </c>
      <c r="G76" s="277"/>
      <c r="H76" s="276" t="s">
        <v>55</v>
      </c>
      <c r="I76" s="276" t="s">
        <v>58</v>
      </c>
      <c r="J76" s="276" t="s">
        <v>1545</v>
      </c>
      <c r="K76" s="275"/>
    </row>
    <row r="77" spans="2:11" s="1" customFormat="1" ht="17.25" customHeight="1">
      <c r="B77" s="274"/>
      <c r="C77" s="278" t="s">
        <v>1546</v>
      </c>
      <c r="D77" s="278"/>
      <c r="E77" s="278"/>
      <c r="F77" s="279" t="s">
        <v>1547</v>
      </c>
      <c r="G77" s="280"/>
      <c r="H77" s="278"/>
      <c r="I77" s="278"/>
      <c r="J77" s="278" t="s">
        <v>1548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54</v>
      </c>
      <c r="D79" s="283"/>
      <c r="E79" s="283"/>
      <c r="F79" s="284" t="s">
        <v>1549</v>
      </c>
      <c r="G79" s="285"/>
      <c r="H79" s="263" t="s">
        <v>1550</v>
      </c>
      <c r="I79" s="263" t="s">
        <v>1551</v>
      </c>
      <c r="J79" s="263">
        <v>20</v>
      </c>
      <c r="K79" s="275"/>
    </row>
    <row r="80" spans="2:11" s="1" customFormat="1" ht="15" customHeight="1">
      <c r="B80" s="274"/>
      <c r="C80" s="263" t="s">
        <v>1552</v>
      </c>
      <c r="D80" s="263"/>
      <c r="E80" s="263"/>
      <c r="F80" s="284" t="s">
        <v>1549</v>
      </c>
      <c r="G80" s="285"/>
      <c r="H80" s="263" t="s">
        <v>1553</v>
      </c>
      <c r="I80" s="263" t="s">
        <v>1551</v>
      </c>
      <c r="J80" s="263">
        <v>120</v>
      </c>
      <c r="K80" s="275"/>
    </row>
    <row r="81" spans="2:11" s="1" customFormat="1" ht="15" customHeight="1">
      <c r="B81" s="286"/>
      <c r="C81" s="263" t="s">
        <v>1554</v>
      </c>
      <c r="D81" s="263"/>
      <c r="E81" s="263"/>
      <c r="F81" s="284" t="s">
        <v>1555</v>
      </c>
      <c r="G81" s="285"/>
      <c r="H81" s="263" t="s">
        <v>1556</v>
      </c>
      <c r="I81" s="263" t="s">
        <v>1551</v>
      </c>
      <c r="J81" s="263">
        <v>50</v>
      </c>
      <c r="K81" s="275"/>
    </row>
    <row r="82" spans="2:11" s="1" customFormat="1" ht="15" customHeight="1">
      <c r="B82" s="286"/>
      <c r="C82" s="263" t="s">
        <v>1557</v>
      </c>
      <c r="D82" s="263"/>
      <c r="E82" s="263"/>
      <c r="F82" s="284" t="s">
        <v>1549</v>
      </c>
      <c r="G82" s="285"/>
      <c r="H82" s="263" t="s">
        <v>1558</v>
      </c>
      <c r="I82" s="263" t="s">
        <v>1559</v>
      </c>
      <c r="J82" s="263"/>
      <c r="K82" s="275"/>
    </row>
    <row r="83" spans="2:11" s="1" customFormat="1" ht="15" customHeight="1">
      <c r="B83" s="286"/>
      <c r="C83" s="287" t="s">
        <v>1560</v>
      </c>
      <c r="D83" s="287"/>
      <c r="E83" s="287"/>
      <c r="F83" s="288" t="s">
        <v>1555</v>
      </c>
      <c r="G83" s="287"/>
      <c r="H83" s="287" t="s">
        <v>1561</v>
      </c>
      <c r="I83" s="287" t="s">
        <v>1551</v>
      </c>
      <c r="J83" s="287">
        <v>15</v>
      </c>
      <c r="K83" s="275"/>
    </row>
    <row r="84" spans="2:11" s="1" customFormat="1" ht="15" customHeight="1">
      <c r="B84" s="286"/>
      <c r="C84" s="287" t="s">
        <v>1562</v>
      </c>
      <c r="D84" s="287"/>
      <c r="E84" s="287"/>
      <c r="F84" s="288" t="s">
        <v>1555</v>
      </c>
      <c r="G84" s="287"/>
      <c r="H84" s="287" t="s">
        <v>1563</v>
      </c>
      <c r="I84" s="287" t="s">
        <v>1551</v>
      </c>
      <c r="J84" s="287">
        <v>15</v>
      </c>
      <c r="K84" s="275"/>
    </row>
    <row r="85" spans="2:11" s="1" customFormat="1" ht="15" customHeight="1">
      <c r="B85" s="286"/>
      <c r="C85" s="287" t="s">
        <v>1564</v>
      </c>
      <c r="D85" s="287"/>
      <c r="E85" s="287"/>
      <c r="F85" s="288" t="s">
        <v>1555</v>
      </c>
      <c r="G85" s="287"/>
      <c r="H85" s="287" t="s">
        <v>1565</v>
      </c>
      <c r="I85" s="287" t="s">
        <v>1551</v>
      </c>
      <c r="J85" s="287">
        <v>20</v>
      </c>
      <c r="K85" s="275"/>
    </row>
    <row r="86" spans="2:11" s="1" customFormat="1" ht="15" customHeight="1">
      <c r="B86" s="286"/>
      <c r="C86" s="287" t="s">
        <v>1566</v>
      </c>
      <c r="D86" s="287"/>
      <c r="E86" s="287"/>
      <c r="F86" s="288" t="s">
        <v>1555</v>
      </c>
      <c r="G86" s="287"/>
      <c r="H86" s="287" t="s">
        <v>1567</v>
      </c>
      <c r="I86" s="287" t="s">
        <v>1551</v>
      </c>
      <c r="J86" s="287">
        <v>20</v>
      </c>
      <c r="K86" s="275"/>
    </row>
    <row r="87" spans="2:11" s="1" customFormat="1" ht="15" customHeight="1">
      <c r="B87" s="286"/>
      <c r="C87" s="263" t="s">
        <v>1568</v>
      </c>
      <c r="D87" s="263"/>
      <c r="E87" s="263"/>
      <c r="F87" s="284" t="s">
        <v>1555</v>
      </c>
      <c r="G87" s="285"/>
      <c r="H87" s="263" t="s">
        <v>1569</v>
      </c>
      <c r="I87" s="263" t="s">
        <v>1551</v>
      </c>
      <c r="J87" s="263">
        <v>50</v>
      </c>
      <c r="K87" s="275"/>
    </row>
    <row r="88" spans="2:11" s="1" customFormat="1" ht="15" customHeight="1">
      <c r="B88" s="286"/>
      <c r="C88" s="263" t="s">
        <v>1570</v>
      </c>
      <c r="D88" s="263"/>
      <c r="E88" s="263"/>
      <c r="F88" s="284" t="s">
        <v>1555</v>
      </c>
      <c r="G88" s="285"/>
      <c r="H88" s="263" t="s">
        <v>1571</v>
      </c>
      <c r="I88" s="263" t="s">
        <v>1551</v>
      </c>
      <c r="J88" s="263">
        <v>20</v>
      </c>
      <c r="K88" s="275"/>
    </row>
    <row r="89" spans="2:11" s="1" customFormat="1" ht="15" customHeight="1">
      <c r="B89" s="286"/>
      <c r="C89" s="263" t="s">
        <v>1572</v>
      </c>
      <c r="D89" s="263"/>
      <c r="E89" s="263"/>
      <c r="F89" s="284" t="s">
        <v>1555</v>
      </c>
      <c r="G89" s="285"/>
      <c r="H89" s="263" t="s">
        <v>1573</v>
      </c>
      <c r="I89" s="263" t="s">
        <v>1551</v>
      </c>
      <c r="J89" s="263">
        <v>20</v>
      </c>
      <c r="K89" s="275"/>
    </row>
    <row r="90" spans="2:11" s="1" customFormat="1" ht="15" customHeight="1">
      <c r="B90" s="286"/>
      <c r="C90" s="263" t="s">
        <v>1574</v>
      </c>
      <c r="D90" s="263"/>
      <c r="E90" s="263"/>
      <c r="F90" s="284" t="s">
        <v>1555</v>
      </c>
      <c r="G90" s="285"/>
      <c r="H90" s="263" t="s">
        <v>1575</v>
      </c>
      <c r="I90" s="263" t="s">
        <v>1551</v>
      </c>
      <c r="J90" s="263">
        <v>50</v>
      </c>
      <c r="K90" s="275"/>
    </row>
    <row r="91" spans="2:11" s="1" customFormat="1" ht="15" customHeight="1">
      <c r="B91" s="286"/>
      <c r="C91" s="263" t="s">
        <v>1576</v>
      </c>
      <c r="D91" s="263"/>
      <c r="E91" s="263"/>
      <c r="F91" s="284" t="s">
        <v>1555</v>
      </c>
      <c r="G91" s="285"/>
      <c r="H91" s="263" t="s">
        <v>1576</v>
      </c>
      <c r="I91" s="263" t="s">
        <v>1551</v>
      </c>
      <c r="J91" s="263">
        <v>50</v>
      </c>
      <c r="K91" s="275"/>
    </row>
    <row r="92" spans="2:11" s="1" customFormat="1" ht="15" customHeight="1">
      <c r="B92" s="286"/>
      <c r="C92" s="263" t="s">
        <v>1577</v>
      </c>
      <c r="D92" s="263"/>
      <c r="E92" s="263"/>
      <c r="F92" s="284" t="s">
        <v>1555</v>
      </c>
      <c r="G92" s="285"/>
      <c r="H92" s="263" t="s">
        <v>1578</v>
      </c>
      <c r="I92" s="263" t="s">
        <v>1551</v>
      </c>
      <c r="J92" s="263">
        <v>255</v>
      </c>
      <c r="K92" s="275"/>
    </row>
    <row r="93" spans="2:11" s="1" customFormat="1" ht="15" customHeight="1">
      <c r="B93" s="286"/>
      <c r="C93" s="263" t="s">
        <v>1579</v>
      </c>
      <c r="D93" s="263"/>
      <c r="E93" s="263"/>
      <c r="F93" s="284" t="s">
        <v>1549</v>
      </c>
      <c r="G93" s="285"/>
      <c r="H93" s="263" t="s">
        <v>1580</v>
      </c>
      <c r="I93" s="263" t="s">
        <v>1581</v>
      </c>
      <c r="J93" s="263"/>
      <c r="K93" s="275"/>
    </row>
    <row r="94" spans="2:11" s="1" customFormat="1" ht="15" customHeight="1">
      <c r="B94" s="286"/>
      <c r="C94" s="263" t="s">
        <v>1582</v>
      </c>
      <c r="D94" s="263"/>
      <c r="E94" s="263"/>
      <c r="F94" s="284" t="s">
        <v>1549</v>
      </c>
      <c r="G94" s="285"/>
      <c r="H94" s="263" t="s">
        <v>1583</v>
      </c>
      <c r="I94" s="263" t="s">
        <v>1584</v>
      </c>
      <c r="J94" s="263"/>
      <c r="K94" s="275"/>
    </row>
    <row r="95" spans="2:11" s="1" customFormat="1" ht="15" customHeight="1">
      <c r="B95" s="286"/>
      <c r="C95" s="263" t="s">
        <v>1585</v>
      </c>
      <c r="D95" s="263"/>
      <c r="E95" s="263"/>
      <c r="F95" s="284" t="s">
        <v>1549</v>
      </c>
      <c r="G95" s="285"/>
      <c r="H95" s="263" t="s">
        <v>1585</v>
      </c>
      <c r="I95" s="263" t="s">
        <v>1584</v>
      </c>
      <c r="J95" s="263"/>
      <c r="K95" s="275"/>
    </row>
    <row r="96" spans="2:11" s="1" customFormat="1" ht="15" customHeight="1">
      <c r="B96" s="286"/>
      <c r="C96" s="263" t="s">
        <v>39</v>
      </c>
      <c r="D96" s="263"/>
      <c r="E96" s="263"/>
      <c r="F96" s="284" t="s">
        <v>1549</v>
      </c>
      <c r="G96" s="285"/>
      <c r="H96" s="263" t="s">
        <v>1586</v>
      </c>
      <c r="I96" s="263" t="s">
        <v>1584</v>
      </c>
      <c r="J96" s="263"/>
      <c r="K96" s="275"/>
    </row>
    <row r="97" spans="2:11" s="1" customFormat="1" ht="15" customHeight="1">
      <c r="B97" s="286"/>
      <c r="C97" s="263" t="s">
        <v>49</v>
      </c>
      <c r="D97" s="263"/>
      <c r="E97" s="263"/>
      <c r="F97" s="284" t="s">
        <v>1549</v>
      </c>
      <c r="G97" s="285"/>
      <c r="H97" s="263" t="s">
        <v>1587</v>
      </c>
      <c r="I97" s="263" t="s">
        <v>1584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3" t="s">
        <v>1588</v>
      </c>
      <c r="D102" s="383"/>
      <c r="E102" s="383"/>
      <c r="F102" s="383"/>
      <c r="G102" s="383"/>
      <c r="H102" s="383"/>
      <c r="I102" s="383"/>
      <c r="J102" s="383"/>
      <c r="K102" s="275"/>
    </row>
    <row r="103" spans="2:11" s="1" customFormat="1" ht="17.25" customHeight="1">
      <c r="B103" s="274"/>
      <c r="C103" s="276" t="s">
        <v>1543</v>
      </c>
      <c r="D103" s="276"/>
      <c r="E103" s="276"/>
      <c r="F103" s="276" t="s">
        <v>1544</v>
      </c>
      <c r="G103" s="277"/>
      <c r="H103" s="276" t="s">
        <v>55</v>
      </c>
      <c r="I103" s="276" t="s">
        <v>58</v>
      </c>
      <c r="J103" s="276" t="s">
        <v>1545</v>
      </c>
      <c r="K103" s="275"/>
    </row>
    <row r="104" spans="2:11" s="1" customFormat="1" ht="17.25" customHeight="1">
      <c r="B104" s="274"/>
      <c r="C104" s="278" t="s">
        <v>1546</v>
      </c>
      <c r="D104" s="278"/>
      <c r="E104" s="278"/>
      <c r="F104" s="279" t="s">
        <v>1547</v>
      </c>
      <c r="G104" s="280"/>
      <c r="H104" s="278"/>
      <c r="I104" s="278"/>
      <c r="J104" s="278" t="s">
        <v>1548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54</v>
      </c>
      <c r="D106" s="283"/>
      <c r="E106" s="283"/>
      <c r="F106" s="284" t="s">
        <v>1549</v>
      </c>
      <c r="G106" s="263"/>
      <c r="H106" s="263" t="s">
        <v>1589</v>
      </c>
      <c r="I106" s="263" t="s">
        <v>1551</v>
      </c>
      <c r="J106" s="263">
        <v>20</v>
      </c>
      <c r="K106" s="275"/>
    </row>
    <row r="107" spans="2:11" s="1" customFormat="1" ht="15" customHeight="1">
      <c r="B107" s="274"/>
      <c r="C107" s="263" t="s">
        <v>1552</v>
      </c>
      <c r="D107" s="263"/>
      <c r="E107" s="263"/>
      <c r="F107" s="284" t="s">
        <v>1549</v>
      </c>
      <c r="G107" s="263"/>
      <c r="H107" s="263" t="s">
        <v>1589</v>
      </c>
      <c r="I107" s="263" t="s">
        <v>1551</v>
      </c>
      <c r="J107" s="263">
        <v>120</v>
      </c>
      <c r="K107" s="275"/>
    </row>
    <row r="108" spans="2:11" s="1" customFormat="1" ht="15" customHeight="1">
      <c r="B108" s="286"/>
      <c r="C108" s="263" t="s">
        <v>1554</v>
      </c>
      <c r="D108" s="263"/>
      <c r="E108" s="263"/>
      <c r="F108" s="284" t="s">
        <v>1555</v>
      </c>
      <c r="G108" s="263"/>
      <c r="H108" s="263" t="s">
        <v>1589</v>
      </c>
      <c r="I108" s="263" t="s">
        <v>1551</v>
      </c>
      <c r="J108" s="263">
        <v>50</v>
      </c>
      <c r="K108" s="275"/>
    </row>
    <row r="109" spans="2:11" s="1" customFormat="1" ht="15" customHeight="1">
      <c r="B109" s="286"/>
      <c r="C109" s="263" t="s">
        <v>1557</v>
      </c>
      <c r="D109" s="263"/>
      <c r="E109" s="263"/>
      <c r="F109" s="284" t="s">
        <v>1549</v>
      </c>
      <c r="G109" s="263"/>
      <c r="H109" s="263" t="s">
        <v>1589</v>
      </c>
      <c r="I109" s="263" t="s">
        <v>1559</v>
      </c>
      <c r="J109" s="263"/>
      <c r="K109" s="275"/>
    </row>
    <row r="110" spans="2:11" s="1" customFormat="1" ht="15" customHeight="1">
      <c r="B110" s="286"/>
      <c r="C110" s="263" t="s">
        <v>1568</v>
      </c>
      <c r="D110" s="263"/>
      <c r="E110" s="263"/>
      <c r="F110" s="284" t="s">
        <v>1555</v>
      </c>
      <c r="G110" s="263"/>
      <c r="H110" s="263" t="s">
        <v>1589</v>
      </c>
      <c r="I110" s="263" t="s">
        <v>1551</v>
      </c>
      <c r="J110" s="263">
        <v>50</v>
      </c>
      <c r="K110" s="275"/>
    </row>
    <row r="111" spans="2:11" s="1" customFormat="1" ht="15" customHeight="1">
      <c r="B111" s="286"/>
      <c r="C111" s="263" t="s">
        <v>1576</v>
      </c>
      <c r="D111" s="263"/>
      <c r="E111" s="263"/>
      <c r="F111" s="284" t="s">
        <v>1555</v>
      </c>
      <c r="G111" s="263"/>
      <c r="H111" s="263" t="s">
        <v>1589</v>
      </c>
      <c r="I111" s="263" t="s">
        <v>1551</v>
      </c>
      <c r="J111" s="263">
        <v>50</v>
      </c>
      <c r="K111" s="275"/>
    </row>
    <row r="112" spans="2:11" s="1" customFormat="1" ht="15" customHeight="1">
      <c r="B112" s="286"/>
      <c r="C112" s="263" t="s">
        <v>1574</v>
      </c>
      <c r="D112" s="263"/>
      <c r="E112" s="263"/>
      <c r="F112" s="284" t="s">
        <v>1555</v>
      </c>
      <c r="G112" s="263"/>
      <c r="H112" s="263" t="s">
        <v>1589</v>
      </c>
      <c r="I112" s="263" t="s">
        <v>1551</v>
      </c>
      <c r="J112" s="263">
        <v>50</v>
      </c>
      <c r="K112" s="275"/>
    </row>
    <row r="113" spans="2:11" s="1" customFormat="1" ht="15" customHeight="1">
      <c r="B113" s="286"/>
      <c r="C113" s="263" t="s">
        <v>54</v>
      </c>
      <c r="D113" s="263"/>
      <c r="E113" s="263"/>
      <c r="F113" s="284" t="s">
        <v>1549</v>
      </c>
      <c r="G113" s="263"/>
      <c r="H113" s="263" t="s">
        <v>1590</v>
      </c>
      <c r="I113" s="263" t="s">
        <v>1551</v>
      </c>
      <c r="J113" s="263">
        <v>20</v>
      </c>
      <c r="K113" s="275"/>
    </row>
    <row r="114" spans="2:11" s="1" customFormat="1" ht="15" customHeight="1">
      <c r="B114" s="286"/>
      <c r="C114" s="263" t="s">
        <v>1591</v>
      </c>
      <c r="D114" s="263"/>
      <c r="E114" s="263"/>
      <c r="F114" s="284" t="s">
        <v>1549</v>
      </c>
      <c r="G114" s="263"/>
      <c r="H114" s="263" t="s">
        <v>1592</v>
      </c>
      <c r="I114" s="263" t="s">
        <v>1551</v>
      </c>
      <c r="J114" s="263">
        <v>120</v>
      </c>
      <c r="K114" s="275"/>
    </row>
    <row r="115" spans="2:11" s="1" customFormat="1" ht="15" customHeight="1">
      <c r="B115" s="286"/>
      <c r="C115" s="263" t="s">
        <v>39</v>
      </c>
      <c r="D115" s="263"/>
      <c r="E115" s="263"/>
      <c r="F115" s="284" t="s">
        <v>1549</v>
      </c>
      <c r="G115" s="263"/>
      <c r="H115" s="263" t="s">
        <v>1593</v>
      </c>
      <c r="I115" s="263" t="s">
        <v>1584</v>
      </c>
      <c r="J115" s="263"/>
      <c r="K115" s="275"/>
    </row>
    <row r="116" spans="2:11" s="1" customFormat="1" ht="15" customHeight="1">
      <c r="B116" s="286"/>
      <c r="C116" s="263" t="s">
        <v>49</v>
      </c>
      <c r="D116" s="263"/>
      <c r="E116" s="263"/>
      <c r="F116" s="284" t="s">
        <v>1549</v>
      </c>
      <c r="G116" s="263"/>
      <c r="H116" s="263" t="s">
        <v>1594</v>
      </c>
      <c r="I116" s="263" t="s">
        <v>1584</v>
      </c>
      <c r="J116" s="263"/>
      <c r="K116" s="275"/>
    </row>
    <row r="117" spans="2:11" s="1" customFormat="1" ht="15" customHeight="1">
      <c r="B117" s="286"/>
      <c r="C117" s="263" t="s">
        <v>58</v>
      </c>
      <c r="D117" s="263"/>
      <c r="E117" s="263"/>
      <c r="F117" s="284" t="s">
        <v>1549</v>
      </c>
      <c r="G117" s="263"/>
      <c r="H117" s="263" t="s">
        <v>1595</v>
      </c>
      <c r="I117" s="263" t="s">
        <v>1596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4" t="s">
        <v>1597</v>
      </c>
      <c r="D122" s="384"/>
      <c r="E122" s="384"/>
      <c r="F122" s="384"/>
      <c r="G122" s="384"/>
      <c r="H122" s="384"/>
      <c r="I122" s="384"/>
      <c r="J122" s="384"/>
      <c r="K122" s="303"/>
    </row>
    <row r="123" spans="2:11" s="1" customFormat="1" ht="17.25" customHeight="1">
      <c r="B123" s="304"/>
      <c r="C123" s="276" t="s">
        <v>1543</v>
      </c>
      <c r="D123" s="276"/>
      <c r="E123" s="276"/>
      <c r="F123" s="276" t="s">
        <v>1544</v>
      </c>
      <c r="G123" s="277"/>
      <c r="H123" s="276" t="s">
        <v>55</v>
      </c>
      <c r="I123" s="276" t="s">
        <v>58</v>
      </c>
      <c r="J123" s="276" t="s">
        <v>1545</v>
      </c>
      <c r="K123" s="305"/>
    </row>
    <row r="124" spans="2:11" s="1" customFormat="1" ht="17.25" customHeight="1">
      <c r="B124" s="304"/>
      <c r="C124" s="278" t="s">
        <v>1546</v>
      </c>
      <c r="D124" s="278"/>
      <c r="E124" s="278"/>
      <c r="F124" s="279" t="s">
        <v>1547</v>
      </c>
      <c r="G124" s="280"/>
      <c r="H124" s="278"/>
      <c r="I124" s="278"/>
      <c r="J124" s="278" t="s">
        <v>1548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1552</v>
      </c>
      <c r="D126" s="283"/>
      <c r="E126" s="283"/>
      <c r="F126" s="284" t="s">
        <v>1549</v>
      </c>
      <c r="G126" s="263"/>
      <c r="H126" s="263" t="s">
        <v>1589</v>
      </c>
      <c r="I126" s="263" t="s">
        <v>1551</v>
      </c>
      <c r="J126" s="263">
        <v>120</v>
      </c>
      <c r="K126" s="309"/>
    </row>
    <row r="127" spans="2:11" s="1" customFormat="1" ht="15" customHeight="1">
      <c r="B127" s="306"/>
      <c r="C127" s="263" t="s">
        <v>1598</v>
      </c>
      <c r="D127" s="263"/>
      <c r="E127" s="263"/>
      <c r="F127" s="284" t="s">
        <v>1549</v>
      </c>
      <c r="G127" s="263"/>
      <c r="H127" s="263" t="s">
        <v>1599</v>
      </c>
      <c r="I127" s="263" t="s">
        <v>1551</v>
      </c>
      <c r="J127" s="263" t="s">
        <v>1600</v>
      </c>
      <c r="K127" s="309"/>
    </row>
    <row r="128" spans="2:11" s="1" customFormat="1" ht="15" customHeight="1">
      <c r="B128" s="306"/>
      <c r="C128" s="263" t="s">
        <v>1497</v>
      </c>
      <c r="D128" s="263"/>
      <c r="E128" s="263"/>
      <c r="F128" s="284" t="s">
        <v>1549</v>
      </c>
      <c r="G128" s="263"/>
      <c r="H128" s="263" t="s">
        <v>1601</v>
      </c>
      <c r="I128" s="263" t="s">
        <v>1551</v>
      </c>
      <c r="J128" s="263" t="s">
        <v>1600</v>
      </c>
      <c r="K128" s="309"/>
    </row>
    <row r="129" spans="2:11" s="1" customFormat="1" ht="15" customHeight="1">
      <c r="B129" s="306"/>
      <c r="C129" s="263" t="s">
        <v>1560</v>
      </c>
      <c r="D129" s="263"/>
      <c r="E129" s="263"/>
      <c r="F129" s="284" t="s">
        <v>1555</v>
      </c>
      <c r="G129" s="263"/>
      <c r="H129" s="263" t="s">
        <v>1561</v>
      </c>
      <c r="I129" s="263" t="s">
        <v>1551</v>
      </c>
      <c r="J129" s="263">
        <v>15</v>
      </c>
      <c r="K129" s="309"/>
    </row>
    <row r="130" spans="2:11" s="1" customFormat="1" ht="15" customHeight="1">
      <c r="B130" s="306"/>
      <c r="C130" s="287" t="s">
        <v>1562</v>
      </c>
      <c r="D130" s="287"/>
      <c r="E130" s="287"/>
      <c r="F130" s="288" t="s">
        <v>1555</v>
      </c>
      <c r="G130" s="287"/>
      <c r="H130" s="287" t="s">
        <v>1563</v>
      </c>
      <c r="I130" s="287" t="s">
        <v>1551</v>
      </c>
      <c r="J130" s="287">
        <v>15</v>
      </c>
      <c r="K130" s="309"/>
    </row>
    <row r="131" spans="2:11" s="1" customFormat="1" ht="15" customHeight="1">
      <c r="B131" s="306"/>
      <c r="C131" s="287" t="s">
        <v>1564</v>
      </c>
      <c r="D131" s="287"/>
      <c r="E131" s="287"/>
      <c r="F131" s="288" t="s">
        <v>1555</v>
      </c>
      <c r="G131" s="287"/>
      <c r="H131" s="287" t="s">
        <v>1565</v>
      </c>
      <c r="I131" s="287" t="s">
        <v>1551</v>
      </c>
      <c r="J131" s="287">
        <v>20</v>
      </c>
      <c r="K131" s="309"/>
    </row>
    <row r="132" spans="2:11" s="1" customFormat="1" ht="15" customHeight="1">
      <c r="B132" s="306"/>
      <c r="C132" s="287" t="s">
        <v>1566</v>
      </c>
      <c r="D132" s="287"/>
      <c r="E132" s="287"/>
      <c r="F132" s="288" t="s">
        <v>1555</v>
      </c>
      <c r="G132" s="287"/>
      <c r="H132" s="287" t="s">
        <v>1567</v>
      </c>
      <c r="I132" s="287" t="s">
        <v>1551</v>
      </c>
      <c r="J132" s="287">
        <v>20</v>
      </c>
      <c r="K132" s="309"/>
    </row>
    <row r="133" spans="2:11" s="1" customFormat="1" ht="15" customHeight="1">
      <c r="B133" s="306"/>
      <c r="C133" s="263" t="s">
        <v>1554</v>
      </c>
      <c r="D133" s="263"/>
      <c r="E133" s="263"/>
      <c r="F133" s="284" t="s">
        <v>1555</v>
      </c>
      <c r="G133" s="263"/>
      <c r="H133" s="263" t="s">
        <v>1589</v>
      </c>
      <c r="I133" s="263" t="s">
        <v>1551</v>
      </c>
      <c r="J133" s="263">
        <v>50</v>
      </c>
      <c r="K133" s="309"/>
    </row>
    <row r="134" spans="2:11" s="1" customFormat="1" ht="15" customHeight="1">
      <c r="B134" s="306"/>
      <c r="C134" s="263" t="s">
        <v>1568</v>
      </c>
      <c r="D134" s="263"/>
      <c r="E134" s="263"/>
      <c r="F134" s="284" t="s">
        <v>1555</v>
      </c>
      <c r="G134" s="263"/>
      <c r="H134" s="263" t="s">
        <v>1589</v>
      </c>
      <c r="I134" s="263" t="s">
        <v>1551</v>
      </c>
      <c r="J134" s="263">
        <v>50</v>
      </c>
      <c r="K134" s="309"/>
    </row>
    <row r="135" spans="2:11" s="1" customFormat="1" ht="15" customHeight="1">
      <c r="B135" s="306"/>
      <c r="C135" s="263" t="s">
        <v>1574</v>
      </c>
      <c r="D135" s="263"/>
      <c r="E135" s="263"/>
      <c r="F135" s="284" t="s">
        <v>1555</v>
      </c>
      <c r="G135" s="263"/>
      <c r="H135" s="263" t="s">
        <v>1589</v>
      </c>
      <c r="I135" s="263" t="s">
        <v>1551</v>
      </c>
      <c r="J135" s="263">
        <v>50</v>
      </c>
      <c r="K135" s="309"/>
    </row>
    <row r="136" spans="2:11" s="1" customFormat="1" ht="15" customHeight="1">
      <c r="B136" s="306"/>
      <c r="C136" s="263" t="s">
        <v>1576</v>
      </c>
      <c r="D136" s="263"/>
      <c r="E136" s="263"/>
      <c r="F136" s="284" t="s">
        <v>1555</v>
      </c>
      <c r="G136" s="263"/>
      <c r="H136" s="263" t="s">
        <v>1589</v>
      </c>
      <c r="I136" s="263" t="s">
        <v>1551</v>
      </c>
      <c r="J136" s="263">
        <v>50</v>
      </c>
      <c r="K136" s="309"/>
    </row>
    <row r="137" spans="2:11" s="1" customFormat="1" ht="15" customHeight="1">
      <c r="B137" s="306"/>
      <c r="C137" s="263" t="s">
        <v>1577</v>
      </c>
      <c r="D137" s="263"/>
      <c r="E137" s="263"/>
      <c r="F137" s="284" t="s">
        <v>1555</v>
      </c>
      <c r="G137" s="263"/>
      <c r="H137" s="263" t="s">
        <v>1602</v>
      </c>
      <c r="I137" s="263" t="s">
        <v>1551</v>
      </c>
      <c r="J137" s="263">
        <v>255</v>
      </c>
      <c r="K137" s="309"/>
    </row>
    <row r="138" spans="2:11" s="1" customFormat="1" ht="15" customHeight="1">
      <c r="B138" s="306"/>
      <c r="C138" s="263" t="s">
        <v>1579</v>
      </c>
      <c r="D138" s="263"/>
      <c r="E138" s="263"/>
      <c r="F138" s="284" t="s">
        <v>1549</v>
      </c>
      <c r="G138" s="263"/>
      <c r="H138" s="263" t="s">
        <v>1603</v>
      </c>
      <c r="I138" s="263" t="s">
        <v>1581</v>
      </c>
      <c r="J138" s="263"/>
      <c r="K138" s="309"/>
    </row>
    <row r="139" spans="2:11" s="1" customFormat="1" ht="15" customHeight="1">
      <c r="B139" s="306"/>
      <c r="C139" s="263" t="s">
        <v>1582</v>
      </c>
      <c r="D139" s="263"/>
      <c r="E139" s="263"/>
      <c r="F139" s="284" t="s">
        <v>1549</v>
      </c>
      <c r="G139" s="263"/>
      <c r="H139" s="263" t="s">
        <v>1604</v>
      </c>
      <c r="I139" s="263" t="s">
        <v>1584</v>
      </c>
      <c r="J139" s="263"/>
      <c r="K139" s="309"/>
    </row>
    <row r="140" spans="2:11" s="1" customFormat="1" ht="15" customHeight="1">
      <c r="B140" s="306"/>
      <c r="C140" s="263" t="s">
        <v>1585</v>
      </c>
      <c r="D140" s="263"/>
      <c r="E140" s="263"/>
      <c r="F140" s="284" t="s">
        <v>1549</v>
      </c>
      <c r="G140" s="263"/>
      <c r="H140" s="263" t="s">
        <v>1585</v>
      </c>
      <c r="I140" s="263" t="s">
        <v>1584</v>
      </c>
      <c r="J140" s="263"/>
      <c r="K140" s="309"/>
    </row>
    <row r="141" spans="2:11" s="1" customFormat="1" ht="15" customHeight="1">
      <c r="B141" s="306"/>
      <c r="C141" s="263" t="s">
        <v>39</v>
      </c>
      <c r="D141" s="263"/>
      <c r="E141" s="263"/>
      <c r="F141" s="284" t="s">
        <v>1549</v>
      </c>
      <c r="G141" s="263"/>
      <c r="H141" s="263" t="s">
        <v>1605</v>
      </c>
      <c r="I141" s="263" t="s">
        <v>1584</v>
      </c>
      <c r="J141" s="263"/>
      <c r="K141" s="309"/>
    </row>
    <row r="142" spans="2:11" s="1" customFormat="1" ht="15" customHeight="1">
      <c r="B142" s="306"/>
      <c r="C142" s="263" t="s">
        <v>1606</v>
      </c>
      <c r="D142" s="263"/>
      <c r="E142" s="263"/>
      <c r="F142" s="284" t="s">
        <v>1549</v>
      </c>
      <c r="G142" s="263"/>
      <c r="H142" s="263" t="s">
        <v>1607</v>
      </c>
      <c r="I142" s="263" t="s">
        <v>1584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3" t="s">
        <v>1608</v>
      </c>
      <c r="D147" s="383"/>
      <c r="E147" s="383"/>
      <c r="F147" s="383"/>
      <c r="G147" s="383"/>
      <c r="H147" s="383"/>
      <c r="I147" s="383"/>
      <c r="J147" s="383"/>
      <c r="K147" s="275"/>
    </row>
    <row r="148" spans="2:11" s="1" customFormat="1" ht="17.25" customHeight="1">
      <c r="B148" s="274"/>
      <c r="C148" s="276" t="s">
        <v>1543</v>
      </c>
      <c r="D148" s="276"/>
      <c r="E148" s="276"/>
      <c r="F148" s="276" t="s">
        <v>1544</v>
      </c>
      <c r="G148" s="277"/>
      <c r="H148" s="276" t="s">
        <v>55</v>
      </c>
      <c r="I148" s="276" t="s">
        <v>58</v>
      </c>
      <c r="J148" s="276" t="s">
        <v>1545</v>
      </c>
      <c r="K148" s="275"/>
    </row>
    <row r="149" spans="2:11" s="1" customFormat="1" ht="17.25" customHeight="1">
      <c r="B149" s="274"/>
      <c r="C149" s="278" t="s">
        <v>1546</v>
      </c>
      <c r="D149" s="278"/>
      <c r="E149" s="278"/>
      <c r="F149" s="279" t="s">
        <v>1547</v>
      </c>
      <c r="G149" s="280"/>
      <c r="H149" s="278"/>
      <c r="I149" s="278"/>
      <c r="J149" s="278" t="s">
        <v>1548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1552</v>
      </c>
      <c r="D151" s="263"/>
      <c r="E151" s="263"/>
      <c r="F151" s="314" t="s">
        <v>1549</v>
      </c>
      <c r="G151" s="263"/>
      <c r="H151" s="313" t="s">
        <v>1589</v>
      </c>
      <c r="I151" s="313" t="s">
        <v>1551</v>
      </c>
      <c r="J151" s="313">
        <v>120</v>
      </c>
      <c r="K151" s="309"/>
    </row>
    <row r="152" spans="2:11" s="1" customFormat="1" ht="15" customHeight="1">
      <c r="B152" s="286"/>
      <c r="C152" s="313" t="s">
        <v>1598</v>
      </c>
      <c r="D152" s="263"/>
      <c r="E152" s="263"/>
      <c r="F152" s="314" t="s">
        <v>1549</v>
      </c>
      <c r="G152" s="263"/>
      <c r="H152" s="313" t="s">
        <v>1609</v>
      </c>
      <c r="I152" s="313" t="s">
        <v>1551</v>
      </c>
      <c r="J152" s="313" t="s">
        <v>1600</v>
      </c>
      <c r="K152" s="309"/>
    </row>
    <row r="153" spans="2:11" s="1" customFormat="1" ht="15" customHeight="1">
      <c r="B153" s="286"/>
      <c r="C153" s="313" t="s">
        <v>1497</v>
      </c>
      <c r="D153" s="263"/>
      <c r="E153" s="263"/>
      <c r="F153" s="314" t="s">
        <v>1549</v>
      </c>
      <c r="G153" s="263"/>
      <c r="H153" s="313" t="s">
        <v>1610</v>
      </c>
      <c r="I153" s="313" t="s">
        <v>1551</v>
      </c>
      <c r="J153" s="313" t="s">
        <v>1600</v>
      </c>
      <c r="K153" s="309"/>
    </row>
    <row r="154" spans="2:11" s="1" customFormat="1" ht="15" customHeight="1">
      <c r="B154" s="286"/>
      <c r="C154" s="313" t="s">
        <v>1554</v>
      </c>
      <c r="D154" s="263"/>
      <c r="E154" s="263"/>
      <c r="F154" s="314" t="s">
        <v>1555</v>
      </c>
      <c r="G154" s="263"/>
      <c r="H154" s="313" t="s">
        <v>1589</v>
      </c>
      <c r="I154" s="313" t="s">
        <v>1551</v>
      </c>
      <c r="J154" s="313">
        <v>50</v>
      </c>
      <c r="K154" s="309"/>
    </row>
    <row r="155" spans="2:11" s="1" customFormat="1" ht="15" customHeight="1">
      <c r="B155" s="286"/>
      <c r="C155" s="313" t="s">
        <v>1557</v>
      </c>
      <c r="D155" s="263"/>
      <c r="E155" s="263"/>
      <c r="F155" s="314" t="s">
        <v>1549</v>
      </c>
      <c r="G155" s="263"/>
      <c r="H155" s="313" t="s">
        <v>1589</v>
      </c>
      <c r="I155" s="313" t="s">
        <v>1559</v>
      </c>
      <c r="J155" s="313"/>
      <c r="K155" s="309"/>
    </row>
    <row r="156" spans="2:11" s="1" customFormat="1" ht="15" customHeight="1">
      <c r="B156" s="286"/>
      <c r="C156" s="313" t="s">
        <v>1568</v>
      </c>
      <c r="D156" s="263"/>
      <c r="E156" s="263"/>
      <c r="F156" s="314" t="s">
        <v>1555</v>
      </c>
      <c r="G156" s="263"/>
      <c r="H156" s="313" t="s">
        <v>1589</v>
      </c>
      <c r="I156" s="313" t="s">
        <v>1551</v>
      </c>
      <c r="J156" s="313">
        <v>50</v>
      </c>
      <c r="K156" s="309"/>
    </row>
    <row r="157" spans="2:11" s="1" customFormat="1" ht="15" customHeight="1">
      <c r="B157" s="286"/>
      <c r="C157" s="313" t="s">
        <v>1576</v>
      </c>
      <c r="D157" s="263"/>
      <c r="E157" s="263"/>
      <c r="F157" s="314" t="s">
        <v>1555</v>
      </c>
      <c r="G157" s="263"/>
      <c r="H157" s="313" t="s">
        <v>1589</v>
      </c>
      <c r="I157" s="313" t="s">
        <v>1551</v>
      </c>
      <c r="J157" s="313">
        <v>50</v>
      </c>
      <c r="K157" s="309"/>
    </row>
    <row r="158" spans="2:11" s="1" customFormat="1" ht="15" customHeight="1">
      <c r="B158" s="286"/>
      <c r="C158" s="313" t="s">
        <v>1574</v>
      </c>
      <c r="D158" s="263"/>
      <c r="E158" s="263"/>
      <c r="F158" s="314" t="s">
        <v>1555</v>
      </c>
      <c r="G158" s="263"/>
      <c r="H158" s="313" t="s">
        <v>1589</v>
      </c>
      <c r="I158" s="313" t="s">
        <v>1551</v>
      </c>
      <c r="J158" s="313">
        <v>50</v>
      </c>
      <c r="K158" s="309"/>
    </row>
    <row r="159" spans="2:11" s="1" customFormat="1" ht="15" customHeight="1">
      <c r="B159" s="286"/>
      <c r="C159" s="313" t="s">
        <v>103</v>
      </c>
      <c r="D159" s="263"/>
      <c r="E159" s="263"/>
      <c r="F159" s="314" t="s">
        <v>1549</v>
      </c>
      <c r="G159" s="263"/>
      <c r="H159" s="313" t="s">
        <v>1611</v>
      </c>
      <c r="I159" s="313" t="s">
        <v>1551</v>
      </c>
      <c r="J159" s="313" t="s">
        <v>1612</v>
      </c>
      <c r="K159" s="309"/>
    </row>
    <row r="160" spans="2:11" s="1" customFormat="1" ht="15" customHeight="1">
      <c r="B160" s="286"/>
      <c r="C160" s="313" t="s">
        <v>1613</v>
      </c>
      <c r="D160" s="263"/>
      <c r="E160" s="263"/>
      <c r="F160" s="314" t="s">
        <v>1549</v>
      </c>
      <c r="G160" s="263"/>
      <c r="H160" s="313" t="s">
        <v>1614</v>
      </c>
      <c r="I160" s="313" t="s">
        <v>1584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4" t="s">
        <v>1615</v>
      </c>
      <c r="D165" s="384"/>
      <c r="E165" s="384"/>
      <c r="F165" s="384"/>
      <c r="G165" s="384"/>
      <c r="H165" s="384"/>
      <c r="I165" s="384"/>
      <c r="J165" s="384"/>
      <c r="K165" s="256"/>
    </row>
    <row r="166" spans="2:11" s="1" customFormat="1" ht="17.25" customHeight="1">
      <c r="B166" s="255"/>
      <c r="C166" s="276" t="s">
        <v>1543</v>
      </c>
      <c r="D166" s="276"/>
      <c r="E166" s="276"/>
      <c r="F166" s="276" t="s">
        <v>1544</v>
      </c>
      <c r="G166" s="318"/>
      <c r="H166" s="319" t="s">
        <v>55</v>
      </c>
      <c r="I166" s="319" t="s">
        <v>58</v>
      </c>
      <c r="J166" s="276" t="s">
        <v>1545</v>
      </c>
      <c r="K166" s="256"/>
    </row>
    <row r="167" spans="2:11" s="1" customFormat="1" ht="17.25" customHeight="1">
      <c r="B167" s="257"/>
      <c r="C167" s="278" t="s">
        <v>1546</v>
      </c>
      <c r="D167" s="278"/>
      <c r="E167" s="278"/>
      <c r="F167" s="279" t="s">
        <v>1547</v>
      </c>
      <c r="G167" s="320"/>
      <c r="H167" s="321"/>
      <c r="I167" s="321"/>
      <c r="J167" s="278" t="s">
        <v>1548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1552</v>
      </c>
      <c r="D169" s="263"/>
      <c r="E169" s="263"/>
      <c r="F169" s="284" t="s">
        <v>1549</v>
      </c>
      <c r="G169" s="263"/>
      <c r="H169" s="263" t="s">
        <v>1589</v>
      </c>
      <c r="I169" s="263" t="s">
        <v>1551</v>
      </c>
      <c r="J169" s="263">
        <v>120</v>
      </c>
      <c r="K169" s="309"/>
    </row>
    <row r="170" spans="2:11" s="1" customFormat="1" ht="15" customHeight="1">
      <c r="B170" s="286"/>
      <c r="C170" s="263" t="s">
        <v>1598</v>
      </c>
      <c r="D170" s="263"/>
      <c r="E170" s="263"/>
      <c r="F170" s="284" t="s">
        <v>1549</v>
      </c>
      <c r="G170" s="263"/>
      <c r="H170" s="263" t="s">
        <v>1599</v>
      </c>
      <c r="I170" s="263" t="s">
        <v>1551</v>
      </c>
      <c r="J170" s="263" t="s">
        <v>1600</v>
      </c>
      <c r="K170" s="309"/>
    </row>
    <row r="171" spans="2:11" s="1" customFormat="1" ht="15" customHeight="1">
      <c r="B171" s="286"/>
      <c r="C171" s="263" t="s">
        <v>1497</v>
      </c>
      <c r="D171" s="263"/>
      <c r="E171" s="263"/>
      <c r="F171" s="284" t="s">
        <v>1549</v>
      </c>
      <c r="G171" s="263"/>
      <c r="H171" s="263" t="s">
        <v>1616</v>
      </c>
      <c r="I171" s="263" t="s">
        <v>1551</v>
      </c>
      <c r="J171" s="263" t="s">
        <v>1600</v>
      </c>
      <c r="K171" s="309"/>
    </row>
    <row r="172" spans="2:11" s="1" customFormat="1" ht="15" customHeight="1">
      <c r="B172" s="286"/>
      <c r="C172" s="263" t="s">
        <v>1554</v>
      </c>
      <c r="D172" s="263"/>
      <c r="E172" s="263"/>
      <c r="F172" s="284" t="s">
        <v>1555</v>
      </c>
      <c r="G172" s="263"/>
      <c r="H172" s="263" t="s">
        <v>1616</v>
      </c>
      <c r="I172" s="263" t="s">
        <v>1551</v>
      </c>
      <c r="J172" s="263">
        <v>50</v>
      </c>
      <c r="K172" s="309"/>
    </row>
    <row r="173" spans="2:11" s="1" customFormat="1" ht="15" customHeight="1">
      <c r="B173" s="286"/>
      <c r="C173" s="263" t="s">
        <v>1557</v>
      </c>
      <c r="D173" s="263"/>
      <c r="E173" s="263"/>
      <c r="F173" s="284" t="s">
        <v>1549</v>
      </c>
      <c r="G173" s="263"/>
      <c r="H173" s="263" t="s">
        <v>1616</v>
      </c>
      <c r="I173" s="263" t="s">
        <v>1559</v>
      </c>
      <c r="J173" s="263"/>
      <c r="K173" s="309"/>
    </row>
    <row r="174" spans="2:11" s="1" customFormat="1" ht="15" customHeight="1">
      <c r="B174" s="286"/>
      <c r="C174" s="263" t="s">
        <v>1568</v>
      </c>
      <c r="D174" s="263"/>
      <c r="E174" s="263"/>
      <c r="F174" s="284" t="s">
        <v>1555</v>
      </c>
      <c r="G174" s="263"/>
      <c r="H174" s="263" t="s">
        <v>1616</v>
      </c>
      <c r="I174" s="263" t="s">
        <v>1551</v>
      </c>
      <c r="J174" s="263">
        <v>50</v>
      </c>
      <c r="K174" s="309"/>
    </row>
    <row r="175" spans="2:11" s="1" customFormat="1" ht="15" customHeight="1">
      <c r="B175" s="286"/>
      <c r="C175" s="263" t="s">
        <v>1576</v>
      </c>
      <c r="D175" s="263"/>
      <c r="E175" s="263"/>
      <c r="F175" s="284" t="s">
        <v>1555</v>
      </c>
      <c r="G175" s="263"/>
      <c r="H175" s="263" t="s">
        <v>1616</v>
      </c>
      <c r="I175" s="263" t="s">
        <v>1551</v>
      </c>
      <c r="J175" s="263">
        <v>50</v>
      </c>
      <c r="K175" s="309"/>
    </row>
    <row r="176" spans="2:11" s="1" customFormat="1" ht="15" customHeight="1">
      <c r="B176" s="286"/>
      <c r="C176" s="263" t="s">
        <v>1574</v>
      </c>
      <c r="D176" s="263"/>
      <c r="E176" s="263"/>
      <c r="F176" s="284" t="s">
        <v>1555</v>
      </c>
      <c r="G176" s="263"/>
      <c r="H176" s="263" t="s">
        <v>1616</v>
      </c>
      <c r="I176" s="263" t="s">
        <v>1551</v>
      </c>
      <c r="J176" s="263">
        <v>50</v>
      </c>
      <c r="K176" s="309"/>
    </row>
    <row r="177" spans="2:11" s="1" customFormat="1" ht="15" customHeight="1">
      <c r="B177" s="286"/>
      <c r="C177" s="263" t="s">
        <v>114</v>
      </c>
      <c r="D177" s="263"/>
      <c r="E177" s="263"/>
      <c r="F177" s="284" t="s">
        <v>1549</v>
      </c>
      <c r="G177" s="263"/>
      <c r="H177" s="263" t="s">
        <v>1617</v>
      </c>
      <c r="I177" s="263" t="s">
        <v>1618</v>
      </c>
      <c r="J177" s="263"/>
      <c r="K177" s="309"/>
    </row>
    <row r="178" spans="2:11" s="1" customFormat="1" ht="15" customHeight="1">
      <c r="B178" s="286"/>
      <c r="C178" s="263" t="s">
        <v>58</v>
      </c>
      <c r="D178" s="263"/>
      <c r="E178" s="263"/>
      <c r="F178" s="284" t="s">
        <v>1549</v>
      </c>
      <c r="G178" s="263"/>
      <c r="H178" s="263" t="s">
        <v>1619</v>
      </c>
      <c r="I178" s="263" t="s">
        <v>1620</v>
      </c>
      <c r="J178" s="263">
        <v>1</v>
      </c>
      <c r="K178" s="309"/>
    </row>
    <row r="179" spans="2:11" s="1" customFormat="1" ht="15" customHeight="1">
      <c r="B179" s="286"/>
      <c r="C179" s="263" t="s">
        <v>54</v>
      </c>
      <c r="D179" s="263"/>
      <c r="E179" s="263"/>
      <c r="F179" s="284" t="s">
        <v>1549</v>
      </c>
      <c r="G179" s="263"/>
      <c r="H179" s="263" t="s">
        <v>1621</v>
      </c>
      <c r="I179" s="263" t="s">
        <v>1551</v>
      </c>
      <c r="J179" s="263">
        <v>20</v>
      </c>
      <c r="K179" s="309"/>
    </row>
    <row r="180" spans="2:11" s="1" customFormat="1" ht="15" customHeight="1">
      <c r="B180" s="286"/>
      <c r="C180" s="263" t="s">
        <v>55</v>
      </c>
      <c r="D180" s="263"/>
      <c r="E180" s="263"/>
      <c r="F180" s="284" t="s">
        <v>1549</v>
      </c>
      <c r="G180" s="263"/>
      <c r="H180" s="263" t="s">
        <v>1622</v>
      </c>
      <c r="I180" s="263" t="s">
        <v>1551</v>
      </c>
      <c r="J180" s="263">
        <v>255</v>
      </c>
      <c r="K180" s="309"/>
    </row>
    <row r="181" spans="2:11" s="1" customFormat="1" ht="15" customHeight="1">
      <c r="B181" s="286"/>
      <c r="C181" s="263" t="s">
        <v>115</v>
      </c>
      <c r="D181" s="263"/>
      <c r="E181" s="263"/>
      <c r="F181" s="284" t="s">
        <v>1549</v>
      </c>
      <c r="G181" s="263"/>
      <c r="H181" s="263" t="s">
        <v>1513</v>
      </c>
      <c r="I181" s="263" t="s">
        <v>1551</v>
      </c>
      <c r="J181" s="263">
        <v>10</v>
      </c>
      <c r="K181" s="309"/>
    </row>
    <row r="182" spans="2:11" s="1" customFormat="1" ht="15" customHeight="1">
      <c r="B182" s="286"/>
      <c r="C182" s="263" t="s">
        <v>116</v>
      </c>
      <c r="D182" s="263"/>
      <c r="E182" s="263"/>
      <c r="F182" s="284" t="s">
        <v>1549</v>
      </c>
      <c r="G182" s="263"/>
      <c r="H182" s="263" t="s">
        <v>1623</v>
      </c>
      <c r="I182" s="263" t="s">
        <v>1584</v>
      </c>
      <c r="J182" s="263"/>
      <c r="K182" s="309"/>
    </row>
    <row r="183" spans="2:11" s="1" customFormat="1" ht="15" customHeight="1">
      <c r="B183" s="286"/>
      <c r="C183" s="263" t="s">
        <v>1624</v>
      </c>
      <c r="D183" s="263"/>
      <c r="E183" s="263"/>
      <c r="F183" s="284" t="s">
        <v>1549</v>
      </c>
      <c r="G183" s="263"/>
      <c r="H183" s="263" t="s">
        <v>1625</v>
      </c>
      <c r="I183" s="263" t="s">
        <v>1584</v>
      </c>
      <c r="J183" s="263"/>
      <c r="K183" s="309"/>
    </row>
    <row r="184" spans="2:11" s="1" customFormat="1" ht="15" customHeight="1">
      <c r="B184" s="286"/>
      <c r="C184" s="263" t="s">
        <v>1613</v>
      </c>
      <c r="D184" s="263"/>
      <c r="E184" s="263"/>
      <c r="F184" s="284" t="s">
        <v>1549</v>
      </c>
      <c r="G184" s="263"/>
      <c r="H184" s="263" t="s">
        <v>1626</v>
      </c>
      <c r="I184" s="263" t="s">
        <v>1584</v>
      </c>
      <c r="J184" s="263"/>
      <c r="K184" s="309"/>
    </row>
    <row r="185" spans="2:11" s="1" customFormat="1" ht="15" customHeight="1">
      <c r="B185" s="286"/>
      <c r="C185" s="263" t="s">
        <v>118</v>
      </c>
      <c r="D185" s="263"/>
      <c r="E185" s="263"/>
      <c r="F185" s="284" t="s">
        <v>1555</v>
      </c>
      <c r="G185" s="263"/>
      <c r="H185" s="263" t="s">
        <v>1627</v>
      </c>
      <c r="I185" s="263" t="s">
        <v>1551</v>
      </c>
      <c r="J185" s="263">
        <v>50</v>
      </c>
      <c r="K185" s="309"/>
    </row>
    <row r="186" spans="2:11" s="1" customFormat="1" ht="15" customHeight="1">
      <c r="B186" s="286"/>
      <c r="C186" s="263" t="s">
        <v>1628</v>
      </c>
      <c r="D186" s="263"/>
      <c r="E186" s="263"/>
      <c r="F186" s="284" t="s">
        <v>1555</v>
      </c>
      <c r="G186" s="263"/>
      <c r="H186" s="263" t="s">
        <v>1629</v>
      </c>
      <c r="I186" s="263" t="s">
        <v>1630</v>
      </c>
      <c r="J186" s="263"/>
      <c r="K186" s="309"/>
    </row>
    <row r="187" spans="2:11" s="1" customFormat="1" ht="15" customHeight="1">
      <c r="B187" s="286"/>
      <c r="C187" s="263" t="s">
        <v>1631</v>
      </c>
      <c r="D187" s="263"/>
      <c r="E187" s="263"/>
      <c r="F187" s="284" t="s">
        <v>1555</v>
      </c>
      <c r="G187" s="263"/>
      <c r="H187" s="263" t="s">
        <v>1632</v>
      </c>
      <c r="I187" s="263" t="s">
        <v>1630</v>
      </c>
      <c r="J187" s="263"/>
      <c r="K187" s="309"/>
    </row>
    <row r="188" spans="2:11" s="1" customFormat="1" ht="15" customHeight="1">
      <c r="B188" s="286"/>
      <c r="C188" s="263" t="s">
        <v>1633</v>
      </c>
      <c r="D188" s="263"/>
      <c r="E188" s="263"/>
      <c r="F188" s="284" t="s">
        <v>1555</v>
      </c>
      <c r="G188" s="263"/>
      <c r="H188" s="263" t="s">
        <v>1634</v>
      </c>
      <c r="I188" s="263" t="s">
        <v>1630</v>
      </c>
      <c r="J188" s="263"/>
      <c r="K188" s="309"/>
    </row>
    <row r="189" spans="2:11" s="1" customFormat="1" ht="15" customHeight="1">
      <c r="B189" s="286"/>
      <c r="C189" s="322" t="s">
        <v>1635</v>
      </c>
      <c r="D189" s="263"/>
      <c r="E189" s="263"/>
      <c r="F189" s="284" t="s">
        <v>1555</v>
      </c>
      <c r="G189" s="263"/>
      <c r="H189" s="263" t="s">
        <v>1636</v>
      </c>
      <c r="I189" s="263" t="s">
        <v>1637</v>
      </c>
      <c r="J189" s="323" t="s">
        <v>1638</v>
      </c>
      <c r="K189" s="309"/>
    </row>
    <row r="190" spans="2:11" s="1" customFormat="1" ht="15" customHeight="1">
      <c r="B190" s="286"/>
      <c r="C190" s="322" t="s">
        <v>43</v>
      </c>
      <c r="D190" s="263"/>
      <c r="E190" s="263"/>
      <c r="F190" s="284" t="s">
        <v>1549</v>
      </c>
      <c r="G190" s="263"/>
      <c r="H190" s="260" t="s">
        <v>1639</v>
      </c>
      <c r="I190" s="263" t="s">
        <v>1640</v>
      </c>
      <c r="J190" s="263"/>
      <c r="K190" s="309"/>
    </row>
    <row r="191" spans="2:11" s="1" customFormat="1" ht="15" customHeight="1">
      <c r="B191" s="286"/>
      <c r="C191" s="322" t="s">
        <v>1641</v>
      </c>
      <c r="D191" s="263"/>
      <c r="E191" s="263"/>
      <c r="F191" s="284" t="s">
        <v>1549</v>
      </c>
      <c r="G191" s="263"/>
      <c r="H191" s="263" t="s">
        <v>1642</v>
      </c>
      <c r="I191" s="263" t="s">
        <v>1584</v>
      </c>
      <c r="J191" s="263"/>
      <c r="K191" s="309"/>
    </row>
    <row r="192" spans="2:11" s="1" customFormat="1" ht="15" customHeight="1">
      <c r="B192" s="286"/>
      <c r="C192" s="322" t="s">
        <v>1643</v>
      </c>
      <c r="D192" s="263"/>
      <c r="E192" s="263"/>
      <c r="F192" s="284" t="s">
        <v>1549</v>
      </c>
      <c r="G192" s="263"/>
      <c r="H192" s="263" t="s">
        <v>1644</v>
      </c>
      <c r="I192" s="263" t="s">
        <v>1584</v>
      </c>
      <c r="J192" s="263"/>
      <c r="K192" s="309"/>
    </row>
    <row r="193" spans="2:11" s="1" customFormat="1" ht="15" customHeight="1">
      <c r="B193" s="286"/>
      <c r="C193" s="322" t="s">
        <v>1645</v>
      </c>
      <c r="D193" s="263"/>
      <c r="E193" s="263"/>
      <c r="F193" s="284" t="s">
        <v>1555</v>
      </c>
      <c r="G193" s="263"/>
      <c r="H193" s="263" t="s">
        <v>1646</v>
      </c>
      <c r="I193" s="263" t="s">
        <v>1584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1">
      <c r="B199" s="255"/>
      <c r="C199" s="384" t="s">
        <v>1647</v>
      </c>
      <c r="D199" s="384"/>
      <c r="E199" s="384"/>
      <c r="F199" s="384"/>
      <c r="G199" s="384"/>
      <c r="H199" s="384"/>
      <c r="I199" s="384"/>
      <c r="J199" s="384"/>
      <c r="K199" s="256"/>
    </row>
    <row r="200" spans="2:11" s="1" customFormat="1" ht="25.5" customHeight="1">
      <c r="B200" s="255"/>
      <c r="C200" s="325" t="s">
        <v>1648</v>
      </c>
      <c r="D200" s="325"/>
      <c r="E200" s="325"/>
      <c r="F200" s="325" t="s">
        <v>1649</v>
      </c>
      <c r="G200" s="326"/>
      <c r="H200" s="385" t="s">
        <v>1650</v>
      </c>
      <c r="I200" s="385"/>
      <c r="J200" s="385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1640</v>
      </c>
      <c r="D202" s="263"/>
      <c r="E202" s="263"/>
      <c r="F202" s="284" t="s">
        <v>44</v>
      </c>
      <c r="G202" s="263"/>
      <c r="H202" s="386" t="s">
        <v>1651</v>
      </c>
      <c r="I202" s="386"/>
      <c r="J202" s="386"/>
      <c r="K202" s="309"/>
    </row>
    <row r="203" spans="2:11" s="1" customFormat="1" ht="15" customHeight="1">
      <c r="B203" s="286"/>
      <c r="C203" s="263"/>
      <c r="D203" s="263"/>
      <c r="E203" s="263"/>
      <c r="F203" s="284" t="s">
        <v>45</v>
      </c>
      <c r="G203" s="263"/>
      <c r="H203" s="386" t="s">
        <v>1652</v>
      </c>
      <c r="I203" s="386"/>
      <c r="J203" s="386"/>
      <c r="K203" s="309"/>
    </row>
    <row r="204" spans="2:11" s="1" customFormat="1" ht="15" customHeight="1">
      <c r="B204" s="286"/>
      <c r="C204" s="263"/>
      <c r="D204" s="263"/>
      <c r="E204" s="263"/>
      <c r="F204" s="284" t="s">
        <v>48</v>
      </c>
      <c r="G204" s="263"/>
      <c r="H204" s="386" t="s">
        <v>1653</v>
      </c>
      <c r="I204" s="386"/>
      <c r="J204" s="386"/>
      <c r="K204" s="309"/>
    </row>
    <row r="205" spans="2:11" s="1" customFormat="1" ht="15" customHeight="1">
      <c r="B205" s="286"/>
      <c r="C205" s="263"/>
      <c r="D205" s="263"/>
      <c r="E205" s="263"/>
      <c r="F205" s="284" t="s">
        <v>46</v>
      </c>
      <c r="G205" s="263"/>
      <c r="H205" s="386" t="s">
        <v>1654</v>
      </c>
      <c r="I205" s="386"/>
      <c r="J205" s="386"/>
      <c r="K205" s="309"/>
    </row>
    <row r="206" spans="2:11" s="1" customFormat="1" ht="15" customHeight="1">
      <c r="B206" s="286"/>
      <c r="C206" s="263"/>
      <c r="D206" s="263"/>
      <c r="E206" s="263"/>
      <c r="F206" s="284" t="s">
        <v>47</v>
      </c>
      <c r="G206" s="263"/>
      <c r="H206" s="386" t="s">
        <v>1655</v>
      </c>
      <c r="I206" s="386"/>
      <c r="J206" s="386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1596</v>
      </c>
      <c r="D208" s="263"/>
      <c r="E208" s="263"/>
      <c r="F208" s="284" t="s">
        <v>80</v>
      </c>
      <c r="G208" s="263"/>
      <c r="H208" s="386" t="s">
        <v>1656</v>
      </c>
      <c r="I208" s="386"/>
      <c r="J208" s="386"/>
      <c r="K208" s="309"/>
    </row>
    <row r="209" spans="2:11" s="1" customFormat="1" ht="15" customHeight="1">
      <c r="B209" s="286"/>
      <c r="C209" s="263"/>
      <c r="D209" s="263"/>
      <c r="E209" s="263"/>
      <c r="F209" s="284" t="s">
        <v>1492</v>
      </c>
      <c r="G209" s="263"/>
      <c r="H209" s="386" t="s">
        <v>1493</v>
      </c>
      <c r="I209" s="386"/>
      <c r="J209" s="386"/>
      <c r="K209" s="309"/>
    </row>
    <row r="210" spans="2:11" s="1" customFormat="1" ht="15" customHeight="1">
      <c r="B210" s="286"/>
      <c r="C210" s="263"/>
      <c r="D210" s="263"/>
      <c r="E210" s="263"/>
      <c r="F210" s="284" t="s">
        <v>1490</v>
      </c>
      <c r="G210" s="263"/>
      <c r="H210" s="386" t="s">
        <v>1657</v>
      </c>
      <c r="I210" s="386"/>
      <c r="J210" s="386"/>
      <c r="K210" s="309"/>
    </row>
    <row r="211" spans="2:11" s="1" customFormat="1" ht="15" customHeight="1">
      <c r="B211" s="327"/>
      <c r="C211" s="263"/>
      <c r="D211" s="263"/>
      <c r="E211" s="263"/>
      <c r="F211" s="284" t="s">
        <v>1494</v>
      </c>
      <c r="G211" s="322"/>
      <c r="H211" s="387" t="s">
        <v>1495</v>
      </c>
      <c r="I211" s="387"/>
      <c r="J211" s="387"/>
      <c r="K211" s="328"/>
    </row>
    <row r="212" spans="2:11" s="1" customFormat="1" ht="15" customHeight="1">
      <c r="B212" s="327"/>
      <c r="C212" s="263"/>
      <c r="D212" s="263"/>
      <c r="E212" s="263"/>
      <c r="F212" s="284" t="s">
        <v>1496</v>
      </c>
      <c r="G212" s="322"/>
      <c r="H212" s="387" t="s">
        <v>1658</v>
      </c>
      <c r="I212" s="387"/>
      <c r="J212" s="387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1620</v>
      </c>
      <c r="D214" s="263"/>
      <c r="E214" s="263"/>
      <c r="F214" s="284">
        <v>1</v>
      </c>
      <c r="G214" s="322"/>
      <c r="H214" s="387" t="s">
        <v>1659</v>
      </c>
      <c r="I214" s="387"/>
      <c r="J214" s="387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87" t="s">
        <v>1660</v>
      </c>
      <c r="I215" s="387"/>
      <c r="J215" s="387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87" t="s">
        <v>1661</v>
      </c>
      <c r="I216" s="387"/>
      <c r="J216" s="387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87" t="s">
        <v>1662</v>
      </c>
      <c r="I217" s="387"/>
      <c r="J217" s="387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23907ST - Stavební část</vt:lpstr>
      <vt:lpstr>23907UT - Vytápění</vt:lpstr>
      <vt:lpstr>23907PL - Vnitřní plynovod</vt:lpstr>
      <vt:lpstr>23907ZT - Zdravotní technika</vt:lpstr>
      <vt:lpstr>23907VRN - Vedlejší rozpo...</vt:lpstr>
      <vt:lpstr>23907E - Elektroinstalace</vt:lpstr>
      <vt:lpstr>Seznam figur</vt:lpstr>
      <vt:lpstr>Pokyny pro vyplnění</vt:lpstr>
      <vt:lpstr>'23907E - Elektroinstalace'!Názvy_tisku</vt:lpstr>
      <vt:lpstr>'23907PL - Vnitřní plynovod'!Názvy_tisku</vt:lpstr>
      <vt:lpstr>'23907ST - Stavební část'!Názvy_tisku</vt:lpstr>
      <vt:lpstr>'23907UT - Vytápění'!Názvy_tisku</vt:lpstr>
      <vt:lpstr>'23907VRN - Vedlejší rozpo...'!Názvy_tisku</vt:lpstr>
      <vt:lpstr>'23907ZT - Zdravotní technika'!Názvy_tisku</vt:lpstr>
      <vt:lpstr>'Rekapitulace stavby'!Názvy_tisku</vt:lpstr>
      <vt:lpstr>'Seznam figur'!Názvy_tisku</vt:lpstr>
      <vt:lpstr>'23907E - Elektroinstalace'!Oblast_tisku</vt:lpstr>
      <vt:lpstr>'23907PL - Vnitřní plynovod'!Oblast_tisku</vt:lpstr>
      <vt:lpstr>'23907ST - Stavební část'!Oblast_tisku</vt:lpstr>
      <vt:lpstr>'23907UT - Vytápění'!Oblast_tisku</vt:lpstr>
      <vt:lpstr>'23907VRN - Vedlejší rozpo...'!Oblast_tisku</vt:lpstr>
      <vt:lpstr>'23907ZT - Zdravotní technika'!Oblast_tisku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PC22priprava\Skrivanek</dc:creator>
  <cp:lastModifiedBy>Kutnohorská stavební s.r.o.</cp:lastModifiedBy>
  <dcterms:created xsi:type="dcterms:W3CDTF">2023-08-25T11:40:24Z</dcterms:created>
  <dcterms:modified xsi:type="dcterms:W3CDTF">2023-08-25T11:55:52Z</dcterms:modified>
</cp:coreProperties>
</file>