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202ST - stavební část " sheetId="2" r:id="rId2"/>
    <sheet name="21202EL - elektroinstalace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'21202ST - stavební část '!$C$99:$K$436</definedName>
    <definedName name="_xlnm.Print_Area" localSheetId="1">'21202ST - stavební část '!$C$4:$J$39,'21202ST - stavební část '!$C$45:$J$81,'21202ST - stavební část '!$C$87:$K$436</definedName>
    <definedName name="_xlnm._FilterDatabase" localSheetId="2" hidden="1">'21202EL - elektroinstalace'!$C$85:$K$179</definedName>
    <definedName name="_xlnm.Print_Area" localSheetId="2">'21202EL - elektroinstalace'!$C$4:$J$39,'21202EL - elektroinstalace'!$C$45:$J$67,'21202EL - elektroinstalace'!$C$73:$K$179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'21202ST - stavební část '!$99:$99</definedName>
    <definedName name="_xlnm.Print_Titles" localSheetId="2">'21202EL - elektroinstalace'!$85:$85</definedName>
  </definedNames>
  <calcPr fullCalcOnLoad="1"/>
</workbook>
</file>

<file path=xl/sharedStrings.xml><?xml version="1.0" encoding="utf-8"?>
<sst xmlns="http://schemas.openxmlformats.org/spreadsheetml/2006/main" count="5810" uniqueCount="1144">
  <si>
    <t>Export Komplet</t>
  </si>
  <si>
    <t>VZ</t>
  </si>
  <si>
    <t>2.0</t>
  </si>
  <si>
    <t>ZAMOK</t>
  </si>
  <si>
    <t>False</t>
  </si>
  <si>
    <t>{b2bdf35e-d0a1-4cb4-a609-6df2722e11d0}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</si>
  <si>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</si>
  <si>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</si>
  <si>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</si>
  <si>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</si>
  <si>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</si>
  <si>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</si>
  <si>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</si>
  <si>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</si>
  <si>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21202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</si>
  <si>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</si>
  <si>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</si>
  <si>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výtahu KD Lorec</t>
  </si>
  <si>
    <t>KSO:</t>
  </si>
  <si>
    <t/>
  </si>
  <si>
    <t>CC-CZ:</t>
  </si>
  <si>
    <t>Místo:</t>
  </si>
  <si>
    <t>U Lorce čp.57</t>
  </si>
  <si>
    <t>Datum:</t>
  </si>
  <si>
    <t>19. 5. 2021</t>
  </si>
  <si>
    <t>Zadavatel:</t>
  </si>
  <si>
    <t>IČ:</t>
  </si>
  <si>
    <t>Město Kutná Hora,Havlíčkovo nám.552,Kutná Hora</t>
  </si>
  <si>
    <t>DIČ:</t>
  </si>
  <si>
    <t>Uchazeč:</t>
  </si>
  <si>
    <t>Vyplň údaj</t>
  </si>
  <si>
    <t>Projektant:</t>
  </si>
  <si>
    <t>45144788</t>
  </si>
  <si>
    <t>Kutnohorská stavební s.r.o,Benešova 316</t>
  </si>
  <si>
    <t>CZ 45144788</t>
  </si>
  <si>
    <t>True</t>
  </si>
  <si>
    <t>Zpracovatel:</t>
  </si>
  <si>
    <t>ing Hádek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</si>
  <si>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</si>
  <si>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</si>
  <si>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</si>
  <si>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</si>
  <si>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</si>
  <si>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</si>
  <si>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</si>
  <si>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</si>
  <si>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</si>
  <si>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</si>
  <si>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</si>
  <si>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</si>
  <si>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</si>
  <si>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</si>
  <si>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</si>
  <si>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</si>
  <si>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</si>
  <si>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</si>
  <si>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</si>
  <si>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</si>
  <si>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</si>
  <si>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</si>
  <si>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</si>
  <si>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</si>
  <si>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</si>
  <si>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</si>
  <si>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</si>
  <si>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</si>
  <si>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</si>
  <si>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</si>
  <si>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</si>
  <si>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</si>
  <si>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</si>
  <si>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</si>
  <si>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</si>
  <si>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</si>
  <si>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</si>
  <si>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</si>
  <si>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</si>
  <si>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</si>
  <si>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</si>
  <si>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21202ST</t>
  </si>
  <si>
    <t xml:space="preserve">stavební část </t>
  </si>
  <si>
    <t>STA</t>
  </si>
  <si>
    <t>1</t>
  </si>
  <si>
    <t>{d95d6201-6a35-4bc9-b42f-fbc7bd31143e}</t>
  </si>
  <si>
    <t>2</t>
  </si>
  <si>
    <t>21202EL</t>
  </si>
  <si>
    <t>elektroinstalace</t>
  </si>
  <si>
    <t>{450fdede-182d-4755-b7f4-ceb4aed2daad}</t>
  </si>
  <si>
    <t>KRYCÍ LIST SOUPISU PRACÍ</t>
  </si>
  <si>
    <t>Objekt:</t>
  </si>
  <si>
    <t xml:space="preserve">21202ST - stavební část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</si>
  <si>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</si>
  <si>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</si>
  <si>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</si>
  <si>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</si>
  <si>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</si>
  <si>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</si>
  <si>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</si>
  <si>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</si>
  <si>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</si>
  <si>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</si>
  <si>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</si>
  <si>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</si>
  <si>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</si>
  <si>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</si>
  <si>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</si>
  <si>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</si>
  <si>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</si>
  <si>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</si>
  <si>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</si>
  <si>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</si>
  <si>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</si>
  <si>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</si>
  <si>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</si>
  <si>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</si>
  <si>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</si>
  <si>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</si>
  <si>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</si>
  <si>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</si>
  <si>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</si>
  <si>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</si>
  <si>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</si>
  <si>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</si>
  <si>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</si>
  <si>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</si>
  <si>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</si>
  <si>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</si>
  <si>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</si>
  <si>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</si>
  <si>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</si>
  <si>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</si>
  <si>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</si>
  <si>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</si>
  <si>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</si>
  <si>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</si>
  <si>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Vykopávka v uzavřených prostorech ručně v hornině třídy těžitelnosti I skupiny 1 až 3</t>
  </si>
  <si>
    <t>m3</t>
  </si>
  <si>
    <t>CS ÚRS 2021 01</t>
  </si>
  <si>
    <t>4</t>
  </si>
  <si>
    <t>-1156297136</t>
  </si>
  <si>
    <t>VV</t>
  </si>
  <si>
    <t>3,5*3,6*0,3*1,05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</si>
  <si>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</si>
  <si>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</si>
  <si>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</si>
  <si>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1963099081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</si>
  <si>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</si>
  <si>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</si>
  <si>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</si>
  <si>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-1736546152</t>
  </si>
  <si>
    <t>3,969*4 'Přepočtené koeficientem množství</t>
  </si>
  <si>
    <t>171201221</t>
  </si>
  <si>
    <t>Poplatek za uložení stavebního odpadu na skládce (skládkovné) zeminy a kamení zatříděného do Katalogu odpadů pod kódem 17 05 04</t>
  </si>
  <si>
    <t>t</t>
  </si>
  <si>
    <t>869253676</t>
  </si>
  <si>
    <t>3,969*1,65</t>
  </si>
  <si>
    <t>Svislé a kompletní konstrukce</t>
  </si>
  <si>
    <t>5</t>
  </si>
  <si>
    <t>310231051</t>
  </si>
  <si>
    <t>Zazdívka otvorů ve zdivu nadzákladovém děrovanými cihlami plochy přes 0,25 m2 do 1 m2 přes P10 do P15, tl. zdiva 300 mm</t>
  </si>
  <si>
    <t>m2</t>
  </si>
  <si>
    <t>575852934</t>
  </si>
  <si>
    <t>1,23*2,4</t>
  </si>
  <si>
    <t>6</t>
  </si>
  <si>
    <t>317168022</t>
  </si>
  <si>
    <t>Překlady keramické ploché osazené do maltového lože, výšky překladu 71 mm šířky 145 mm, délky 1250 mm</t>
  </si>
  <si>
    <t>kus</t>
  </si>
  <si>
    <t>-1599936652</t>
  </si>
  <si>
    <t>7</t>
  </si>
  <si>
    <t>317234410</t>
  </si>
  <si>
    <t>Vyzdívka mezi nosníky cihlami pálenými na maltu cementovou</t>
  </si>
  <si>
    <t>1005532283</t>
  </si>
  <si>
    <t>1,5*0,37*0,25+1,5*0,45*0,25</t>
  </si>
  <si>
    <t>8</t>
  </si>
  <si>
    <t>317944323</t>
  </si>
  <si>
    <t>Válcované nosníky dodatečně osazované do připravených otvorů bez zazdění hlav č. 14 až 22</t>
  </si>
  <si>
    <t>-1704440447</t>
  </si>
  <si>
    <t>(3*12,9*1,08/1000)*2</t>
  </si>
  <si>
    <t>9</t>
  </si>
  <si>
    <t>342244121</t>
  </si>
  <si>
    <t>Příčky jednoduché z cihel děrovaných klasických spojených na pero a drážku na maltu M5, pevnost cihel do P15, tl. příčky 140 mm</t>
  </si>
  <si>
    <t>-2124834280</t>
  </si>
  <si>
    <t>2,43*3,6+2,44*3,30-1,6+1,605*3,3-1,6+0,8*1</t>
  </si>
  <si>
    <t>10</t>
  </si>
  <si>
    <t>342291112</t>
  </si>
  <si>
    <t>Ukotvení příček polyuretanovou pěnou, tl. příčky přes 100 mm</t>
  </si>
  <si>
    <t>m</t>
  </si>
  <si>
    <t>544913876</t>
  </si>
  <si>
    <t>3,6+2,44+1,605</t>
  </si>
  <si>
    <t>11</t>
  </si>
  <si>
    <t>342291121</t>
  </si>
  <si>
    <t>Ukotvení příček plochými kotvami, do konstrukce cihelné</t>
  </si>
  <si>
    <t>-243662376</t>
  </si>
  <si>
    <t>2,43+3,3+3,3</t>
  </si>
  <si>
    <t>12</t>
  </si>
  <si>
    <t>346244381</t>
  </si>
  <si>
    <t>Plentování ocelových válcovaných nosníků jednostranné cihlami na maltu, výška stojiny do 200 mm</t>
  </si>
  <si>
    <t>169711371</t>
  </si>
  <si>
    <t>1,5*0,14*4</t>
  </si>
  <si>
    <t>Úpravy povrchů, podlahy a osazování výplní</t>
  </si>
  <si>
    <t>13</t>
  </si>
  <si>
    <t>612321141</t>
  </si>
  <si>
    <t>Omítka vápenocementová vnitřních ploch nanášená ručně dvouvrstvá, tloušťky jádrové omítky do 10 mm a tloušťky štuku do 3 mm štuková svislých konstrukcí stěn</t>
  </si>
  <si>
    <t>-1143554806</t>
  </si>
  <si>
    <t>m.č.1,04</t>
  </si>
  <si>
    <t>(3,21+3,6)*2*2,43-1,2*2,15</t>
  </si>
  <si>
    <t>2,44*3,29-1,6</t>
  </si>
  <si>
    <t>(1,605*3,29-1,6)*2</t>
  </si>
  <si>
    <t>14</t>
  </si>
  <si>
    <t>612325422</t>
  </si>
  <si>
    <t>Oprava vápenocementové omítky vnitřních ploch štukové dvouvrstvé, tloušťky do 20 mm a tloušťky štuku do 3 mm stěn, v rozsahu opravované plochy přes 10 do 30%</t>
  </si>
  <si>
    <t>-1920428217</t>
  </si>
  <si>
    <t>(2,4+1,1)*2*2,75</t>
  </si>
  <si>
    <t>(2,15+2,44+0,545)*2,75-1,2*2,15</t>
  </si>
  <si>
    <t>(2,16+2,16)*2,75</t>
  </si>
  <si>
    <t>(3,2+3,35)*2*2,75</t>
  </si>
  <si>
    <t>Mezisoučet</t>
  </si>
  <si>
    <t>(2,71*4+4,59*2+1,7*2)*2,63</t>
  </si>
  <si>
    <t>622211031</t>
  </si>
  <si>
    <t>Montáž kontaktního zateplení lepením a mechanickým kotvením z polystyrenových desek nebo z kombinovaných desek na vnější stěny, tloušťky desek přes 120 do 160 mm</t>
  </si>
  <si>
    <t>879552698</t>
  </si>
  <si>
    <t>3,6*3,29</t>
  </si>
  <si>
    <t>16</t>
  </si>
  <si>
    <t>M</t>
  </si>
  <si>
    <t>28375952</t>
  </si>
  <si>
    <t>deska EPS 70 fasádní λ=0,039 tl 160mm</t>
  </si>
  <si>
    <t>-1475991062</t>
  </si>
  <si>
    <t>11,844*1,02 'Přepočtené koeficientem množství</t>
  </si>
  <si>
    <t>17</t>
  </si>
  <si>
    <t>28376359</t>
  </si>
  <si>
    <t>deska perimetrická spodních staveb, podlah a plochých střech 200kPa λ=0,034 tl 160mm</t>
  </si>
  <si>
    <t>2097986074</t>
  </si>
  <si>
    <t>0,5*3,6</t>
  </si>
  <si>
    <t>1,8*1,02 'Přepočtené koeficientem množství</t>
  </si>
  <si>
    <t>18</t>
  </si>
  <si>
    <t>622531011</t>
  </si>
  <si>
    <t>Omítka tenkovrstvá silikonová vnějších ploch probarvená, včetně penetrace podkladu zrnitá, tloušťky 1,5 mm stěn</t>
  </si>
  <si>
    <t>975350022</t>
  </si>
  <si>
    <t>19</t>
  </si>
  <si>
    <t>631311114</t>
  </si>
  <si>
    <t>Mazanina z betonu prostého bez zvýšených nároků na prostředí tl. přes 50 do 80 mm tř. C 16/20</t>
  </si>
  <si>
    <t>-548692122</t>
  </si>
  <si>
    <t>(3,35*3,6+0,45*1,2+0,3*1,2 )*0,08*1,02</t>
  </si>
  <si>
    <t>20</t>
  </si>
  <si>
    <t>631311124</t>
  </si>
  <si>
    <t>Mazanina z betonu prostého bez zvýšených nároků na prostředí tl. přes 80 do 120 mm tř. C 16/20</t>
  </si>
  <si>
    <t>-2118410397</t>
  </si>
  <si>
    <t>3,5*3,6*0,1*1,05</t>
  </si>
  <si>
    <t>631319011</t>
  </si>
  <si>
    <t>Příplatek k cenám mazanin za úpravu povrchu mazaniny přehlazením, mazanina tl. přes 50 do 80 mm</t>
  </si>
  <si>
    <t>-1073051603</t>
  </si>
  <si>
    <t>22</t>
  </si>
  <si>
    <t>631319173</t>
  </si>
  <si>
    <t>Příplatek k cenám mazanin za stržení povrchu spodní vrstvy mazaniny latí před vložením výztuže nebo pletiva pro tl. obou vrstev mazaniny přes 80 do 120 mm</t>
  </si>
  <si>
    <t>-1429787778</t>
  </si>
  <si>
    <t>23</t>
  </si>
  <si>
    <t>631362021</t>
  </si>
  <si>
    <t>Výztuž mazanin ze svařovaných sítí z drátů typu KARI</t>
  </si>
  <si>
    <t>-1711638495</t>
  </si>
  <si>
    <t>((3,6*3,5*1,2)/6*1,2/1000*18,3)*2</t>
  </si>
  <si>
    <t>24</t>
  </si>
  <si>
    <t>635111215</t>
  </si>
  <si>
    <t>Násyp ze štěrkopísku, písku nebo kameniva pod podlahy se zhutněním ze štěrkopísku</t>
  </si>
  <si>
    <t>-172017191</t>
  </si>
  <si>
    <t>3,7*3,6*0,1*1,1</t>
  </si>
  <si>
    <t>25</t>
  </si>
  <si>
    <t>642945111</t>
  </si>
  <si>
    <t>Osazování ocelových zárubní protipožárních nebo protiplynových dveří do vynechaného otvoru, s obetonováním, dveří jednokřídlových do 2,5 m2</t>
  </si>
  <si>
    <t>1908057464</t>
  </si>
  <si>
    <t>1+1+1+1</t>
  </si>
  <si>
    <t>26</t>
  </si>
  <si>
    <t>55331560</t>
  </si>
  <si>
    <t>zárubeň jednokřídlá ocelová pro zdění s protipožární úpravou tl stěny 110-150mm rozměru 600/1970, 2100mm</t>
  </si>
  <si>
    <t>-1281597677</t>
  </si>
  <si>
    <t>27</t>
  </si>
  <si>
    <t>55331561</t>
  </si>
  <si>
    <t>zárubeň jednokřídlá ocelová pro zdění s protipožární úpravou tl stěny 110-150mm rozměru 700/1970, 2100mm</t>
  </si>
  <si>
    <t>-894502792</t>
  </si>
  <si>
    <t>28</t>
  </si>
  <si>
    <t>55331562</t>
  </si>
  <si>
    <t>zárubeň jednokřídlá ocelová pro zdění s protipožární úpravou tl stěny 110-150mm rozměru 800/1970, 2100mm</t>
  </si>
  <si>
    <t>1290919761</t>
  </si>
  <si>
    <t>29</t>
  </si>
  <si>
    <t>55331563</t>
  </si>
  <si>
    <t>zárubeň jednokřídlá ocelová pro zdění s protipožární úpravou tl stěny 110-150mm rozměru 900/1970, 2100mm</t>
  </si>
  <si>
    <t>473243835</t>
  </si>
  <si>
    <t>30</t>
  </si>
  <si>
    <t>642945112</t>
  </si>
  <si>
    <t>Osazování ocelových zárubní protipožárních nebo protiplynových dveří do vynechaného otvoru, s obetonováním, dveří dvoukřídlových přes 2,5 do 6,5 m2</t>
  </si>
  <si>
    <t>-1598834400</t>
  </si>
  <si>
    <t>31</t>
  </si>
  <si>
    <t>55331766</t>
  </si>
  <si>
    <t>zárubeň dvoukřídlá ocelová pro zdění s protipožární úpravou tl stěny 160-200mm rozměru 1600/1970, 2100mm</t>
  </si>
  <si>
    <t>143850044</t>
  </si>
  <si>
    <t>Ostatní konstrukce a práce, bourání</t>
  </si>
  <si>
    <t>32</t>
  </si>
  <si>
    <t>952901111</t>
  </si>
  <si>
    <t>Vyčištění budov nebo objektů před předáním do užívání budov bytové nebo občanské výstavby, světlé výšky podlaží do 4 m</t>
  </si>
  <si>
    <t>1479817414</t>
  </si>
  <si>
    <t>3,7+5,5+2,6+12,2+10,8+17,05</t>
  </si>
  <si>
    <t>33</t>
  </si>
  <si>
    <t>962031133</t>
  </si>
  <si>
    <t>Bourání příček z cihel, tvárnic nebo příčkovek z cihel pálených, plných nebo dutých na maltu vápennou nebo vápenocementovou, tl. do 150 mm</t>
  </si>
  <si>
    <t>-1912107432</t>
  </si>
  <si>
    <t>1,605*3,29-1,4</t>
  </si>
  <si>
    <t>34</t>
  </si>
  <si>
    <t>968062354</t>
  </si>
  <si>
    <t>Vybourání dřevěných rámů oken s křídly, dveřních zárubní, vrat, stěn, ostění nebo obkladů rámů oken s křídly dvojitých, plochy do 1 m2</t>
  </si>
  <si>
    <t>-259518383</t>
  </si>
  <si>
    <t>0,9*0,9</t>
  </si>
  <si>
    <t>35</t>
  </si>
  <si>
    <t>968072455</t>
  </si>
  <si>
    <t>Vybourání kovových rámů oken s křídly, dveřních zárubní, vrat, stěn, ostění nebo obkladů dveřních zárubní, plochy do 2 m2</t>
  </si>
  <si>
    <t>516629743</t>
  </si>
  <si>
    <t>1,6+1,4</t>
  </si>
  <si>
    <t>1,2+1,6+1,6</t>
  </si>
  <si>
    <t>36</t>
  </si>
  <si>
    <t>968072456</t>
  </si>
  <si>
    <t>Vybourání kovových rámů oken s křídly, dveřních zárubní, vrat, stěn, ostění nebo obkladů dveřních zárubní, plochy přes 2 m2</t>
  </si>
  <si>
    <t>1375092910</t>
  </si>
  <si>
    <t>1,6*2</t>
  </si>
  <si>
    <t>37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</si>
  <si>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</si>
  <si>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</si>
  <si>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1905714631</t>
  </si>
  <si>
    <t>38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</si>
  <si>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</si>
  <si>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</si>
  <si>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-197642243</t>
  </si>
  <si>
    <t>39</t>
  </si>
  <si>
    <t>971033651</t>
  </si>
  <si>
    <t>Vybourání otvorů ve zdivu základovém nebo nadzákladovém z cihel, tvárnic, příčkovek z cihel pálených na maltu vápennou nebo vápenocementovou plochy do 4 m2, tl. do 600 mm</t>
  </si>
  <si>
    <t>855114394</t>
  </si>
  <si>
    <t>1,2*2,35*0,45-0,9*0,9*0,45</t>
  </si>
  <si>
    <t>40</t>
  </si>
  <si>
    <t>971052551</t>
  </si>
  <si>
    <t>Vybourání a prorážení otvorů v železobetonových příčkách a zdech základových nebo nadzákladových, plochy do 1 m2, tl. do 600 mm</t>
  </si>
  <si>
    <t>-575603769</t>
  </si>
  <si>
    <t>1,54*0,4*0,26</t>
  </si>
  <si>
    <t>41</t>
  </si>
  <si>
    <t>973031334</t>
  </si>
  <si>
    <t>Vysekání výklenků nebo kapes ve zdivu z cihel na maltu vápennou nebo vápenocementovou kapes, plochy do 0,16 m2, hl. do 150 mm</t>
  </si>
  <si>
    <t>-2110824434</t>
  </si>
  <si>
    <t>2+2</t>
  </si>
  <si>
    <t>42</t>
  </si>
  <si>
    <t>978021141</t>
  </si>
  <si>
    <t>Otlučení cementových vnitřních ploch stěn, v rozsahu do 30 %</t>
  </si>
  <si>
    <t>269516976</t>
  </si>
  <si>
    <t>997</t>
  </si>
  <si>
    <t>Přesun sutě</t>
  </si>
  <si>
    <t>43</t>
  </si>
  <si>
    <t>997013212</t>
  </si>
  <si>
    <t>Vnitrostaveništní doprava suti a vybouraných hmot vodorovně do 50 m svisle ručně pro budovy a haly výšky přes 6 do 9 m</t>
  </si>
  <si>
    <t>1109407710</t>
  </si>
  <si>
    <t>44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</si>
  <si>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</si>
  <si>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</si>
  <si>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-848126510</t>
  </si>
  <si>
    <t>5,547*5 'Přepočtené koeficientem množství</t>
  </si>
  <si>
    <t>45</t>
  </si>
  <si>
    <t>997013501</t>
  </si>
  <si>
    <t>Odvoz suti a vybouraných hmot na skládku nebo meziskládku se složením, na vzdálenost do 1 km</t>
  </si>
  <si>
    <t>-648379757</t>
  </si>
  <si>
    <t>46</t>
  </si>
  <si>
    <t>997013509</t>
  </si>
  <si>
    <t>Odvoz suti a vybouraných hmot na skládku nebo meziskládku se složením, na vzdálenost Příplatek k ceně za každý další i započatý 1 km přes 1 km</t>
  </si>
  <si>
    <t>1718458010</t>
  </si>
  <si>
    <t>5,547*10 'Přepočtené koeficientem množství</t>
  </si>
  <si>
    <t>47</t>
  </si>
  <si>
    <t>997013631</t>
  </si>
  <si>
    <t>Poplatek za uložení stavebního odpadu na skládce (skládkovné) směsného stavebního a demoličního zatříděného do Katalogu odpadů pod kódem 17 09 04</t>
  </si>
  <si>
    <t>366569887</t>
  </si>
  <si>
    <t>998</t>
  </si>
  <si>
    <t>Přesun hmot</t>
  </si>
  <si>
    <t>48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</si>
  <si>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</si>
  <si>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</si>
  <si>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-1830219688</t>
  </si>
  <si>
    <t>PSV</t>
  </si>
  <si>
    <t>Práce a dodávky PSV</t>
  </si>
  <si>
    <t>711</t>
  </si>
  <si>
    <t>Izolace proti vodě, vlhkosti a plynům</t>
  </si>
  <si>
    <t>49</t>
  </si>
  <si>
    <t>711111001</t>
  </si>
  <si>
    <t>Provedení izolace proti zemní vlhkosti natěradly a tmely za studena na ploše vodorovné V nátěrem penetračním</t>
  </si>
  <si>
    <t>-948394486</t>
  </si>
  <si>
    <t>3,5*3,6</t>
  </si>
  <si>
    <t>50</t>
  </si>
  <si>
    <t>11163150</t>
  </si>
  <si>
    <t>lak penetrační asfaltový</t>
  </si>
  <si>
    <t>777438846</t>
  </si>
  <si>
    <t>12,6*0,00033 'Přepočtené koeficientem množství</t>
  </si>
  <si>
    <t>51</t>
  </si>
  <si>
    <t>711141559</t>
  </si>
  <si>
    <t>Provedení izolace proti zemní vlhkosti pásy přitavením NAIP na ploše vodorovné V</t>
  </si>
  <si>
    <t>358345273</t>
  </si>
  <si>
    <t>52</t>
  </si>
  <si>
    <t>62832134</t>
  </si>
  <si>
    <t>pás asfaltový natavitelný oxidovaný tl 4,0mm typu V60 S40 s vložkou ze skleněné rohože, s jemnozrnným minerálním posypem</t>
  </si>
  <si>
    <t>528798489</t>
  </si>
  <si>
    <t>12,6*1,1655 'Přepočtené koeficientem množství</t>
  </si>
  <si>
    <t>53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</si>
  <si>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</si>
  <si>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</si>
  <si>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</si>
  <si>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-218892502</t>
  </si>
  <si>
    <t>751</t>
  </si>
  <si>
    <t>Vzduchotechnika</t>
  </si>
  <si>
    <t>54</t>
  </si>
  <si>
    <t>751111131</t>
  </si>
  <si>
    <t>Montáž ventilátoru axiálního nízkotlakého potrubního základního, průměru do 200 mm</t>
  </si>
  <si>
    <t>-1456786835</t>
  </si>
  <si>
    <t>55</t>
  </si>
  <si>
    <t>42914101</t>
  </si>
  <si>
    <t>ventilátor axiální potrubní skříň z plastu průtok 100m3/h IP44 13W D 100mm</t>
  </si>
  <si>
    <t>-1736397866</t>
  </si>
  <si>
    <t>56</t>
  </si>
  <si>
    <t>751122094</t>
  </si>
  <si>
    <t>Montáž ventilátoru radiálního nízkotlakého potrubního základního do kruhového potrubí, průměru přes 300 do 400 mm</t>
  </si>
  <si>
    <t>CS ÚRS 2020 02</t>
  </si>
  <si>
    <t>-1129024717</t>
  </si>
  <si>
    <t>57</t>
  </si>
  <si>
    <t>42917104</t>
  </si>
  <si>
    <t>ventilátor axiální potrubní průtok 2230 m3/h D 315 mm ´DALAP FKO 300´, regulátor otáček, ovladač</t>
  </si>
  <si>
    <t>-1869842461</t>
  </si>
  <si>
    <t>58</t>
  </si>
  <si>
    <t>751398012</t>
  </si>
  <si>
    <t>Montáž ostatních zařízení větrací mřížky na kruhové potrubí, průměru přes 100 do 200 mm</t>
  </si>
  <si>
    <t>20494078</t>
  </si>
  <si>
    <t>59</t>
  </si>
  <si>
    <t>42972836</t>
  </si>
  <si>
    <t>mřížka větrací kruhová nerezová se síťkou D 125mm</t>
  </si>
  <si>
    <t>1025193633</t>
  </si>
  <si>
    <t>60</t>
  </si>
  <si>
    <t>751398014</t>
  </si>
  <si>
    <t>Montáž ostatních zařízení větrací mřížky na kruhové potrubí, průměru přes 300 do 400 mm</t>
  </si>
  <si>
    <t>2132762613</t>
  </si>
  <si>
    <t>61</t>
  </si>
  <si>
    <t>42972569</t>
  </si>
  <si>
    <t>mřížka větrací plastová na kruhové potrubí D 300mm</t>
  </si>
  <si>
    <t>992969265</t>
  </si>
  <si>
    <t>62</t>
  </si>
  <si>
    <t>751398052</t>
  </si>
  <si>
    <t>Montáž ostatních zařízení protidešťové žaluzie nebo žaluziové klapky na čtyřhranné potrubí, průřezu přes 0,150 do 0,300 m2</t>
  </si>
  <si>
    <t>-182741118</t>
  </si>
  <si>
    <t>63</t>
  </si>
  <si>
    <t>42972904</t>
  </si>
  <si>
    <t>žaluzie protidešťová plastová s pevnými lamelami, pro potrubí D 315mm</t>
  </si>
  <si>
    <t>1240208691</t>
  </si>
  <si>
    <t>64</t>
  </si>
  <si>
    <t>751511184</t>
  </si>
  <si>
    <t>Montáž potrubí plechového skupiny I kruhového bez příruby tloušťky plechu 0,6 mm, průměru přes 300 do 400 mm</t>
  </si>
  <si>
    <t>-2017278992</t>
  </si>
  <si>
    <t>65</t>
  </si>
  <si>
    <t>42981106</t>
  </si>
  <si>
    <t xml:space="preserve">trouba spirálně vinutá Pz D 315mm </t>
  </si>
  <si>
    <t>26964434</t>
  </si>
  <si>
    <t>66</t>
  </si>
  <si>
    <t>751525082</t>
  </si>
  <si>
    <t>Montáž potrubí plastového kruhového bez příruby, průměru přes 100 do 200 mm</t>
  </si>
  <si>
    <t>-1725185468</t>
  </si>
  <si>
    <t>4+4</t>
  </si>
  <si>
    <t>67</t>
  </si>
  <si>
    <t>42981650</t>
  </si>
  <si>
    <t>trouba pevná PVC D 125mm do 45°C</t>
  </si>
  <si>
    <t>1451676875</t>
  </si>
  <si>
    <t>8*1,2 'Přepočtené koeficientem množství</t>
  </si>
  <si>
    <t>68</t>
  </si>
  <si>
    <t>751526152</t>
  </si>
  <si>
    <t>Montáž oblouku do plastového potrubí kruhového s přírubou, průměru přes 100 do 200 mm</t>
  </si>
  <si>
    <t>2068839168</t>
  </si>
  <si>
    <t>69</t>
  </si>
  <si>
    <t>42981810</t>
  </si>
  <si>
    <t>oblouk PVC 45° D 125mm</t>
  </si>
  <si>
    <t>-795991095</t>
  </si>
  <si>
    <t>70</t>
  </si>
  <si>
    <t>998751101</t>
  </si>
  <si>
    <t>Přesun hmot pro vzduchotechniku stanovený z hmotnosti přesunovaného materiálu vodorovná dopravní vzdálenost do 100 m v objektech výšky do 12 m</t>
  </si>
  <si>
    <t>-1157150061</t>
  </si>
  <si>
    <t>763</t>
  </si>
  <si>
    <t>Konstrukce suché výstavby</t>
  </si>
  <si>
    <t>71</t>
  </si>
  <si>
    <t>763131441</t>
  </si>
  <si>
    <t>Podhled ze sádrokartonových desek dvouvrstvá zavěšená spodní konstrukce z ocelových profilů CD, UD dvojitě opláštěná deskami protipožárními DF, tl. 2 x 12,5 mm, bez izolace, REI do 120</t>
  </si>
  <si>
    <t>-1602280472</t>
  </si>
  <si>
    <t>3,7+5,5+2,6+12,2+10,8</t>
  </si>
  <si>
    <t>strojovna výtahu</t>
  </si>
  <si>
    <t>1,2*0,9</t>
  </si>
  <si>
    <t>72</t>
  </si>
  <si>
    <t>763131714</t>
  </si>
  <si>
    <t>Podhled ze sádrokartonových desek ostatní práce a konstrukce na podhledech ze sádrokartonových desek základní penetrační nátěr</t>
  </si>
  <si>
    <t>1920871015</t>
  </si>
  <si>
    <t>35,88</t>
  </si>
  <si>
    <t>73</t>
  </si>
  <si>
    <t>763164637</t>
  </si>
  <si>
    <t>Obklad konstrukcí sádrokartonovými deskami včetně ochranných úhelníků ve tvaru U rozvinuté šíře přes 0,6 do 1,2 m, opláštěný deskou protipožární DF, tl. 2 x 12,5 mm</t>
  </si>
  <si>
    <t>1121173371</t>
  </si>
  <si>
    <t>3,29</t>
  </si>
  <si>
    <t>74</t>
  </si>
  <si>
    <t>763164737</t>
  </si>
  <si>
    <t>Obklad konstrukcí sádrokartonovými deskami včetně ochranných úhelníků uzavřeného tvaru rozvinuté šíře přes 0,8 do 1,6 m, opláštěný deskou protipožární DF, tl. 2 x 12,5 mm</t>
  </si>
  <si>
    <t>722339557</t>
  </si>
  <si>
    <t>75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</si>
  <si>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</si>
  <si>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</si>
  <si>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1233083837</t>
  </si>
  <si>
    <t>766</t>
  </si>
  <si>
    <t>Konstrukce truhlářské</t>
  </si>
  <si>
    <t>76</t>
  </si>
  <si>
    <t>766660021</t>
  </si>
  <si>
    <t>Montáž dveřních křídel dřevěných nebo plastových otevíravých do ocelové zárubně protipožárních jednokřídlových, šířky do 800 mm</t>
  </si>
  <si>
    <t>921354463</t>
  </si>
  <si>
    <t>77</t>
  </si>
  <si>
    <t>61162096</t>
  </si>
  <si>
    <t>dveře jednokřídlé dřevotřískové protipožární EI (EW) 30 D3 povrch laminátový plné 600x1970-2100mm</t>
  </si>
  <si>
    <t>-418054640</t>
  </si>
  <si>
    <t>78</t>
  </si>
  <si>
    <t>766660031</t>
  </si>
  <si>
    <t>Montáž dveřních křídel dřevěných nebo plastových otevíravých do ocelové zárubně protipožárních dvoukřídlových jakékoliv šířky</t>
  </si>
  <si>
    <t>43031335</t>
  </si>
  <si>
    <t>79</t>
  </si>
  <si>
    <t>61162128</t>
  </si>
  <si>
    <t>dveře dvoukřídlé dřevotřískové protipožární EI (EW) 30 D3 povrch laminátový plné 1600x1970-2100mm</t>
  </si>
  <si>
    <t>329387050</t>
  </si>
  <si>
    <t>80</t>
  </si>
  <si>
    <t>766660411</t>
  </si>
  <si>
    <t>Montáž dveřních křídel dřevěných nebo plastových vchodových dveří včetně rámu do zdiva jednokřídlových bez nadsvětlíku</t>
  </si>
  <si>
    <t>-1135479743</t>
  </si>
  <si>
    <t>81</t>
  </si>
  <si>
    <t>61140500</t>
  </si>
  <si>
    <t>dveře jednokřídlé plastové bílé plné max rozměru otvoru 2,42m2 bezpečnostní třídy RC2</t>
  </si>
  <si>
    <t>-1063963159</t>
  </si>
  <si>
    <t>2,15*1,2</t>
  </si>
  <si>
    <t>2,58*1,8 'Přepočtené koeficientem množství</t>
  </si>
  <si>
    <t>82</t>
  </si>
  <si>
    <t>766660729</t>
  </si>
  <si>
    <t>Montáž dveřních doplňků dveřního kování interiérového štítku s klikou</t>
  </si>
  <si>
    <t>-1531542977</t>
  </si>
  <si>
    <t>83</t>
  </si>
  <si>
    <t>54914620</t>
  </si>
  <si>
    <t>kování dveřní vrchní klika včetně rozet a montážního materiálu R PZ nerez PK</t>
  </si>
  <si>
    <t>2009334880</t>
  </si>
  <si>
    <t>84</t>
  </si>
  <si>
    <t>998766201</t>
  </si>
  <si>
    <t>Přesun hmot pro konstrukce truhlářské stanovený procentní sazbou (%) z ceny vodorovná dopravní vzdálenost do 50 m v objektech výšky do 6 m</t>
  </si>
  <si>
    <t>1264654805</t>
  </si>
  <si>
    <t>767</t>
  </si>
  <si>
    <t>Konstrukce zámečnické</t>
  </si>
  <si>
    <t>85</t>
  </si>
  <si>
    <t>767646510</t>
  </si>
  <si>
    <t>Montáž dveří ocelových protipožárních uzávěrů jednokřídlových</t>
  </si>
  <si>
    <t>455678323</t>
  </si>
  <si>
    <t>86</t>
  </si>
  <si>
    <t>55341181</t>
  </si>
  <si>
    <t>dveře jednokřídlé ocelové interierové protipožární EW 15, 30, 45 D1 speciální zárubeň 700x1970mm</t>
  </si>
  <si>
    <t>-1699882185</t>
  </si>
  <si>
    <t>87</t>
  </si>
  <si>
    <t>55341182</t>
  </si>
  <si>
    <t>dveře jednokřídlé ocelové interierové protipožární EW 15, 30, 45 D1 speciální zárubeň 800x1970mm</t>
  </si>
  <si>
    <t>-140322782</t>
  </si>
  <si>
    <t>88</t>
  </si>
  <si>
    <t>55341183</t>
  </si>
  <si>
    <t>dveře jednokřídlé ocelové interierové protipožární EW 15, 30, 45 D1 speciální zárubeň 900x1970mm</t>
  </si>
  <si>
    <t>-187657998</t>
  </si>
  <si>
    <t>89</t>
  </si>
  <si>
    <t>767649191</t>
  </si>
  <si>
    <t>Montáž dveří ocelových doplňků dveří samozavírače hydraulického</t>
  </si>
  <si>
    <t>1011085968</t>
  </si>
  <si>
    <t>90</t>
  </si>
  <si>
    <t>54917265</t>
  </si>
  <si>
    <t>samozavírač dveří hydraulický K214 č.14 zlatá bronz</t>
  </si>
  <si>
    <t>1687842960</t>
  </si>
  <si>
    <t>91</t>
  </si>
  <si>
    <t>998767202</t>
  </si>
  <si>
    <t>Přesun hmot pro zámečnické konstrukce stanovený procentní sazbou (%) z ceny vodorovná dopravní vzdálenost do 50 m v objektech výšky přes 6 do 12 m</t>
  </si>
  <si>
    <t>1512658522</t>
  </si>
  <si>
    <t>771</t>
  </si>
  <si>
    <t>Podlahy z dlaždic</t>
  </si>
  <si>
    <t>92</t>
  </si>
  <si>
    <t>771121011</t>
  </si>
  <si>
    <t>Příprava podkladu před provedením dlažby nátěr penetrační na podlahu</t>
  </si>
  <si>
    <t>-1024799179</t>
  </si>
  <si>
    <t>93</t>
  </si>
  <si>
    <t>771151013</t>
  </si>
  <si>
    <t>Příprava podkladu před provedením dlažby samonivelační stěrka min.pevnosti 20 MPa, tloušťky přes 5 do 8 mm</t>
  </si>
  <si>
    <t>-714875228</t>
  </si>
  <si>
    <t>17,05</t>
  </si>
  <si>
    <t>94</t>
  </si>
  <si>
    <t>771474112</t>
  </si>
  <si>
    <t>Montáž soklů z dlaždic keramických lepených flexibilním lepidlem rovných, výšky přes 65 do 90 mm</t>
  </si>
  <si>
    <t>-1482604674</t>
  </si>
  <si>
    <t>3,21+3,6+3,21+3,6-0,9-1,2+0,45+0,45</t>
  </si>
  <si>
    <t>2,44+1,1+2,44+1,1-0,7</t>
  </si>
  <si>
    <t>2,44+2,15+2,44+2,15-1,2-0,7-0,8-1,12</t>
  </si>
  <si>
    <t>2,16+1,605+2,16+1,605-1,12-0,9</t>
  </si>
  <si>
    <t>3,35+3,2+3,35+3,2-0,8</t>
  </si>
  <si>
    <t>(2,71*4+4,59*2+1,7*2)</t>
  </si>
  <si>
    <t>95</t>
  </si>
  <si>
    <t>59761276</t>
  </si>
  <si>
    <t>sokl-dlažba keramická slinutá hladká do interiéru i exteriéru 330x72mm</t>
  </si>
  <si>
    <t>1892577924</t>
  </si>
  <si>
    <t>65,39*2,475 'Přepočtené koeficientem množství</t>
  </si>
  <si>
    <t>96</t>
  </si>
  <si>
    <t>771571810</t>
  </si>
  <si>
    <t>Demontáž podlah z dlaždic keramických kladených do malty</t>
  </si>
  <si>
    <t>-1762931012</t>
  </si>
  <si>
    <t>3,7</t>
  </si>
  <si>
    <t>97</t>
  </si>
  <si>
    <t>771574111</t>
  </si>
  <si>
    <t>Montáž podlah z dlaždic keramických lepených flexibilním lepidlem maloformátových hladkých přes 6 do 9 ks/m2</t>
  </si>
  <si>
    <t>790880268</t>
  </si>
  <si>
    <t>98</t>
  </si>
  <si>
    <t>59761011</t>
  </si>
  <si>
    <t>dlažba keramická slinutá hladká do interiéru i exteriéru do 9ks/m2</t>
  </si>
  <si>
    <t>1508431639</t>
  </si>
  <si>
    <t>51,85*1,1 'Přepočtené koeficientem množství</t>
  </si>
  <si>
    <t>99</t>
  </si>
  <si>
    <t>998771201</t>
  </si>
  <si>
    <t>Přesun hmot pro podlahy z dlaždic stanovený procentní sazbou (%) z ceny vodorovná dopravní vzdálenost do 50 m v objektech výšky do 6 m</t>
  </si>
  <si>
    <t>1435736939</t>
  </si>
  <si>
    <t>776</t>
  </si>
  <si>
    <t>Podlahy povlakové</t>
  </si>
  <si>
    <t>100</t>
  </si>
  <si>
    <t>776201812</t>
  </si>
  <si>
    <t>Demontáž povlakových podlahovin lepených ručně s podložkou</t>
  </si>
  <si>
    <t>-640393790</t>
  </si>
  <si>
    <t>16,4+2,6</t>
  </si>
  <si>
    <t>101</t>
  </si>
  <si>
    <t>776410811</t>
  </si>
  <si>
    <t>Demontáž soklíků nebo lišt pryžových nebo plastových</t>
  </si>
  <si>
    <t>-399904627</t>
  </si>
  <si>
    <t>(5,54+2,44)*2</t>
  </si>
  <si>
    <t>(2,44+1,1)*2</t>
  </si>
  <si>
    <t>102</t>
  </si>
  <si>
    <t>776991821</t>
  </si>
  <si>
    <t>Ostatní práce odstranění lepidla ručně z podlah</t>
  </si>
  <si>
    <t>-1562320613</t>
  </si>
  <si>
    <t>783</t>
  </si>
  <si>
    <t>Dokončovací práce - nátěry</t>
  </si>
  <si>
    <t>103</t>
  </si>
  <si>
    <t>783314201</t>
  </si>
  <si>
    <t>Základní antikorozní nátěr zámečnických konstrukcí jednonásobný syntetický standardní</t>
  </si>
  <si>
    <t>1000917533</t>
  </si>
  <si>
    <t>0,25*(0,6+2+2)</t>
  </si>
  <si>
    <t>0,25*(0,7+2+2)</t>
  </si>
  <si>
    <t>0,25*(0,8+2+2)</t>
  </si>
  <si>
    <t>0,25*(0,9+2+2)</t>
  </si>
  <si>
    <t>0,25*(1,6+2+2)</t>
  </si>
  <si>
    <t>104</t>
  </si>
  <si>
    <t>783317101</t>
  </si>
  <si>
    <t>Krycí nátěr (email) zámečnických konstrukcí jednonásobný syntetický standardní</t>
  </si>
  <si>
    <t>1612899119</t>
  </si>
  <si>
    <t>6,15*2</t>
  </si>
  <si>
    <t>784</t>
  </si>
  <si>
    <t>Dokončovací práce - malby a tapety</t>
  </si>
  <si>
    <t>105</t>
  </si>
  <si>
    <t>784121001</t>
  </si>
  <si>
    <t>Oškrabání malby v místnostech výšky do 3,80 m</t>
  </si>
  <si>
    <t>-1931142202</t>
  </si>
  <si>
    <t>(1,1+2,44+1,1+2,44)*2,65</t>
  </si>
  <si>
    <t>(2,15+2,44+2,15+2,44)*2,65</t>
  </si>
  <si>
    <t>(3,2+3,35+3,2+3,35)*2,65</t>
  </si>
  <si>
    <t>(2,16+1,605+2,16+1,605)*2,65</t>
  </si>
  <si>
    <t>17,05+(2,71*4+4,59*2+1,7*2)*2,63</t>
  </si>
  <si>
    <t>106</t>
  </si>
  <si>
    <t>784181101</t>
  </si>
  <si>
    <t>Penetrace podkladu jednonásobná základní akrylátová bezbarvá v místnostech výšky do 3,80 m</t>
  </si>
  <si>
    <t>225318338</t>
  </si>
  <si>
    <t>171,008</t>
  </si>
  <si>
    <t>107</t>
  </si>
  <si>
    <t>784221101</t>
  </si>
  <si>
    <t>Malby z malířských směsí otěruvzdorných za sucha dvojnásobné, bílé za sucha otěruvzdorné dobře v místnostech výšky do 3,80 m</t>
  </si>
  <si>
    <t>460344799</t>
  </si>
  <si>
    <t>(3,6+3,21+3,6+3,21)*2,3</t>
  </si>
  <si>
    <t>(0,56+1,605)*3,29</t>
  </si>
  <si>
    <t>VRN</t>
  </si>
  <si>
    <t>Vedlejší rozpočtové náklady</t>
  </si>
  <si>
    <t>VRN1</t>
  </si>
  <si>
    <t>Průzkumné, geodetické a projektové práce</t>
  </si>
  <si>
    <t>108</t>
  </si>
  <si>
    <t>013254000</t>
  </si>
  <si>
    <t>Dokumentace skutečného provedení stavby</t>
  </si>
  <si>
    <t>…</t>
  </si>
  <si>
    <t>1024</t>
  </si>
  <si>
    <t>-1034007784</t>
  </si>
  <si>
    <t>VRN3</t>
  </si>
  <si>
    <t>Zařízení staveniště</t>
  </si>
  <si>
    <t>109</t>
  </si>
  <si>
    <t>032903000</t>
  </si>
  <si>
    <t>Náklady na provoz a údržbu vybavení staveniště</t>
  </si>
  <si>
    <t>1403406905</t>
  </si>
  <si>
    <t>110</t>
  </si>
  <si>
    <t>033203000</t>
  </si>
  <si>
    <t>Energie pro zařízení staveniště</t>
  </si>
  <si>
    <t>-220966659</t>
  </si>
  <si>
    <t>111</t>
  </si>
  <si>
    <t>034002000</t>
  </si>
  <si>
    <t>Zabezpečení staveniště</t>
  </si>
  <si>
    <t>-300003081</t>
  </si>
  <si>
    <t>112</t>
  </si>
  <si>
    <t>039002000</t>
  </si>
  <si>
    <t>Zrušení zařízení staveniště</t>
  </si>
  <si>
    <t>313888968</t>
  </si>
  <si>
    <t>VRN7</t>
  </si>
  <si>
    <t>Provozní vlivy</t>
  </si>
  <si>
    <t>113</t>
  </si>
  <si>
    <t>071002000</t>
  </si>
  <si>
    <t>Provoz investora, třetích osob</t>
  </si>
  <si>
    <t>-1742501799</t>
  </si>
  <si>
    <t>21202EL - elektroinstalace</t>
  </si>
  <si>
    <t>D1 - Rozváděč HR 1. pole</t>
  </si>
  <si>
    <t>D2 - Rozváděč RH 1. pole a dovyzbrojení 4. pole</t>
  </si>
  <si>
    <t>D3 - Rozváděč RP1</t>
  </si>
  <si>
    <t>D4 - Rozváděč RPO</t>
  </si>
  <si>
    <t>D5 - Montážní materiál</t>
  </si>
  <si>
    <t>D6 - Sekání</t>
  </si>
  <si>
    <t>D7 - montáže</t>
  </si>
  <si>
    <t>D1</t>
  </si>
  <si>
    <t>Rozváděč HR 1. pole</t>
  </si>
  <si>
    <t>Pol1</t>
  </si>
  <si>
    <t>rám rozváděče pro jedno nepřímé měření, tři přímá měření a jednu neplombovanou řadu</t>
  </si>
  <si>
    <t>ks</t>
  </si>
  <si>
    <t>447728481</t>
  </si>
  <si>
    <t>Pol10</t>
  </si>
  <si>
    <t>odpojovač třípólový velikost 10</t>
  </si>
  <si>
    <t>-1842285017</t>
  </si>
  <si>
    <t>Pol11</t>
  </si>
  <si>
    <t>pojistka válcová 2A/gG</t>
  </si>
  <si>
    <t>1732916732</t>
  </si>
  <si>
    <t>Pol12</t>
  </si>
  <si>
    <t>zkušební svorkovnice</t>
  </si>
  <si>
    <t>509510124</t>
  </si>
  <si>
    <t>Pol13</t>
  </si>
  <si>
    <t>nulový můstek 63A</t>
  </si>
  <si>
    <t>-1581999615</t>
  </si>
  <si>
    <t>Pol14</t>
  </si>
  <si>
    <t>jistič 10A/B/1</t>
  </si>
  <si>
    <t>1123890195</t>
  </si>
  <si>
    <t>Pol15</t>
  </si>
  <si>
    <t>podružný materiál</t>
  </si>
  <si>
    <t>480710556</t>
  </si>
  <si>
    <t>Pol16</t>
  </si>
  <si>
    <t>montáž vč. atestů</t>
  </si>
  <si>
    <t>-2095000714</t>
  </si>
  <si>
    <t>Pol2</t>
  </si>
  <si>
    <t>vypínač 250A/3, vč. vypínací cívky</t>
  </si>
  <si>
    <t>-447259493</t>
  </si>
  <si>
    <t>Pol3</t>
  </si>
  <si>
    <t>připojovací sada pro vypínač 250A</t>
  </si>
  <si>
    <t>-371713175</t>
  </si>
  <si>
    <t>Pol4</t>
  </si>
  <si>
    <t>jistič 20A/B/1, Iks=15kA</t>
  </si>
  <si>
    <t>1698085293</t>
  </si>
  <si>
    <t>Pol5</t>
  </si>
  <si>
    <t>jistič 25A/B/3, Iks=15kA</t>
  </si>
  <si>
    <t>2043258123</t>
  </si>
  <si>
    <t>Pol6</t>
  </si>
  <si>
    <t>jistič 32A/B/3, Iks=15kA</t>
  </si>
  <si>
    <t>-1386131396</t>
  </si>
  <si>
    <t>Pol7</t>
  </si>
  <si>
    <t>jistič 160A/B/3, Iks=15kA</t>
  </si>
  <si>
    <t>938102562</t>
  </si>
  <si>
    <t>Pol8</t>
  </si>
  <si>
    <t>připojovací sada pro jistič 160A</t>
  </si>
  <si>
    <t>1451032080</t>
  </si>
  <si>
    <t>Pol9</t>
  </si>
  <si>
    <t>měřící transformátor proudu 200A/5A, 10VA/0,5S</t>
  </si>
  <si>
    <t>1471198164</t>
  </si>
  <si>
    <t>D2</t>
  </si>
  <si>
    <t>Rozváděč RH 1. pole a dovyzbrojení 4. pole</t>
  </si>
  <si>
    <t>1667999573</t>
  </si>
  <si>
    <t>-1674009463</t>
  </si>
  <si>
    <t>-650024590</t>
  </si>
  <si>
    <t>1451735522</t>
  </si>
  <si>
    <t>Pol17</t>
  </si>
  <si>
    <t>rám rozváděče pro jedno nepřímé měření, dvě přímá měření</t>
  </si>
  <si>
    <t>-1723172648</t>
  </si>
  <si>
    <t>Pol18</t>
  </si>
  <si>
    <t>vypínač 160A/3, vč. vypínací cívky</t>
  </si>
  <si>
    <t>-57160582</t>
  </si>
  <si>
    <t>Pol19</t>
  </si>
  <si>
    <t>připojovací sada pro vypínač 160A</t>
  </si>
  <si>
    <t>992326629</t>
  </si>
  <si>
    <t>Pol20</t>
  </si>
  <si>
    <t>jistič 20A/B/3, Iks=15kA</t>
  </si>
  <si>
    <t>-1602164366</t>
  </si>
  <si>
    <t>Pol21</t>
  </si>
  <si>
    <t>měřící transformátor proudu 100A/5A, 10VA/0,5S</t>
  </si>
  <si>
    <t>908913658</t>
  </si>
  <si>
    <t>Pol22</t>
  </si>
  <si>
    <t>jistič 20A/B/3</t>
  </si>
  <si>
    <t>-1564015007</t>
  </si>
  <si>
    <t>Pol23</t>
  </si>
  <si>
    <t>1614368040</t>
  </si>
  <si>
    <t>Pol24</t>
  </si>
  <si>
    <t>1323583378</t>
  </si>
  <si>
    <t>-122225491</t>
  </si>
  <si>
    <t>D3</t>
  </si>
  <si>
    <t>Rozváděč RP1</t>
  </si>
  <si>
    <t>Pol25</t>
  </si>
  <si>
    <t>rozvodnice zapuštěná 2x12 modulů, krytí IP40</t>
  </si>
  <si>
    <t>-54363929</t>
  </si>
  <si>
    <t>Pol26</t>
  </si>
  <si>
    <t>vypínač 32A/3</t>
  </si>
  <si>
    <t>-699961049</t>
  </si>
  <si>
    <t>Pol27</t>
  </si>
  <si>
    <t>přepěťová ochrana třídy 3, LPZ 1/2, LPL III</t>
  </si>
  <si>
    <t>243406403</t>
  </si>
  <si>
    <t>Pol28</t>
  </si>
  <si>
    <t>jistič 10A/C/1</t>
  </si>
  <si>
    <t>-1476368859</t>
  </si>
  <si>
    <t>Pol29</t>
  </si>
  <si>
    <t>jistič 6A/C/1</t>
  </si>
  <si>
    <t>1781033751</t>
  </si>
  <si>
    <t>Pol30</t>
  </si>
  <si>
    <t>proudový chránič s nadproudovou ochrannou 16A/B/2/030A</t>
  </si>
  <si>
    <t>1768827536</t>
  </si>
  <si>
    <t>Pol31</t>
  </si>
  <si>
    <t>spínací hodiny denní 230V/16A</t>
  </si>
  <si>
    <t>-950558674</t>
  </si>
  <si>
    <t>Pol32</t>
  </si>
  <si>
    <t>-146241619</t>
  </si>
  <si>
    <t>Pol33</t>
  </si>
  <si>
    <t>-1289820217</t>
  </si>
  <si>
    <t>D4</t>
  </si>
  <si>
    <t>Rozváděč RPO</t>
  </si>
  <si>
    <t>-59386881</t>
  </si>
  <si>
    <t>1160527630</t>
  </si>
  <si>
    <t>223689866</t>
  </si>
  <si>
    <t>Pol34</t>
  </si>
  <si>
    <t>rozvodnice zapuštěná 2x14 modulů, krytí IP40</t>
  </si>
  <si>
    <t>-370937899</t>
  </si>
  <si>
    <t>Pol35</t>
  </si>
  <si>
    <t>jistič 10A/C/3</t>
  </si>
  <si>
    <t>1577599646</t>
  </si>
  <si>
    <t>Pol36</t>
  </si>
  <si>
    <t>jistič 16A/B/3</t>
  </si>
  <si>
    <t>-432129390</t>
  </si>
  <si>
    <t>Pol37</t>
  </si>
  <si>
    <t>jistič 6A/B/1</t>
  </si>
  <si>
    <t>-1483806860</t>
  </si>
  <si>
    <t>Pol38</t>
  </si>
  <si>
    <t>pomocné relé 1P c. 230VAC vč. patice na DIN lištu</t>
  </si>
  <si>
    <t>1798832885</t>
  </si>
  <si>
    <t>Pol39</t>
  </si>
  <si>
    <t>-63287564</t>
  </si>
  <si>
    <t>Pol40</t>
  </si>
  <si>
    <t>1205233784</t>
  </si>
  <si>
    <t>D5</t>
  </si>
  <si>
    <t>Montážní materiál</t>
  </si>
  <si>
    <t>Pol41</t>
  </si>
  <si>
    <t>jednopólový vypínač 1, IP20, vč. rám.</t>
  </si>
  <si>
    <t>-1193998832</t>
  </si>
  <si>
    <t>Pol42</t>
  </si>
  <si>
    <t>přepínač schodišťový 6, IP20, vč. rám.</t>
  </si>
  <si>
    <t>-495792135</t>
  </si>
  <si>
    <t>Pol43</t>
  </si>
  <si>
    <t>zásuvka jednonásobná 230V/16A, IP20</t>
  </si>
  <si>
    <t>666000000</t>
  </si>
  <si>
    <t>Pol44</t>
  </si>
  <si>
    <t>krabice přístrojová hluboká KPR68</t>
  </si>
  <si>
    <t>935374874</t>
  </si>
  <si>
    <t>Pol45</t>
  </si>
  <si>
    <t>krabice přístrojová 1901</t>
  </si>
  <si>
    <t>1427236069</t>
  </si>
  <si>
    <t>Pol46</t>
  </si>
  <si>
    <t>krabice s víčkem a svorkovnicí 1903</t>
  </si>
  <si>
    <t>1278955337</t>
  </si>
  <si>
    <t>Pol47</t>
  </si>
  <si>
    <t>bezšroubové svorky TYP016</t>
  </si>
  <si>
    <t>2113313939</t>
  </si>
  <si>
    <t>Pol48</t>
  </si>
  <si>
    <t>tlačítko TOTAL-STOP vč. dvou spínacích kontaktů</t>
  </si>
  <si>
    <t>-1621684450</t>
  </si>
  <si>
    <t>Pol49</t>
  </si>
  <si>
    <t>tlačítko CENTRAL-STOP vč. dvou spínacích kontaktů</t>
  </si>
  <si>
    <t>1313860630</t>
  </si>
  <si>
    <t>Pol50</t>
  </si>
  <si>
    <t>T sv. přisazené LED 20W, 2500lm, Ra80, 4000K, IP40, kryt semi opálový</t>
  </si>
  <si>
    <t>1214033560</t>
  </si>
  <si>
    <t>Pol51</t>
  </si>
  <si>
    <t>U sv. přisazené LED 18, 2600lm, Ra80, 4000K, IP54, kryt opálový</t>
  </si>
  <si>
    <t>725369512</t>
  </si>
  <si>
    <t>Pol52</t>
  </si>
  <si>
    <t>V sv. přisazené LED 14W, 1400lm, Ra80, 4000K, IP44, kryt opálový d=275mm</t>
  </si>
  <si>
    <t>322348277</t>
  </si>
  <si>
    <t>Pol53</t>
  </si>
  <si>
    <t>N3 sv. přisazené autonomní nouzové LED 1W, 125lm, 4000K, Ra80, IP65 svítí při výpadku, 1h</t>
  </si>
  <si>
    <t>929357782</t>
  </si>
  <si>
    <t>Pol54</t>
  </si>
  <si>
    <t>recyklace svítidel a světelných zdrojů</t>
  </si>
  <si>
    <t>-1502936542</t>
  </si>
  <si>
    <t>Pol55</t>
  </si>
  <si>
    <t>kabel CYKY J-3x1,5</t>
  </si>
  <si>
    <t>-717187695</t>
  </si>
  <si>
    <t>Pol56</t>
  </si>
  <si>
    <t>kabel CYKY J-5x1,5</t>
  </si>
  <si>
    <t>1614095069</t>
  </si>
  <si>
    <t>Pol57</t>
  </si>
  <si>
    <t>kabel CYKY J-3x2,5</t>
  </si>
  <si>
    <t>-140857386</t>
  </si>
  <si>
    <t>Pol58</t>
  </si>
  <si>
    <t>kabel CYKY J-4x4</t>
  </si>
  <si>
    <t>142992132</t>
  </si>
  <si>
    <t>Pol59</t>
  </si>
  <si>
    <t>kabel CYSY J-3x1,5</t>
  </si>
  <si>
    <t>-1471831309</t>
  </si>
  <si>
    <t>Pol60</t>
  </si>
  <si>
    <t>kabel CYSY J-5x2,5</t>
  </si>
  <si>
    <t>1845177505</t>
  </si>
  <si>
    <t>Pol61</t>
  </si>
  <si>
    <t>vodič CY 4</t>
  </si>
  <si>
    <t>-1995108547</t>
  </si>
  <si>
    <t>Pol62</t>
  </si>
  <si>
    <t>kabel funkční při požáru O-3x1,5</t>
  </si>
  <si>
    <t>981605464</t>
  </si>
  <si>
    <t>Pol63</t>
  </si>
  <si>
    <t>kabel funkční při požáru J-3x1,5</t>
  </si>
  <si>
    <t>-1360607677</t>
  </si>
  <si>
    <t>Pol64</t>
  </si>
  <si>
    <t>kabel funkční při požáru J-5x2,5</t>
  </si>
  <si>
    <t>-2130419383</t>
  </si>
  <si>
    <t>Pol65</t>
  </si>
  <si>
    <t>trubka pevná DN20, 750N, vč. uchycení</t>
  </si>
  <si>
    <t>-1072731059</t>
  </si>
  <si>
    <t>Pol66</t>
  </si>
  <si>
    <t>trubka ohebná DN20, 750N</t>
  </si>
  <si>
    <t>1043815942</t>
  </si>
  <si>
    <t>Pol67</t>
  </si>
  <si>
    <t>požární ucpávky 10x10 cm</t>
  </si>
  <si>
    <t>-611511706</t>
  </si>
  <si>
    <t>P</t>
  </si>
  <si>
    <t>Poznámka k položce:
podružný materiál</t>
  </si>
  <si>
    <t>Pol76</t>
  </si>
  <si>
    <t>515474486</t>
  </si>
  <si>
    <t>D6</t>
  </si>
  <si>
    <t>Sekání</t>
  </si>
  <si>
    <t>Pol68</t>
  </si>
  <si>
    <t>sekání drážek 3x7 cm</t>
  </si>
  <si>
    <t>3638983</t>
  </si>
  <si>
    <t>Pol69</t>
  </si>
  <si>
    <t>sekání kapes 10x10x10</t>
  </si>
  <si>
    <t>-791429175</t>
  </si>
  <si>
    <t>D7</t>
  </si>
  <si>
    <t>montáže</t>
  </si>
  <si>
    <t>Pol70</t>
  </si>
  <si>
    <t>kpl</t>
  </si>
  <si>
    <t>1892324634</t>
  </si>
  <si>
    <t>Pol71</t>
  </si>
  <si>
    <t>1545569302</t>
  </si>
  <si>
    <t>Pol72</t>
  </si>
  <si>
    <t>-490901898</t>
  </si>
  <si>
    <t>Pol73</t>
  </si>
  <si>
    <t>-1312424937</t>
  </si>
  <si>
    <t>Pol74</t>
  </si>
  <si>
    <t>1572993954</t>
  </si>
  <si>
    <t>Pol75</t>
  </si>
  <si>
    <t>1150388241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</si>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</sst>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21202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výtahu KD Lorec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 Lorce čp.57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Kutná Hora,Havlíčkovo nám.552,Kutná Hora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Kutnohorská stavební s.r.o,Benešova 316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ing Hádek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'21202ST - stavební část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'21202ST - stavební část '!P100</f>
        <v>0</v>
      </c>
      <c r="AV55" s="122">
        <f>'21202ST - stavební část '!J33</f>
        <v>0</v>
      </c>
      <c r="AW55" s="122">
        <f>'21202ST - stavební část '!J34</f>
        <v>0</v>
      </c>
      <c r="AX55" s="122">
        <f>'21202ST - stavební část '!J35</f>
        <v>0</v>
      </c>
      <c r="AY55" s="122">
        <f>'21202ST - stavební část '!J36</f>
        <v>0</v>
      </c>
      <c r="AZ55" s="122">
        <f>'21202ST - stavební část '!F33</f>
        <v>0</v>
      </c>
      <c r="BA55" s="122">
        <f>'21202ST - stavební část '!F34</f>
        <v>0</v>
      </c>
      <c r="BB55" s="122">
        <f>'21202ST - stavební část '!F35</f>
        <v>0</v>
      </c>
      <c r="BC55" s="122">
        <f>'21202ST - stavební část '!F36</f>
        <v>0</v>
      </c>
      <c r="BD55" s="124">
        <f>'21202ST - stavební část 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'21202EL - elektroinstalace'!J30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6">
        <v>0</v>
      </c>
      <c r="AT56" s="127">
        <f>ROUND(SUM(AV56:AW56),2)</f>
        <v>0</v>
      </c>
      <c r="AU56" s="128">
        <f>'21202EL - elektroinstalace'!P86</f>
        <v>0</v>
      </c>
      <c r="AV56" s="127">
        <f>'21202EL - elektroinstalace'!J33</f>
        <v>0</v>
      </c>
      <c r="AW56" s="127">
        <f>'21202EL - elektroinstalace'!J34</f>
        <v>0</v>
      </c>
      <c r="AX56" s="127">
        <f>'21202EL - elektroinstalace'!J35</f>
        <v>0</v>
      </c>
      <c r="AY56" s="127">
        <f>'21202EL - elektroinstalace'!J36</f>
        <v>0</v>
      </c>
      <c r="AZ56" s="127">
        <f>'21202EL - elektroinstalace'!F33</f>
        <v>0</v>
      </c>
      <c r="BA56" s="127">
        <f>'21202EL - elektroinstalace'!F34</f>
        <v>0</v>
      </c>
      <c r="BB56" s="127">
        <f>'21202EL - elektroinstalace'!F35</f>
        <v>0</v>
      </c>
      <c r="BC56" s="127">
        <f>'21202EL - elektroinstalace'!F36</f>
        <v>0</v>
      </c>
      <c r="BD56" s="129">
        <f>'21202EL - elektroinstalace'!F37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1202ST - stavební část '!C2" display="/"/>
    <hyperlink ref="A56" location="'21202EL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výtahu KD Lorec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ROUND(J100,2)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ROUND((SUM(BE100:BE436)),2)</f>
        <v>0</v>
      </c>
      <c r="G33" s="40"/>
      <c r="H33" s="40"/>
      <c r="I33" s="150">
        <v>0.21</v>
      </c>
      <c r="J33" s="149">
        <f>ROUND(((SUM(BE100:BE436))*I33),2)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ROUND((SUM(BF100:BF436)),2)</f>
        <v>0</v>
      </c>
      <c r="G34" s="40"/>
      <c r="H34" s="40"/>
      <c r="I34" s="150">
        <v>0.15</v>
      </c>
      <c r="J34" s="149">
        <f>ROUND(((SUM(BF100:BF436))*I34),2)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ROUND((SUM(BG100:BG436)),2)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ROUND((SUM(BH100:BH436)),2)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ROUND((SUM(BI100:BI436)),2)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výtahu KD Lorec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21202ST - stavební část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 Lorce čp.57</v>
      </c>
      <c r="G52" s="42"/>
      <c r="H52" s="42"/>
      <c r="I52" s="34" t="s">
        <v>23</v>
      </c>
      <c r="J52" s="74" t="str">
        <f>IF(J12="","",J12)</f>
        <v>19. 5. 2021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Kutná Hora,Havlíčkovo nám.552,Kutná Hora</v>
      </c>
      <c r="G54" s="42"/>
      <c r="H54" s="42"/>
      <c r="I54" s="34" t="s">
        <v>31</v>
      </c>
      <c r="J54" s="38" t="str">
        <f>E21</f>
        <v>Kutnohorská stavební s.r.o,Benešova 316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 Hádek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J137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</v>
      </c>
      <c r="E64" s="176"/>
      <c r="F64" s="176"/>
      <c r="G64" s="176"/>
      <c r="H64" s="176"/>
      <c r="I64" s="176"/>
      <c r="J64" s="177">
        <f>J198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100</v>
      </c>
      <c r="E65" s="176"/>
      <c r="F65" s="176"/>
      <c r="G65" s="176"/>
      <c r="H65" s="176"/>
      <c r="I65" s="176"/>
      <c r="J65" s="177">
        <f>J238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101</v>
      </c>
      <c r="E66" s="176"/>
      <c r="F66" s="176"/>
      <c r="G66" s="176"/>
      <c r="H66" s="176"/>
      <c r="I66" s="176"/>
      <c r="J66" s="177">
        <f>J246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102</v>
      </c>
      <c r="E67" s="170"/>
      <c r="F67" s="170"/>
      <c r="G67" s="170"/>
      <c r="H67" s="170"/>
      <c r="I67" s="170"/>
      <c r="J67" s="171">
        <f>J248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103</v>
      </c>
      <c r="E68" s="176"/>
      <c r="F68" s="176"/>
      <c r="G68" s="176"/>
      <c r="H68" s="176"/>
      <c r="I68" s="176"/>
      <c r="J68" s="177">
        <f>J249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104</v>
      </c>
      <c r="E69" s="176"/>
      <c r="F69" s="176"/>
      <c r="G69" s="176"/>
      <c r="H69" s="176"/>
      <c r="I69" s="176"/>
      <c r="J69" s="177">
        <f>J259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105</v>
      </c>
      <c r="E70" s="176"/>
      <c r="F70" s="176"/>
      <c r="G70" s="176"/>
      <c r="H70" s="176"/>
      <c r="I70" s="176"/>
      <c r="J70" s="177">
        <f>J292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106</v>
      </c>
      <c r="E71" s="176"/>
      <c r="F71" s="176"/>
      <c r="G71" s="176"/>
      <c r="H71" s="176"/>
      <c r="I71" s="176"/>
      <c r="J71" s="177">
        <f>J310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107</v>
      </c>
      <c r="E72" s="176"/>
      <c r="F72" s="176"/>
      <c r="G72" s="176"/>
      <c r="H72" s="176"/>
      <c r="I72" s="176"/>
      <c r="J72" s="177">
        <f>J331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108</v>
      </c>
      <c r="E73" s="176"/>
      <c r="F73" s="176"/>
      <c r="G73" s="176"/>
      <c r="H73" s="176"/>
      <c r="I73" s="176"/>
      <c r="J73" s="177">
        <f>J351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109</v>
      </c>
      <c r="E74" s="176"/>
      <c r="F74" s="176"/>
      <c r="G74" s="176"/>
      <c r="H74" s="176"/>
      <c r="I74" s="176"/>
      <c r="J74" s="177">
        <f>J379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110</v>
      </c>
      <c r="E75" s="176"/>
      <c r="F75" s="176"/>
      <c r="G75" s="176"/>
      <c r="H75" s="176"/>
      <c r="I75" s="176"/>
      <c r="J75" s="177">
        <f>J390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111</v>
      </c>
      <c r="E76" s="176"/>
      <c r="F76" s="176"/>
      <c r="G76" s="176"/>
      <c r="H76" s="176"/>
      <c r="I76" s="176"/>
      <c r="J76" s="177">
        <f>J400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7"/>
      <c r="C77" s="168"/>
      <c r="D77" s="169" t="s">
        <v>112</v>
      </c>
      <c r="E77" s="170"/>
      <c r="F77" s="170"/>
      <c r="G77" s="170"/>
      <c r="H77" s="170"/>
      <c r="I77" s="170"/>
      <c r="J77" s="171">
        <f>J427</f>
        <v>0</v>
      </c>
      <c r="K77" s="168"/>
      <c r="L77" s="17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73"/>
      <c r="C78" s="174"/>
      <c r="D78" s="175" t="s">
        <v>113</v>
      </c>
      <c r="E78" s="176"/>
      <c r="F78" s="176"/>
      <c r="G78" s="176"/>
      <c r="H78" s="176"/>
      <c r="I78" s="176"/>
      <c r="J78" s="177">
        <f>J428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114</v>
      </c>
      <c r="E79" s="176"/>
      <c r="F79" s="176"/>
      <c r="G79" s="176"/>
      <c r="H79" s="176"/>
      <c r="I79" s="176"/>
      <c r="J79" s="177">
        <f>J430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115</v>
      </c>
      <c r="E80" s="176"/>
      <c r="F80" s="176"/>
      <c r="G80" s="176"/>
      <c r="H80" s="176"/>
      <c r="I80" s="176"/>
      <c r="J80" s="177">
        <f>J435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116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2" t="str">
        <f>E7</f>
        <v>Rekonstrukce výtahu KD Lorec</v>
      </c>
      <c r="F90" s="34"/>
      <c r="G90" s="34"/>
      <c r="H90" s="34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89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 xml:space="preserve">21202ST - stavební část </v>
      </c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F12</f>
        <v>U Lorce čp.57</v>
      </c>
      <c r="G94" s="42"/>
      <c r="H94" s="42"/>
      <c r="I94" s="34" t="s">
        <v>23</v>
      </c>
      <c r="J94" s="74" t="str">
        <f>IF(J12="","",J12)</f>
        <v>19. 5. 2021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25</v>
      </c>
      <c r="D96" s="42"/>
      <c r="E96" s="42"/>
      <c r="F96" s="29" t="str">
        <f>E15</f>
        <v>Město Kutná Hora,Havlíčkovo nám.552,Kutná Hora</v>
      </c>
      <c r="G96" s="42"/>
      <c r="H96" s="42"/>
      <c r="I96" s="34" t="s">
        <v>31</v>
      </c>
      <c r="J96" s="38" t="str">
        <f>E21</f>
        <v>Kutnohorská stavební s.r.o,Benešova 316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29</v>
      </c>
      <c r="D97" s="42"/>
      <c r="E97" s="42"/>
      <c r="F97" s="29" t="str">
        <f>IF(E18="","",E18)</f>
        <v>Vyplň údaj</v>
      </c>
      <c r="G97" s="42"/>
      <c r="H97" s="42"/>
      <c r="I97" s="34" t="s">
        <v>36</v>
      </c>
      <c r="J97" s="38" t="str">
        <f>E24</f>
        <v>ing Hádek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79"/>
      <c r="B99" s="180"/>
      <c r="C99" s="181" t="s">
        <v>117</v>
      </c>
      <c r="D99" s="182" t="s">
        <v>59</v>
      </c>
      <c r="E99" s="182" t="s">
        <v>55</v>
      </c>
      <c r="F99" s="182" t="s">
        <v>56</v>
      </c>
      <c r="G99" s="182" t="s">
        <v>118</v>
      </c>
      <c r="H99" s="182" t="s">
        <v>119</v>
      </c>
      <c r="I99" s="182" t="s">
        <v>120</v>
      </c>
      <c r="J99" s="182" t="s">
        <v>93</v>
      </c>
      <c r="K99" s="183" t="s">
        <v>121</v>
      </c>
      <c r="L99" s="184"/>
      <c r="M99" s="94" t="s">
        <v>19</v>
      </c>
      <c r="N99" s="95" t="s">
        <v>44</v>
      </c>
      <c r="O99" s="95" t="s">
        <v>122</v>
      </c>
      <c r="P99" s="95" t="s">
        <v>123</v>
      </c>
      <c r="Q99" s="95" t="s">
        <v>124</v>
      </c>
      <c r="R99" s="95" t="s">
        <v>125</v>
      </c>
      <c r="S99" s="95" t="s">
        <v>126</v>
      </c>
      <c r="T99" s="96" t="s">
        <v>127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40"/>
      <c r="B100" s="41"/>
      <c r="C100" s="101" t="s">
        <v>128</v>
      </c>
      <c r="D100" s="42"/>
      <c r="E100" s="42"/>
      <c r="F100" s="42"/>
      <c r="G100" s="42"/>
      <c r="H100" s="42"/>
      <c r="I100" s="42"/>
      <c r="J100" s="185">
        <f>BK100</f>
        <v>0</v>
      </c>
      <c r="K100" s="42"/>
      <c r="L100" s="46"/>
      <c r="M100" s="97"/>
      <c r="N100" s="186"/>
      <c r="O100" s="98"/>
      <c r="P100" s="187">
        <f>P101+P248+P427</f>
        <v>0</v>
      </c>
      <c r="Q100" s="98"/>
      <c r="R100" s="187">
        <f>R101+R248+R427</f>
        <v>22.55029062</v>
      </c>
      <c r="S100" s="98"/>
      <c r="T100" s="188">
        <f>T101+T248+T427</f>
        <v>5.54710824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73</v>
      </c>
      <c r="AU100" s="19" t="s">
        <v>94</v>
      </c>
      <c r="BK100" s="189">
        <f>BK101+BK248+BK427</f>
        <v>0</v>
      </c>
    </row>
    <row r="101" spans="1:63" s="12" customFormat="1" ht="25.9" customHeight="1">
      <c r="A101" s="12"/>
      <c r="B101" s="190"/>
      <c r="C101" s="191"/>
      <c r="D101" s="192" t="s">
        <v>73</v>
      </c>
      <c r="E101" s="193" t="s">
        <v>129</v>
      </c>
      <c r="F101" s="193" t="s">
        <v>130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P102+P112+P137+P198+P238+P246</f>
        <v>0</v>
      </c>
      <c r="Q101" s="198"/>
      <c r="R101" s="199">
        <f>R102+R112+R137+R198+R238+R246</f>
        <v>18.87016469</v>
      </c>
      <c r="S101" s="198"/>
      <c r="T101" s="200">
        <f>T102+T112+T137+T198+T238+T246</f>
        <v>5.120782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82</v>
      </c>
      <c r="AT101" s="202" t="s">
        <v>73</v>
      </c>
      <c r="AU101" s="202" t="s">
        <v>74</v>
      </c>
      <c r="AY101" s="201" t="s">
        <v>131</v>
      </c>
      <c r="BK101" s="203">
        <f>BK102+BK112+BK137+BK198+BK238+BK246</f>
        <v>0</v>
      </c>
    </row>
    <row r="102" spans="1:63" s="12" customFormat="1" ht="22.8" customHeight="1">
      <c r="A102" s="12"/>
      <c r="B102" s="190"/>
      <c r="C102" s="191"/>
      <c r="D102" s="192" t="s">
        <v>73</v>
      </c>
      <c r="E102" s="204" t="s">
        <v>82</v>
      </c>
      <c r="F102" s="204" t="s">
        <v>132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SUM(P103:P111)</f>
        <v>0</v>
      </c>
      <c r="Q102" s="198"/>
      <c r="R102" s="199">
        <f>SUM(R103:R111)</f>
        <v>0</v>
      </c>
      <c r="S102" s="198"/>
      <c r="T102" s="200">
        <f>SUM(T103:T111)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82</v>
      </c>
      <c r="AT102" s="202" t="s">
        <v>73</v>
      </c>
      <c r="AU102" s="202" t="s">
        <v>82</v>
      </c>
      <c r="AY102" s="201" t="s">
        <v>131</v>
      </c>
      <c r="BK102" s="203">
        <f>SUM(BK103:BK111)</f>
        <v>0</v>
      </c>
    </row>
    <row r="103" spans="1:65" s="2" customFormat="1" ht="14.4" customHeight="1">
      <c r="A103" s="40"/>
      <c r="B103" s="41"/>
      <c r="C103" s="206" t="s">
        <v>82</v>
      </c>
      <c r="D103" s="206" t="s">
        <v>133</v>
      </c>
      <c r="E103" s="207" t="s">
        <v>134</v>
      </c>
      <c r="F103" s="208" t="s">
        <v>135</v>
      </c>
      <c r="G103" s="209" t="s">
        <v>136</v>
      </c>
      <c r="H103" s="210">
        <v>3.969</v>
      </c>
      <c r="I103" s="211"/>
      <c r="J103" s="212">
        <f>ROUND(I103*H103,2)</f>
        <v>0</v>
      </c>
      <c r="K103" s="208" t="s">
        <v>137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138</v>
      </c>
      <c r="AT103" s="217" t="s">
        <v>133</v>
      </c>
      <c r="AU103" s="217" t="s">
        <v>84</v>
      </c>
      <c r="AY103" s="19" t="s">
        <v>131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138</v>
      </c>
      <c r="BM103" s="217" t="s">
        <v>139</v>
      </c>
    </row>
    <row r="104" spans="1:51" s="13" customFormat="1" ht="12">
      <c r="A104" s="13"/>
      <c r="B104" s="219"/>
      <c r="C104" s="220"/>
      <c r="D104" s="221" t="s">
        <v>140</v>
      </c>
      <c r="E104" s="222" t="s">
        <v>19</v>
      </c>
      <c r="F104" s="223" t="s">
        <v>141</v>
      </c>
      <c r="G104" s="220"/>
      <c r="H104" s="224">
        <v>3.969</v>
      </c>
      <c r="I104" s="225"/>
      <c r="J104" s="220"/>
      <c r="K104" s="220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140</v>
      </c>
      <c r="AU104" s="230" t="s">
        <v>84</v>
      </c>
      <c r="AV104" s="13" t="s">
        <v>84</v>
      </c>
      <c r="AW104" s="13" t="s">
        <v>35</v>
      </c>
      <c r="AX104" s="13" t="s">
        <v>74</v>
      </c>
      <c r="AY104" s="230" t="s">
        <v>131</v>
      </c>
    </row>
    <row r="105" spans="1:51" s="14" customFormat="1" ht="12">
      <c r="A105" s="14"/>
      <c r="B105" s="231"/>
      <c r="C105" s="232"/>
      <c r="D105" s="221" t="s">
        <v>140</v>
      </c>
      <c r="E105" s="233" t="s">
        <v>19</v>
      </c>
      <c r="F105" s="234" t="s">
        <v>142</v>
      </c>
      <c r="G105" s="232"/>
      <c r="H105" s="235">
        <v>3.969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1" t="s">
        <v>140</v>
      </c>
      <c r="AU105" s="241" t="s">
        <v>84</v>
      </c>
      <c r="AV105" s="14" t="s">
        <v>138</v>
      </c>
      <c r="AW105" s="14" t="s">
        <v>35</v>
      </c>
      <c r="AX105" s="14" t="s">
        <v>82</v>
      </c>
      <c r="AY105" s="241" t="s">
        <v>131</v>
      </c>
    </row>
    <row r="106" spans="1:65" s="2" customFormat="1" ht="24.15" customHeight="1">
      <c r="A106" s="40"/>
      <c r="B106" s="41"/>
      <c r="C106" s="206" t="s">
        <v>84</v>
      </c>
      <c r="D106" s="206" t="s">
        <v>133</v>
      </c>
      <c r="E106" s="207" t="s">
        <v>143</v>
      </c>
      <c r="F106" s="208" t="s">
        <v>144</v>
      </c>
      <c r="G106" s="209" t="s">
        <v>136</v>
      </c>
      <c r="H106" s="210">
        <v>3.969</v>
      </c>
      <c r="I106" s="211"/>
      <c r="J106" s="212">
        <f>ROUND(I106*H106,2)</f>
        <v>0</v>
      </c>
      <c r="K106" s="208" t="s">
        <v>137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138</v>
      </c>
      <c r="AT106" s="217" t="s">
        <v>133</v>
      </c>
      <c r="AU106" s="217" t="s">
        <v>84</v>
      </c>
      <c r="AY106" s="19" t="s">
        <v>131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138</v>
      </c>
      <c r="BM106" s="217" t="s">
        <v>145</v>
      </c>
    </row>
    <row r="107" spans="1:65" s="2" customFormat="1" ht="24.15" customHeight="1">
      <c r="A107" s="40"/>
      <c r="B107" s="41"/>
      <c r="C107" s="206" t="s">
        <v>146</v>
      </c>
      <c r="D107" s="206" t="s">
        <v>133</v>
      </c>
      <c r="E107" s="207" t="s">
        <v>147</v>
      </c>
      <c r="F107" s="208" t="s">
        <v>148</v>
      </c>
      <c r="G107" s="209" t="s">
        <v>136</v>
      </c>
      <c r="H107" s="210">
        <v>15.876</v>
      </c>
      <c r="I107" s="211"/>
      <c r="J107" s="212">
        <f>ROUND(I107*H107,2)</f>
        <v>0</v>
      </c>
      <c r="K107" s="208" t="s">
        <v>137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138</v>
      </c>
      <c r="AT107" s="217" t="s">
        <v>133</v>
      </c>
      <c r="AU107" s="217" t="s">
        <v>84</v>
      </c>
      <c r="AY107" s="19" t="s">
        <v>131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138</v>
      </c>
      <c r="BM107" s="217" t="s">
        <v>149</v>
      </c>
    </row>
    <row r="108" spans="1:51" s="13" customFormat="1" ht="12">
      <c r="A108" s="13"/>
      <c r="B108" s="219"/>
      <c r="C108" s="220"/>
      <c r="D108" s="221" t="s">
        <v>140</v>
      </c>
      <c r="E108" s="220"/>
      <c r="F108" s="223" t="s">
        <v>150</v>
      </c>
      <c r="G108" s="220"/>
      <c r="H108" s="224">
        <v>15.876</v>
      </c>
      <c r="I108" s="225"/>
      <c r="J108" s="220"/>
      <c r="K108" s="220"/>
      <c r="L108" s="226"/>
      <c r="M108" s="227"/>
      <c r="N108" s="228"/>
      <c r="O108" s="228"/>
      <c r="P108" s="228"/>
      <c r="Q108" s="228"/>
      <c r="R108" s="228"/>
      <c r="S108" s="228"/>
      <c r="T108" s="22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0" t="s">
        <v>140</v>
      </c>
      <c r="AU108" s="230" t="s">
        <v>84</v>
      </c>
      <c r="AV108" s="13" t="s">
        <v>84</v>
      </c>
      <c r="AW108" s="13" t="s">
        <v>4</v>
      </c>
      <c r="AX108" s="13" t="s">
        <v>82</v>
      </c>
      <c r="AY108" s="230" t="s">
        <v>131</v>
      </c>
    </row>
    <row r="109" spans="1:65" s="2" customFormat="1" ht="24.15" customHeight="1">
      <c r="A109" s="40"/>
      <c r="B109" s="41"/>
      <c r="C109" s="206" t="s">
        <v>138</v>
      </c>
      <c r="D109" s="206" t="s">
        <v>133</v>
      </c>
      <c r="E109" s="207" t="s">
        <v>151</v>
      </c>
      <c r="F109" s="208" t="s">
        <v>152</v>
      </c>
      <c r="G109" s="209" t="s">
        <v>153</v>
      </c>
      <c r="H109" s="210">
        <v>6.549</v>
      </c>
      <c r="I109" s="211"/>
      <c r="J109" s="212">
        <f>ROUND(I109*H109,2)</f>
        <v>0</v>
      </c>
      <c r="K109" s="208" t="s">
        <v>137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138</v>
      </c>
      <c r="AT109" s="217" t="s">
        <v>133</v>
      </c>
      <c r="AU109" s="217" t="s">
        <v>84</v>
      </c>
      <c r="AY109" s="19" t="s">
        <v>131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138</v>
      </c>
      <c r="BM109" s="217" t="s">
        <v>154</v>
      </c>
    </row>
    <row r="110" spans="1:51" s="13" customFormat="1" ht="12">
      <c r="A110" s="13"/>
      <c r="B110" s="219"/>
      <c r="C110" s="220"/>
      <c r="D110" s="221" t="s">
        <v>140</v>
      </c>
      <c r="E110" s="222" t="s">
        <v>19</v>
      </c>
      <c r="F110" s="223" t="s">
        <v>155</v>
      </c>
      <c r="G110" s="220"/>
      <c r="H110" s="224">
        <v>6.549</v>
      </c>
      <c r="I110" s="225"/>
      <c r="J110" s="220"/>
      <c r="K110" s="220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140</v>
      </c>
      <c r="AU110" s="230" t="s">
        <v>84</v>
      </c>
      <c r="AV110" s="13" t="s">
        <v>84</v>
      </c>
      <c r="AW110" s="13" t="s">
        <v>35</v>
      </c>
      <c r="AX110" s="13" t="s">
        <v>74</v>
      </c>
      <c r="AY110" s="230" t="s">
        <v>131</v>
      </c>
    </row>
    <row r="111" spans="1:51" s="14" customFormat="1" ht="12">
      <c r="A111" s="14"/>
      <c r="B111" s="231"/>
      <c r="C111" s="232"/>
      <c r="D111" s="221" t="s">
        <v>140</v>
      </c>
      <c r="E111" s="233" t="s">
        <v>19</v>
      </c>
      <c r="F111" s="234" t="s">
        <v>142</v>
      </c>
      <c r="G111" s="232"/>
      <c r="H111" s="235">
        <v>6.549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140</v>
      </c>
      <c r="AU111" s="241" t="s">
        <v>84</v>
      </c>
      <c r="AV111" s="14" t="s">
        <v>138</v>
      </c>
      <c r="AW111" s="14" t="s">
        <v>35</v>
      </c>
      <c r="AX111" s="14" t="s">
        <v>82</v>
      </c>
      <c r="AY111" s="241" t="s">
        <v>131</v>
      </c>
    </row>
    <row r="112" spans="1:63" s="12" customFormat="1" ht="22.8" customHeight="1">
      <c r="A112" s="12"/>
      <c r="B112" s="190"/>
      <c r="C112" s="191"/>
      <c r="D112" s="192" t="s">
        <v>73</v>
      </c>
      <c r="E112" s="204" t="s">
        <v>146</v>
      </c>
      <c r="F112" s="204" t="s">
        <v>156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SUM(P113:P136)</f>
        <v>0</v>
      </c>
      <c r="Q112" s="198"/>
      <c r="R112" s="199">
        <f>SUM(R113:R136)</f>
        <v>4.70324416</v>
      </c>
      <c r="S112" s="198"/>
      <c r="T112" s="200">
        <f>SUM(T113:T136)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82</v>
      </c>
      <c r="AT112" s="202" t="s">
        <v>73</v>
      </c>
      <c r="AU112" s="202" t="s">
        <v>82</v>
      </c>
      <c r="AY112" s="201" t="s">
        <v>131</v>
      </c>
      <c r="BK112" s="203">
        <f>SUM(BK113:BK136)</f>
        <v>0</v>
      </c>
    </row>
    <row r="113" spans="1:65" s="2" customFormat="1" ht="24.15" customHeight="1">
      <c r="A113" s="40"/>
      <c r="B113" s="41"/>
      <c r="C113" s="206" t="s">
        <v>157</v>
      </c>
      <c r="D113" s="206" t="s">
        <v>133</v>
      </c>
      <c r="E113" s="207" t="s">
        <v>158</v>
      </c>
      <c r="F113" s="208" t="s">
        <v>159</v>
      </c>
      <c r="G113" s="209" t="s">
        <v>160</v>
      </c>
      <c r="H113" s="210">
        <v>2.952</v>
      </c>
      <c r="I113" s="211"/>
      <c r="J113" s="212">
        <f>ROUND(I113*H113,2)</f>
        <v>0</v>
      </c>
      <c r="K113" s="208" t="s">
        <v>137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0.3537</v>
      </c>
      <c r="R113" s="215">
        <f>Q113*H113</f>
        <v>1.0441224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138</v>
      </c>
      <c r="AT113" s="217" t="s">
        <v>133</v>
      </c>
      <c r="AU113" s="217" t="s">
        <v>84</v>
      </c>
      <c r="AY113" s="19" t="s">
        <v>131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138</v>
      </c>
      <c r="BM113" s="217" t="s">
        <v>161</v>
      </c>
    </row>
    <row r="114" spans="1:51" s="13" customFormat="1" ht="12">
      <c r="A114" s="13"/>
      <c r="B114" s="219"/>
      <c r="C114" s="220"/>
      <c r="D114" s="221" t="s">
        <v>140</v>
      </c>
      <c r="E114" s="222" t="s">
        <v>19</v>
      </c>
      <c r="F114" s="223" t="s">
        <v>162</v>
      </c>
      <c r="G114" s="220"/>
      <c r="H114" s="224">
        <v>2.952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140</v>
      </c>
      <c r="AU114" s="230" t="s">
        <v>84</v>
      </c>
      <c r="AV114" s="13" t="s">
        <v>84</v>
      </c>
      <c r="AW114" s="13" t="s">
        <v>35</v>
      </c>
      <c r="AX114" s="13" t="s">
        <v>74</v>
      </c>
      <c r="AY114" s="230" t="s">
        <v>131</v>
      </c>
    </row>
    <row r="115" spans="1:51" s="14" customFormat="1" ht="12">
      <c r="A115" s="14"/>
      <c r="B115" s="231"/>
      <c r="C115" s="232"/>
      <c r="D115" s="221" t="s">
        <v>140</v>
      </c>
      <c r="E115" s="233" t="s">
        <v>19</v>
      </c>
      <c r="F115" s="234" t="s">
        <v>142</v>
      </c>
      <c r="G115" s="232"/>
      <c r="H115" s="235">
        <v>2.952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140</v>
      </c>
      <c r="AU115" s="241" t="s">
        <v>84</v>
      </c>
      <c r="AV115" s="14" t="s">
        <v>138</v>
      </c>
      <c r="AW115" s="14" t="s">
        <v>35</v>
      </c>
      <c r="AX115" s="14" t="s">
        <v>82</v>
      </c>
      <c r="AY115" s="241" t="s">
        <v>131</v>
      </c>
    </row>
    <row r="116" spans="1:65" s="2" customFormat="1" ht="14.4" customHeight="1">
      <c r="A116" s="40"/>
      <c r="B116" s="41"/>
      <c r="C116" s="206" t="s">
        <v>163</v>
      </c>
      <c r="D116" s="206" t="s">
        <v>133</v>
      </c>
      <c r="E116" s="207" t="s">
        <v>164</v>
      </c>
      <c r="F116" s="208" t="s">
        <v>165</v>
      </c>
      <c r="G116" s="209" t="s">
        <v>166</v>
      </c>
      <c r="H116" s="210">
        <v>2</v>
      </c>
      <c r="I116" s="211"/>
      <c r="J116" s="212">
        <f>ROUND(I116*H116,2)</f>
        <v>0</v>
      </c>
      <c r="K116" s="208" t="s">
        <v>137</v>
      </c>
      <c r="L116" s="46"/>
      <c r="M116" s="213" t="s">
        <v>19</v>
      </c>
      <c r="N116" s="214" t="s">
        <v>45</v>
      </c>
      <c r="O116" s="86"/>
      <c r="P116" s="215">
        <f>O116*H116</f>
        <v>0</v>
      </c>
      <c r="Q116" s="215">
        <v>0.02693</v>
      </c>
      <c r="R116" s="215">
        <f>Q116*H116</f>
        <v>0.05386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138</v>
      </c>
      <c r="AT116" s="217" t="s">
        <v>133</v>
      </c>
      <c r="AU116" s="217" t="s">
        <v>84</v>
      </c>
      <c r="AY116" s="19" t="s">
        <v>131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82</v>
      </c>
      <c r="BK116" s="218">
        <f>ROUND(I116*H116,2)</f>
        <v>0</v>
      </c>
      <c r="BL116" s="19" t="s">
        <v>138</v>
      </c>
      <c r="BM116" s="217" t="s">
        <v>167</v>
      </c>
    </row>
    <row r="117" spans="1:51" s="13" customFormat="1" ht="12">
      <c r="A117" s="13"/>
      <c r="B117" s="219"/>
      <c r="C117" s="220"/>
      <c r="D117" s="221" t="s">
        <v>140</v>
      </c>
      <c r="E117" s="222" t="s">
        <v>19</v>
      </c>
      <c r="F117" s="223" t="s">
        <v>84</v>
      </c>
      <c r="G117" s="220"/>
      <c r="H117" s="224">
        <v>2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140</v>
      </c>
      <c r="AU117" s="230" t="s">
        <v>84</v>
      </c>
      <c r="AV117" s="13" t="s">
        <v>84</v>
      </c>
      <c r="AW117" s="13" t="s">
        <v>35</v>
      </c>
      <c r="AX117" s="13" t="s">
        <v>74</v>
      </c>
      <c r="AY117" s="230" t="s">
        <v>131</v>
      </c>
    </row>
    <row r="118" spans="1:51" s="14" customFormat="1" ht="12">
      <c r="A118" s="14"/>
      <c r="B118" s="231"/>
      <c r="C118" s="232"/>
      <c r="D118" s="221" t="s">
        <v>140</v>
      </c>
      <c r="E118" s="233" t="s">
        <v>19</v>
      </c>
      <c r="F118" s="234" t="s">
        <v>142</v>
      </c>
      <c r="G118" s="232"/>
      <c r="H118" s="235">
        <v>2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140</v>
      </c>
      <c r="AU118" s="241" t="s">
        <v>84</v>
      </c>
      <c r="AV118" s="14" t="s">
        <v>138</v>
      </c>
      <c r="AW118" s="14" t="s">
        <v>35</v>
      </c>
      <c r="AX118" s="14" t="s">
        <v>82</v>
      </c>
      <c r="AY118" s="241" t="s">
        <v>131</v>
      </c>
    </row>
    <row r="119" spans="1:65" s="2" customFormat="1" ht="14.4" customHeight="1">
      <c r="A119" s="40"/>
      <c r="B119" s="41"/>
      <c r="C119" s="206" t="s">
        <v>168</v>
      </c>
      <c r="D119" s="206" t="s">
        <v>133</v>
      </c>
      <c r="E119" s="207" t="s">
        <v>169</v>
      </c>
      <c r="F119" s="208" t="s">
        <v>170</v>
      </c>
      <c r="G119" s="209" t="s">
        <v>136</v>
      </c>
      <c r="H119" s="210">
        <v>0.308</v>
      </c>
      <c r="I119" s="211"/>
      <c r="J119" s="212">
        <f>ROUND(I119*H119,2)</f>
        <v>0</v>
      </c>
      <c r="K119" s="208" t="s">
        <v>137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1.94302</v>
      </c>
      <c r="R119" s="215">
        <f>Q119*H119</f>
        <v>0.59845016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138</v>
      </c>
      <c r="AT119" s="217" t="s">
        <v>133</v>
      </c>
      <c r="AU119" s="217" t="s">
        <v>84</v>
      </c>
      <c r="AY119" s="19" t="s">
        <v>131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138</v>
      </c>
      <c r="BM119" s="217" t="s">
        <v>171</v>
      </c>
    </row>
    <row r="120" spans="1:51" s="13" customFormat="1" ht="12">
      <c r="A120" s="13"/>
      <c r="B120" s="219"/>
      <c r="C120" s="220"/>
      <c r="D120" s="221" t="s">
        <v>140</v>
      </c>
      <c r="E120" s="222" t="s">
        <v>19</v>
      </c>
      <c r="F120" s="223" t="s">
        <v>172</v>
      </c>
      <c r="G120" s="220"/>
      <c r="H120" s="224">
        <v>0.308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140</v>
      </c>
      <c r="AU120" s="230" t="s">
        <v>84</v>
      </c>
      <c r="AV120" s="13" t="s">
        <v>84</v>
      </c>
      <c r="AW120" s="13" t="s">
        <v>35</v>
      </c>
      <c r="AX120" s="13" t="s">
        <v>74</v>
      </c>
      <c r="AY120" s="230" t="s">
        <v>131</v>
      </c>
    </row>
    <row r="121" spans="1:51" s="14" customFormat="1" ht="12">
      <c r="A121" s="14"/>
      <c r="B121" s="231"/>
      <c r="C121" s="232"/>
      <c r="D121" s="221" t="s">
        <v>140</v>
      </c>
      <c r="E121" s="233" t="s">
        <v>19</v>
      </c>
      <c r="F121" s="234" t="s">
        <v>142</v>
      </c>
      <c r="G121" s="232"/>
      <c r="H121" s="235">
        <v>0.308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140</v>
      </c>
      <c r="AU121" s="241" t="s">
        <v>84</v>
      </c>
      <c r="AV121" s="14" t="s">
        <v>138</v>
      </c>
      <c r="AW121" s="14" t="s">
        <v>35</v>
      </c>
      <c r="AX121" s="14" t="s">
        <v>82</v>
      </c>
      <c r="AY121" s="241" t="s">
        <v>131</v>
      </c>
    </row>
    <row r="122" spans="1:65" s="2" customFormat="1" ht="14.4" customHeight="1">
      <c r="A122" s="40"/>
      <c r="B122" s="41"/>
      <c r="C122" s="206" t="s">
        <v>173</v>
      </c>
      <c r="D122" s="206" t="s">
        <v>133</v>
      </c>
      <c r="E122" s="207" t="s">
        <v>174</v>
      </c>
      <c r="F122" s="208" t="s">
        <v>175</v>
      </c>
      <c r="G122" s="209" t="s">
        <v>153</v>
      </c>
      <c r="H122" s="210">
        <v>0.084</v>
      </c>
      <c r="I122" s="211"/>
      <c r="J122" s="212">
        <f>ROUND(I122*H122,2)</f>
        <v>0</v>
      </c>
      <c r="K122" s="208" t="s">
        <v>137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1.09</v>
      </c>
      <c r="R122" s="215">
        <f>Q122*H122</f>
        <v>0.09156000000000002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138</v>
      </c>
      <c r="AT122" s="217" t="s">
        <v>133</v>
      </c>
      <c r="AU122" s="217" t="s">
        <v>84</v>
      </c>
      <c r="AY122" s="19" t="s">
        <v>131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138</v>
      </c>
      <c r="BM122" s="217" t="s">
        <v>176</v>
      </c>
    </row>
    <row r="123" spans="1:51" s="13" customFormat="1" ht="12">
      <c r="A123" s="13"/>
      <c r="B123" s="219"/>
      <c r="C123" s="220"/>
      <c r="D123" s="221" t="s">
        <v>140</v>
      </c>
      <c r="E123" s="222" t="s">
        <v>19</v>
      </c>
      <c r="F123" s="223" t="s">
        <v>177</v>
      </c>
      <c r="G123" s="220"/>
      <c r="H123" s="224">
        <v>0.084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140</v>
      </c>
      <c r="AU123" s="230" t="s">
        <v>84</v>
      </c>
      <c r="AV123" s="13" t="s">
        <v>84</v>
      </c>
      <c r="AW123" s="13" t="s">
        <v>35</v>
      </c>
      <c r="AX123" s="13" t="s">
        <v>74</v>
      </c>
      <c r="AY123" s="230" t="s">
        <v>131</v>
      </c>
    </row>
    <row r="124" spans="1:51" s="14" customFormat="1" ht="12">
      <c r="A124" s="14"/>
      <c r="B124" s="231"/>
      <c r="C124" s="232"/>
      <c r="D124" s="221" t="s">
        <v>140</v>
      </c>
      <c r="E124" s="233" t="s">
        <v>19</v>
      </c>
      <c r="F124" s="234" t="s">
        <v>142</v>
      </c>
      <c r="G124" s="232"/>
      <c r="H124" s="235">
        <v>0.084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140</v>
      </c>
      <c r="AU124" s="241" t="s">
        <v>84</v>
      </c>
      <c r="AV124" s="14" t="s">
        <v>138</v>
      </c>
      <c r="AW124" s="14" t="s">
        <v>35</v>
      </c>
      <c r="AX124" s="14" t="s">
        <v>82</v>
      </c>
      <c r="AY124" s="241" t="s">
        <v>131</v>
      </c>
    </row>
    <row r="125" spans="1:65" s="2" customFormat="1" ht="24.15" customHeight="1">
      <c r="A125" s="40"/>
      <c r="B125" s="41"/>
      <c r="C125" s="206" t="s">
        <v>178</v>
      </c>
      <c r="D125" s="206" t="s">
        <v>133</v>
      </c>
      <c r="E125" s="207" t="s">
        <v>179</v>
      </c>
      <c r="F125" s="208" t="s">
        <v>180</v>
      </c>
      <c r="G125" s="209" t="s">
        <v>160</v>
      </c>
      <c r="H125" s="210">
        <v>19.697</v>
      </c>
      <c r="I125" s="211"/>
      <c r="J125" s="212">
        <f>ROUND(I125*H125,2)</f>
        <v>0</v>
      </c>
      <c r="K125" s="208" t="s">
        <v>137</v>
      </c>
      <c r="L125" s="46"/>
      <c r="M125" s="213" t="s">
        <v>19</v>
      </c>
      <c r="N125" s="214" t="s">
        <v>45</v>
      </c>
      <c r="O125" s="86"/>
      <c r="P125" s="215">
        <f>O125*H125</f>
        <v>0</v>
      </c>
      <c r="Q125" s="215">
        <v>0.1403</v>
      </c>
      <c r="R125" s="215">
        <f>Q125*H125</f>
        <v>2.7634891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138</v>
      </c>
      <c r="AT125" s="217" t="s">
        <v>133</v>
      </c>
      <c r="AU125" s="217" t="s">
        <v>84</v>
      </c>
      <c r="AY125" s="19" t="s">
        <v>131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82</v>
      </c>
      <c r="BK125" s="218">
        <f>ROUND(I125*H125,2)</f>
        <v>0</v>
      </c>
      <c r="BL125" s="19" t="s">
        <v>138</v>
      </c>
      <c r="BM125" s="217" t="s">
        <v>181</v>
      </c>
    </row>
    <row r="126" spans="1:51" s="13" customFormat="1" ht="12">
      <c r="A126" s="13"/>
      <c r="B126" s="219"/>
      <c r="C126" s="220"/>
      <c r="D126" s="221" t="s">
        <v>140</v>
      </c>
      <c r="E126" s="222" t="s">
        <v>19</v>
      </c>
      <c r="F126" s="223" t="s">
        <v>182</v>
      </c>
      <c r="G126" s="220"/>
      <c r="H126" s="224">
        <v>19.697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140</v>
      </c>
      <c r="AU126" s="230" t="s">
        <v>84</v>
      </c>
      <c r="AV126" s="13" t="s">
        <v>84</v>
      </c>
      <c r="AW126" s="13" t="s">
        <v>35</v>
      </c>
      <c r="AX126" s="13" t="s">
        <v>74</v>
      </c>
      <c r="AY126" s="230" t="s">
        <v>131</v>
      </c>
    </row>
    <row r="127" spans="1:51" s="14" customFormat="1" ht="12">
      <c r="A127" s="14"/>
      <c r="B127" s="231"/>
      <c r="C127" s="232"/>
      <c r="D127" s="221" t="s">
        <v>140</v>
      </c>
      <c r="E127" s="233" t="s">
        <v>19</v>
      </c>
      <c r="F127" s="234" t="s">
        <v>142</v>
      </c>
      <c r="G127" s="232"/>
      <c r="H127" s="235">
        <v>19.697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140</v>
      </c>
      <c r="AU127" s="241" t="s">
        <v>84</v>
      </c>
      <c r="AV127" s="14" t="s">
        <v>138</v>
      </c>
      <c r="AW127" s="14" t="s">
        <v>35</v>
      </c>
      <c r="AX127" s="14" t="s">
        <v>82</v>
      </c>
      <c r="AY127" s="241" t="s">
        <v>131</v>
      </c>
    </row>
    <row r="128" spans="1:65" s="2" customFormat="1" ht="14.4" customHeight="1">
      <c r="A128" s="40"/>
      <c r="B128" s="41"/>
      <c r="C128" s="206" t="s">
        <v>183</v>
      </c>
      <c r="D128" s="206" t="s">
        <v>133</v>
      </c>
      <c r="E128" s="207" t="s">
        <v>184</v>
      </c>
      <c r="F128" s="208" t="s">
        <v>185</v>
      </c>
      <c r="G128" s="209" t="s">
        <v>186</v>
      </c>
      <c r="H128" s="210">
        <v>7.645</v>
      </c>
      <c r="I128" s="211"/>
      <c r="J128" s="212">
        <f>ROUND(I128*H128,2)</f>
        <v>0</v>
      </c>
      <c r="K128" s="208" t="s">
        <v>137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0.00012</v>
      </c>
      <c r="R128" s="215">
        <f>Q128*H128</f>
        <v>0.0009174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138</v>
      </c>
      <c r="AT128" s="217" t="s">
        <v>133</v>
      </c>
      <c r="AU128" s="217" t="s">
        <v>84</v>
      </c>
      <c r="AY128" s="19" t="s">
        <v>131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138</v>
      </c>
      <c r="BM128" s="217" t="s">
        <v>187</v>
      </c>
    </row>
    <row r="129" spans="1:51" s="13" customFormat="1" ht="12">
      <c r="A129" s="13"/>
      <c r="B129" s="219"/>
      <c r="C129" s="220"/>
      <c r="D129" s="221" t="s">
        <v>140</v>
      </c>
      <c r="E129" s="222" t="s">
        <v>19</v>
      </c>
      <c r="F129" s="223" t="s">
        <v>188</v>
      </c>
      <c r="G129" s="220"/>
      <c r="H129" s="224">
        <v>7.645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140</v>
      </c>
      <c r="AU129" s="230" t="s">
        <v>84</v>
      </c>
      <c r="AV129" s="13" t="s">
        <v>84</v>
      </c>
      <c r="AW129" s="13" t="s">
        <v>35</v>
      </c>
      <c r="AX129" s="13" t="s">
        <v>74</v>
      </c>
      <c r="AY129" s="230" t="s">
        <v>131</v>
      </c>
    </row>
    <row r="130" spans="1:51" s="14" customFormat="1" ht="12">
      <c r="A130" s="14"/>
      <c r="B130" s="231"/>
      <c r="C130" s="232"/>
      <c r="D130" s="221" t="s">
        <v>140</v>
      </c>
      <c r="E130" s="233" t="s">
        <v>19</v>
      </c>
      <c r="F130" s="234" t="s">
        <v>142</v>
      </c>
      <c r="G130" s="232"/>
      <c r="H130" s="235">
        <v>7.645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1" t="s">
        <v>140</v>
      </c>
      <c r="AU130" s="241" t="s">
        <v>84</v>
      </c>
      <c r="AV130" s="14" t="s">
        <v>138</v>
      </c>
      <c r="AW130" s="14" t="s">
        <v>35</v>
      </c>
      <c r="AX130" s="14" t="s">
        <v>82</v>
      </c>
      <c r="AY130" s="241" t="s">
        <v>131</v>
      </c>
    </row>
    <row r="131" spans="1:65" s="2" customFormat="1" ht="14.4" customHeight="1">
      <c r="A131" s="40"/>
      <c r="B131" s="41"/>
      <c r="C131" s="206" t="s">
        <v>189</v>
      </c>
      <c r="D131" s="206" t="s">
        <v>133</v>
      </c>
      <c r="E131" s="207" t="s">
        <v>190</v>
      </c>
      <c r="F131" s="208" t="s">
        <v>191</v>
      </c>
      <c r="G131" s="209" t="s">
        <v>186</v>
      </c>
      <c r="H131" s="210">
        <v>9.03</v>
      </c>
      <c r="I131" s="211"/>
      <c r="J131" s="212">
        <f>ROUND(I131*H131,2)</f>
        <v>0</v>
      </c>
      <c r="K131" s="208" t="s">
        <v>137</v>
      </c>
      <c r="L131" s="46"/>
      <c r="M131" s="213" t="s">
        <v>19</v>
      </c>
      <c r="N131" s="214" t="s">
        <v>45</v>
      </c>
      <c r="O131" s="86"/>
      <c r="P131" s="215">
        <f>O131*H131</f>
        <v>0</v>
      </c>
      <c r="Q131" s="215">
        <v>0.00013</v>
      </c>
      <c r="R131" s="215">
        <f>Q131*H131</f>
        <v>0.0011738999999999999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138</v>
      </c>
      <c r="AT131" s="217" t="s">
        <v>133</v>
      </c>
      <c r="AU131" s="217" t="s">
        <v>84</v>
      </c>
      <c r="AY131" s="19" t="s">
        <v>131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138</v>
      </c>
      <c r="BM131" s="217" t="s">
        <v>192</v>
      </c>
    </row>
    <row r="132" spans="1:51" s="13" customFormat="1" ht="12">
      <c r="A132" s="13"/>
      <c r="B132" s="219"/>
      <c r="C132" s="220"/>
      <c r="D132" s="221" t="s">
        <v>140</v>
      </c>
      <c r="E132" s="222" t="s">
        <v>19</v>
      </c>
      <c r="F132" s="223" t="s">
        <v>193</v>
      </c>
      <c r="G132" s="220"/>
      <c r="H132" s="224">
        <v>9.03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140</v>
      </c>
      <c r="AU132" s="230" t="s">
        <v>84</v>
      </c>
      <c r="AV132" s="13" t="s">
        <v>84</v>
      </c>
      <c r="AW132" s="13" t="s">
        <v>35</v>
      </c>
      <c r="AX132" s="13" t="s">
        <v>74</v>
      </c>
      <c r="AY132" s="230" t="s">
        <v>131</v>
      </c>
    </row>
    <row r="133" spans="1:51" s="14" customFormat="1" ht="12">
      <c r="A133" s="14"/>
      <c r="B133" s="231"/>
      <c r="C133" s="232"/>
      <c r="D133" s="221" t="s">
        <v>140</v>
      </c>
      <c r="E133" s="233" t="s">
        <v>19</v>
      </c>
      <c r="F133" s="234" t="s">
        <v>142</v>
      </c>
      <c r="G133" s="232"/>
      <c r="H133" s="235">
        <v>9.03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1" t="s">
        <v>140</v>
      </c>
      <c r="AU133" s="241" t="s">
        <v>84</v>
      </c>
      <c r="AV133" s="14" t="s">
        <v>138</v>
      </c>
      <c r="AW133" s="14" t="s">
        <v>35</v>
      </c>
      <c r="AX133" s="14" t="s">
        <v>82</v>
      </c>
      <c r="AY133" s="241" t="s">
        <v>131</v>
      </c>
    </row>
    <row r="134" spans="1:65" s="2" customFormat="1" ht="14.4" customHeight="1">
      <c r="A134" s="40"/>
      <c r="B134" s="41"/>
      <c r="C134" s="206" t="s">
        <v>194</v>
      </c>
      <c r="D134" s="206" t="s">
        <v>133</v>
      </c>
      <c r="E134" s="207" t="s">
        <v>195</v>
      </c>
      <c r="F134" s="208" t="s">
        <v>196</v>
      </c>
      <c r="G134" s="209" t="s">
        <v>160</v>
      </c>
      <c r="H134" s="210">
        <v>0.84</v>
      </c>
      <c r="I134" s="211"/>
      <c r="J134" s="212">
        <f>ROUND(I134*H134,2)</f>
        <v>0</v>
      </c>
      <c r="K134" s="208" t="s">
        <v>137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0.17818</v>
      </c>
      <c r="R134" s="215">
        <f>Q134*H134</f>
        <v>0.1496712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138</v>
      </c>
      <c r="AT134" s="217" t="s">
        <v>133</v>
      </c>
      <c r="AU134" s="217" t="s">
        <v>84</v>
      </c>
      <c r="AY134" s="19" t="s">
        <v>131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138</v>
      </c>
      <c r="BM134" s="217" t="s">
        <v>197</v>
      </c>
    </row>
    <row r="135" spans="1:51" s="13" customFormat="1" ht="12">
      <c r="A135" s="13"/>
      <c r="B135" s="219"/>
      <c r="C135" s="220"/>
      <c r="D135" s="221" t="s">
        <v>140</v>
      </c>
      <c r="E135" s="222" t="s">
        <v>19</v>
      </c>
      <c r="F135" s="223" t="s">
        <v>198</v>
      </c>
      <c r="G135" s="220"/>
      <c r="H135" s="224">
        <v>0.84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140</v>
      </c>
      <c r="AU135" s="230" t="s">
        <v>84</v>
      </c>
      <c r="AV135" s="13" t="s">
        <v>84</v>
      </c>
      <c r="AW135" s="13" t="s">
        <v>35</v>
      </c>
      <c r="AX135" s="13" t="s">
        <v>74</v>
      </c>
      <c r="AY135" s="230" t="s">
        <v>131</v>
      </c>
    </row>
    <row r="136" spans="1:51" s="14" customFormat="1" ht="12">
      <c r="A136" s="14"/>
      <c r="B136" s="231"/>
      <c r="C136" s="232"/>
      <c r="D136" s="221" t="s">
        <v>140</v>
      </c>
      <c r="E136" s="233" t="s">
        <v>19</v>
      </c>
      <c r="F136" s="234" t="s">
        <v>142</v>
      </c>
      <c r="G136" s="232"/>
      <c r="H136" s="235">
        <v>0.84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1" t="s">
        <v>140</v>
      </c>
      <c r="AU136" s="241" t="s">
        <v>84</v>
      </c>
      <c r="AV136" s="14" t="s">
        <v>138</v>
      </c>
      <c r="AW136" s="14" t="s">
        <v>35</v>
      </c>
      <c r="AX136" s="14" t="s">
        <v>82</v>
      </c>
      <c r="AY136" s="241" t="s">
        <v>131</v>
      </c>
    </row>
    <row r="137" spans="1:63" s="12" customFormat="1" ht="22.8" customHeight="1">
      <c r="A137" s="12"/>
      <c r="B137" s="190"/>
      <c r="C137" s="191"/>
      <c r="D137" s="192" t="s">
        <v>73</v>
      </c>
      <c r="E137" s="204" t="s">
        <v>163</v>
      </c>
      <c r="F137" s="204" t="s">
        <v>199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SUM(P138:P197)</f>
        <v>0</v>
      </c>
      <c r="Q137" s="198"/>
      <c r="R137" s="199">
        <f>SUM(R138:R197)</f>
        <v>14.164846529999998</v>
      </c>
      <c r="S137" s="198"/>
      <c r="T137" s="200">
        <f>SUM(T138:T197)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82</v>
      </c>
      <c r="AT137" s="202" t="s">
        <v>73</v>
      </c>
      <c r="AU137" s="202" t="s">
        <v>82</v>
      </c>
      <c r="AY137" s="201" t="s">
        <v>131</v>
      </c>
      <c r="BK137" s="203">
        <f>SUM(BK138:BK197)</f>
        <v>0</v>
      </c>
    </row>
    <row r="138" spans="1:65" s="2" customFormat="1" ht="24.15" customHeight="1">
      <c r="A138" s="40"/>
      <c r="B138" s="41"/>
      <c r="C138" s="206" t="s">
        <v>200</v>
      </c>
      <c r="D138" s="206" t="s">
        <v>133</v>
      </c>
      <c r="E138" s="207" t="s">
        <v>201</v>
      </c>
      <c r="F138" s="208" t="s">
        <v>202</v>
      </c>
      <c r="G138" s="209" t="s">
        <v>160</v>
      </c>
      <c r="H138" s="210">
        <v>44.306</v>
      </c>
      <c r="I138" s="211"/>
      <c r="J138" s="212">
        <f>ROUND(I138*H138,2)</f>
        <v>0</v>
      </c>
      <c r="K138" s="208" t="s">
        <v>137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0.01838</v>
      </c>
      <c r="R138" s="215">
        <f>Q138*H138</f>
        <v>0.8143442799999999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138</v>
      </c>
      <c r="AT138" s="217" t="s">
        <v>133</v>
      </c>
      <c r="AU138" s="217" t="s">
        <v>84</v>
      </c>
      <c r="AY138" s="19" t="s">
        <v>131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138</v>
      </c>
      <c r="BM138" s="217" t="s">
        <v>203</v>
      </c>
    </row>
    <row r="139" spans="1:51" s="15" customFormat="1" ht="12">
      <c r="A139" s="15"/>
      <c r="B139" s="242"/>
      <c r="C139" s="243"/>
      <c r="D139" s="221" t="s">
        <v>140</v>
      </c>
      <c r="E139" s="244" t="s">
        <v>19</v>
      </c>
      <c r="F139" s="245" t="s">
        <v>204</v>
      </c>
      <c r="G139" s="243"/>
      <c r="H139" s="244" t="s">
        <v>19</v>
      </c>
      <c r="I139" s="246"/>
      <c r="J139" s="243"/>
      <c r="K139" s="243"/>
      <c r="L139" s="247"/>
      <c r="M139" s="248"/>
      <c r="N139" s="249"/>
      <c r="O139" s="249"/>
      <c r="P139" s="249"/>
      <c r="Q139" s="249"/>
      <c r="R139" s="249"/>
      <c r="S139" s="249"/>
      <c r="T139" s="25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1" t="s">
        <v>140</v>
      </c>
      <c r="AU139" s="251" t="s">
        <v>84</v>
      </c>
      <c r="AV139" s="15" t="s">
        <v>82</v>
      </c>
      <c r="AW139" s="15" t="s">
        <v>35</v>
      </c>
      <c r="AX139" s="15" t="s">
        <v>74</v>
      </c>
      <c r="AY139" s="251" t="s">
        <v>131</v>
      </c>
    </row>
    <row r="140" spans="1:51" s="13" customFormat="1" ht="12">
      <c r="A140" s="13"/>
      <c r="B140" s="219"/>
      <c r="C140" s="220"/>
      <c r="D140" s="221" t="s">
        <v>140</v>
      </c>
      <c r="E140" s="222" t="s">
        <v>19</v>
      </c>
      <c r="F140" s="223" t="s">
        <v>205</v>
      </c>
      <c r="G140" s="220"/>
      <c r="H140" s="224">
        <v>30.517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140</v>
      </c>
      <c r="AU140" s="230" t="s">
        <v>84</v>
      </c>
      <c r="AV140" s="13" t="s">
        <v>84</v>
      </c>
      <c r="AW140" s="13" t="s">
        <v>35</v>
      </c>
      <c r="AX140" s="13" t="s">
        <v>74</v>
      </c>
      <c r="AY140" s="230" t="s">
        <v>131</v>
      </c>
    </row>
    <row r="141" spans="1:51" s="13" customFormat="1" ht="12">
      <c r="A141" s="13"/>
      <c r="B141" s="219"/>
      <c r="C141" s="220"/>
      <c r="D141" s="221" t="s">
        <v>140</v>
      </c>
      <c r="E141" s="222" t="s">
        <v>19</v>
      </c>
      <c r="F141" s="223" t="s">
        <v>206</v>
      </c>
      <c r="G141" s="220"/>
      <c r="H141" s="224">
        <v>6.428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140</v>
      </c>
      <c r="AU141" s="230" t="s">
        <v>84</v>
      </c>
      <c r="AV141" s="13" t="s">
        <v>84</v>
      </c>
      <c r="AW141" s="13" t="s">
        <v>35</v>
      </c>
      <c r="AX141" s="13" t="s">
        <v>74</v>
      </c>
      <c r="AY141" s="230" t="s">
        <v>131</v>
      </c>
    </row>
    <row r="142" spans="1:51" s="13" customFormat="1" ht="12">
      <c r="A142" s="13"/>
      <c r="B142" s="219"/>
      <c r="C142" s="220"/>
      <c r="D142" s="221" t="s">
        <v>140</v>
      </c>
      <c r="E142" s="222" t="s">
        <v>19</v>
      </c>
      <c r="F142" s="223" t="s">
        <v>207</v>
      </c>
      <c r="G142" s="220"/>
      <c r="H142" s="224">
        <v>7.361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140</v>
      </c>
      <c r="AU142" s="230" t="s">
        <v>84</v>
      </c>
      <c r="AV142" s="13" t="s">
        <v>84</v>
      </c>
      <c r="AW142" s="13" t="s">
        <v>35</v>
      </c>
      <c r="AX142" s="13" t="s">
        <v>74</v>
      </c>
      <c r="AY142" s="230" t="s">
        <v>131</v>
      </c>
    </row>
    <row r="143" spans="1:51" s="14" customFormat="1" ht="12">
      <c r="A143" s="14"/>
      <c r="B143" s="231"/>
      <c r="C143" s="232"/>
      <c r="D143" s="221" t="s">
        <v>140</v>
      </c>
      <c r="E143" s="233" t="s">
        <v>19</v>
      </c>
      <c r="F143" s="234" t="s">
        <v>142</v>
      </c>
      <c r="G143" s="232"/>
      <c r="H143" s="235">
        <v>44.306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1" t="s">
        <v>140</v>
      </c>
      <c r="AU143" s="241" t="s">
        <v>84</v>
      </c>
      <c r="AV143" s="14" t="s">
        <v>138</v>
      </c>
      <c r="AW143" s="14" t="s">
        <v>35</v>
      </c>
      <c r="AX143" s="14" t="s">
        <v>82</v>
      </c>
      <c r="AY143" s="241" t="s">
        <v>131</v>
      </c>
    </row>
    <row r="144" spans="1:65" s="2" customFormat="1" ht="24.15" customHeight="1">
      <c r="A144" s="40"/>
      <c r="B144" s="41"/>
      <c r="C144" s="206" t="s">
        <v>208</v>
      </c>
      <c r="D144" s="206" t="s">
        <v>133</v>
      </c>
      <c r="E144" s="207" t="s">
        <v>209</v>
      </c>
      <c r="F144" s="208" t="s">
        <v>210</v>
      </c>
      <c r="G144" s="209" t="s">
        <v>160</v>
      </c>
      <c r="H144" s="210">
        <v>140.291</v>
      </c>
      <c r="I144" s="211"/>
      <c r="J144" s="212">
        <f>ROUND(I144*H144,2)</f>
        <v>0</v>
      </c>
      <c r="K144" s="208" t="s">
        <v>137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0.017</v>
      </c>
      <c r="R144" s="215">
        <f>Q144*H144</f>
        <v>2.384947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138</v>
      </c>
      <c r="AT144" s="217" t="s">
        <v>133</v>
      </c>
      <c r="AU144" s="217" t="s">
        <v>84</v>
      </c>
      <c r="AY144" s="19" t="s">
        <v>131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138</v>
      </c>
      <c r="BM144" s="217" t="s">
        <v>211</v>
      </c>
    </row>
    <row r="145" spans="1:51" s="13" customFormat="1" ht="12">
      <c r="A145" s="13"/>
      <c r="B145" s="219"/>
      <c r="C145" s="220"/>
      <c r="D145" s="221" t="s">
        <v>140</v>
      </c>
      <c r="E145" s="222" t="s">
        <v>19</v>
      </c>
      <c r="F145" s="223" t="s">
        <v>212</v>
      </c>
      <c r="G145" s="220"/>
      <c r="H145" s="224">
        <v>19.25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140</v>
      </c>
      <c r="AU145" s="230" t="s">
        <v>84</v>
      </c>
      <c r="AV145" s="13" t="s">
        <v>84</v>
      </c>
      <c r="AW145" s="13" t="s">
        <v>35</v>
      </c>
      <c r="AX145" s="13" t="s">
        <v>74</v>
      </c>
      <c r="AY145" s="230" t="s">
        <v>131</v>
      </c>
    </row>
    <row r="146" spans="1:51" s="13" customFormat="1" ht="12">
      <c r="A146" s="13"/>
      <c r="B146" s="219"/>
      <c r="C146" s="220"/>
      <c r="D146" s="221" t="s">
        <v>140</v>
      </c>
      <c r="E146" s="222" t="s">
        <v>19</v>
      </c>
      <c r="F146" s="223" t="s">
        <v>213</v>
      </c>
      <c r="G146" s="220"/>
      <c r="H146" s="224">
        <v>11.541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140</v>
      </c>
      <c r="AU146" s="230" t="s">
        <v>84</v>
      </c>
      <c r="AV146" s="13" t="s">
        <v>84</v>
      </c>
      <c r="AW146" s="13" t="s">
        <v>35</v>
      </c>
      <c r="AX146" s="13" t="s">
        <v>74</v>
      </c>
      <c r="AY146" s="230" t="s">
        <v>131</v>
      </c>
    </row>
    <row r="147" spans="1:51" s="13" customFormat="1" ht="12">
      <c r="A147" s="13"/>
      <c r="B147" s="219"/>
      <c r="C147" s="220"/>
      <c r="D147" s="221" t="s">
        <v>140</v>
      </c>
      <c r="E147" s="222" t="s">
        <v>19</v>
      </c>
      <c r="F147" s="223" t="s">
        <v>214</v>
      </c>
      <c r="G147" s="220"/>
      <c r="H147" s="224">
        <v>11.88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140</v>
      </c>
      <c r="AU147" s="230" t="s">
        <v>84</v>
      </c>
      <c r="AV147" s="13" t="s">
        <v>84</v>
      </c>
      <c r="AW147" s="13" t="s">
        <v>35</v>
      </c>
      <c r="AX147" s="13" t="s">
        <v>74</v>
      </c>
      <c r="AY147" s="230" t="s">
        <v>131</v>
      </c>
    </row>
    <row r="148" spans="1:51" s="13" customFormat="1" ht="12">
      <c r="A148" s="13"/>
      <c r="B148" s="219"/>
      <c r="C148" s="220"/>
      <c r="D148" s="221" t="s">
        <v>140</v>
      </c>
      <c r="E148" s="222" t="s">
        <v>19</v>
      </c>
      <c r="F148" s="223" t="s">
        <v>215</v>
      </c>
      <c r="G148" s="220"/>
      <c r="H148" s="224">
        <v>36.025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140</v>
      </c>
      <c r="AU148" s="230" t="s">
        <v>84</v>
      </c>
      <c r="AV148" s="13" t="s">
        <v>84</v>
      </c>
      <c r="AW148" s="13" t="s">
        <v>35</v>
      </c>
      <c r="AX148" s="13" t="s">
        <v>74</v>
      </c>
      <c r="AY148" s="230" t="s">
        <v>131</v>
      </c>
    </row>
    <row r="149" spans="1:51" s="16" customFormat="1" ht="12">
      <c r="A149" s="16"/>
      <c r="B149" s="252"/>
      <c r="C149" s="253"/>
      <c r="D149" s="221" t="s">
        <v>140</v>
      </c>
      <c r="E149" s="254" t="s">
        <v>19</v>
      </c>
      <c r="F149" s="255" t="s">
        <v>216</v>
      </c>
      <c r="G149" s="253"/>
      <c r="H149" s="256">
        <v>78.696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2" t="s">
        <v>140</v>
      </c>
      <c r="AU149" s="262" t="s">
        <v>84</v>
      </c>
      <c r="AV149" s="16" t="s">
        <v>146</v>
      </c>
      <c r="AW149" s="16" t="s">
        <v>35</v>
      </c>
      <c r="AX149" s="16" t="s">
        <v>74</v>
      </c>
      <c r="AY149" s="262" t="s">
        <v>131</v>
      </c>
    </row>
    <row r="150" spans="1:51" s="13" customFormat="1" ht="12">
      <c r="A150" s="13"/>
      <c r="B150" s="219"/>
      <c r="C150" s="220"/>
      <c r="D150" s="221" t="s">
        <v>140</v>
      </c>
      <c r="E150" s="222" t="s">
        <v>19</v>
      </c>
      <c r="F150" s="223" t="s">
        <v>217</v>
      </c>
      <c r="G150" s="220"/>
      <c r="H150" s="224">
        <v>61.595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140</v>
      </c>
      <c r="AU150" s="230" t="s">
        <v>84</v>
      </c>
      <c r="AV150" s="13" t="s">
        <v>84</v>
      </c>
      <c r="AW150" s="13" t="s">
        <v>35</v>
      </c>
      <c r="AX150" s="13" t="s">
        <v>74</v>
      </c>
      <c r="AY150" s="230" t="s">
        <v>131</v>
      </c>
    </row>
    <row r="151" spans="1:51" s="16" customFormat="1" ht="12">
      <c r="A151" s="16"/>
      <c r="B151" s="252"/>
      <c r="C151" s="253"/>
      <c r="D151" s="221" t="s">
        <v>140</v>
      </c>
      <c r="E151" s="254" t="s">
        <v>19</v>
      </c>
      <c r="F151" s="255" t="s">
        <v>216</v>
      </c>
      <c r="G151" s="253"/>
      <c r="H151" s="256">
        <v>61.595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2" t="s">
        <v>140</v>
      </c>
      <c r="AU151" s="262" t="s">
        <v>84</v>
      </c>
      <c r="AV151" s="16" t="s">
        <v>146</v>
      </c>
      <c r="AW151" s="16" t="s">
        <v>35</v>
      </c>
      <c r="AX151" s="16" t="s">
        <v>74</v>
      </c>
      <c r="AY151" s="262" t="s">
        <v>131</v>
      </c>
    </row>
    <row r="152" spans="1:51" s="14" customFormat="1" ht="12">
      <c r="A152" s="14"/>
      <c r="B152" s="231"/>
      <c r="C152" s="232"/>
      <c r="D152" s="221" t="s">
        <v>140</v>
      </c>
      <c r="E152" s="233" t="s">
        <v>19</v>
      </c>
      <c r="F152" s="234" t="s">
        <v>142</v>
      </c>
      <c r="G152" s="232"/>
      <c r="H152" s="235">
        <v>140.291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1" t="s">
        <v>140</v>
      </c>
      <c r="AU152" s="241" t="s">
        <v>84</v>
      </c>
      <c r="AV152" s="14" t="s">
        <v>138</v>
      </c>
      <c r="AW152" s="14" t="s">
        <v>35</v>
      </c>
      <c r="AX152" s="14" t="s">
        <v>82</v>
      </c>
      <c r="AY152" s="241" t="s">
        <v>131</v>
      </c>
    </row>
    <row r="153" spans="1:65" s="2" customFormat="1" ht="24.15" customHeight="1">
      <c r="A153" s="40"/>
      <c r="B153" s="41"/>
      <c r="C153" s="206" t="s">
        <v>8</v>
      </c>
      <c r="D153" s="206" t="s">
        <v>133</v>
      </c>
      <c r="E153" s="207" t="s">
        <v>218</v>
      </c>
      <c r="F153" s="208" t="s">
        <v>219</v>
      </c>
      <c r="G153" s="209" t="s">
        <v>160</v>
      </c>
      <c r="H153" s="210">
        <v>11.844</v>
      </c>
      <c r="I153" s="211"/>
      <c r="J153" s="212">
        <f>ROUND(I153*H153,2)</f>
        <v>0</v>
      </c>
      <c r="K153" s="208" t="s">
        <v>137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0.0086</v>
      </c>
      <c r="R153" s="215">
        <f>Q153*H153</f>
        <v>0.1018584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138</v>
      </c>
      <c r="AT153" s="217" t="s">
        <v>133</v>
      </c>
      <c r="AU153" s="217" t="s">
        <v>84</v>
      </c>
      <c r="AY153" s="19" t="s">
        <v>131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138</v>
      </c>
      <c r="BM153" s="217" t="s">
        <v>220</v>
      </c>
    </row>
    <row r="154" spans="1:51" s="13" customFormat="1" ht="12">
      <c r="A154" s="13"/>
      <c r="B154" s="219"/>
      <c r="C154" s="220"/>
      <c r="D154" s="221" t="s">
        <v>140</v>
      </c>
      <c r="E154" s="222" t="s">
        <v>19</v>
      </c>
      <c r="F154" s="223" t="s">
        <v>221</v>
      </c>
      <c r="G154" s="220"/>
      <c r="H154" s="224">
        <v>11.844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140</v>
      </c>
      <c r="AU154" s="230" t="s">
        <v>84</v>
      </c>
      <c r="AV154" s="13" t="s">
        <v>84</v>
      </c>
      <c r="AW154" s="13" t="s">
        <v>35</v>
      </c>
      <c r="AX154" s="13" t="s">
        <v>74</v>
      </c>
      <c r="AY154" s="230" t="s">
        <v>131</v>
      </c>
    </row>
    <row r="155" spans="1:51" s="14" customFormat="1" ht="12">
      <c r="A155" s="14"/>
      <c r="B155" s="231"/>
      <c r="C155" s="232"/>
      <c r="D155" s="221" t="s">
        <v>140</v>
      </c>
      <c r="E155" s="233" t="s">
        <v>19</v>
      </c>
      <c r="F155" s="234" t="s">
        <v>142</v>
      </c>
      <c r="G155" s="232"/>
      <c r="H155" s="235">
        <v>11.844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1" t="s">
        <v>140</v>
      </c>
      <c r="AU155" s="241" t="s">
        <v>84</v>
      </c>
      <c r="AV155" s="14" t="s">
        <v>138</v>
      </c>
      <c r="AW155" s="14" t="s">
        <v>35</v>
      </c>
      <c r="AX155" s="14" t="s">
        <v>82</v>
      </c>
      <c r="AY155" s="241" t="s">
        <v>131</v>
      </c>
    </row>
    <row r="156" spans="1:65" s="2" customFormat="1" ht="14.4" customHeight="1">
      <c r="A156" s="40"/>
      <c r="B156" s="41"/>
      <c r="C156" s="263" t="s">
        <v>222</v>
      </c>
      <c r="D156" s="263" t="s">
        <v>223</v>
      </c>
      <c r="E156" s="264" t="s">
        <v>224</v>
      </c>
      <c r="F156" s="265" t="s">
        <v>225</v>
      </c>
      <c r="G156" s="266" t="s">
        <v>160</v>
      </c>
      <c r="H156" s="267">
        <v>12.081</v>
      </c>
      <c r="I156" s="268"/>
      <c r="J156" s="269">
        <f>ROUND(I156*H156,2)</f>
        <v>0</v>
      </c>
      <c r="K156" s="265" t="s">
        <v>137</v>
      </c>
      <c r="L156" s="270"/>
      <c r="M156" s="271" t="s">
        <v>19</v>
      </c>
      <c r="N156" s="272" t="s">
        <v>45</v>
      </c>
      <c r="O156" s="86"/>
      <c r="P156" s="215">
        <f>O156*H156</f>
        <v>0</v>
      </c>
      <c r="Q156" s="215">
        <v>0.00272</v>
      </c>
      <c r="R156" s="215">
        <f>Q156*H156</f>
        <v>0.03286032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173</v>
      </c>
      <c r="AT156" s="217" t="s">
        <v>223</v>
      </c>
      <c r="AU156" s="217" t="s">
        <v>84</v>
      </c>
      <c r="AY156" s="19" t="s">
        <v>131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138</v>
      </c>
      <c r="BM156" s="217" t="s">
        <v>226</v>
      </c>
    </row>
    <row r="157" spans="1:51" s="13" customFormat="1" ht="12">
      <c r="A157" s="13"/>
      <c r="B157" s="219"/>
      <c r="C157" s="220"/>
      <c r="D157" s="221" t="s">
        <v>140</v>
      </c>
      <c r="E157" s="220"/>
      <c r="F157" s="223" t="s">
        <v>227</v>
      </c>
      <c r="G157" s="220"/>
      <c r="H157" s="224">
        <v>12.081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140</v>
      </c>
      <c r="AU157" s="230" t="s">
        <v>84</v>
      </c>
      <c r="AV157" s="13" t="s">
        <v>84</v>
      </c>
      <c r="AW157" s="13" t="s">
        <v>4</v>
      </c>
      <c r="AX157" s="13" t="s">
        <v>82</v>
      </c>
      <c r="AY157" s="230" t="s">
        <v>131</v>
      </c>
    </row>
    <row r="158" spans="1:65" s="2" customFormat="1" ht="14.4" customHeight="1">
      <c r="A158" s="40"/>
      <c r="B158" s="41"/>
      <c r="C158" s="263" t="s">
        <v>228</v>
      </c>
      <c r="D158" s="263" t="s">
        <v>223</v>
      </c>
      <c r="E158" s="264" t="s">
        <v>229</v>
      </c>
      <c r="F158" s="265" t="s">
        <v>230</v>
      </c>
      <c r="G158" s="266" t="s">
        <v>160</v>
      </c>
      <c r="H158" s="267">
        <v>1.836</v>
      </c>
      <c r="I158" s="268"/>
      <c r="J158" s="269">
        <f>ROUND(I158*H158,2)</f>
        <v>0</v>
      </c>
      <c r="K158" s="265" t="s">
        <v>137</v>
      </c>
      <c r="L158" s="270"/>
      <c r="M158" s="271" t="s">
        <v>19</v>
      </c>
      <c r="N158" s="272" t="s">
        <v>45</v>
      </c>
      <c r="O158" s="86"/>
      <c r="P158" s="215">
        <f>O158*H158</f>
        <v>0</v>
      </c>
      <c r="Q158" s="215">
        <v>0.0056</v>
      </c>
      <c r="R158" s="215">
        <f>Q158*H158</f>
        <v>0.0102816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173</v>
      </c>
      <c r="AT158" s="217" t="s">
        <v>223</v>
      </c>
      <c r="AU158" s="217" t="s">
        <v>84</v>
      </c>
      <c r="AY158" s="19" t="s">
        <v>131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138</v>
      </c>
      <c r="BM158" s="217" t="s">
        <v>231</v>
      </c>
    </row>
    <row r="159" spans="1:51" s="13" customFormat="1" ht="12">
      <c r="A159" s="13"/>
      <c r="B159" s="219"/>
      <c r="C159" s="220"/>
      <c r="D159" s="221" t="s">
        <v>140</v>
      </c>
      <c r="E159" s="222" t="s">
        <v>19</v>
      </c>
      <c r="F159" s="223" t="s">
        <v>232</v>
      </c>
      <c r="G159" s="220"/>
      <c r="H159" s="224">
        <v>1.8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140</v>
      </c>
      <c r="AU159" s="230" t="s">
        <v>84</v>
      </c>
      <c r="AV159" s="13" t="s">
        <v>84</v>
      </c>
      <c r="AW159" s="13" t="s">
        <v>35</v>
      </c>
      <c r="AX159" s="13" t="s">
        <v>74</v>
      </c>
      <c r="AY159" s="230" t="s">
        <v>131</v>
      </c>
    </row>
    <row r="160" spans="1:51" s="14" customFormat="1" ht="12">
      <c r="A160" s="14"/>
      <c r="B160" s="231"/>
      <c r="C160" s="232"/>
      <c r="D160" s="221" t="s">
        <v>140</v>
      </c>
      <c r="E160" s="233" t="s">
        <v>19</v>
      </c>
      <c r="F160" s="234" t="s">
        <v>142</v>
      </c>
      <c r="G160" s="232"/>
      <c r="H160" s="235">
        <v>1.8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1" t="s">
        <v>140</v>
      </c>
      <c r="AU160" s="241" t="s">
        <v>84</v>
      </c>
      <c r="AV160" s="14" t="s">
        <v>138</v>
      </c>
      <c r="AW160" s="14" t="s">
        <v>35</v>
      </c>
      <c r="AX160" s="14" t="s">
        <v>82</v>
      </c>
      <c r="AY160" s="241" t="s">
        <v>131</v>
      </c>
    </row>
    <row r="161" spans="1:51" s="13" customFormat="1" ht="12">
      <c r="A161" s="13"/>
      <c r="B161" s="219"/>
      <c r="C161" s="220"/>
      <c r="D161" s="221" t="s">
        <v>140</v>
      </c>
      <c r="E161" s="220"/>
      <c r="F161" s="223" t="s">
        <v>233</v>
      </c>
      <c r="G161" s="220"/>
      <c r="H161" s="224">
        <v>1.836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140</v>
      </c>
      <c r="AU161" s="230" t="s">
        <v>84</v>
      </c>
      <c r="AV161" s="13" t="s">
        <v>84</v>
      </c>
      <c r="AW161" s="13" t="s">
        <v>4</v>
      </c>
      <c r="AX161" s="13" t="s">
        <v>82</v>
      </c>
      <c r="AY161" s="230" t="s">
        <v>131</v>
      </c>
    </row>
    <row r="162" spans="1:65" s="2" customFormat="1" ht="24.15" customHeight="1">
      <c r="A162" s="40"/>
      <c r="B162" s="41"/>
      <c r="C162" s="206" t="s">
        <v>234</v>
      </c>
      <c r="D162" s="206" t="s">
        <v>133</v>
      </c>
      <c r="E162" s="207" t="s">
        <v>235</v>
      </c>
      <c r="F162" s="208" t="s">
        <v>236</v>
      </c>
      <c r="G162" s="209" t="s">
        <v>160</v>
      </c>
      <c r="H162" s="210">
        <v>11.844</v>
      </c>
      <c r="I162" s="211"/>
      <c r="J162" s="212">
        <f>ROUND(I162*H162,2)</f>
        <v>0</v>
      </c>
      <c r="K162" s="208" t="s">
        <v>137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0.00268</v>
      </c>
      <c r="R162" s="215">
        <f>Q162*H162</f>
        <v>0.03174192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138</v>
      </c>
      <c r="AT162" s="217" t="s">
        <v>133</v>
      </c>
      <c r="AU162" s="217" t="s">
        <v>84</v>
      </c>
      <c r="AY162" s="19" t="s">
        <v>131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138</v>
      </c>
      <c r="BM162" s="217" t="s">
        <v>237</v>
      </c>
    </row>
    <row r="163" spans="1:51" s="13" customFormat="1" ht="12">
      <c r="A163" s="13"/>
      <c r="B163" s="219"/>
      <c r="C163" s="220"/>
      <c r="D163" s="221" t="s">
        <v>140</v>
      </c>
      <c r="E163" s="222" t="s">
        <v>19</v>
      </c>
      <c r="F163" s="223" t="s">
        <v>221</v>
      </c>
      <c r="G163" s="220"/>
      <c r="H163" s="224">
        <v>11.844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140</v>
      </c>
      <c r="AU163" s="230" t="s">
        <v>84</v>
      </c>
      <c r="AV163" s="13" t="s">
        <v>84</v>
      </c>
      <c r="AW163" s="13" t="s">
        <v>35</v>
      </c>
      <c r="AX163" s="13" t="s">
        <v>74</v>
      </c>
      <c r="AY163" s="230" t="s">
        <v>131</v>
      </c>
    </row>
    <row r="164" spans="1:51" s="14" customFormat="1" ht="12">
      <c r="A164" s="14"/>
      <c r="B164" s="231"/>
      <c r="C164" s="232"/>
      <c r="D164" s="221" t="s">
        <v>140</v>
      </c>
      <c r="E164" s="233" t="s">
        <v>19</v>
      </c>
      <c r="F164" s="234" t="s">
        <v>142</v>
      </c>
      <c r="G164" s="232"/>
      <c r="H164" s="235">
        <v>11.844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140</v>
      </c>
      <c r="AU164" s="241" t="s">
        <v>84</v>
      </c>
      <c r="AV164" s="14" t="s">
        <v>138</v>
      </c>
      <c r="AW164" s="14" t="s">
        <v>35</v>
      </c>
      <c r="AX164" s="14" t="s">
        <v>82</v>
      </c>
      <c r="AY164" s="241" t="s">
        <v>131</v>
      </c>
    </row>
    <row r="165" spans="1:65" s="2" customFormat="1" ht="14.4" customHeight="1">
      <c r="A165" s="40"/>
      <c r="B165" s="41"/>
      <c r="C165" s="206" t="s">
        <v>238</v>
      </c>
      <c r="D165" s="206" t="s">
        <v>133</v>
      </c>
      <c r="E165" s="207" t="s">
        <v>239</v>
      </c>
      <c r="F165" s="208" t="s">
        <v>240</v>
      </c>
      <c r="G165" s="209" t="s">
        <v>136</v>
      </c>
      <c r="H165" s="210">
        <v>1.058</v>
      </c>
      <c r="I165" s="211"/>
      <c r="J165" s="212">
        <f>ROUND(I165*H165,2)</f>
        <v>0</v>
      </c>
      <c r="K165" s="208" t="s">
        <v>137</v>
      </c>
      <c r="L165" s="46"/>
      <c r="M165" s="213" t="s">
        <v>19</v>
      </c>
      <c r="N165" s="214" t="s">
        <v>45</v>
      </c>
      <c r="O165" s="86"/>
      <c r="P165" s="215">
        <f>O165*H165</f>
        <v>0</v>
      </c>
      <c r="Q165" s="215">
        <v>2.25634</v>
      </c>
      <c r="R165" s="215">
        <f>Q165*H165</f>
        <v>2.3872077199999997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138</v>
      </c>
      <c r="AT165" s="217" t="s">
        <v>133</v>
      </c>
      <c r="AU165" s="217" t="s">
        <v>84</v>
      </c>
      <c r="AY165" s="19" t="s">
        <v>131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82</v>
      </c>
      <c r="BK165" s="218">
        <f>ROUND(I165*H165,2)</f>
        <v>0</v>
      </c>
      <c r="BL165" s="19" t="s">
        <v>138</v>
      </c>
      <c r="BM165" s="217" t="s">
        <v>241</v>
      </c>
    </row>
    <row r="166" spans="1:51" s="13" customFormat="1" ht="12">
      <c r="A166" s="13"/>
      <c r="B166" s="219"/>
      <c r="C166" s="220"/>
      <c r="D166" s="221" t="s">
        <v>140</v>
      </c>
      <c r="E166" s="222" t="s">
        <v>19</v>
      </c>
      <c r="F166" s="223" t="s">
        <v>242</v>
      </c>
      <c r="G166" s="220"/>
      <c r="H166" s="224">
        <v>1.058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0" t="s">
        <v>140</v>
      </c>
      <c r="AU166" s="230" t="s">
        <v>84</v>
      </c>
      <c r="AV166" s="13" t="s">
        <v>84</v>
      </c>
      <c r="AW166" s="13" t="s">
        <v>35</v>
      </c>
      <c r="AX166" s="13" t="s">
        <v>74</v>
      </c>
      <c r="AY166" s="230" t="s">
        <v>131</v>
      </c>
    </row>
    <row r="167" spans="1:51" s="14" customFormat="1" ht="12">
      <c r="A167" s="14"/>
      <c r="B167" s="231"/>
      <c r="C167" s="232"/>
      <c r="D167" s="221" t="s">
        <v>140</v>
      </c>
      <c r="E167" s="233" t="s">
        <v>19</v>
      </c>
      <c r="F167" s="234" t="s">
        <v>142</v>
      </c>
      <c r="G167" s="232"/>
      <c r="H167" s="235">
        <v>1.058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1" t="s">
        <v>140</v>
      </c>
      <c r="AU167" s="241" t="s">
        <v>84</v>
      </c>
      <c r="AV167" s="14" t="s">
        <v>138</v>
      </c>
      <c r="AW167" s="14" t="s">
        <v>35</v>
      </c>
      <c r="AX167" s="14" t="s">
        <v>82</v>
      </c>
      <c r="AY167" s="241" t="s">
        <v>131</v>
      </c>
    </row>
    <row r="168" spans="1:65" s="2" customFormat="1" ht="14.4" customHeight="1">
      <c r="A168" s="40"/>
      <c r="B168" s="41"/>
      <c r="C168" s="206" t="s">
        <v>243</v>
      </c>
      <c r="D168" s="206" t="s">
        <v>133</v>
      </c>
      <c r="E168" s="207" t="s">
        <v>244</v>
      </c>
      <c r="F168" s="208" t="s">
        <v>245</v>
      </c>
      <c r="G168" s="209" t="s">
        <v>136</v>
      </c>
      <c r="H168" s="210">
        <v>1.323</v>
      </c>
      <c r="I168" s="211"/>
      <c r="J168" s="212">
        <f>ROUND(I168*H168,2)</f>
        <v>0</v>
      </c>
      <c r="K168" s="208" t="s">
        <v>137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2.25634</v>
      </c>
      <c r="R168" s="215">
        <f>Q168*H168</f>
        <v>2.98513782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138</v>
      </c>
      <c r="AT168" s="217" t="s">
        <v>133</v>
      </c>
      <c r="AU168" s="217" t="s">
        <v>84</v>
      </c>
      <c r="AY168" s="19" t="s">
        <v>131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138</v>
      </c>
      <c r="BM168" s="217" t="s">
        <v>246</v>
      </c>
    </row>
    <row r="169" spans="1:51" s="13" customFormat="1" ht="12">
      <c r="A169" s="13"/>
      <c r="B169" s="219"/>
      <c r="C169" s="220"/>
      <c r="D169" s="221" t="s">
        <v>140</v>
      </c>
      <c r="E169" s="222" t="s">
        <v>19</v>
      </c>
      <c r="F169" s="223" t="s">
        <v>247</v>
      </c>
      <c r="G169" s="220"/>
      <c r="H169" s="224">
        <v>1.323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140</v>
      </c>
      <c r="AU169" s="230" t="s">
        <v>84</v>
      </c>
      <c r="AV169" s="13" t="s">
        <v>84</v>
      </c>
      <c r="AW169" s="13" t="s">
        <v>35</v>
      </c>
      <c r="AX169" s="13" t="s">
        <v>74</v>
      </c>
      <c r="AY169" s="230" t="s">
        <v>131</v>
      </c>
    </row>
    <row r="170" spans="1:51" s="14" customFormat="1" ht="12">
      <c r="A170" s="14"/>
      <c r="B170" s="231"/>
      <c r="C170" s="232"/>
      <c r="D170" s="221" t="s">
        <v>140</v>
      </c>
      <c r="E170" s="233" t="s">
        <v>19</v>
      </c>
      <c r="F170" s="234" t="s">
        <v>142</v>
      </c>
      <c r="G170" s="232"/>
      <c r="H170" s="235">
        <v>1.323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1" t="s">
        <v>140</v>
      </c>
      <c r="AU170" s="241" t="s">
        <v>84</v>
      </c>
      <c r="AV170" s="14" t="s">
        <v>138</v>
      </c>
      <c r="AW170" s="14" t="s">
        <v>35</v>
      </c>
      <c r="AX170" s="14" t="s">
        <v>82</v>
      </c>
      <c r="AY170" s="241" t="s">
        <v>131</v>
      </c>
    </row>
    <row r="171" spans="1:65" s="2" customFormat="1" ht="14.4" customHeight="1">
      <c r="A171" s="40"/>
      <c r="B171" s="41"/>
      <c r="C171" s="206" t="s">
        <v>7</v>
      </c>
      <c r="D171" s="206" t="s">
        <v>133</v>
      </c>
      <c r="E171" s="207" t="s">
        <v>248</v>
      </c>
      <c r="F171" s="208" t="s">
        <v>249</v>
      </c>
      <c r="G171" s="209" t="s">
        <v>136</v>
      </c>
      <c r="H171" s="210">
        <v>1.058</v>
      </c>
      <c r="I171" s="211"/>
      <c r="J171" s="212">
        <f>ROUND(I171*H171,2)</f>
        <v>0</v>
      </c>
      <c r="K171" s="208" t="s">
        <v>137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138</v>
      </c>
      <c r="AT171" s="217" t="s">
        <v>133</v>
      </c>
      <c r="AU171" s="217" t="s">
        <v>84</v>
      </c>
      <c r="AY171" s="19" t="s">
        <v>131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138</v>
      </c>
      <c r="BM171" s="217" t="s">
        <v>250</v>
      </c>
    </row>
    <row r="172" spans="1:65" s="2" customFormat="1" ht="24.15" customHeight="1">
      <c r="A172" s="40"/>
      <c r="B172" s="41"/>
      <c r="C172" s="206" t="s">
        <v>251</v>
      </c>
      <c r="D172" s="206" t="s">
        <v>133</v>
      </c>
      <c r="E172" s="207" t="s">
        <v>252</v>
      </c>
      <c r="F172" s="208" t="s">
        <v>253</v>
      </c>
      <c r="G172" s="209" t="s">
        <v>136</v>
      </c>
      <c r="H172" s="210">
        <v>1.323</v>
      </c>
      <c r="I172" s="211"/>
      <c r="J172" s="212">
        <f>ROUND(I172*H172,2)</f>
        <v>0</v>
      </c>
      <c r="K172" s="208" t="s">
        <v>137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138</v>
      </c>
      <c r="AT172" s="217" t="s">
        <v>133</v>
      </c>
      <c r="AU172" s="217" t="s">
        <v>84</v>
      </c>
      <c r="AY172" s="19" t="s">
        <v>131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138</v>
      </c>
      <c r="BM172" s="217" t="s">
        <v>254</v>
      </c>
    </row>
    <row r="173" spans="1:65" s="2" customFormat="1" ht="14.4" customHeight="1">
      <c r="A173" s="40"/>
      <c r="B173" s="41"/>
      <c r="C173" s="206" t="s">
        <v>255</v>
      </c>
      <c r="D173" s="206" t="s">
        <v>133</v>
      </c>
      <c r="E173" s="207" t="s">
        <v>256</v>
      </c>
      <c r="F173" s="208" t="s">
        <v>257</v>
      </c>
      <c r="G173" s="209" t="s">
        <v>153</v>
      </c>
      <c r="H173" s="210">
        <v>0.111</v>
      </c>
      <c r="I173" s="211"/>
      <c r="J173" s="212">
        <f>ROUND(I173*H173,2)</f>
        <v>0</v>
      </c>
      <c r="K173" s="208" t="s">
        <v>137</v>
      </c>
      <c r="L173" s="46"/>
      <c r="M173" s="213" t="s">
        <v>19</v>
      </c>
      <c r="N173" s="214" t="s">
        <v>45</v>
      </c>
      <c r="O173" s="86"/>
      <c r="P173" s="215">
        <f>O173*H173</f>
        <v>0</v>
      </c>
      <c r="Q173" s="215">
        <v>1.06277</v>
      </c>
      <c r="R173" s="215">
        <f>Q173*H173</f>
        <v>0.11796747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138</v>
      </c>
      <c r="AT173" s="217" t="s">
        <v>133</v>
      </c>
      <c r="AU173" s="217" t="s">
        <v>84</v>
      </c>
      <c r="AY173" s="19" t="s">
        <v>131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82</v>
      </c>
      <c r="BK173" s="218">
        <f>ROUND(I173*H173,2)</f>
        <v>0</v>
      </c>
      <c r="BL173" s="19" t="s">
        <v>138</v>
      </c>
      <c r="BM173" s="217" t="s">
        <v>258</v>
      </c>
    </row>
    <row r="174" spans="1:51" s="13" customFormat="1" ht="12">
      <c r="A174" s="13"/>
      <c r="B174" s="219"/>
      <c r="C174" s="220"/>
      <c r="D174" s="221" t="s">
        <v>140</v>
      </c>
      <c r="E174" s="222" t="s">
        <v>19</v>
      </c>
      <c r="F174" s="223" t="s">
        <v>259</v>
      </c>
      <c r="G174" s="220"/>
      <c r="H174" s="224">
        <v>0.111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140</v>
      </c>
      <c r="AU174" s="230" t="s">
        <v>84</v>
      </c>
      <c r="AV174" s="13" t="s">
        <v>84</v>
      </c>
      <c r="AW174" s="13" t="s">
        <v>35</v>
      </c>
      <c r="AX174" s="13" t="s">
        <v>74</v>
      </c>
      <c r="AY174" s="230" t="s">
        <v>131</v>
      </c>
    </row>
    <row r="175" spans="1:51" s="14" customFormat="1" ht="12">
      <c r="A175" s="14"/>
      <c r="B175" s="231"/>
      <c r="C175" s="232"/>
      <c r="D175" s="221" t="s">
        <v>140</v>
      </c>
      <c r="E175" s="233" t="s">
        <v>19</v>
      </c>
      <c r="F175" s="234" t="s">
        <v>142</v>
      </c>
      <c r="G175" s="232"/>
      <c r="H175" s="235">
        <v>0.111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140</v>
      </c>
      <c r="AU175" s="241" t="s">
        <v>84</v>
      </c>
      <c r="AV175" s="14" t="s">
        <v>138</v>
      </c>
      <c r="AW175" s="14" t="s">
        <v>35</v>
      </c>
      <c r="AX175" s="14" t="s">
        <v>82</v>
      </c>
      <c r="AY175" s="241" t="s">
        <v>131</v>
      </c>
    </row>
    <row r="176" spans="1:65" s="2" customFormat="1" ht="14.4" customHeight="1">
      <c r="A176" s="40"/>
      <c r="B176" s="41"/>
      <c r="C176" s="206" t="s">
        <v>260</v>
      </c>
      <c r="D176" s="206" t="s">
        <v>133</v>
      </c>
      <c r="E176" s="207" t="s">
        <v>261</v>
      </c>
      <c r="F176" s="208" t="s">
        <v>262</v>
      </c>
      <c r="G176" s="209" t="s">
        <v>136</v>
      </c>
      <c r="H176" s="210">
        <v>1.465</v>
      </c>
      <c r="I176" s="211"/>
      <c r="J176" s="212">
        <f>ROUND(I176*H176,2)</f>
        <v>0</v>
      </c>
      <c r="K176" s="208" t="s">
        <v>137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1.98</v>
      </c>
      <c r="R176" s="215">
        <f>Q176*H176</f>
        <v>2.9007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138</v>
      </c>
      <c r="AT176" s="217" t="s">
        <v>133</v>
      </c>
      <c r="AU176" s="217" t="s">
        <v>84</v>
      </c>
      <c r="AY176" s="19" t="s">
        <v>131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138</v>
      </c>
      <c r="BM176" s="217" t="s">
        <v>263</v>
      </c>
    </row>
    <row r="177" spans="1:51" s="13" customFormat="1" ht="12">
      <c r="A177" s="13"/>
      <c r="B177" s="219"/>
      <c r="C177" s="220"/>
      <c r="D177" s="221" t="s">
        <v>140</v>
      </c>
      <c r="E177" s="222" t="s">
        <v>19</v>
      </c>
      <c r="F177" s="223" t="s">
        <v>264</v>
      </c>
      <c r="G177" s="220"/>
      <c r="H177" s="224">
        <v>1.465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140</v>
      </c>
      <c r="AU177" s="230" t="s">
        <v>84</v>
      </c>
      <c r="AV177" s="13" t="s">
        <v>84</v>
      </c>
      <c r="AW177" s="13" t="s">
        <v>35</v>
      </c>
      <c r="AX177" s="13" t="s">
        <v>74</v>
      </c>
      <c r="AY177" s="230" t="s">
        <v>131</v>
      </c>
    </row>
    <row r="178" spans="1:51" s="14" customFormat="1" ht="12">
      <c r="A178" s="14"/>
      <c r="B178" s="231"/>
      <c r="C178" s="232"/>
      <c r="D178" s="221" t="s">
        <v>140</v>
      </c>
      <c r="E178" s="233" t="s">
        <v>19</v>
      </c>
      <c r="F178" s="234" t="s">
        <v>142</v>
      </c>
      <c r="G178" s="232"/>
      <c r="H178" s="235">
        <v>1.465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140</v>
      </c>
      <c r="AU178" s="241" t="s">
        <v>84</v>
      </c>
      <c r="AV178" s="14" t="s">
        <v>138</v>
      </c>
      <c r="AW178" s="14" t="s">
        <v>35</v>
      </c>
      <c r="AX178" s="14" t="s">
        <v>82</v>
      </c>
      <c r="AY178" s="241" t="s">
        <v>131</v>
      </c>
    </row>
    <row r="179" spans="1:65" s="2" customFormat="1" ht="24.15" customHeight="1">
      <c r="A179" s="40"/>
      <c r="B179" s="41"/>
      <c r="C179" s="206" t="s">
        <v>265</v>
      </c>
      <c r="D179" s="206" t="s">
        <v>133</v>
      </c>
      <c r="E179" s="207" t="s">
        <v>266</v>
      </c>
      <c r="F179" s="208" t="s">
        <v>267</v>
      </c>
      <c r="G179" s="209" t="s">
        <v>166</v>
      </c>
      <c r="H179" s="210">
        <v>4</v>
      </c>
      <c r="I179" s="211"/>
      <c r="J179" s="212">
        <f>ROUND(I179*H179,2)</f>
        <v>0</v>
      </c>
      <c r="K179" s="208" t="s">
        <v>137</v>
      </c>
      <c r="L179" s="46"/>
      <c r="M179" s="213" t="s">
        <v>19</v>
      </c>
      <c r="N179" s="214" t="s">
        <v>45</v>
      </c>
      <c r="O179" s="86"/>
      <c r="P179" s="215">
        <f>O179*H179</f>
        <v>0</v>
      </c>
      <c r="Q179" s="215">
        <v>0.4417</v>
      </c>
      <c r="R179" s="215">
        <f>Q179*H179</f>
        <v>1.7668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138</v>
      </c>
      <c r="AT179" s="217" t="s">
        <v>133</v>
      </c>
      <c r="AU179" s="217" t="s">
        <v>84</v>
      </c>
      <c r="AY179" s="19" t="s">
        <v>131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138</v>
      </c>
      <c r="BM179" s="217" t="s">
        <v>268</v>
      </c>
    </row>
    <row r="180" spans="1:51" s="13" customFormat="1" ht="12">
      <c r="A180" s="13"/>
      <c r="B180" s="219"/>
      <c r="C180" s="220"/>
      <c r="D180" s="221" t="s">
        <v>140</v>
      </c>
      <c r="E180" s="222" t="s">
        <v>19</v>
      </c>
      <c r="F180" s="223" t="s">
        <v>269</v>
      </c>
      <c r="G180" s="220"/>
      <c r="H180" s="224">
        <v>4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140</v>
      </c>
      <c r="AU180" s="230" t="s">
        <v>84</v>
      </c>
      <c r="AV180" s="13" t="s">
        <v>84</v>
      </c>
      <c r="AW180" s="13" t="s">
        <v>35</v>
      </c>
      <c r="AX180" s="13" t="s">
        <v>74</v>
      </c>
      <c r="AY180" s="230" t="s">
        <v>131</v>
      </c>
    </row>
    <row r="181" spans="1:51" s="14" customFormat="1" ht="12">
      <c r="A181" s="14"/>
      <c r="B181" s="231"/>
      <c r="C181" s="232"/>
      <c r="D181" s="221" t="s">
        <v>140</v>
      </c>
      <c r="E181" s="233" t="s">
        <v>19</v>
      </c>
      <c r="F181" s="234" t="s">
        <v>142</v>
      </c>
      <c r="G181" s="232"/>
      <c r="H181" s="235">
        <v>4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140</v>
      </c>
      <c r="AU181" s="241" t="s">
        <v>84</v>
      </c>
      <c r="AV181" s="14" t="s">
        <v>138</v>
      </c>
      <c r="AW181" s="14" t="s">
        <v>35</v>
      </c>
      <c r="AX181" s="14" t="s">
        <v>82</v>
      </c>
      <c r="AY181" s="241" t="s">
        <v>131</v>
      </c>
    </row>
    <row r="182" spans="1:65" s="2" customFormat="1" ht="14.4" customHeight="1">
      <c r="A182" s="40"/>
      <c r="B182" s="41"/>
      <c r="C182" s="263" t="s">
        <v>270</v>
      </c>
      <c r="D182" s="263" t="s">
        <v>223</v>
      </c>
      <c r="E182" s="264" t="s">
        <v>271</v>
      </c>
      <c r="F182" s="265" t="s">
        <v>272</v>
      </c>
      <c r="G182" s="266" t="s">
        <v>166</v>
      </c>
      <c r="H182" s="267">
        <v>1</v>
      </c>
      <c r="I182" s="268"/>
      <c r="J182" s="269">
        <f>ROUND(I182*H182,2)</f>
        <v>0</v>
      </c>
      <c r="K182" s="265" t="s">
        <v>137</v>
      </c>
      <c r="L182" s="270"/>
      <c r="M182" s="271" t="s">
        <v>19</v>
      </c>
      <c r="N182" s="272" t="s">
        <v>45</v>
      </c>
      <c r="O182" s="86"/>
      <c r="P182" s="215">
        <f>O182*H182</f>
        <v>0</v>
      </c>
      <c r="Q182" s="215">
        <v>0.01458</v>
      </c>
      <c r="R182" s="215">
        <f>Q182*H182</f>
        <v>0.01458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173</v>
      </c>
      <c r="AT182" s="217" t="s">
        <v>223</v>
      </c>
      <c r="AU182" s="217" t="s">
        <v>84</v>
      </c>
      <c r="AY182" s="19" t="s">
        <v>131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82</v>
      </c>
      <c r="BK182" s="218">
        <f>ROUND(I182*H182,2)</f>
        <v>0</v>
      </c>
      <c r="BL182" s="19" t="s">
        <v>138</v>
      </c>
      <c r="BM182" s="217" t="s">
        <v>273</v>
      </c>
    </row>
    <row r="183" spans="1:51" s="13" customFormat="1" ht="12">
      <c r="A183" s="13"/>
      <c r="B183" s="219"/>
      <c r="C183" s="220"/>
      <c r="D183" s="221" t="s">
        <v>140</v>
      </c>
      <c r="E183" s="222" t="s">
        <v>19</v>
      </c>
      <c r="F183" s="223" t="s">
        <v>82</v>
      </c>
      <c r="G183" s="220"/>
      <c r="H183" s="224">
        <v>1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140</v>
      </c>
      <c r="AU183" s="230" t="s">
        <v>84</v>
      </c>
      <c r="AV183" s="13" t="s">
        <v>84</v>
      </c>
      <c r="AW183" s="13" t="s">
        <v>35</v>
      </c>
      <c r="AX183" s="13" t="s">
        <v>74</v>
      </c>
      <c r="AY183" s="230" t="s">
        <v>131</v>
      </c>
    </row>
    <row r="184" spans="1:51" s="14" customFormat="1" ht="12">
      <c r="A184" s="14"/>
      <c r="B184" s="231"/>
      <c r="C184" s="232"/>
      <c r="D184" s="221" t="s">
        <v>140</v>
      </c>
      <c r="E184" s="233" t="s">
        <v>19</v>
      </c>
      <c r="F184" s="234" t="s">
        <v>142</v>
      </c>
      <c r="G184" s="232"/>
      <c r="H184" s="235">
        <v>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1" t="s">
        <v>140</v>
      </c>
      <c r="AU184" s="241" t="s">
        <v>84</v>
      </c>
      <c r="AV184" s="14" t="s">
        <v>138</v>
      </c>
      <c r="AW184" s="14" t="s">
        <v>35</v>
      </c>
      <c r="AX184" s="14" t="s">
        <v>82</v>
      </c>
      <c r="AY184" s="241" t="s">
        <v>131</v>
      </c>
    </row>
    <row r="185" spans="1:65" s="2" customFormat="1" ht="14.4" customHeight="1">
      <c r="A185" s="40"/>
      <c r="B185" s="41"/>
      <c r="C185" s="263" t="s">
        <v>274</v>
      </c>
      <c r="D185" s="263" t="s">
        <v>223</v>
      </c>
      <c r="E185" s="264" t="s">
        <v>275</v>
      </c>
      <c r="F185" s="265" t="s">
        <v>276</v>
      </c>
      <c r="G185" s="266" t="s">
        <v>166</v>
      </c>
      <c r="H185" s="267">
        <v>1</v>
      </c>
      <c r="I185" s="268"/>
      <c r="J185" s="269">
        <f>ROUND(I185*H185,2)</f>
        <v>0</v>
      </c>
      <c r="K185" s="265" t="s">
        <v>137</v>
      </c>
      <c r="L185" s="270"/>
      <c r="M185" s="271" t="s">
        <v>19</v>
      </c>
      <c r="N185" s="272" t="s">
        <v>45</v>
      </c>
      <c r="O185" s="86"/>
      <c r="P185" s="215">
        <f>O185*H185</f>
        <v>0</v>
      </c>
      <c r="Q185" s="215">
        <v>0.01489</v>
      </c>
      <c r="R185" s="215">
        <f>Q185*H185</f>
        <v>0.01489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173</v>
      </c>
      <c r="AT185" s="217" t="s">
        <v>223</v>
      </c>
      <c r="AU185" s="217" t="s">
        <v>84</v>
      </c>
      <c r="AY185" s="19" t="s">
        <v>131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138</v>
      </c>
      <c r="BM185" s="217" t="s">
        <v>277</v>
      </c>
    </row>
    <row r="186" spans="1:51" s="13" customFormat="1" ht="12">
      <c r="A186" s="13"/>
      <c r="B186" s="219"/>
      <c r="C186" s="220"/>
      <c r="D186" s="221" t="s">
        <v>140</v>
      </c>
      <c r="E186" s="222" t="s">
        <v>19</v>
      </c>
      <c r="F186" s="223" t="s">
        <v>82</v>
      </c>
      <c r="G186" s="220"/>
      <c r="H186" s="224">
        <v>1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140</v>
      </c>
      <c r="AU186" s="230" t="s">
        <v>84</v>
      </c>
      <c r="AV186" s="13" t="s">
        <v>84</v>
      </c>
      <c r="AW186" s="13" t="s">
        <v>35</v>
      </c>
      <c r="AX186" s="13" t="s">
        <v>74</v>
      </c>
      <c r="AY186" s="230" t="s">
        <v>131</v>
      </c>
    </row>
    <row r="187" spans="1:51" s="14" customFormat="1" ht="12">
      <c r="A187" s="14"/>
      <c r="B187" s="231"/>
      <c r="C187" s="232"/>
      <c r="D187" s="221" t="s">
        <v>140</v>
      </c>
      <c r="E187" s="233" t="s">
        <v>19</v>
      </c>
      <c r="F187" s="234" t="s">
        <v>142</v>
      </c>
      <c r="G187" s="232"/>
      <c r="H187" s="235">
        <v>1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1" t="s">
        <v>140</v>
      </c>
      <c r="AU187" s="241" t="s">
        <v>84</v>
      </c>
      <c r="AV187" s="14" t="s">
        <v>138</v>
      </c>
      <c r="AW187" s="14" t="s">
        <v>35</v>
      </c>
      <c r="AX187" s="14" t="s">
        <v>82</v>
      </c>
      <c r="AY187" s="241" t="s">
        <v>131</v>
      </c>
    </row>
    <row r="188" spans="1:65" s="2" customFormat="1" ht="14.4" customHeight="1">
      <c r="A188" s="40"/>
      <c r="B188" s="41"/>
      <c r="C188" s="263" t="s">
        <v>278</v>
      </c>
      <c r="D188" s="263" t="s">
        <v>223</v>
      </c>
      <c r="E188" s="264" t="s">
        <v>279</v>
      </c>
      <c r="F188" s="265" t="s">
        <v>280</v>
      </c>
      <c r="G188" s="266" t="s">
        <v>166</v>
      </c>
      <c r="H188" s="267">
        <v>1</v>
      </c>
      <c r="I188" s="268"/>
      <c r="J188" s="269">
        <f>ROUND(I188*H188,2)</f>
        <v>0</v>
      </c>
      <c r="K188" s="265" t="s">
        <v>137</v>
      </c>
      <c r="L188" s="270"/>
      <c r="M188" s="271" t="s">
        <v>19</v>
      </c>
      <c r="N188" s="272" t="s">
        <v>45</v>
      </c>
      <c r="O188" s="86"/>
      <c r="P188" s="215">
        <f>O188*H188</f>
        <v>0</v>
      </c>
      <c r="Q188" s="215">
        <v>0.01521</v>
      </c>
      <c r="R188" s="215">
        <f>Q188*H188</f>
        <v>0.01521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173</v>
      </c>
      <c r="AT188" s="217" t="s">
        <v>223</v>
      </c>
      <c r="AU188" s="217" t="s">
        <v>84</v>
      </c>
      <c r="AY188" s="19" t="s">
        <v>131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138</v>
      </c>
      <c r="BM188" s="217" t="s">
        <v>281</v>
      </c>
    </row>
    <row r="189" spans="1:51" s="13" customFormat="1" ht="12">
      <c r="A189" s="13"/>
      <c r="B189" s="219"/>
      <c r="C189" s="220"/>
      <c r="D189" s="221" t="s">
        <v>140</v>
      </c>
      <c r="E189" s="222" t="s">
        <v>19</v>
      </c>
      <c r="F189" s="223" t="s">
        <v>82</v>
      </c>
      <c r="G189" s="220"/>
      <c r="H189" s="224">
        <v>1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140</v>
      </c>
      <c r="AU189" s="230" t="s">
        <v>84</v>
      </c>
      <c r="AV189" s="13" t="s">
        <v>84</v>
      </c>
      <c r="AW189" s="13" t="s">
        <v>35</v>
      </c>
      <c r="AX189" s="13" t="s">
        <v>74</v>
      </c>
      <c r="AY189" s="230" t="s">
        <v>131</v>
      </c>
    </row>
    <row r="190" spans="1:51" s="14" customFormat="1" ht="12">
      <c r="A190" s="14"/>
      <c r="B190" s="231"/>
      <c r="C190" s="232"/>
      <c r="D190" s="221" t="s">
        <v>140</v>
      </c>
      <c r="E190" s="233" t="s">
        <v>19</v>
      </c>
      <c r="F190" s="234" t="s">
        <v>142</v>
      </c>
      <c r="G190" s="232"/>
      <c r="H190" s="235">
        <v>1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1" t="s">
        <v>140</v>
      </c>
      <c r="AU190" s="241" t="s">
        <v>84</v>
      </c>
      <c r="AV190" s="14" t="s">
        <v>138</v>
      </c>
      <c r="AW190" s="14" t="s">
        <v>35</v>
      </c>
      <c r="AX190" s="14" t="s">
        <v>82</v>
      </c>
      <c r="AY190" s="241" t="s">
        <v>131</v>
      </c>
    </row>
    <row r="191" spans="1:65" s="2" customFormat="1" ht="14.4" customHeight="1">
      <c r="A191" s="40"/>
      <c r="B191" s="41"/>
      <c r="C191" s="263" t="s">
        <v>282</v>
      </c>
      <c r="D191" s="263" t="s">
        <v>223</v>
      </c>
      <c r="E191" s="264" t="s">
        <v>283</v>
      </c>
      <c r="F191" s="265" t="s">
        <v>284</v>
      </c>
      <c r="G191" s="266" t="s">
        <v>166</v>
      </c>
      <c r="H191" s="267">
        <v>1</v>
      </c>
      <c r="I191" s="268"/>
      <c r="J191" s="269">
        <f>ROUND(I191*H191,2)</f>
        <v>0</v>
      </c>
      <c r="K191" s="265" t="s">
        <v>137</v>
      </c>
      <c r="L191" s="270"/>
      <c r="M191" s="271" t="s">
        <v>19</v>
      </c>
      <c r="N191" s="272" t="s">
        <v>45</v>
      </c>
      <c r="O191" s="86"/>
      <c r="P191" s="215">
        <f>O191*H191</f>
        <v>0</v>
      </c>
      <c r="Q191" s="215">
        <v>0.01553</v>
      </c>
      <c r="R191" s="215">
        <f>Q191*H191</f>
        <v>0.01553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173</v>
      </c>
      <c r="AT191" s="217" t="s">
        <v>223</v>
      </c>
      <c r="AU191" s="217" t="s">
        <v>84</v>
      </c>
      <c r="AY191" s="19" t="s">
        <v>131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82</v>
      </c>
      <c r="BK191" s="218">
        <f>ROUND(I191*H191,2)</f>
        <v>0</v>
      </c>
      <c r="BL191" s="19" t="s">
        <v>138</v>
      </c>
      <c r="BM191" s="217" t="s">
        <v>285</v>
      </c>
    </row>
    <row r="192" spans="1:51" s="13" customFormat="1" ht="12">
      <c r="A192" s="13"/>
      <c r="B192" s="219"/>
      <c r="C192" s="220"/>
      <c r="D192" s="221" t="s">
        <v>140</v>
      </c>
      <c r="E192" s="222" t="s">
        <v>19</v>
      </c>
      <c r="F192" s="223" t="s">
        <v>82</v>
      </c>
      <c r="G192" s="220"/>
      <c r="H192" s="224">
        <v>1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140</v>
      </c>
      <c r="AU192" s="230" t="s">
        <v>84</v>
      </c>
      <c r="AV192" s="13" t="s">
        <v>84</v>
      </c>
      <c r="AW192" s="13" t="s">
        <v>35</v>
      </c>
      <c r="AX192" s="13" t="s">
        <v>74</v>
      </c>
      <c r="AY192" s="230" t="s">
        <v>131</v>
      </c>
    </row>
    <row r="193" spans="1:51" s="14" customFormat="1" ht="12">
      <c r="A193" s="14"/>
      <c r="B193" s="231"/>
      <c r="C193" s="232"/>
      <c r="D193" s="221" t="s">
        <v>140</v>
      </c>
      <c r="E193" s="233" t="s">
        <v>19</v>
      </c>
      <c r="F193" s="234" t="s">
        <v>142</v>
      </c>
      <c r="G193" s="232"/>
      <c r="H193" s="235">
        <v>1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1" t="s">
        <v>140</v>
      </c>
      <c r="AU193" s="241" t="s">
        <v>84</v>
      </c>
      <c r="AV193" s="14" t="s">
        <v>138</v>
      </c>
      <c r="AW193" s="14" t="s">
        <v>35</v>
      </c>
      <c r="AX193" s="14" t="s">
        <v>82</v>
      </c>
      <c r="AY193" s="241" t="s">
        <v>131</v>
      </c>
    </row>
    <row r="194" spans="1:65" s="2" customFormat="1" ht="24.15" customHeight="1">
      <c r="A194" s="40"/>
      <c r="B194" s="41"/>
      <c r="C194" s="206" t="s">
        <v>286</v>
      </c>
      <c r="D194" s="206" t="s">
        <v>133</v>
      </c>
      <c r="E194" s="207" t="s">
        <v>287</v>
      </c>
      <c r="F194" s="208" t="s">
        <v>288</v>
      </c>
      <c r="G194" s="209" t="s">
        <v>166</v>
      </c>
      <c r="H194" s="210">
        <v>1</v>
      </c>
      <c r="I194" s="211"/>
      <c r="J194" s="212">
        <f>ROUND(I194*H194,2)</f>
        <v>0</v>
      </c>
      <c r="K194" s="208" t="s">
        <v>137</v>
      </c>
      <c r="L194" s="46"/>
      <c r="M194" s="213" t="s">
        <v>19</v>
      </c>
      <c r="N194" s="214" t="s">
        <v>45</v>
      </c>
      <c r="O194" s="86"/>
      <c r="P194" s="215">
        <f>O194*H194</f>
        <v>0</v>
      </c>
      <c r="Q194" s="215">
        <v>0.54769</v>
      </c>
      <c r="R194" s="215">
        <f>Q194*H194</f>
        <v>0.54769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138</v>
      </c>
      <c r="AT194" s="217" t="s">
        <v>133</v>
      </c>
      <c r="AU194" s="217" t="s">
        <v>84</v>
      </c>
      <c r="AY194" s="19" t="s">
        <v>131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82</v>
      </c>
      <c r="BK194" s="218">
        <f>ROUND(I194*H194,2)</f>
        <v>0</v>
      </c>
      <c r="BL194" s="19" t="s">
        <v>138</v>
      </c>
      <c r="BM194" s="217" t="s">
        <v>289</v>
      </c>
    </row>
    <row r="195" spans="1:51" s="13" customFormat="1" ht="12">
      <c r="A195" s="13"/>
      <c r="B195" s="219"/>
      <c r="C195" s="220"/>
      <c r="D195" s="221" t="s">
        <v>140</v>
      </c>
      <c r="E195" s="222" t="s">
        <v>19</v>
      </c>
      <c r="F195" s="223" t="s">
        <v>82</v>
      </c>
      <c r="G195" s="220"/>
      <c r="H195" s="224">
        <v>1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140</v>
      </c>
      <c r="AU195" s="230" t="s">
        <v>84</v>
      </c>
      <c r="AV195" s="13" t="s">
        <v>84</v>
      </c>
      <c r="AW195" s="13" t="s">
        <v>35</v>
      </c>
      <c r="AX195" s="13" t="s">
        <v>74</v>
      </c>
      <c r="AY195" s="230" t="s">
        <v>131</v>
      </c>
    </row>
    <row r="196" spans="1:51" s="14" customFormat="1" ht="12">
      <c r="A196" s="14"/>
      <c r="B196" s="231"/>
      <c r="C196" s="232"/>
      <c r="D196" s="221" t="s">
        <v>140</v>
      </c>
      <c r="E196" s="233" t="s">
        <v>19</v>
      </c>
      <c r="F196" s="234" t="s">
        <v>142</v>
      </c>
      <c r="G196" s="232"/>
      <c r="H196" s="235">
        <v>1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1" t="s">
        <v>140</v>
      </c>
      <c r="AU196" s="241" t="s">
        <v>84</v>
      </c>
      <c r="AV196" s="14" t="s">
        <v>138</v>
      </c>
      <c r="AW196" s="14" t="s">
        <v>35</v>
      </c>
      <c r="AX196" s="14" t="s">
        <v>82</v>
      </c>
      <c r="AY196" s="241" t="s">
        <v>131</v>
      </c>
    </row>
    <row r="197" spans="1:65" s="2" customFormat="1" ht="24.15" customHeight="1">
      <c r="A197" s="40"/>
      <c r="B197" s="41"/>
      <c r="C197" s="263" t="s">
        <v>290</v>
      </c>
      <c r="D197" s="263" t="s">
        <v>223</v>
      </c>
      <c r="E197" s="264" t="s">
        <v>291</v>
      </c>
      <c r="F197" s="265" t="s">
        <v>292</v>
      </c>
      <c r="G197" s="266" t="s">
        <v>166</v>
      </c>
      <c r="H197" s="267">
        <v>1</v>
      </c>
      <c r="I197" s="268"/>
      <c r="J197" s="269">
        <f>ROUND(I197*H197,2)</f>
        <v>0</v>
      </c>
      <c r="K197" s="265" t="s">
        <v>137</v>
      </c>
      <c r="L197" s="270"/>
      <c r="M197" s="271" t="s">
        <v>19</v>
      </c>
      <c r="N197" s="272" t="s">
        <v>45</v>
      </c>
      <c r="O197" s="86"/>
      <c r="P197" s="215">
        <f>O197*H197</f>
        <v>0</v>
      </c>
      <c r="Q197" s="215">
        <v>0.0231</v>
      </c>
      <c r="R197" s="215">
        <f>Q197*H197</f>
        <v>0.0231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173</v>
      </c>
      <c r="AT197" s="217" t="s">
        <v>223</v>
      </c>
      <c r="AU197" s="217" t="s">
        <v>84</v>
      </c>
      <c r="AY197" s="19" t="s">
        <v>131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82</v>
      </c>
      <c r="BK197" s="218">
        <f>ROUND(I197*H197,2)</f>
        <v>0</v>
      </c>
      <c r="BL197" s="19" t="s">
        <v>138</v>
      </c>
      <c r="BM197" s="217" t="s">
        <v>293</v>
      </c>
    </row>
    <row r="198" spans="1:63" s="12" customFormat="1" ht="22.8" customHeight="1">
      <c r="A198" s="12"/>
      <c r="B198" s="190"/>
      <c r="C198" s="191"/>
      <c r="D198" s="192" t="s">
        <v>73</v>
      </c>
      <c r="E198" s="204" t="s">
        <v>178</v>
      </c>
      <c r="F198" s="204" t="s">
        <v>294</v>
      </c>
      <c r="G198" s="191"/>
      <c r="H198" s="191"/>
      <c r="I198" s="194"/>
      <c r="J198" s="205">
        <f>BK198</f>
        <v>0</v>
      </c>
      <c r="K198" s="191"/>
      <c r="L198" s="196"/>
      <c r="M198" s="197"/>
      <c r="N198" s="198"/>
      <c r="O198" s="198"/>
      <c r="P198" s="199">
        <f>SUM(P199:P237)</f>
        <v>0</v>
      </c>
      <c r="Q198" s="198"/>
      <c r="R198" s="199">
        <f>SUM(R199:R237)</f>
        <v>0.0020740000000000003</v>
      </c>
      <c r="S198" s="198"/>
      <c r="T198" s="200">
        <f>SUM(T199:T237)</f>
        <v>5.120782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82</v>
      </c>
      <c r="AT198" s="202" t="s">
        <v>73</v>
      </c>
      <c r="AU198" s="202" t="s">
        <v>82</v>
      </c>
      <c r="AY198" s="201" t="s">
        <v>131</v>
      </c>
      <c r="BK198" s="203">
        <f>SUM(BK199:BK237)</f>
        <v>0</v>
      </c>
    </row>
    <row r="199" spans="1:65" s="2" customFormat="1" ht="24.15" customHeight="1">
      <c r="A199" s="40"/>
      <c r="B199" s="41"/>
      <c r="C199" s="206" t="s">
        <v>295</v>
      </c>
      <c r="D199" s="206" t="s">
        <v>133</v>
      </c>
      <c r="E199" s="207" t="s">
        <v>296</v>
      </c>
      <c r="F199" s="208" t="s">
        <v>297</v>
      </c>
      <c r="G199" s="209" t="s">
        <v>160</v>
      </c>
      <c r="H199" s="210">
        <v>51.85</v>
      </c>
      <c r="I199" s="211"/>
      <c r="J199" s="212">
        <f>ROUND(I199*H199,2)</f>
        <v>0</v>
      </c>
      <c r="K199" s="208" t="s">
        <v>137</v>
      </c>
      <c r="L199" s="46"/>
      <c r="M199" s="213" t="s">
        <v>19</v>
      </c>
      <c r="N199" s="214" t="s">
        <v>45</v>
      </c>
      <c r="O199" s="86"/>
      <c r="P199" s="215">
        <f>O199*H199</f>
        <v>0</v>
      </c>
      <c r="Q199" s="215">
        <v>4E-05</v>
      </c>
      <c r="R199" s="215">
        <f>Q199*H199</f>
        <v>0.0020740000000000003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138</v>
      </c>
      <c r="AT199" s="217" t="s">
        <v>133</v>
      </c>
      <c r="AU199" s="217" t="s">
        <v>84</v>
      </c>
      <c r="AY199" s="19" t="s">
        <v>131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82</v>
      </c>
      <c r="BK199" s="218">
        <f>ROUND(I199*H199,2)</f>
        <v>0</v>
      </c>
      <c r="BL199" s="19" t="s">
        <v>138</v>
      </c>
      <c r="BM199" s="217" t="s">
        <v>298</v>
      </c>
    </row>
    <row r="200" spans="1:51" s="13" customFormat="1" ht="12">
      <c r="A200" s="13"/>
      <c r="B200" s="219"/>
      <c r="C200" s="220"/>
      <c r="D200" s="221" t="s">
        <v>140</v>
      </c>
      <c r="E200" s="222" t="s">
        <v>19</v>
      </c>
      <c r="F200" s="223" t="s">
        <v>299</v>
      </c>
      <c r="G200" s="220"/>
      <c r="H200" s="224">
        <v>51.85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140</v>
      </c>
      <c r="AU200" s="230" t="s">
        <v>84</v>
      </c>
      <c r="AV200" s="13" t="s">
        <v>84</v>
      </c>
      <c r="AW200" s="13" t="s">
        <v>35</v>
      </c>
      <c r="AX200" s="13" t="s">
        <v>74</v>
      </c>
      <c r="AY200" s="230" t="s">
        <v>131</v>
      </c>
    </row>
    <row r="201" spans="1:51" s="14" customFormat="1" ht="12">
      <c r="A201" s="14"/>
      <c r="B201" s="231"/>
      <c r="C201" s="232"/>
      <c r="D201" s="221" t="s">
        <v>140</v>
      </c>
      <c r="E201" s="233" t="s">
        <v>19</v>
      </c>
      <c r="F201" s="234" t="s">
        <v>142</v>
      </c>
      <c r="G201" s="232"/>
      <c r="H201" s="235">
        <v>51.85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1" t="s">
        <v>140</v>
      </c>
      <c r="AU201" s="241" t="s">
        <v>84</v>
      </c>
      <c r="AV201" s="14" t="s">
        <v>138</v>
      </c>
      <c r="AW201" s="14" t="s">
        <v>35</v>
      </c>
      <c r="AX201" s="14" t="s">
        <v>82</v>
      </c>
      <c r="AY201" s="241" t="s">
        <v>131</v>
      </c>
    </row>
    <row r="202" spans="1:65" s="2" customFormat="1" ht="24.15" customHeight="1">
      <c r="A202" s="40"/>
      <c r="B202" s="41"/>
      <c r="C202" s="206" t="s">
        <v>300</v>
      </c>
      <c r="D202" s="206" t="s">
        <v>133</v>
      </c>
      <c r="E202" s="207" t="s">
        <v>301</v>
      </c>
      <c r="F202" s="208" t="s">
        <v>302</v>
      </c>
      <c r="G202" s="209" t="s">
        <v>160</v>
      </c>
      <c r="H202" s="210">
        <v>3.88</v>
      </c>
      <c r="I202" s="211"/>
      <c r="J202" s="212">
        <f>ROUND(I202*H202,2)</f>
        <v>0</v>
      </c>
      <c r="K202" s="208" t="s">
        <v>137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0.261</v>
      </c>
      <c r="T202" s="216">
        <f>S202*H202</f>
        <v>1.01268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138</v>
      </c>
      <c r="AT202" s="217" t="s">
        <v>133</v>
      </c>
      <c r="AU202" s="217" t="s">
        <v>84</v>
      </c>
      <c r="AY202" s="19" t="s">
        <v>131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138</v>
      </c>
      <c r="BM202" s="217" t="s">
        <v>303</v>
      </c>
    </row>
    <row r="203" spans="1:51" s="13" customFormat="1" ht="12">
      <c r="A203" s="13"/>
      <c r="B203" s="219"/>
      <c r="C203" s="220"/>
      <c r="D203" s="221" t="s">
        <v>140</v>
      </c>
      <c r="E203" s="222" t="s">
        <v>19</v>
      </c>
      <c r="F203" s="223" t="s">
        <v>304</v>
      </c>
      <c r="G203" s="220"/>
      <c r="H203" s="224">
        <v>3.88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140</v>
      </c>
      <c r="AU203" s="230" t="s">
        <v>84</v>
      </c>
      <c r="AV203" s="13" t="s">
        <v>84</v>
      </c>
      <c r="AW203" s="13" t="s">
        <v>35</v>
      </c>
      <c r="AX203" s="13" t="s">
        <v>74</v>
      </c>
      <c r="AY203" s="230" t="s">
        <v>131</v>
      </c>
    </row>
    <row r="204" spans="1:51" s="14" customFormat="1" ht="12">
      <c r="A204" s="14"/>
      <c r="B204" s="231"/>
      <c r="C204" s="232"/>
      <c r="D204" s="221" t="s">
        <v>140</v>
      </c>
      <c r="E204" s="233" t="s">
        <v>19</v>
      </c>
      <c r="F204" s="234" t="s">
        <v>142</v>
      </c>
      <c r="G204" s="232"/>
      <c r="H204" s="235">
        <v>3.88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1" t="s">
        <v>140</v>
      </c>
      <c r="AU204" s="241" t="s">
        <v>84</v>
      </c>
      <c r="AV204" s="14" t="s">
        <v>138</v>
      </c>
      <c r="AW204" s="14" t="s">
        <v>35</v>
      </c>
      <c r="AX204" s="14" t="s">
        <v>82</v>
      </c>
      <c r="AY204" s="241" t="s">
        <v>131</v>
      </c>
    </row>
    <row r="205" spans="1:65" s="2" customFormat="1" ht="24.15" customHeight="1">
      <c r="A205" s="40"/>
      <c r="B205" s="41"/>
      <c r="C205" s="206" t="s">
        <v>305</v>
      </c>
      <c r="D205" s="206" t="s">
        <v>133</v>
      </c>
      <c r="E205" s="207" t="s">
        <v>306</v>
      </c>
      <c r="F205" s="208" t="s">
        <v>307</v>
      </c>
      <c r="G205" s="209" t="s">
        <v>160</v>
      </c>
      <c r="H205" s="210">
        <v>0.81</v>
      </c>
      <c r="I205" s="211"/>
      <c r="J205" s="212">
        <f>ROUND(I205*H205,2)</f>
        <v>0</v>
      </c>
      <c r="K205" s="208" t="s">
        <v>137</v>
      </c>
      <c r="L205" s="46"/>
      <c r="M205" s="213" t="s">
        <v>19</v>
      </c>
      <c r="N205" s="214" t="s">
        <v>45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0.075</v>
      </c>
      <c r="T205" s="216">
        <f>S205*H205</f>
        <v>0.06075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138</v>
      </c>
      <c r="AT205" s="217" t="s">
        <v>133</v>
      </c>
      <c r="AU205" s="217" t="s">
        <v>84</v>
      </c>
      <c r="AY205" s="19" t="s">
        <v>131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82</v>
      </c>
      <c r="BK205" s="218">
        <f>ROUND(I205*H205,2)</f>
        <v>0</v>
      </c>
      <c r="BL205" s="19" t="s">
        <v>138</v>
      </c>
      <c r="BM205" s="217" t="s">
        <v>308</v>
      </c>
    </row>
    <row r="206" spans="1:51" s="13" customFormat="1" ht="12">
      <c r="A206" s="13"/>
      <c r="B206" s="219"/>
      <c r="C206" s="220"/>
      <c r="D206" s="221" t="s">
        <v>140</v>
      </c>
      <c r="E206" s="222" t="s">
        <v>19</v>
      </c>
      <c r="F206" s="223" t="s">
        <v>309</v>
      </c>
      <c r="G206" s="220"/>
      <c r="H206" s="224">
        <v>0.81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140</v>
      </c>
      <c r="AU206" s="230" t="s">
        <v>84</v>
      </c>
      <c r="AV206" s="13" t="s">
        <v>84</v>
      </c>
      <c r="AW206" s="13" t="s">
        <v>35</v>
      </c>
      <c r="AX206" s="13" t="s">
        <v>74</v>
      </c>
      <c r="AY206" s="230" t="s">
        <v>131</v>
      </c>
    </row>
    <row r="207" spans="1:51" s="14" customFormat="1" ht="12">
      <c r="A207" s="14"/>
      <c r="B207" s="231"/>
      <c r="C207" s="232"/>
      <c r="D207" s="221" t="s">
        <v>140</v>
      </c>
      <c r="E207" s="233" t="s">
        <v>19</v>
      </c>
      <c r="F207" s="234" t="s">
        <v>142</v>
      </c>
      <c r="G207" s="232"/>
      <c r="H207" s="235">
        <v>0.81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140</v>
      </c>
      <c r="AU207" s="241" t="s">
        <v>84</v>
      </c>
      <c r="AV207" s="14" t="s">
        <v>138</v>
      </c>
      <c r="AW207" s="14" t="s">
        <v>35</v>
      </c>
      <c r="AX207" s="14" t="s">
        <v>82</v>
      </c>
      <c r="AY207" s="241" t="s">
        <v>131</v>
      </c>
    </row>
    <row r="208" spans="1:65" s="2" customFormat="1" ht="24.15" customHeight="1">
      <c r="A208" s="40"/>
      <c r="B208" s="41"/>
      <c r="C208" s="206" t="s">
        <v>310</v>
      </c>
      <c r="D208" s="206" t="s">
        <v>133</v>
      </c>
      <c r="E208" s="207" t="s">
        <v>311</v>
      </c>
      <c r="F208" s="208" t="s">
        <v>312</v>
      </c>
      <c r="G208" s="209" t="s">
        <v>160</v>
      </c>
      <c r="H208" s="210">
        <v>7.4</v>
      </c>
      <c r="I208" s="211"/>
      <c r="J208" s="212">
        <f>ROUND(I208*H208,2)</f>
        <v>0</v>
      </c>
      <c r="K208" s="208" t="s">
        <v>137</v>
      </c>
      <c r="L208" s="46"/>
      <c r="M208" s="213" t="s">
        <v>19</v>
      </c>
      <c r="N208" s="214" t="s">
        <v>45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0.076</v>
      </c>
      <c r="T208" s="216">
        <f>S208*H208</f>
        <v>0.5624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138</v>
      </c>
      <c r="AT208" s="217" t="s">
        <v>133</v>
      </c>
      <c r="AU208" s="217" t="s">
        <v>84</v>
      </c>
      <c r="AY208" s="19" t="s">
        <v>131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138</v>
      </c>
      <c r="BM208" s="217" t="s">
        <v>313</v>
      </c>
    </row>
    <row r="209" spans="1:51" s="13" customFormat="1" ht="12">
      <c r="A209" s="13"/>
      <c r="B209" s="219"/>
      <c r="C209" s="220"/>
      <c r="D209" s="221" t="s">
        <v>140</v>
      </c>
      <c r="E209" s="222" t="s">
        <v>19</v>
      </c>
      <c r="F209" s="223" t="s">
        <v>314</v>
      </c>
      <c r="G209" s="220"/>
      <c r="H209" s="224">
        <v>3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140</v>
      </c>
      <c r="AU209" s="230" t="s">
        <v>84</v>
      </c>
      <c r="AV209" s="13" t="s">
        <v>84</v>
      </c>
      <c r="AW209" s="13" t="s">
        <v>35</v>
      </c>
      <c r="AX209" s="13" t="s">
        <v>74</v>
      </c>
      <c r="AY209" s="230" t="s">
        <v>131</v>
      </c>
    </row>
    <row r="210" spans="1:51" s="16" customFormat="1" ht="12">
      <c r="A210" s="16"/>
      <c r="B210" s="252"/>
      <c r="C210" s="253"/>
      <c r="D210" s="221" t="s">
        <v>140</v>
      </c>
      <c r="E210" s="254" t="s">
        <v>19</v>
      </c>
      <c r="F210" s="255" t="s">
        <v>216</v>
      </c>
      <c r="G210" s="253"/>
      <c r="H210" s="256">
        <v>3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62" t="s">
        <v>140</v>
      </c>
      <c r="AU210" s="262" t="s">
        <v>84</v>
      </c>
      <c r="AV210" s="16" t="s">
        <v>146</v>
      </c>
      <c r="AW210" s="16" t="s">
        <v>35</v>
      </c>
      <c r="AX210" s="16" t="s">
        <v>74</v>
      </c>
      <c r="AY210" s="262" t="s">
        <v>131</v>
      </c>
    </row>
    <row r="211" spans="1:51" s="13" customFormat="1" ht="12">
      <c r="A211" s="13"/>
      <c r="B211" s="219"/>
      <c r="C211" s="220"/>
      <c r="D211" s="221" t="s">
        <v>140</v>
      </c>
      <c r="E211" s="222" t="s">
        <v>19</v>
      </c>
      <c r="F211" s="223" t="s">
        <v>315</v>
      </c>
      <c r="G211" s="220"/>
      <c r="H211" s="224">
        <v>4.4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140</v>
      </c>
      <c r="AU211" s="230" t="s">
        <v>84</v>
      </c>
      <c r="AV211" s="13" t="s">
        <v>84</v>
      </c>
      <c r="AW211" s="13" t="s">
        <v>35</v>
      </c>
      <c r="AX211" s="13" t="s">
        <v>74</v>
      </c>
      <c r="AY211" s="230" t="s">
        <v>131</v>
      </c>
    </row>
    <row r="212" spans="1:51" s="16" customFormat="1" ht="12">
      <c r="A212" s="16"/>
      <c r="B212" s="252"/>
      <c r="C212" s="253"/>
      <c r="D212" s="221" t="s">
        <v>140</v>
      </c>
      <c r="E212" s="254" t="s">
        <v>19</v>
      </c>
      <c r="F212" s="255" t="s">
        <v>216</v>
      </c>
      <c r="G212" s="253"/>
      <c r="H212" s="256">
        <v>4.4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62" t="s">
        <v>140</v>
      </c>
      <c r="AU212" s="262" t="s">
        <v>84</v>
      </c>
      <c r="AV212" s="16" t="s">
        <v>146</v>
      </c>
      <c r="AW212" s="16" t="s">
        <v>35</v>
      </c>
      <c r="AX212" s="16" t="s">
        <v>74</v>
      </c>
      <c r="AY212" s="262" t="s">
        <v>131</v>
      </c>
    </row>
    <row r="213" spans="1:51" s="14" customFormat="1" ht="12">
      <c r="A213" s="14"/>
      <c r="B213" s="231"/>
      <c r="C213" s="232"/>
      <c r="D213" s="221" t="s">
        <v>140</v>
      </c>
      <c r="E213" s="233" t="s">
        <v>19</v>
      </c>
      <c r="F213" s="234" t="s">
        <v>142</v>
      </c>
      <c r="G213" s="232"/>
      <c r="H213" s="235">
        <v>7.4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1" t="s">
        <v>140</v>
      </c>
      <c r="AU213" s="241" t="s">
        <v>84</v>
      </c>
      <c r="AV213" s="14" t="s">
        <v>138</v>
      </c>
      <c r="AW213" s="14" t="s">
        <v>35</v>
      </c>
      <c r="AX213" s="14" t="s">
        <v>82</v>
      </c>
      <c r="AY213" s="241" t="s">
        <v>131</v>
      </c>
    </row>
    <row r="214" spans="1:65" s="2" customFormat="1" ht="24.15" customHeight="1">
      <c r="A214" s="40"/>
      <c r="B214" s="41"/>
      <c r="C214" s="206" t="s">
        <v>316</v>
      </c>
      <c r="D214" s="206" t="s">
        <v>133</v>
      </c>
      <c r="E214" s="207" t="s">
        <v>317</v>
      </c>
      <c r="F214" s="208" t="s">
        <v>318</v>
      </c>
      <c r="G214" s="209" t="s">
        <v>160</v>
      </c>
      <c r="H214" s="210">
        <v>3.2</v>
      </c>
      <c r="I214" s="211"/>
      <c r="J214" s="212">
        <f>ROUND(I214*H214,2)</f>
        <v>0</v>
      </c>
      <c r="K214" s="208" t="s">
        <v>137</v>
      </c>
      <c r="L214" s="46"/>
      <c r="M214" s="213" t="s">
        <v>19</v>
      </c>
      <c r="N214" s="214" t="s">
        <v>45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0.063</v>
      </c>
      <c r="T214" s="216">
        <f>S214*H214</f>
        <v>0.2016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138</v>
      </c>
      <c r="AT214" s="217" t="s">
        <v>133</v>
      </c>
      <c r="AU214" s="217" t="s">
        <v>84</v>
      </c>
      <c r="AY214" s="19" t="s">
        <v>131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82</v>
      </c>
      <c r="BK214" s="218">
        <f>ROUND(I214*H214,2)</f>
        <v>0</v>
      </c>
      <c r="BL214" s="19" t="s">
        <v>138</v>
      </c>
      <c r="BM214" s="217" t="s">
        <v>319</v>
      </c>
    </row>
    <row r="215" spans="1:51" s="13" customFormat="1" ht="12">
      <c r="A215" s="13"/>
      <c r="B215" s="219"/>
      <c r="C215" s="220"/>
      <c r="D215" s="221" t="s">
        <v>140</v>
      </c>
      <c r="E215" s="222" t="s">
        <v>19</v>
      </c>
      <c r="F215" s="223" t="s">
        <v>320</v>
      </c>
      <c r="G215" s="220"/>
      <c r="H215" s="224">
        <v>3.2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140</v>
      </c>
      <c r="AU215" s="230" t="s">
        <v>84</v>
      </c>
      <c r="AV215" s="13" t="s">
        <v>84</v>
      </c>
      <c r="AW215" s="13" t="s">
        <v>35</v>
      </c>
      <c r="AX215" s="13" t="s">
        <v>74</v>
      </c>
      <c r="AY215" s="230" t="s">
        <v>131</v>
      </c>
    </row>
    <row r="216" spans="1:51" s="14" customFormat="1" ht="12">
      <c r="A216" s="14"/>
      <c r="B216" s="231"/>
      <c r="C216" s="232"/>
      <c r="D216" s="221" t="s">
        <v>140</v>
      </c>
      <c r="E216" s="233" t="s">
        <v>19</v>
      </c>
      <c r="F216" s="234" t="s">
        <v>142</v>
      </c>
      <c r="G216" s="232"/>
      <c r="H216" s="235">
        <v>3.2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1" t="s">
        <v>140</v>
      </c>
      <c r="AU216" s="241" t="s">
        <v>84</v>
      </c>
      <c r="AV216" s="14" t="s">
        <v>138</v>
      </c>
      <c r="AW216" s="14" t="s">
        <v>35</v>
      </c>
      <c r="AX216" s="14" t="s">
        <v>82</v>
      </c>
      <c r="AY216" s="241" t="s">
        <v>131</v>
      </c>
    </row>
    <row r="217" spans="1:65" s="2" customFormat="1" ht="24.15" customHeight="1">
      <c r="A217" s="40"/>
      <c r="B217" s="41"/>
      <c r="C217" s="206" t="s">
        <v>321</v>
      </c>
      <c r="D217" s="206" t="s">
        <v>133</v>
      </c>
      <c r="E217" s="207" t="s">
        <v>322</v>
      </c>
      <c r="F217" s="208" t="s">
        <v>323</v>
      </c>
      <c r="G217" s="209" t="s">
        <v>166</v>
      </c>
      <c r="H217" s="210">
        <v>1</v>
      </c>
      <c r="I217" s="211"/>
      <c r="J217" s="212">
        <f>ROUND(I217*H217,2)</f>
        <v>0</v>
      </c>
      <c r="K217" s="208" t="s">
        <v>137</v>
      </c>
      <c r="L217" s="46"/>
      <c r="M217" s="213" t="s">
        <v>19</v>
      </c>
      <c r="N217" s="214" t="s">
        <v>45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0.054</v>
      </c>
      <c r="T217" s="216">
        <f>S217*H217</f>
        <v>0.054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138</v>
      </c>
      <c r="AT217" s="217" t="s">
        <v>133</v>
      </c>
      <c r="AU217" s="217" t="s">
        <v>84</v>
      </c>
      <c r="AY217" s="19" t="s">
        <v>131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82</v>
      </c>
      <c r="BK217" s="218">
        <f>ROUND(I217*H217,2)</f>
        <v>0</v>
      </c>
      <c r="BL217" s="19" t="s">
        <v>138</v>
      </c>
      <c r="BM217" s="217" t="s">
        <v>324</v>
      </c>
    </row>
    <row r="218" spans="1:51" s="13" customFormat="1" ht="12">
      <c r="A218" s="13"/>
      <c r="B218" s="219"/>
      <c r="C218" s="220"/>
      <c r="D218" s="221" t="s">
        <v>140</v>
      </c>
      <c r="E218" s="222" t="s">
        <v>19</v>
      </c>
      <c r="F218" s="223" t="s">
        <v>82</v>
      </c>
      <c r="G218" s="220"/>
      <c r="H218" s="224">
        <v>1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140</v>
      </c>
      <c r="AU218" s="230" t="s">
        <v>84</v>
      </c>
      <c r="AV218" s="13" t="s">
        <v>84</v>
      </c>
      <c r="AW218" s="13" t="s">
        <v>35</v>
      </c>
      <c r="AX218" s="13" t="s">
        <v>74</v>
      </c>
      <c r="AY218" s="230" t="s">
        <v>131</v>
      </c>
    </row>
    <row r="219" spans="1:51" s="14" customFormat="1" ht="12">
      <c r="A219" s="14"/>
      <c r="B219" s="231"/>
      <c r="C219" s="232"/>
      <c r="D219" s="221" t="s">
        <v>140</v>
      </c>
      <c r="E219" s="233" t="s">
        <v>19</v>
      </c>
      <c r="F219" s="234" t="s">
        <v>142</v>
      </c>
      <c r="G219" s="232"/>
      <c r="H219" s="235">
        <v>1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1" t="s">
        <v>140</v>
      </c>
      <c r="AU219" s="241" t="s">
        <v>84</v>
      </c>
      <c r="AV219" s="14" t="s">
        <v>138</v>
      </c>
      <c r="AW219" s="14" t="s">
        <v>35</v>
      </c>
      <c r="AX219" s="14" t="s">
        <v>82</v>
      </c>
      <c r="AY219" s="241" t="s">
        <v>131</v>
      </c>
    </row>
    <row r="220" spans="1:65" s="2" customFormat="1" ht="24.15" customHeight="1">
      <c r="A220" s="40"/>
      <c r="B220" s="41"/>
      <c r="C220" s="206" t="s">
        <v>325</v>
      </c>
      <c r="D220" s="206" t="s">
        <v>133</v>
      </c>
      <c r="E220" s="207" t="s">
        <v>326</v>
      </c>
      <c r="F220" s="208" t="s">
        <v>327</v>
      </c>
      <c r="G220" s="209" t="s">
        <v>166</v>
      </c>
      <c r="H220" s="210">
        <v>2</v>
      </c>
      <c r="I220" s="211"/>
      <c r="J220" s="212">
        <f>ROUND(I220*H220,2)</f>
        <v>0</v>
      </c>
      <c r="K220" s="208" t="s">
        <v>137</v>
      </c>
      <c r="L220" s="46"/>
      <c r="M220" s="213" t="s">
        <v>19</v>
      </c>
      <c r="N220" s="214" t="s">
        <v>45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0.074</v>
      </c>
      <c r="T220" s="216">
        <f>S220*H220</f>
        <v>0.148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138</v>
      </c>
      <c r="AT220" s="217" t="s">
        <v>133</v>
      </c>
      <c r="AU220" s="217" t="s">
        <v>84</v>
      </c>
      <c r="AY220" s="19" t="s">
        <v>131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82</v>
      </c>
      <c r="BK220" s="218">
        <f>ROUND(I220*H220,2)</f>
        <v>0</v>
      </c>
      <c r="BL220" s="19" t="s">
        <v>138</v>
      </c>
      <c r="BM220" s="217" t="s">
        <v>328</v>
      </c>
    </row>
    <row r="221" spans="1:51" s="13" customFormat="1" ht="12">
      <c r="A221" s="13"/>
      <c r="B221" s="219"/>
      <c r="C221" s="220"/>
      <c r="D221" s="221" t="s">
        <v>140</v>
      </c>
      <c r="E221" s="222" t="s">
        <v>19</v>
      </c>
      <c r="F221" s="223" t="s">
        <v>84</v>
      </c>
      <c r="G221" s="220"/>
      <c r="H221" s="224">
        <v>2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140</v>
      </c>
      <c r="AU221" s="230" t="s">
        <v>84</v>
      </c>
      <c r="AV221" s="13" t="s">
        <v>84</v>
      </c>
      <c r="AW221" s="13" t="s">
        <v>35</v>
      </c>
      <c r="AX221" s="13" t="s">
        <v>74</v>
      </c>
      <c r="AY221" s="230" t="s">
        <v>131</v>
      </c>
    </row>
    <row r="222" spans="1:51" s="14" customFormat="1" ht="12">
      <c r="A222" s="14"/>
      <c r="B222" s="231"/>
      <c r="C222" s="232"/>
      <c r="D222" s="221" t="s">
        <v>140</v>
      </c>
      <c r="E222" s="233" t="s">
        <v>19</v>
      </c>
      <c r="F222" s="234" t="s">
        <v>142</v>
      </c>
      <c r="G222" s="232"/>
      <c r="H222" s="235">
        <v>2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1" t="s">
        <v>140</v>
      </c>
      <c r="AU222" s="241" t="s">
        <v>84</v>
      </c>
      <c r="AV222" s="14" t="s">
        <v>138</v>
      </c>
      <c r="AW222" s="14" t="s">
        <v>35</v>
      </c>
      <c r="AX222" s="14" t="s">
        <v>82</v>
      </c>
      <c r="AY222" s="241" t="s">
        <v>131</v>
      </c>
    </row>
    <row r="223" spans="1:65" s="2" customFormat="1" ht="24.15" customHeight="1">
      <c r="A223" s="40"/>
      <c r="B223" s="41"/>
      <c r="C223" s="206" t="s">
        <v>329</v>
      </c>
      <c r="D223" s="206" t="s">
        <v>133</v>
      </c>
      <c r="E223" s="207" t="s">
        <v>330</v>
      </c>
      <c r="F223" s="208" t="s">
        <v>331</v>
      </c>
      <c r="G223" s="209" t="s">
        <v>136</v>
      </c>
      <c r="H223" s="210">
        <v>0.905</v>
      </c>
      <c r="I223" s="211"/>
      <c r="J223" s="212">
        <f>ROUND(I223*H223,2)</f>
        <v>0</v>
      </c>
      <c r="K223" s="208" t="s">
        <v>137</v>
      </c>
      <c r="L223" s="46"/>
      <c r="M223" s="213" t="s">
        <v>19</v>
      </c>
      <c r="N223" s="214" t="s">
        <v>45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1.8</v>
      </c>
      <c r="T223" s="216">
        <f>S223*H223</f>
        <v>1.629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138</v>
      </c>
      <c r="AT223" s="217" t="s">
        <v>133</v>
      </c>
      <c r="AU223" s="217" t="s">
        <v>84</v>
      </c>
      <c r="AY223" s="19" t="s">
        <v>131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82</v>
      </c>
      <c r="BK223" s="218">
        <f>ROUND(I223*H223,2)</f>
        <v>0</v>
      </c>
      <c r="BL223" s="19" t="s">
        <v>138</v>
      </c>
      <c r="BM223" s="217" t="s">
        <v>332</v>
      </c>
    </row>
    <row r="224" spans="1:51" s="13" customFormat="1" ht="12">
      <c r="A224" s="13"/>
      <c r="B224" s="219"/>
      <c r="C224" s="220"/>
      <c r="D224" s="221" t="s">
        <v>140</v>
      </c>
      <c r="E224" s="222" t="s">
        <v>19</v>
      </c>
      <c r="F224" s="223" t="s">
        <v>333</v>
      </c>
      <c r="G224" s="220"/>
      <c r="H224" s="224">
        <v>0.905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0" t="s">
        <v>140</v>
      </c>
      <c r="AU224" s="230" t="s">
        <v>84</v>
      </c>
      <c r="AV224" s="13" t="s">
        <v>84</v>
      </c>
      <c r="AW224" s="13" t="s">
        <v>35</v>
      </c>
      <c r="AX224" s="13" t="s">
        <v>74</v>
      </c>
      <c r="AY224" s="230" t="s">
        <v>131</v>
      </c>
    </row>
    <row r="225" spans="1:51" s="14" customFormat="1" ht="12">
      <c r="A225" s="14"/>
      <c r="B225" s="231"/>
      <c r="C225" s="232"/>
      <c r="D225" s="221" t="s">
        <v>140</v>
      </c>
      <c r="E225" s="233" t="s">
        <v>19</v>
      </c>
      <c r="F225" s="234" t="s">
        <v>142</v>
      </c>
      <c r="G225" s="232"/>
      <c r="H225" s="235">
        <v>0.905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1" t="s">
        <v>140</v>
      </c>
      <c r="AU225" s="241" t="s">
        <v>84</v>
      </c>
      <c r="AV225" s="14" t="s">
        <v>138</v>
      </c>
      <c r="AW225" s="14" t="s">
        <v>35</v>
      </c>
      <c r="AX225" s="14" t="s">
        <v>82</v>
      </c>
      <c r="AY225" s="241" t="s">
        <v>131</v>
      </c>
    </row>
    <row r="226" spans="1:65" s="2" customFormat="1" ht="24.15" customHeight="1">
      <c r="A226" s="40"/>
      <c r="B226" s="41"/>
      <c r="C226" s="206" t="s">
        <v>334</v>
      </c>
      <c r="D226" s="206" t="s">
        <v>133</v>
      </c>
      <c r="E226" s="207" t="s">
        <v>335</v>
      </c>
      <c r="F226" s="208" t="s">
        <v>336</v>
      </c>
      <c r="G226" s="209" t="s">
        <v>136</v>
      </c>
      <c r="H226" s="210">
        <v>0.16</v>
      </c>
      <c r="I226" s="211"/>
      <c r="J226" s="212">
        <f>ROUND(I226*H226,2)</f>
        <v>0</v>
      </c>
      <c r="K226" s="208" t="s">
        <v>137</v>
      </c>
      <c r="L226" s="46"/>
      <c r="M226" s="213" t="s">
        <v>19</v>
      </c>
      <c r="N226" s="214" t="s">
        <v>45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2.4</v>
      </c>
      <c r="T226" s="216">
        <f>S226*H226</f>
        <v>0.384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138</v>
      </c>
      <c r="AT226" s="217" t="s">
        <v>133</v>
      </c>
      <c r="AU226" s="217" t="s">
        <v>84</v>
      </c>
      <c r="AY226" s="19" t="s">
        <v>131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82</v>
      </c>
      <c r="BK226" s="218">
        <f>ROUND(I226*H226,2)</f>
        <v>0</v>
      </c>
      <c r="BL226" s="19" t="s">
        <v>138</v>
      </c>
      <c r="BM226" s="217" t="s">
        <v>337</v>
      </c>
    </row>
    <row r="227" spans="1:51" s="13" customFormat="1" ht="12">
      <c r="A227" s="13"/>
      <c r="B227" s="219"/>
      <c r="C227" s="220"/>
      <c r="D227" s="221" t="s">
        <v>140</v>
      </c>
      <c r="E227" s="222" t="s">
        <v>19</v>
      </c>
      <c r="F227" s="223" t="s">
        <v>338</v>
      </c>
      <c r="G227" s="220"/>
      <c r="H227" s="224">
        <v>0.16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140</v>
      </c>
      <c r="AU227" s="230" t="s">
        <v>84</v>
      </c>
      <c r="AV227" s="13" t="s">
        <v>84</v>
      </c>
      <c r="AW227" s="13" t="s">
        <v>35</v>
      </c>
      <c r="AX227" s="13" t="s">
        <v>74</v>
      </c>
      <c r="AY227" s="230" t="s">
        <v>131</v>
      </c>
    </row>
    <row r="228" spans="1:51" s="14" customFormat="1" ht="12">
      <c r="A228" s="14"/>
      <c r="B228" s="231"/>
      <c r="C228" s="232"/>
      <c r="D228" s="221" t="s">
        <v>140</v>
      </c>
      <c r="E228" s="233" t="s">
        <v>19</v>
      </c>
      <c r="F228" s="234" t="s">
        <v>142</v>
      </c>
      <c r="G228" s="232"/>
      <c r="H228" s="235">
        <v>0.16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1" t="s">
        <v>140</v>
      </c>
      <c r="AU228" s="241" t="s">
        <v>84</v>
      </c>
      <c r="AV228" s="14" t="s">
        <v>138</v>
      </c>
      <c r="AW228" s="14" t="s">
        <v>35</v>
      </c>
      <c r="AX228" s="14" t="s">
        <v>82</v>
      </c>
      <c r="AY228" s="241" t="s">
        <v>131</v>
      </c>
    </row>
    <row r="229" spans="1:65" s="2" customFormat="1" ht="24.15" customHeight="1">
      <c r="A229" s="40"/>
      <c r="B229" s="41"/>
      <c r="C229" s="206" t="s">
        <v>339</v>
      </c>
      <c r="D229" s="206" t="s">
        <v>133</v>
      </c>
      <c r="E229" s="207" t="s">
        <v>340</v>
      </c>
      <c r="F229" s="208" t="s">
        <v>341</v>
      </c>
      <c r="G229" s="209" t="s">
        <v>166</v>
      </c>
      <c r="H229" s="210">
        <v>4</v>
      </c>
      <c r="I229" s="211"/>
      <c r="J229" s="212">
        <f>ROUND(I229*H229,2)</f>
        <v>0</v>
      </c>
      <c r="K229" s="208" t="s">
        <v>137</v>
      </c>
      <c r="L229" s="46"/>
      <c r="M229" s="213" t="s">
        <v>19</v>
      </c>
      <c r="N229" s="214" t="s">
        <v>45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0.031</v>
      </c>
      <c r="T229" s="216">
        <f>S229*H229</f>
        <v>0.124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138</v>
      </c>
      <c r="AT229" s="217" t="s">
        <v>133</v>
      </c>
      <c r="AU229" s="217" t="s">
        <v>84</v>
      </c>
      <c r="AY229" s="19" t="s">
        <v>131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82</v>
      </c>
      <c r="BK229" s="218">
        <f>ROUND(I229*H229,2)</f>
        <v>0</v>
      </c>
      <c r="BL229" s="19" t="s">
        <v>138</v>
      </c>
      <c r="BM229" s="217" t="s">
        <v>342</v>
      </c>
    </row>
    <row r="230" spans="1:51" s="13" customFormat="1" ht="12">
      <c r="A230" s="13"/>
      <c r="B230" s="219"/>
      <c r="C230" s="220"/>
      <c r="D230" s="221" t="s">
        <v>140</v>
      </c>
      <c r="E230" s="222" t="s">
        <v>19</v>
      </c>
      <c r="F230" s="223" t="s">
        <v>343</v>
      </c>
      <c r="G230" s="220"/>
      <c r="H230" s="224">
        <v>4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140</v>
      </c>
      <c r="AU230" s="230" t="s">
        <v>84</v>
      </c>
      <c r="AV230" s="13" t="s">
        <v>84</v>
      </c>
      <c r="AW230" s="13" t="s">
        <v>35</v>
      </c>
      <c r="AX230" s="13" t="s">
        <v>74</v>
      </c>
      <c r="AY230" s="230" t="s">
        <v>131</v>
      </c>
    </row>
    <row r="231" spans="1:51" s="14" customFormat="1" ht="12">
      <c r="A231" s="14"/>
      <c r="B231" s="231"/>
      <c r="C231" s="232"/>
      <c r="D231" s="221" t="s">
        <v>140</v>
      </c>
      <c r="E231" s="233" t="s">
        <v>19</v>
      </c>
      <c r="F231" s="234" t="s">
        <v>142</v>
      </c>
      <c r="G231" s="232"/>
      <c r="H231" s="235">
        <v>4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1" t="s">
        <v>140</v>
      </c>
      <c r="AU231" s="241" t="s">
        <v>84</v>
      </c>
      <c r="AV231" s="14" t="s">
        <v>138</v>
      </c>
      <c r="AW231" s="14" t="s">
        <v>35</v>
      </c>
      <c r="AX231" s="14" t="s">
        <v>82</v>
      </c>
      <c r="AY231" s="241" t="s">
        <v>131</v>
      </c>
    </row>
    <row r="232" spans="1:65" s="2" customFormat="1" ht="14.4" customHeight="1">
      <c r="A232" s="40"/>
      <c r="B232" s="41"/>
      <c r="C232" s="206" t="s">
        <v>344</v>
      </c>
      <c r="D232" s="206" t="s">
        <v>133</v>
      </c>
      <c r="E232" s="207" t="s">
        <v>345</v>
      </c>
      <c r="F232" s="208" t="s">
        <v>346</v>
      </c>
      <c r="G232" s="209" t="s">
        <v>160</v>
      </c>
      <c r="H232" s="210">
        <v>78.696</v>
      </c>
      <c r="I232" s="211"/>
      <c r="J232" s="212">
        <f>ROUND(I232*H232,2)</f>
        <v>0</v>
      </c>
      <c r="K232" s="208" t="s">
        <v>137</v>
      </c>
      <c r="L232" s="46"/>
      <c r="M232" s="213" t="s">
        <v>19</v>
      </c>
      <c r="N232" s="214" t="s">
        <v>45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0.012</v>
      </c>
      <c r="T232" s="216">
        <f>S232*H232</f>
        <v>0.944352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138</v>
      </c>
      <c r="AT232" s="217" t="s">
        <v>133</v>
      </c>
      <c r="AU232" s="217" t="s">
        <v>84</v>
      </c>
      <c r="AY232" s="19" t="s">
        <v>131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82</v>
      </c>
      <c r="BK232" s="218">
        <f>ROUND(I232*H232,2)</f>
        <v>0</v>
      </c>
      <c r="BL232" s="19" t="s">
        <v>138</v>
      </c>
      <c r="BM232" s="217" t="s">
        <v>347</v>
      </c>
    </row>
    <row r="233" spans="1:51" s="13" customFormat="1" ht="12">
      <c r="A233" s="13"/>
      <c r="B233" s="219"/>
      <c r="C233" s="220"/>
      <c r="D233" s="221" t="s">
        <v>140</v>
      </c>
      <c r="E233" s="222" t="s">
        <v>19</v>
      </c>
      <c r="F233" s="223" t="s">
        <v>212</v>
      </c>
      <c r="G233" s="220"/>
      <c r="H233" s="224">
        <v>19.25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0" t="s">
        <v>140</v>
      </c>
      <c r="AU233" s="230" t="s">
        <v>84</v>
      </c>
      <c r="AV233" s="13" t="s">
        <v>84</v>
      </c>
      <c r="AW233" s="13" t="s">
        <v>35</v>
      </c>
      <c r="AX233" s="13" t="s">
        <v>74</v>
      </c>
      <c r="AY233" s="230" t="s">
        <v>131</v>
      </c>
    </row>
    <row r="234" spans="1:51" s="13" customFormat="1" ht="12">
      <c r="A234" s="13"/>
      <c r="B234" s="219"/>
      <c r="C234" s="220"/>
      <c r="D234" s="221" t="s">
        <v>140</v>
      </c>
      <c r="E234" s="222" t="s">
        <v>19</v>
      </c>
      <c r="F234" s="223" t="s">
        <v>213</v>
      </c>
      <c r="G234" s="220"/>
      <c r="H234" s="224">
        <v>11.541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140</v>
      </c>
      <c r="AU234" s="230" t="s">
        <v>84</v>
      </c>
      <c r="AV234" s="13" t="s">
        <v>84</v>
      </c>
      <c r="AW234" s="13" t="s">
        <v>35</v>
      </c>
      <c r="AX234" s="13" t="s">
        <v>74</v>
      </c>
      <c r="AY234" s="230" t="s">
        <v>131</v>
      </c>
    </row>
    <row r="235" spans="1:51" s="13" customFormat="1" ht="12">
      <c r="A235" s="13"/>
      <c r="B235" s="219"/>
      <c r="C235" s="220"/>
      <c r="D235" s="221" t="s">
        <v>140</v>
      </c>
      <c r="E235" s="222" t="s">
        <v>19</v>
      </c>
      <c r="F235" s="223" t="s">
        <v>214</v>
      </c>
      <c r="G235" s="220"/>
      <c r="H235" s="224">
        <v>11.88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140</v>
      </c>
      <c r="AU235" s="230" t="s">
        <v>84</v>
      </c>
      <c r="AV235" s="13" t="s">
        <v>84</v>
      </c>
      <c r="AW235" s="13" t="s">
        <v>35</v>
      </c>
      <c r="AX235" s="13" t="s">
        <v>74</v>
      </c>
      <c r="AY235" s="230" t="s">
        <v>131</v>
      </c>
    </row>
    <row r="236" spans="1:51" s="13" customFormat="1" ht="12">
      <c r="A236" s="13"/>
      <c r="B236" s="219"/>
      <c r="C236" s="220"/>
      <c r="D236" s="221" t="s">
        <v>140</v>
      </c>
      <c r="E236" s="222" t="s">
        <v>19</v>
      </c>
      <c r="F236" s="223" t="s">
        <v>215</v>
      </c>
      <c r="G236" s="220"/>
      <c r="H236" s="224">
        <v>36.025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0" t="s">
        <v>140</v>
      </c>
      <c r="AU236" s="230" t="s">
        <v>84</v>
      </c>
      <c r="AV236" s="13" t="s">
        <v>84</v>
      </c>
      <c r="AW236" s="13" t="s">
        <v>35</v>
      </c>
      <c r="AX236" s="13" t="s">
        <v>74</v>
      </c>
      <c r="AY236" s="230" t="s">
        <v>131</v>
      </c>
    </row>
    <row r="237" spans="1:51" s="14" customFormat="1" ht="12">
      <c r="A237" s="14"/>
      <c r="B237" s="231"/>
      <c r="C237" s="232"/>
      <c r="D237" s="221" t="s">
        <v>140</v>
      </c>
      <c r="E237" s="233" t="s">
        <v>19</v>
      </c>
      <c r="F237" s="234" t="s">
        <v>142</v>
      </c>
      <c r="G237" s="232"/>
      <c r="H237" s="235">
        <v>78.696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1" t="s">
        <v>140</v>
      </c>
      <c r="AU237" s="241" t="s">
        <v>84</v>
      </c>
      <c r="AV237" s="14" t="s">
        <v>138</v>
      </c>
      <c r="AW237" s="14" t="s">
        <v>35</v>
      </c>
      <c r="AX237" s="14" t="s">
        <v>82</v>
      </c>
      <c r="AY237" s="241" t="s">
        <v>131</v>
      </c>
    </row>
    <row r="238" spans="1:63" s="12" customFormat="1" ht="22.8" customHeight="1">
      <c r="A238" s="12"/>
      <c r="B238" s="190"/>
      <c r="C238" s="191"/>
      <c r="D238" s="192" t="s">
        <v>73</v>
      </c>
      <c r="E238" s="204" t="s">
        <v>348</v>
      </c>
      <c r="F238" s="204" t="s">
        <v>349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SUM(P239:P245)</f>
        <v>0</v>
      </c>
      <c r="Q238" s="198"/>
      <c r="R238" s="199">
        <f>SUM(R239:R245)</f>
        <v>0</v>
      </c>
      <c r="S238" s="198"/>
      <c r="T238" s="200">
        <f>SUM(T239:T245)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82</v>
      </c>
      <c r="AT238" s="202" t="s">
        <v>73</v>
      </c>
      <c r="AU238" s="202" t="s">
        <v>82</v>
      </c>
      <c r="AY238" s="201" t="s">
        <v>131</v>
      </c>
      <c r="BK238" s="203">
        <f>SUM(BK239:BK245)</f>
        <v>0</v>
      </c>
    </row>
    <row r="239" spans="1:65" s="2" customFormat="1" ht="24.15" customHeight="1">
      <c r="A239" s="40"/>
      <c r="B239" s="41"/>
      <c r="C239" s="206" t="s">
        <v>350</v>
      </c>
      <c r="D239" s="206" t="s">
        <v>133</v>
      </c>
      <c r="E239" s="207" t="s">
        <v>351</v>
      </c>
      <c r="F239" s="208" t="s">
        <v>352</v>
      </c>
      <c r="G239" s="209" t="s">
        <v>153</v>
      </c>
      <c r="H239" s="210">
        <v>5.547</v>
      </c>
      <c r="I239" s="211"/>
      <c r="J239" s="212">
        <f>ROUND(I239*H239,2)</f>
        <v>0</v>
      </c>
      <c r="K239" s="208" t="s">
        <v>137</v>
      </c>
      <c r="L239" s="46"/>
      <c r="M239" s="213" t="s">
        <v>19</v>
      </c>
      <c r="N239" s="214" t="s">
        <v>45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138</v>
      </c>
      <c r="AT239" s="217" t="s">
        <v>133</v>
      </c>
      <c r="AU239" s="217" t="s">
        <v>84</v>
      </c>
      <c r="AY239" s="19" t="s">
        <v>131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82</v>
      </c>
      <c r="BK239" s="218">
        <f>ROUND(I239*H239,2)</f>
        <v>0</v>
      </c>
      <c r="BL239" s="19" t="s">
        <v>138</v>
      </c>
      <c r="BM239" s="217" t="s">
        <v>353</v>
      </c>
    </row>
    <row r="240" spans="1:65" s="2" customFormat="1" ht="24.15" customHeight="1">
      <c r="A240" s="40"/>
      <c r="B240" s="41"/>
      <c r="C240" s="206" t="s">
        <v>354</v>
      </c>
      <c r="D240" s="206" t="s">
        <v>133</v>
      </c>
      <c r="E240" s="207" t="s">
        <v>355</v>
      </c>
      <c r="F240" s="208" t="s">
        <v>356</v>
      </c>
      <c r="G240" s="209" t="s">
        <v>153</v>
      </c>
      <c r="H240" s="210">
        <v>27.735</v>
      </c>
      <c r="I240" s="211"/>
      <c r="J240" s="212">
        <f>ROUND(I240*H240,2)</f>
        <v>0</v>
      </c>
      <c r="K240" s="208" t="s">
        <v>137</v>
      </c>
      <c r="L240" s="46"/>
      <c r="M240" s="213" t="s">
        <v>19</v>
      </c>
      <c r="N240" s="214" t="s">
        <v>45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138</v>
      </c>
      <c r="AT240" s="217" t="s">
        <v>133</v>
      </c>
      <c r="AU240" s="217" t="s">
        <v>84</v>
      </c>
      <c r="AY240" s="19" t="s">
        <v>131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82</v>
      </c>
      <c r="BK240" s="218">
        <f>ROUND(I240*H240,2)</f>
        <v>0</v>
      </c>
      <c r="BL240" s="19" t="s">
        <v>138</v>
      </c>
      <c r="BM240" s="217" t="s">
        <v>357</v>
      </c>
    </row>
    <row r="241" spans="1:51" s="13" customFormat="1" ht="12">
      <c r="A241" s="13"/>
      <c r="B241" s="219"/>
      <c r="C241" s="220"/>
      <c r="D241" s="221" t="s">
        <v>140</v>
      </c>
      <c r="E241" s="220"/>
      <c r="F241" s="223" t="s">
        <v>358</v>
      </c>
      <c r="G241" s="220"/>
      <c r="H241" s="224">
        <v>27.735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140</v>
      </c>
      <c r="AU241" s="230" t="s">
        <v>84</v>
      </c>
      <c r="AV241" s="13" t="s">
        <v>84</v>
      </c>
      <c r="AW241" s="13" t="s">
        <v>4</v>
      </c>
      <c r="AX241" s="13" t="s">
        <v>82</v>
      </c>
      <c r="AY241" s="230" t="s">
        <v>131</v>
      </c>
    </row>
    <row r="242" spans="1:65" s="2" customFormat="1" ht="14.4" customHeight="1">
      <c r="A242" s="40"/>
      <c r="B242" s="41"/>
      <c r="C242" s="206" t="s">
        <v>359</v>
      </c>
      <c r="D242" s="206" t="s">
        <v>133</v>
      </c>
      <c r="E242" s="207" t="s">
        <v>360</v>
      </c>
      <c r="F242" s="208" t="s">
        <v>361</v>
      </c>
      <c r="G242" s="209" t="s">
        <v>153</v>
      </c>
      <c r="H242" s="210">
        <v>5.547</v>
      </c>
      <c r="I242" s="211"/>
      <c r="J242" s="212">
        <f>ROUND(I242*H242,2)</f>
        <v>0</v>
      </c>
      <c r="K242" s="208" t="s">
        <v>137</v>
      </c>
      <c r="L242" s="46"/>
      <c r="M242" s="213" t="s">
        <v>19</v>
      </c>
      <c r="N242" s="214" t="s">
        <v>45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138</v>
      </c>
      <c r="AT242" s="217" t="s">
        <v>133</v>
      </c>
      <c r="AU242" s="217" t="s">
        <v>84</v>
      </c>
      <c r="AY242" s="19" t="s">
        <v>131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82</v>
      </c>
      <c r="BK242" s="218">
        <f>ROUND(I242*H242,2)</f>
        <v>0</v>
      </c>
      <c r="BL242" s="19" t="s">
        <v>138</v>
      </c>
      <c r="BM242" s="217" t="s">
        <v>362</v>
      </c>
    </row>
    <row r="243" spans="1:65" s="2" customFormat="1" ht="24.15" customHeight="1">
      <c r="A243" s="40"/>
      <c r="B243" s="41"/>
      <c r="C243" s="206" t="s">
        <v>363</v>
      </c>
      <c r="D243" s="206" t="s">
        <v>133</v>
      </c>
      <c r="E243" s="207" t="s">
        <v>364</v>
      </c>
      <c r="F243" s="208" t="s">
        <v>365</v>
      </c>
      <c r="G243" s="209" t="s">
        <v>153</v>
      </c>
      <c r="H243" s="210">
        <v>55.47</v>
      </c>
      <c r="I243" s="211"/>
      <c r="J243" s="212">
        <f>ROUND(I243*H243,2)</f>
        <v>0</v>
      </c>
      <c r="K243" s="208" t="s">
        <v>137</v>
      </c>
      <c r="L243" s="46"/>
      <c r="M243" s="213" t="s">
        <v>19</v>
      </c>
      <c r="N243" s="214" t="s">
        <v>45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138</v>
      </c>
      <c r="AT243" s="217" t="s">
        <v>133</v>
      </c>
      <c r="AU243" s="217" t="s">
        <v>84</v>
      </c>
      <c r="AY243" s="19" t="s">
        <v>131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82</v>
      </c>
      <c r="BK243" s="218">
        <f>ROUND(I243*H243,2)</f>
        <v>0</v>
      </c>
      <c r="BL243" s="19" t="s">
        <v>138</v>
      </c>
      <c r="BM243" s="217" t="s">
        <v>366</v>
      </c>
    </row>
    <row r="244" spans="1:51" s="13" customFormat="1" ht="12">
      <c r="A244" s="13"/>
      <c r="B244" s="219"/>
      <c r="C244" s="220"/>
      <c r="D244" s="221" t="s">
        <v>140</v>
      </c>
      <c r="E244" s="220"/>
      <c r="F244" s="223" t="s">
        <v>367</v>
      </c>
      <c r="G244" s="220"/>
      <c r="H244" s="224">
        <v>55.47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140</v>
      </c>
      <c r="AU244" s="230" t="s">
        <v>84</v>
      </c>
      <c r="AV244" s="13" t="s">
        <v>84</v>
      </c>
      <c r="AW244" s="13" t="s">
        <v>4</v>
      </c>
      <c r="AX244" s="13" t="s">
        <v>82</v>
      </c>
      <c r="AY244" s="230" t="s">
        <v>131</v>
      </c>
    </row>
    <row r="245" spans="1:65" s="2" customFormat="1" ht="24.15" customHeight="1">
      <c r="A245" s="40"/>
      <c r="B245" s="41"/>
      <c r="C245" s="206" t="s">
        <v>368</v>
      </c>
      <c r="D245" s="206" t="s">
        <v>133</v>
      </c>
      <c r="E245" s="207" t="s">
        <v>369</v>
      </c>
      <c r="F245" s="208" t="s">
        <v>370</v>
      </c>
      <c r="G245" s="209" t="s">
        <v>153</v>
      </c>
      <c r="H245" s="210">
        <v>3.438</v>
      </c>
      <c r="I245" s="211"/>
      <c r="J245" s="212">
        <f>ROUND(I245*H245,2)</f>
        <v>0</v>
      </c>
      <c r="K245" s="208" t="s">
        <v>137</v>
      </c>
      <c r="L245" s="46"/>
      <c r="M245" s="213" t="s">
        <v>19</v>
      </c>
      <c r="N245" s="214" t="s">
        <v>45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138</v>
      </c>
      <c r="AT245" s="217" t="s">
        <v>133</v>
      </c>
      <c r="AU245" s="217" t="s">
        <v>84</v>
      </c>
      <c r="AY245" s="19" t="s">
        <v>131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82</v>
      </c>
      <c r="BK245" s="218">
        <f>ROUND(I245*H245,2)</f>
        <v>0</v>
      </c>
      <c r="BL245" s="19" t="s">
        <v>138</v>
      </c>
      <c r="BM245" s="217" t="s">
        <v>371</v>
      </c>
    </row>
    <row r="246" spans="1:63" s="12" customFormat="1" ht="22.8" customHeight="1">
      <c r="A246" s="12"/>
      <c r="B246" s="190"/>
      <c r="C246" s="191"/>
      <c r="D246" s="192" t="s">
        <v>73</v>
      </c>
      <c r="E246" s="204" t="s">
        <v>372</v>
      </c>
      <c r="F246" s="204" t="s">
        <v>373</v>
      </c>
      <c r="G246" s="191"/>
      <c r="H246" s="191"/>
      <c r="I246" s="194"/>
      <c r="J246" s="205">
        <f>BK246</f>
        <v>0</v>
      </c>
      <c r="K246" s="191"/>
      <c r="L246" s="196"/>
      <c r="M246" s="197"/>
      <c r="N246" s="198"/>
      <c r="O246" s="198"/>
      <c r="P246" s="199">
        <f>P247</f>
        <v>0</v>
      </c>
      <c r="Q246" s="198"/>
      <c r="R246" s="199">
        <f>R247</f>
        <v>0</v>
      </c>
      <c r="S246" s="198"/>
      <c r="T246" s="200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82</v>
      </c>
      <c r="AT246" s="202" t="s">
        <v>73</v>
      </c>
      <c r="AU246" s="202" t="s">
        <v>82</v>
      </c>
      <c r="AY246" s="201" t="s">
        <v>131</v>
      </c>
      <c r="BK246" s="203">
        <f>BK247</f>
        <v>0</v>
      </c>
    </row>
    <row r="247" spans="1:65" s="2" customFormat="1" ht="24.15" customHeight="1">
      <c r="A247" s="40"/>
      <c r="B247" s="41"/>
      <c r="C247" s="206" t="s">
        <v>374</v>
      </c>
      <c r="D247" s="206" t="s">
        <v>133</v>
      </c>
      <c r="E247" s="207" t="s">
        <v>375</v>
      </c>
      <c r="F247" s="208" t="s">
        <v>376</v>
      </c>
      <c r="G247" s="209" t="s">
        <v>153</v>
      </c>
      <c r="H247" s="210">
        <v>18.87</v>
      </c>
      <c r="I247" s="211"/>
      <c r="J247" s="212">
        <f>ROUND(I247*H247,2)</f>
        <v>0</v>
      </c>
      <c r="K247" s="208" t="s">
        <v>137</v>
      </c>
      <c r="L247" s="46"/>
      <c r="M247" s="213" t="s">
        <v>19</v>
      </c>
      <c r="N247" s="214" t="s">
        <v>45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138</v>
      </c>
      <c r="AT247" s="217" t="s">
        <v>133</v>
      </c>
      <c r="AU247" s="217" t="s">
        <v>84</v>
      </c>
      <c r="AY247" s="19" t="s">
        <v>131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82</v>
      </c>
      <c r="BK247" s="218">
        <f>ROUND(I247*H247,2)</f>
        <v>0</v>
      </c>
      <c r="BL247" s="19" t="s">
        <v>138</v>
      </c>
      <c r="BM247" s="217" t="s">
        <v>377</v>
      </c>
    </row>
    <row r="248" spans="1:63" s="12" customFormat="1" ht="25.9" customHeight="1">
      <c r="A248" s="12"/>
      <c r="B248" s="190"/>
      <c r="C248" s="191"/>
      <c r="D248" s="192" t="s">
        <v>73</v>
      </c>
      <c r="E248" s="193" t="s">
        <v>378</v>
      </c>
      <c r="F248" s="193" t="s">
        <v>379</v>
      </c>
      <c r="G248" s="191"/>
      <c r="H248" s="191"/>
      <c r="I248" s="194"/>
      <c r="J248" s="195">
        <f>BK248</f>
        <v>0</v>
      </c>
      <c r="K248" s="191"/>
      <c r="L248" s="196"/>
      <c r="M248" s="197"/>
      <c r="N248" s="198"/>
      <c r="O248" s="198"/>
      <c r="P248" s="199">
        <f>P249+P259+P292+P310+P331+P351+P379+P390+P400</f>
        <v>0</v>
      </c>
      <c r="Q248" s="198"/>
      <c r="R248" s="199">
        <f>R249+R259+R292+R310+R331+R351+R379+R390+R400</f>
        <v>3.68012593</v>
      </c>
      <c r="S248" s="198"/>
      <c r="T248" s="200">
        <f>T249+T259+T292+T310+T331+T351+T379+T390+T400</f>
        <v>0.42632623999999997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84</v>
      </c>
      <c r="AT248" s="202" t="s">
        <v>73</v>
      </c>
      <c r="AU248" s="202" t="s">
        <v>74</v>
      </c>
      <c r="AY248" s="201" t="s">
        <v>131</v>
      </c>
      <c r="BK248" s="203">
        <f>BK249+BK259+BK292+BK310+BK331+BK351+BK379+BK390+BK400</f>
        <v>0</v>
      </c>
    </row>
    <row r="249" spans="1:63" s="12" customFormat="1" ht="22.8" customHeight="1">
      <c r="A249" s="12"/>
      <c r="B249" s="190"/>
      <c r="C249" s="191"/>
      <c r="D249" s="192" t="s">
        <v>73</v>
      </c>
      <c r="E249" s="204" t="s">
        <v>380</v>
      </c>
      <c r="F249" s="204" t="s">
        <v>381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SUM(P250:P258)</f>
        <v>0</v>
      </c>
      <c r="Q249" s="198"/>
      <c r="R249" s="199">
        <f>SUM(R250:R258)</f>
        <v>0.088339</v>
      </c>
      <c r="S249" s="198"/>
      <c r="T249" s="200">
        <f>SUM(T250:T258)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84</v>
      </c>
      <c r="AT249" s="202" t="s">
        <v>73</v>
      </c>
      <c r="AU249" s="202" t="s">
        <v>82</v>
      </c>
      <c r="AY249" s="201" t="s">
        <v>131</v>
      </c>
      <c r="BK249" s="203">
        <f>SUM(BK250:BK258)</f>
        <v>0</v>
      </c>
    </row>
    <row r="250" spans="1:65" s="2" customFormat="1" ht="14.4" customHeight="1">
      <c r="A250" s="40"/>
      <c r="B250" s="41"/>
      <c r="C250" s="206" t="s">
        <v>382</v>
      </c>
      <c r="D250" s="206" t="s">
        <v>133</v>
      </c>
      <c r="E250" s="207" t="s">
        <v>383</v>
      </c>
      <c r="F250" s="208" t="s">
        <v>384</v>
      </c>
      <c r="G250" s="209" t="s">
        <v>160</v>
      </c>
      <c r="H250" s="210">
        <v>12.6</v>
      </c>
      <c r="I250" s="211"/>
      <c r="J250" s="212">
        <f>ROUND(I250*H250,2)</f>
        <v>0</v>
      </c>
      <c r="K250" s="208" t="s">
        <v>137</v>
      </c>
      <c r="L250" s="46"/>
      <c r="M250" s="213" t="s">
        <v>19</v>
      </c>
      <c r="N250" s="214" t="s">
        <v>45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222</v>
      </c>
      <c r="AT250" s="217" t="s">
        <v>133</v>
      </c>
      <c r="AU250" s="217" t="s">
        <v>84</v>
      </c>
      <c r="AY250" s="19" t="s">
        <v>131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82</v>
      </c>
      <c r="BK250" s="218">
        <f>ROUND(I250*H250,2)</f>
        <v>0</v>
      </c>
      <c r="BL250" s="19" t="s">
        <v>222</v>
      </c>
      <c r="BM250" s="217" t="s">
        <v>385</v>
      </c>
    </row>
    <row r="251" spans="1:51" s="13" customFormat="1" ht="12">
      <c r="A251" s="13"/>
      <c r="B251" s="219"/>
      <c r="C251" s="220"/>
      <c r="D251" s="221" t="s">
        <v>140</v>
      </c>
      <c r="E251" s="222" t="s">
        <v>19</v>
      </c>
      <c r="F251" s="223" t="s">
        <v>386</v>
      </c>
      <c r="G251" s="220"/>
      <c r="H251" s="224">
        <v>12.6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140</v>
      </c>
      <c r="AU251" s="230" t="s">
        <v>84</v>
      </c>
      <c r="AV251" s="13" t="s">
        <v>84</v>
      </c>
      <c r="AW251" s="13" t="s">
        <v>35</v>
      </c>
      <c r="AX251" s="13" t="s">
        <v>74</v>
      </c>
      <c r="AY251" s="230" t="s">
        <v>131</v>
      </c>
    </row>
    <row r="252" spans="1:51" s="14" customFormat="1" ht="12">
      <c r="A252" s="14"/>
      <c r="B252" s="231"/>
      <c r="C252" s="232"/>
      <c r="D252" s="221" t="s">
        <v>140</v>
      </c>
      <c r="E252" s="233" t="s">
        <v>19</v>
      </c>
      <c r="F252" s="234" t="s">
        <v>142</v>
      </c>
      <c r="G252" s="232"/>
      <c r="H252" s="235">
        <v>12.6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1" t="s">
        <v>140</v>
      </c>
      <c r="AU252" s="241" t="s">
        <v>84</v>
      </c>
      <c r="AV252" s="14" t="s">
        <v>138</v>
      </c>
      <c r="AW252" s="14" t="s">
        <v>35</v>
      </c>
      <c r="AX252" s="14" t="s">
        <v>82</v>
      </c>
      <c r="AY252" s="241" t="s">
        <v>131</v>
      </c>
    </row>
    <row r="253" spans="1:65" s="2" customFormat="1" ht="14.4" customHeight="1">
      <c r="A253" s="40"/>
      <c r="B253" s="41"/>
      <c r="C253" s="263" t="s">
        <v>387</v>
      </c>
      <c r="D253" s="263" t="s">
        <v>223</v>
      </c>
      <c r="E253" s="264" t="s">
        <v>388</v>
      </c>
      <c r="F253" s="265" t="s">
        <v>389</v>
      </c>
      <c r="G253" s="266" t="s">
        <v>153</v>
      </c>
      <c r="H253" s="267">
        <v>0.004</v>
      </c>
      <c r="I253" s="268"/>
      <c r="J253" s="269">
        <f>ROUND(I253*H253,2)</f>
        <v>0</v>
      </c>
      <c r="K253" s="265" t="s">
        <v>137</v>
      </c>
      <c r="L253" s="270"/>
      <c r="M253" s="271" t="s">
        <v>19</v>
      </c>
      <c r="N253" s="272" t="s">
        <v>45</v>
      </c>
      <c r="O253" s="86"/>
      <c r="P253" s="215">
        <f>O253*H253</f>
        <v>0</v>
      </c>
      <c r="Q253" s="215">
        <v>1</v>
      </c>
      <c r="R253" s="215">
        <f>Q253*H253</f>
        <v>0.004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295</v>
      </c>
      <c r="AT253" s="217" t="s">
        <v>223</v>
      </c>
      <c r="AU253" s="217" t="s">
        <v>84</v>
      </c>
      <c r="AY253" s="19" t="s">
        <v>131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82</v>
      </c>
      <c r="BK253" s="218">
        <f>ROUND(I253*H253,2)</f>
        <v>0</v>
      </c>
      <c r="BL253" s="19" t="s">
        <v>222</v>
      </c>
      <c r="BM253" s="217" t="s">
        <v>390</v>
      </c>
    </row>
    <row r="254" spans="1:51" s="13" customFormat="1" ht="12">
      <c r="A254" s="13"/>
      <c r="B254" s="219"/>
      <c r="C254" s="220"/>
      <c r="D254" s="221" t="s">
        <v>140</v>
      </c>
      <c r="E254" s="220"/>
      <c r="F254" s="223" t="s">
        <v>391</v>
      </c>
      <c r="G254" s="220"/>
      <c r="H254" s="224">
        <v>0.004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0" t="s">
        <v>140</v>
      </c>
      <c r="AU254" s="230" t="s">
        <v>84</v>
      </c>
      <c r="AV254" s="13" t="s">
        <v>84</v>
      </c>
      <c r="AW254" s="13" t="s">
        <v>4</v>
      </c>
      <c r="AX254" s="13" t="s">
        <v>82</v>
      </c>
      <c r="AY254" s="230" t="s">
        <v>131</v>
      </c>
    </row>
    <row r="255" spans="1:65" s="2" customFormat="1" ht="14.4" customHeight="1">
      <c r="A255" s="40"/>
      <c r="B255" s="41"/>
      <c r="C255" s="206" t="s">
        <v>392</v>
      </c>
      <c r="D255" s="206" t="s">
        <v>133</v>
      </c>
      <c r="E255" s="207" t="s">
        <v>393</v>
      </c>
      <c r="F255" s="208" t="s">
        <v>394</v>
      </c>
      <c r="G255" s="209" t="s">
        <v>160</v>
      </c>
      <c r="H255" s="210">
        <v>12.6</v>
      </c>
      <c r="I255" s="211"/>
      <c r="J255" s="212">
        <f>ROUND(I255*H255,2)</f>
        <v>0</v>
      </c>
      <c r="K255" s="208" t="s">
        <v>137</v>
      </c>
      <c r="L255" s="46"/>
      <c r="M255" s="213" t="s">
        <v>19</v>
      </c>
      <c r="N255" s="214" t="s">
        <v>45</v>
      </c>
      <c r="O255" s="86"/>
      <c r="P255" s="215">
        <f>O255*H255</f>
        <v>0</v>
      </c>
      <c r="Q255" s="215">
        <v>0.0004</v>
      </c>
      <c r="R255" s="215">
        <f>Q255*H255</f>
        <v>0.00504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222</v>
      </c>
      <c r="AT255" s="217" t="s">
        <v>133</v>
      </c>
      <c r="AU255" s="217" t="s">
        <v>84</v>
      </c>
      <c r="AY255" s="19" t="s">
        <v>131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82</v>
      </c>
      <c r="BK255" s="218">
        <f>ROUND(I255*H255,2)</f>
        <v>0</v>
      </c>
      <c r="BL255" s="19" t="s">
        <v>222</v>
      </c>
      <c r="BM255" s="217" t="s">
        <v>395</v>
      </c>
    </row>
    <row r="256" spans="1:65" s="2" customFormat="1" ht="24.15" customHeight="1">
      <c r="A256" s="40"/>
      <c r="B256" s="41"/>
      <c r="C256" s="263" t="s">
        <v>396</v>
      </c>
      <c r="D256" s="263" t="s">
        <v>223</v>
      </c>
      <c r="E256" s="264" t="s">
        <v>397</v>
      </c>
      <c r="F256" s="265" t="s">
        <v>398</v>
      </c>
      <c r="G256" s="266" t="s">
        <v>160</v>
      </c>
      <c r="H256" s="267">
        <v>14.685</v>
      </c>
      <c r="I256" s="268"/>
      <c r="J256" s="269">
        <f>ROUND(I256*H256,2)</f>
        <v>0</v>
      </c>
      <c r="K256" s="265" t="s">
        <v>137</v>
      </c>
      <c r="L256" s="270"/>
      <c r="M256" s="271" t="s">
        <v>19</v>
      </c>
      <c r="N256" s="272" t="s">
        <v>45</v>
      </c>
      <c r="O256" s="86"/>
      <c r="P256" s="215">
        <f>O256*H256</f>
        <v>0</v>
      </c>
      <c r="Q256" s="215">
        <v>0.0054</v>
      </c>
      <c r="R256" s="215">
        <f>Q256*H256</f>
        <v>0.07929900000000001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295</v>
      </c>
      <c r="AT256" s="217" t="s">
        <v>223</v>
      </c>
      <c r="AU256" s="217" t="s">
        <v>84</v>
      </c>
      <c r="AY256" s="19" t="s">
        <v>131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82</v>
      </c>
      <c r="BK256" s="218">
        <f>ROUND(I256*H256,2)</f>
        <v>0</v>
      </c>
      <c r="BL256" s="19" t="s">
        <v>222</v>
      </c>
      <c r="BM256" s="217" t="s">
        <v>399</v>
      </c>
    </row>
    <row r="257" spans="1:51" s="13" customFormat="1" ht="12">
      <c r="A257" s="13"/>
      <c r="B257" s="219"/>
      <c r="C257" s="220"/>
      <c r="D257" s="221" t="s">
        <v>140</v>
      </c>
      <c r="E257" s="220"/>
      <c r="F257" s="223" t="s">
        <v>400</v>
      </c>
      <c r="G257" s="220"/>
      <c r="H257" s="224">
        <v>14.685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140</v>
      </c>
      <c r="AU257" s="230" t="s">
        <v>84</v>
      </c>
      <c r="AV257" s="13" t="s">
        <v>84</v>
      </c>
      <c r="AW257" s="13" t="s">
        <v>4</v>
      </c>
      <c r="AX257" s="13" t="s">
        <v>82</v>
      </c>
      <c r="AY257" s="230" t="s">
        <v>131</v>
      </c>
    </row>
    <row r="258" spans="1:65" s="2" customFormat="1" ht="24.15" customHeight="1">
      <c r="A258" s="40"/>
      <c r="B258" s="41"/>
      <c r="C258" s="206" t="s">
        <v>401</v>
      </c>
      <c r="D258" s="206" t="s">
        <v>133</v>
      </c>
      <c r="E258" s="207" t="s">
        <v>402</v>
      </c>
      <c r="F258" s="208" t="s">
        <v>403</v>
      </c>
      <c r="G258" s="209" t="s">
        <v>404</v>
      </c>
      <c r="H258" s="273"/>
      <c r="I258" s="211"/>
      <c r="J258" s="212">
        <f>ROUND(I258*H258,2)</f>
        <v>0</v>
      </c>
      <c r="K258" s="208" t="s">
        <v>137</v>
      </c>
      <c r="L258" s="46"/>
      <c r="M258" s="213" t="s">
        <v>19</v>
      </c>
      <c r="N258" s="214" t="s">
        <v>45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222</v>
      </c>
      <c r="AT258" s="217" t="s">
        <v>133</v>
      </c>
      <c r="AU258" s="217" t="s">
        <v>84</v>
      </c>
      <c r="AY258" s="19" t="s">
        <v>131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82</v>
      </c>
      <c r="BK258" s="218">
        <f>ROUND(I258*H258,2)</f>
        <v>0</v>
      </c>
      <c r="BL258" s="19" t="s">
        <v>222</v>
      </c>
      <c r="BM258" s="217" t="s">
        <v>405</v>
      </c>
    </row>
    <row r="259" spans="1:63" s="12" customFormat="1" ht="22.8" customHeight="1">
      <c r="A259" s="12"/>
      <c r="B259" s="190"/>
      <c r="C259" s="191"/>
      <c r="D259" s="192" t="s">
        <v>73</v>
      </c>
      <c r="E259" s="204" t="s">
        <v>406</v>
      </c>
      <c r="F259" s="204" t="s">
        <v>407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f>SUM(P260:P291)</f>
        <v>0</v>
      </c>
      <c r="Q259" s="198"/>
      <c r="R259" s="199">
        <f>SUM(R260:R291)</f>
        <v>0.06563</v>
      </c>
      <c r="S259" s="198"/>
      <c r="T259" s="200">
        <f>SUM(T260:T291)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84</v>
      </c>
      <c r="AT259" s="202" t="s">
        <v>73</v>
      </c>
      <c r="AU259" s="202" t="s">
        <v>82</v>
      </c>
      <c r="AY259" s="201" t="s">
        <v>131</v>
      </c>
      <c r="BK259" s="203">
        <f>SUM(BK260:BK291)</f>
        <v>0</v>
      </c>
    </row>
    <row r="260" spans="1:65" s="2" customFormat="1" ht="14.4" customHeight="1">
      <c r="A260" s="40"/>
      <c r="B260" s="41"/>
      <c r="C260" s="206" t="s">
        <v>408</v>
      </c>
      <c r="D260" s="206" t="s">
        <v>133</v>
      </c>
      <c r="E260" s="207" t="s">
        <v>409</v>
      </c>
      <c r="F260" s="208" t="s">
        <v>410</v>
      </c>
      <c r="G260" s="209" t="s">
        <v>166</v>
      </c>
      <c r="H260" s="210">
        <v>1</v>
      </c>
      <c r="I260" s="211"/>
      <c r="J260" s="212">
        <f>ROUND(I260*H260,2)</f>
        <v>0</v>
      </c>
      <c r="K260" s="208" t="s">
        <v>137</v>
      </c>
      <c r="L260" s="46"/>
      <c r="M260" s="213" t="s">
        <v>19</v>
      </c>
      <c r="N260" s="214" t="s">
        <v>45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222</v>
      </c>
      <c r="AT260" s="217" t="s">
        <v>133</v>
      </c>
      <c r="AU260" s="217" t="s">
        <v>84</v>
      </c>
      <c r="AY260" s="19" t="s">
        <v>131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82</v>
      </c>
      <c r="BK260" s="218">
        <f>ROUND(I260*H260,2)</f>
        <v>0</v>
      </c>
      <c r="BL260" s="19" t="s">
        <v>222</v>
      </c>
      <c r="BM260" s="217" t="s">
        <v>411</v>
      </c>
    </row>
    <row r="261" spans="1:51" s="13" customFormat="1" ht="12">
      <c r="A261" s="13"/>
      <c r="B261" s="219"/>
      <c r="C261" s="220"/>
      <c r="D261" s="221" t="s">
        <v>140</v>
      </c>
      <c r="E261" s="222" t="s">
        <v>19</v>
      </c>
      <c r="F261" s="223" t="s">
        <v>82</v>
      </c>
      <c r="G261" s="220"/>
      <c r="H261" s="224">
        <v>1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140</v>
      </c>
      <c r="AU261" s="230" t="s">
        <v>84</v>
      </c>
      <c r="AV261" s="13" t="s">
        <v>84</v>
      </c>
      <c r="AW261" s="13" t="s">
        <v>35</v>
      </c>
      <c r="AX261" s="13" t="s">
        <v>74</v>
      </c>
      <c r="AY261" s="230" t="s">
        <v>131</v>
      </c>
    </row>
    <row r="262" spans="1:51" s="14" customFormat="1" ht="12">
      <c r="A262" s="14"/>
      <c r="B262" s="231"/>
      <c r="C262" s="232"/>
      <c r="D262" s="221" t="s">
        <v>140</v>
      </c>
      <c r="E262" s="233" t="s">
        <v>19</v>
      </c>
      <c r="F262" s="234" t="s">
        <v>142</v>
      </c>
      <c r="G262" s="232"/>
      <c r="H262" s="235">
        <v>1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1" t="s">
        <v>140</v>
      </c>
      <c r="AU262" s="241" t="s">
        <v>84</v>
      </c>
      <c r="AV262" s="14" t="s">
        <v>138</v>
      </c>
      <c r="AW262" s="14" t="s">
        <v>35</v>
      </c>
      <c r="AX262" s="14" t="s">
        <v>82</v>
      </c>
      <c r="AY262" s="241" t="s">
        <v>131</v>
      </c>
    </row>
    <row r="263" spans="1:65" s="2" customFormat="1" ht="14.4" customHeight="1">
      <c r="A263" s="40"/>
      <c r="B263" s="41"/>
      <c r="C263" s="263" t="s">
        <v>412</v>
      </c>
      <c r="D263" s="263" t="s">
        <v>223</v>
      </c>
      <c r="E263" s="264" t="s">
        <v>413</v>
      </c>
      <c r="F263" s="265" t="s">
        <v>414</v>
      </c>
      <c r="G263" s="266" t="s">
        <v>166</v>
      </c>
      <c r="H263" s="267">
        <v>1</v>
      </c>
      <c r="I263" s="268"/>
      <c r="J263" s="269">
        <f>ROUND(I263*H263,2)</f>
        <v>0</v>
      </c>
      <c r="K263" s="265" t="s">
        <v>137</v>
      </c>
      <c r="L263" s="270"/>
      <c r="M263" s="271" t="s">
        <v>19</v>
      </c>
      <c r="N263" s="272" t="s">
        <v>45</v>
      </c>
      <c r="O263" s="86"/>
      <c r="P263" s="215">
        <f>O263*H263</f>
        <v>0</v>
      </c>
      <c r="Q263" s="215">
        <v>0.00047</v>
      </c>
      <c r="R263" s="215">
        <f>Q263*H263</f>
        <v>0.00047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295</v>
      </c>
      <c r="AT263" s="217" t="s">
        <v>223</v>
      </c>
      <c r="AU263" s="217" t="s">
        <v>84</v>
      </c>
      <c r="AY263" s="19" t="s">
        <v>131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82</v>
      </c>
      <c r="BK263" s="218">
        <f>ROUND(I263*H263,2)</f>
        <v>0</v>
      </c>
      <c r="BL263" s="19" t="s">
        <v>222</v>
      </c>
      <c r="BM263" s="217" t="s">
        <v>415</v>
      </c>
    </row>
    <row r="264" spans="1:65" s="2" customFormat="1" ht="24.15" customHeight="1">
      <c r="A264" s="40"/>
      <c r="B264" s="41"/>
      <c r="C264" s="206" t="s">
        <v>416</v>
      </c>
      <c r="D264" s="206" t="s">
        <v>133</v>
      </c>
      <c r="E264" s="207" t="s">
        <v>417</v>
      </c>
      <c r="F264" s="208" t="s">
        <v>418</v>
      </c>
      <c r="G264" s="209" t="s">
        <v>166</v>
      </c>
      <c r="H264" s="210">
        <v>1</v>
      </c>
      <c r="I264" s="211"/>
      <c r="J264" s="212">
        <f>ROUND(I264*H264,2)</f>
        <v>0</v>
      </c>
      <c r="K264" s="208" t="s">
        <v>419</v>
      </c>
      <c r="L264" s="46"/>
      <c r="M264" s="213" t="s">
        <v>19</v>
      </c>
      <c r="N264" s="214" t="s">
        <v>45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222</v>
      </c>
      <c r="AT264" s="217" t="s">
        <v>133</v>
      </c>
      <c r="AU264" s="217" t="s">
        <v>84</v>
      </c>
      <c r="AY264" s="19" t="s">
        <v>131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82</v>
      </c>
      <c r="BK264" s="218">
        <f>ROUND(I264*H264,2)</f>
        <v>0</v>
      </c>
      <c r="BL264" s="19" t="s">
        <v>222</v>
      </c>
      <c r="BM264" s="217" t="s">
        <v>420</v>
      </c>
    </row>
    <row r="265" spans="1:65" s="2" customFormat="1" ht="14.4" customHeight="1">
      <c r="A265" s="40"/>
      <c r="B265" s="41"/>
      <c r="C265" s="263" t="s">
        <v>421</v>
      </c>
      <c r="D265" s="263" t="s">
        <v>223</v>
      </c>
      <c r="E265" s="264" t="s">
        <v>422</v>
      </c>
      <c r="F265" s="265" t="s">
        <v>423</v>
      </c>
      <c r="G265" s="266" t="s">
        <v>166</v>
      </c>
      <c r="H265" s="267">
        <v>1</v>
      </c>
      <c r="I265" s="268"/>
      <c r="J265" s="269">
        <f>ROUND(I265*H265,2)</f>
        <v>0</v>
      </c>
      <c r="K265" s="265" t="s">
        <v>419</v>
      </c>
      <c r="L265" s="270"/>
      <c r="M265" s="271" t="s">
        <v>19</v>
      </c>
      <c r="N265" s="272" t="s">
        <v>45</v>
      </c>
      <c r="O265" s="86"/>
      <c r="P265" s="215">
        <f>O265*H265</f>
        <v>0</v>
      </c>
      <c r="Q265" s="215">
        <v>0.04</v>
      </c>
      <c r="R265" s="215">
        <f>Q265*H265</f>
        <v>0.04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295</v>
      </c>
      <c r="AT265" s="217" t="s">
        <v>223</v>
      </c>
      <c r="AU265" s="217" t="s">
        <v>84</v>
      </c>
      <c r="AY265" s="19" t="s">
        <v>131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82</v>
      </c>
      <c r="BK265" s="218">
        <f>ROUND(I265*H265,2)</f>
        <v>0</v>
      </c>
      <c r="BL265" s="19" t="s">
        <v>222</v>
      </c>
      <c r="BM265" s="217" t="s">
        <v>424</v>
      </c>
    </row>
    <row r="266" spans="1:65" s="2" customFormat="1" ht="14.4" customHeight="1">
      <c r="A266" s="40"/>
      <c r="B266" s="41"/>
      <c r="C266" s="206" t="s">
        <v>425</v>
      </c>
      <c r="D266" s="206" t="s">
        <v>133</v>
      </c>
      <c r="E266" s="207" t="s">
        <v>426</v>
      </c>
      <c r="F266" s="208" t="s">
        <v>427</v>
      </c>
      <c r="G266" s="209" t="s">
        <v>166</v>
      </c>
      <c r="H266" s="210">
        <v>2</v>
      </c>
      <c r="I266" s="211"/>
      <c r="J266" s="212">
        <f>ROUND(I266*H266,2)</f>
        <v>0</v>
      </c>
      <c r="K266" s="208" t="s">
        <v>137</v>
      </c>
      <c r="L266" s="46"/>
      <c r="M266" s="213" t="s">
        <v>19</v>
      </c>
      <c r="N266" s="214" t="s">
        <v>45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222</v>
      </c>
      <c r="AT266" s="217" t="s">
        <v>133</v>
      </c>
      <c r="AU266" s="217" t="s">
        <v>84</v>
      </c>
      <c r="AY266" s="19" t="s">
        <v>131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82</v>
      </c>
      <c r="BK266" s="218">
        <f>ROUND(I266*H266,2)</f>
        <v>0</v>
      </c>
      <c r="BL266" s="19" t="s">
        <v>222</v>
      </c>
      <c r="BM266" s="217" t="s">
        <v>428</v>
      </c>
    </row>
    <row r="267" spans="1:51" s="13" customFormat="1" ht="12">
      <c r="A267" s="13"/>
      <c r="B267" s="219"/>
      <c r="C267" s="220"/>
      <c r="D267" s="221" t="s">
        <v>140</v>
      </c>
      <c r="E267" s="222" t="s">
        <v>19</v>
      </c>
      <c r="F267" s="223" t="s">
        <v>84</v>
      </c>
      <c r="G267" s="220"/>
      <c r="H267" s="224">
        <v>2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0" t="s">
        <v>140</v>
      </c>
      <c r="AU267" s="230" t="s">
        <v>84</v>
      </c>
      <c r="AV267" s="13" t="s">
        <v>84</v>
      </c>
      <c r="AW267" s="13" t="s">
        <v>35</v>
      </c>
      <c r="AX267" s="13" t="s">
        <v>74</v>
      </c>
      <c r="AY267" s="230" t="s">
        <v>131</v>
      </c>
    </row>
    <row r="268" spans="1:51" s="14" customFormat="1" ht="12">
      <c r="A268" s="14"/>
      <c r="B268" s="231"/>
      <c r="C268" s="232"/>
      <c r="D268" s="221" t="s">
        <v>140</v>
      </c>
      <c r="E268" s="233" t="s">
        <v>19</v>
      </c>
      <c r="F268" s="234" t="s">
        <v>142</v>
      </c>
      <c r="G268" s="232"/>
      <c r="H268" s="235">
        <v>2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1" t="s">
        <v>140</v>
      </c>
      <c r="AU268" s="241" t="s">
        <v>84</v>
      </c>
      <c r="AV268" s="14" t="s">
        <v>138</v>
      </c>
      <c r="AW268" s="14" t="s">
        <v>35</v>
      </c>
      <c r="AX268" s="14" t="s">
        <v>82</v>
      </c>
      <c r="AY268" s="241" t="s">
        <v>131</v>
      </c>
    </row>
    <row r="269" spans="1:65" s="2" customFormat="1" ht="14.4" customHeight="1">
      <c r="A269" s="40"/>
      <c r="B269" s="41"/>
      <c r="C269" s="263" t="s">
        <v>429</v>
      </c>
      <c r="D269" s="263" t="s">
        <v>223</v>
      </c>
      <c r="E269" s="264" t="s">
        <v>430</v>
      </c>
      <c r="F269" s="265" t="s">
        <v>431</v>
      </c>
      <c r="G269" s="266" t="s">
        <v>166</v>
      </c>
      <c r="H269" s="267">
        <v>2</v>
      </c>
      <c r="I269" s="268"/>
      <c r="J269" s="269">
        <f>ROUND(I269*H269,2)</f>
        <v>0</v>
      </c>
      <c r="K269" s="265" t="s">
        <v>137</v>
      </c>
      <c r="L269" s="270"/>
      <c r="M269" s="271" t="s">
        <v>19</v>
      </c>
      <c r="N269" s="272" t="s">
        <v>45</v>
      </c>
      <c r="O269" s="86"/>
      <c r="P269" s="215">
        <f>O269*H269</f>
        <v>0</v>
      </c>
      <c r="Q269" s="215">
        <v>0.0003</v>
      </c>
      <c r="R269" s="215">
        <f>Q269*H269</f>
        <v>0.0006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295</v>
      </c>
      <c r="AT269" s="217" t="s">
        <v>223</v>
      </c>
      <c r="AU269" s="217" t="s">
        <v>84</v>
      </c>
      <c r="AY269" s="19" t="s">
        <v>131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82</v>
      </c>
      <c r="BK269" s="218">
        <f>ROUND(I269*H269,2)</f>
        <v>0</v>
      </c>
      <c r="BL269" s="19" t="s">
        <v>222</v>
      </c>
      <c r="BM269" s="217" t="s">
        <v>432</v>
      </c>
    </row>
    <row r="270" spans="1:65" s="2" customFormat="1" ht="14.4" customHeight="1">
      <c r="A270" s="40"/>
      <c r="B270" s="41"/>
      <c r="C270" s="206" t="s">
        <v>433</v>
      </c>
      <c r="D270" s="206" t="s">
        <v>133</v>
      </c>
      <c r="E270" s="207" t="s">
        <v>434</v>
      </c>
      <c r="F270" s="208" t="s">
        <v>435</v>
      </c>
      <c r="G270" s="209" t="s">
        <v>166</v>
      </c>
      <c r="H270" s="210">
        <v>1</v>
      </c>
      <c r="I270" s="211"/>
      <c r="J270" s="212">
        <f>ROUND(I270*H270,2)</f>
        <v>0</v>
      </c>
      <c r="K270" s="208" t="s">
        <v>137</v>
      </c>
      <c r="L270" s="46"/>
      <c r="M270" s="213" t="s">
        <v>19</v>
      </c>
      <c r="N270" s="214" t="s">
        <v>45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222</v>
      </c>
      <c r="AT270" s="217" t="s">
        <v>133</v>
      </c>
      <c r="AU270" s="217" t="s">
        <v>84</v>
      </c>
      <c r="AY270" s="19" t="s">
        <v>131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82</v>
      </c>
      <c r="BK270" s="218">
        <f>ROUND(I270*H270,2)</f>
        <v>0</v>
      </c>
      <c r="BL270" s="19" t="s">
        <v>222</v>
      </c>
      <c r="BM270" s="217" t="s">
        <v>436</v>
      </c>
    </row>
    <row r="271" spans="1:51" s="13" customFormat="1" ht="12">
      <c r="A271" s="13"/>
      <c r="B271" s="219"/>
      <c r="C271" s="220"/>
      <c r="D271" s="221" t="s">
        <v>140</v>
      </c>
      <c r="E271" s="222" t="s">
        <v>19</v>
      </c>
      <c r="F271" s="223" t="s">
        <v>82</v>
      </c>
      <c r="G271" s="220"/>
      <c r="H271" s="224">
        <v>1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0" t="s">
        <v>140</v>
      </c>
      <c r="AU271" s="230" t="s">
        <v>84</v>
      </c>
      <c r="AV271" s="13" t="s">
        <v>84</v>
      </c>
      <c r="AW271" s="13" t="s">
        <v>35</v>
      </c>
      <c r="AX271" s="13" t="s">
        <v>74</v>
      </c>
      <c r="AY271" s="230" t="s">
        <v>131</v>
      </c>
    </row>
    <row r="272" spans="1:51" s="14" customFormat="1" ht="12">
      <c r="A272" s="14"/>
      <c r="B272" s="231"/>
      <c r="C272" s="232"/>
      <c r="D272" s="221" t="s">
        <v>140</v>
      </c>
      <c r="E272" s="233" t="s">
        <v>19</v>
      </c>
      <c r="F272" s="234" t="s">
        <v>142</v>
      </c>
      <c r="G272" s="232"/>
      <c r="H272" s="235">
        <v>1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1" t="s">
        <v>140</v>
      </c>
      <c r="AU272" s="241" t="s">
        <v>84</v>
      </c>
      <c r="AV272" s="14" t="s">
        <v>138</v>
      </c>
      <c r="AW272" s="14" t="s">
        <v>35</v>
      </c>
      <c r="AX272" s="14" t="s">
        <v>82</v>
      </c>
      <c r="AY272" s="241" t="s">
        <v>131</v>
      </c>
    </row>
    <row r="273" spans="1:65" s="2" customFormat="1" ht="14.4" customHeight="1">
      <c r="A273" s="40"/>
      <c r="B273" s="41"/>
      <c r="C273" s="263" t="s">
        <v>437</v>
      </c>
      <c r="D273" s="263" t="s">
        <v>223</v>
      </c>
      <c r="E273" s="264" t="s">
        <v>438</v>
      </c>
      <c r="F273" s="265" t="s">
        <v>439</v>
      </c>
      <c r="G273" s="266" t="s">
        <v>166</v>
      </c>
      <c r="H273" s="267">
        <v>1</v>
      </c>
      <c r="I273" s="268"/>
      <c r="J273" s="269">
        <f>ROUND(I273*H273,2)</f>
        <v>0</v>
      </c>
      <c r="K273" s="265" t="s">
        <v>137</v>
      </c>
      <c r="L273" s="270"/>
      <c r="M273" s="271" t="s">
        <v>19</v>
      </c>
      <c r="N273" s="272" t="s">
        <v>45</v>
      </c>
      <c r="O273" s="86"/>
      <c r="P273" s="215">
        <f>O273*H273</f>
        <v>0</v>
      </c>
      <c r="Q273" s="215">
        <v>0.0005</v>
      </c>
      <c r="R273" s="215">
        <f>Q273*H273</f>
        <v>0.0005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295</v>
      </c>
      <c r="AT273" s="217" t="s">
        <v>223</v>
      </c>
      <c r="AU273" s="217" t="s">
        <v>84</v>
      </c>
      <c r="AY273" s="19" t="s">
        <v>131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82</v>
      </c>
      <c r="BK273" s="218">
        <f>ROUND(I273*H273,2)</f>
        <v>0</v>
      </c>
      <c r="BL273" s="19" t="s">
        <v>222</v>
      </c>
      <c r="BM273" s="217" t="s">
        <v>440</v>
      </c>
    </row>
    <row r="274" spans="1:65" s="2" customFormat="1" ht="24.15" customHeight="1">
      <c r="A274" s="40"/>
      <c r="B274" s="41"/>
      <c r="C274" s="206" t="s">
        <v>441</v>
      </c>
      <c r="D274" s="206" t="s">
        <v>133</v>
      </c>
      <c r="E274" s="207" t="s">
        <v>442</v>
      </c>
      <c r="F274" s="208" t="s">
        <v>443</v>
      </c>
      <c r="G274" s="209" t="s">
        <v>166</v>
      </c>
      <c r="H274" s="210">
        <v>1</v>
      </c>
      <c r="I274" s="211"/>
      <c r="J274" s="212">
        <f>ROUND(I274*H274,2)</f>
        <v>0</v>
      </c>
      <c r="K274" s="208" t="s">
        <v>419</v>
      </c>
      <c r="L274" s="46"/>
      <c r="M274" s="213" t="s">
        <v>19</v>
      </c>
      <c r="N274" s="214" t="s">
        <v>45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222</v>
      </c>
      <c r="AT274" s="217" t="s">
        <v>133</v>
      </c>
      <c r="AU274" s="217" t="s">
        <v>84</v>
      </c>
      <c r="AY274" s="19" t="s">
        <v>131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82</v>
      </c>
      <c r="BK274" s="218">
        <f>ROUND(I274*H274,2)</f>
        <v>0</v>
      </c>
      <c r="BL274" s="19" t="s">
        <v>222</v>
      </c>
      <c r="BM274" s="217" t="s">
        <v>444</v>
      </c>
    </row>
    <row r="275" spans="1:65" s="2" customFormat="1" ht="14.4" customHeight="1">
      <c r="A275" s="40"/>
      <c r="B275" s="41"/>
      <c r="C275" s="263" t="s">
        <v>445</v>
      </c>
      <c r="D275" s="263" t="s">
        <v>223</v>
      </c>
      <c r="E275" s="264" t="s">
        <v>446</v>
      </c>
      <c r="F275" s="265" t="s">
        <v>447</v>
      </c>
      <c r="G275" s="266" t="s">
        <v>166</v>
      </c>
      <c r="H275" s="267">
        <v>1</v>
      </c>
      <c r="I275" s="268"/>
      <c r="J275" s="269">
        <f>ROUND(I275*H275,2)</f>
        <v>0</v>
      </c>
      <c r="K275" s="265" t="s">
        <v>137</v>
      </c>
      <c r="L275" s="270"/>
      <c r="M275" s="271" t="s">
        <v>19</v>
      </c>
      <c r="N275" s="272" t="s">
        <v>45</v>
      </c>
      <c r="O275" s="86"/>
      <c r="P275" s="215">
        <f>O275*H275</f>
        <v>0</v>
      </c>
      <c r="Q275" s="215">
        <v>0.0016</v>
      </c>
      <c r="R275" s="215">
        <f>Q275*H275</f>
        <v>0.0016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295</v>
      </c>
      <c r="AT275" s="217" t="s">
        <v>223</v>
      </c>
      <c r="AU275" s="217" t="s">
        <v>84</v>
      </c>
      <c r="AY275" s="19" t="s">
        <v>131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82</v>
      </c>
      <c r="BK275" s="218">
        <f>ROUND(I275*H275,2)</f>
        <v>0</v>
      </c>
      <c r="BL275" s="19" t="s">
        <v>222</v>
      </c>
      <c r="BM275" s="217" t="s">
        <v>448</v>
      </c>
    </row>
    <row r="276" spans="1:65" s="2" customFormat="1" ht="24.15" customHeight="1">
      <c r="A276" s="40"/>
      <c r="B276" s="41"/>
      <c r="C276" s="206" t="s">
        <v>449</v>
      </c>
      <c r="D276" s="206" t="s">
        <v>133</v>
      </c>
      <c r="E276" s="207" t="s">
        <v>450</v>
      </c>
      <c r="F276" s="208" t="s">
        <v>451</v>
      </c>
      <c r="G276" s="209" t="s">
        <v>186</v>
      </c>
      <c r="H276" s="210">
        <v>3</v>
      </c>
      <c r="I276" s="211"/>
      <c r="J276" s="212">
        <f>ROUND(I276*H276,2)</f>
        <v>0</v>
      </c>
      <c r="K276" s="208" t="s">
        <v>419</v>
      </c>
      <c r="L276" s="46"/>
      <c r="M276" s="213" t="s">
        <v>19</v>
      </c>
      <c r="N276" s="214" t="s">
        <v>45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222</v>
      </c>
      <c r="AT276" s="217" t="s">
        <v>133</v>
      </c>
      <c r="AU276" s="217" t="s">
        <v>84</v>
      </c>
      <c r="AY276" s="19" t="s">
        <v>131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82</v>
      </c>
      <c r="BK276" s="218">
        <f>ROUND(I276*H276,2)</f>
        <v>0</v>
      </c>
      <c r="BL276" s="19" t="s">
        <v>222</v>
      </c>
      <c r="BM276" s="217" t="s">
        <v>452</v>
      </c>
    </row>
    <row r="277" spans="1:51" s="13" customFormat="1" ht="12">
      <c r="A277" s="13"/>
      <c r="B277" s="219"/>
      <c r="C277" s="220"/>
      <c r="D277" s="221" t="s">
        <v>140</v>
      </c>
      <c r="E277" s="222" t="s">
        <v>19</v>
      </c>
      <c r="F277" s="223" t="s">
        <v>146</v>
      </c>
      <c r="G277" s="220"/>
      <c r="H277" s="224">
        <v>3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0" t="s">
        <v>140</v>
      </c>
      <c r="AU277" s="230" t="s">
        <v>84</v>
      </c>
      <c r="AV277" s="13" t="s">
        <v>84</v>
      </c>
      <c r="AW277" s="13" t="s">
        <v>35</v>
      </c>
      <c r="AX277" s="13" t="s">
        <v>74</v>
      </c>
      <c r="AY277" s="230" t="s">
        <v>131</v>
      </c>
    </row>
    <row r="278" spans="1:51" s="14" customFormat="1" ht="12">
      <c r="A278" s="14"/>
      <c r="B278" s="231"/>
      <c r="C278" s="232"/>
      <c r="D278" s="221" t="s">
        <v>140</v>
      </c>
      <c r="E278" s="233" t="s">
        <v>19</v>
      </c>
      <c r="F278" s="234" t="s">
        <v>142</v>
      </c>
      <c r="G278" s="232"/>
      <c r="H278" s="235">
        <v>3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1" t="s">
        <v>140</v>
      </c>
      <c r="AU278" s="241" t="s">
        <v>84</v>
      </c>
      <c r="AV278" s="14" t="s">
        <v>138</v>
      </c>
      <c r="AW278" s="14" t="s">
        <v>35</v>
      </c>
      <c r="AX278" s="14" t="s">
        <v>82</v>
      </c>
      <c r="AY278" s="241" t="s">
        <v>131</v>
      </c>
    </row>
    <row r="279" spans="1:65" s="2" customFormat="1" ht="14.4" customHeight="1">
      <c r="A279" s="40"/>
      <c r="B279" s="41"/>
      <c r="C279" s="263" t="s">
        <v>453</v>
      </c>
      <c r="D279" s="263" t="s">
        <v>223</v>
      </c>
      <c r="E279" s="264" t="s">
        <v>454</v>
      </c>
      <c r="F279" s="265" t="s">
        <v>455</v>
      </c>
      <c r="G279" s="266" t="s">
        <v>186</v>
      </c>
      <c r="H279" s="267">
        <v>3</v>
      </c>
      <c r="I279" s="268"/>
      <c r="J279" s="269">
        <f>ROUND(I279*H279,2)</f>
        <v>0</v>
      </c>
      <c r="K279" s="265" t="s">
        <v>419</v>
      </c>
      <c r="L279" s="270"/>
      <c r="M279" s="271" t="s">
        <v>19</v>
      </c>
      <c r="N279" s="272" t="s">
        <v>45</v>
      </c>
      <c r="O279" s="86"/>
      <c r="P279" s="215">
        <f>O279*H279</f>
        <v>0</v>
      </c>
      <c r="Q279" s="215">
        <v>0.0042</v>
      </c>
      <c r="R279" s="215">
        <f>Q279*H279</f>
        <v>0.0126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295</v>
      </c>
      <c r="AT279" s="217" t="s">
        <v>223</v>
      </c>
      <c r="AU279" s="217" t="s">
        <v>84</v>
      </c>
      <c r="AY279" s="19" t="s">
        <v>131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82</v>
      </c>
      <c r="BK279" s="218">
        <f>ROUND(I279*H279,2)</f>
        <v>0</v>
      </c>
      <c r="BL279" s="19" t="s">
        <v>222</v>
      </c>
      <c r="BM279" s="217" t="s">
        <v>456</v>
      </c>
    </row>
    <row r="280" spans="1:51" s="13" customFormat="1" ht="12">
      <c r="A280" s="13"/>
      <c r="B280" s="219"/>
      <c r="C280" s="220"/>
      <c r="D280" s="221" t="s">
        <v>140</v>
      </c>
      <c r="E280" s="222" t="s">
        <v>19</v>
      </c>
      <c r="F280" s="223" t="s">
        <v>146</v>
      </c>
      <c r="G280" s="220"/>
      <c r="H280" s="224">
        <v>3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0" t="s">
        <v>140</v>
      </c>
      <c r="AU280" s="230" t="s">
        <v>84</v>
      </c>
      <c r="AV280" s="13" t="s">
        <v>84</v>
      </c>
      <c r="AW280" s="13" t="s">
        <v>35</v>
      </c>
      <c r="AX280" s="13" t="s">
        <v>74</v>
      </c>
      <c r="AY280" s="230" t="s">
        <v>131</v>
      </c>
    </row>
    <row r="281" spans="1:51" s="14" customFormat="1" ht="12">
      <c r="A281" s="14"/>
      <c r="B281" s="231"/>
      <c r="C281" s="232"/>
      <c r="D281" s="221" t="s">
        <v>140</v>
      </c>
      <c r="E281" s="233" t="s">
        <v>19</v>
      </c>
      <c r="F281" s="234" t="s">
        <v>142</v>
      </c>
      <c r="G281" s="232"/>
      <c r="H281" s="235">
        <v>3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1" t="s">
        <v>140</v>
      </c>
      <c r="AU281" s="241" t="s">
        <v>84</v>
      </c>
      <c r="AV281" s="14" t="s">
        <v>138</v>
      </c>
      <c r="AW281" s="14" t="s">
        <v>35</v>
      </c>
      <c r="AX281" s="14" t="s">
        <v>82</v>
      </c>
      <c r="AY281" s="241" t="s">
        <v>131</v>
      </c>
    </row>
    <row r="282" spans="1:65" s="2" customFormat="1" ht="14.4" customHeight="1">
      <c r="A282" s="40"/>
      <c r="B282" s="41"/>
      <c r="C282" s="206" t="s">
        <v>457</v>
      </c>
      <c r="D282" s="206" t="s">
        <v>133</v>
      </c>
      <c r="E282" s="207" t="s">
        <v>458</v>
      </c>
      <c r="F282" s="208" t="s">
        <v>459</v>
      </c>
      <c r="G282" s="209" t="s">
        <v>186</v>
      </c>
      <c r="H282" s="210">
        <v>8</v>
      </c>
      <c r="I282" s="211"/>
      <c r="J282" s="212">
        <f>ROUND(I282*H282,2)</f>
        <v>0</v>
      </c>
      <c r="K282" s="208" t="s">
        <v>137</v>
      </c>
      <c r="L282" s="46"/>
      <c r="M282" s="213" t="s">
        <v>19</v>
      </c>
      <c r="N282" s="214" t="s">
        <v>45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222</v>
      </c>
      <c r="AT282" s="217" t="s">
        <v>133</v>
      </c>
      <c r="AU282" s="217" t="s">
        <v>84</v>
      </c>
      <c r="AY282" s="19" t="s">
        <v>131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82</v>
      </c>
      <c r="BK282" s="218">
        <f>ROUND(I282*H282,2)</f>
        <v>0</v>
      </c>
      <c r="BL282" s="19" t="s">
        <v>222</v>
      </c>
      <c r="BM282" s="217" t="s">
        <v>460</v>
      </c>
    </row>
    <row r="283" spans="1:51" s="13" customFormat="1" ht="12">
      <c r="A283" s="13"/>
      <c r="B283" s="219"/>
      <c r="C283" s="220"/>
      <c r="D283" s="221" t="s">
        <v>140</v>
      </c>
      <c r="E283" s="222" t="s">
        <v>19</v>
      </c>
      <c r="F283" s="223" t="s">
        <v>461</v>
      </c>
      <c r="G283" s="220"/>
      <c r="H283" s="224">
        <v>8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140</v>
      </c>
      <c r="AU283" s="230" t="s">
        <v>84</v>
      </c>
      <c r="AV283" s="13" t="s">
        <v>84</v>
      </c>
      <c r="AW283" s="13" t="s">
        <v>35</v>
      </c>
      <c r="AX283" s="13" t="s">
        <v>74</v>
      </c>
      <c r="AY283" s="230" t="s">
        <v>131</v>
      </c>
    </row>
    <row r="284" spans="1:51" s="14" customFormat="1" ht="12">
      <c r="A284" s="14"/>
      <c r="B284" s="231"/>
      <c r="C284" s="232"/>
      <c r="D284" s="221" t="s">
        <v>140</v>
      </c>
      <c r="E284" s="233" t="s">
        <v>19</v>
      </c>
      <c r="F284" s="234" t="s">
        <v>142</v>
      </c>
      <c r="G284" s="232"/>
      <c r="H284" s="235">
        <v>8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1" t="s">
        <v>140</v>
      </c>
      <c r="AU284" s="241" t="s">
        <v>84</v>
      </c>
      <c r="AV284" s="14" t="s">
        <v>138</v>
      </c>
      <c r="AW284" s="14" t="s">
        <v>35</v>
      </c>
      <c r="AX284" s="14" t="s">
        <v>82</v>
      </c>
      <c r="AY284" s="241" t="s">
        <v>131</v>
      </c>
    </row>
    <row r="285" spans="1:65" s="2" customFormat="1" ht="14.4" customHeight="1">
      <c r="A285" s="40"/>
      <c r="B285" s="41"/>
      <c r="C285" s="263" t="s">
        <v>462</v>
      </c>
      <c r="D285" s="263" t="s">
        <v>223</v>
      </c>
      <c r="E285" s="264" t="s">
        <v>463</v>
      </c>
      <c r="F285" s="265" t="s">
        <v>464</v>
      </c>
      <c r="G285" s="266" t="s">
        <v>186</v>
      </c>
      <c r="H285" s="267">
        <v>9.6</v>
      </c>
      <c r="I285" s="268"/>
      <c r="J285" s="269">
        <f>ROUND(I285*H285,2)</f>
        <v>0</v>
      </c>
      <c r="K285" s="265" t="s">
        <v>137</v>
      </c>
      <c r="L285" s="270"/>
      <c r="M285" s="271" t="s">
        <v>19</v>
      </c>
      <c r="N285" s="272" t="s">
        <v>45</v>
      </c>
      <c r="O285" s="86"/>
      <c r="P285" s="215">
        <f>O285*H285</f>
        <v>0</v>
      </c>
      <c r="Q285" s="215">
        <v>0.001</v>
      </c>
      <c r="R285" s="215">
        <f>Q285*H285</f>
        <v>0.0096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295</v>
      </c>
      <c r="AT285" s="217" t="s">
        <v>223</v>
      </c>
      <c r="AU285" s="217" t="s">
        <v>84</v>
      </c>
      <c r="AY285" s="19" t="s">
        <v>131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82</v>
      </c>
      <c r="BK285" s="218">
        <f>ROUND(I285*H285,2)</f>
        <v>0</v>
      </c>
      <c r="BL285" s="19" t="s">
        <v>222</v>
      </c>
      <c r="BM285" s="217" t="s">
        <v>465</v>
      </c>
    </row>
    <row r="286" spans="1:51" s="13" customFormat="1" ht="12">
      <c r="A286" s="13"/>
      <c r="B286" s="219"/>
      <c r="C286" s="220"/>
      <c r="D286" s="221" t="s">
        <v>140</v>
      </c>
      <c r="E286" s="220"/>
      <c r="F286" s="223" t="s">
        <v>466</v>
      </c>
      <c r="G286" s="220"/>
      <c r="H286" s="224">
        <v>9.6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0" t="s">
        <v>140</v>
      </c>
      <c r="AU286" s="230" t="s">
        <v>84</v>
      </c>
      <c r="AV286" s="13" t="s">
        <v>84</v>
      </c>
      <c r="AW286" s="13" t="s">
        <v>4</v>
      </c>
      <c r="AX286" s="13" t="s">
        <v>82</v>
      </c>
      <c r="AY286" s="230" t="s">
        <v>131</v>
      </c>
    </row>
    <row r="287" spans="1:65" s="2" customFormat="1" ht="14.4" customHeight="1">
      <c r="A287" s="40"/>
      <c r="B287" s="41"/>
      <c r="C287" s="206" t="s">
        <v>467</v>
      </c>
      <c r="D287" s="206" t="s">
        <v>133</v>
      </c>
      <c r="E287" s="207" t="s">
        <v>468</v>
      </c>
      <c r="F287" s="208" t="s">
        <v>469</v>
      </c>
      <c r="G287" s="209" t="s">
        <v>166</v>
      </c>
      <c r="H287" s="210">
        <v>2</v>
      </c>
      <c r="I287" s="211"/>
      <c r="J287" s="212">
        <f>ROUND(I287*H287,2)</f>
        <v>0</v>
      </c>
      <c r="K287" s="208" t="s">
        <v>137</v>
      </c>
      <c r="L287" s="46"/>
      <c r="M287" s="213" t="s">
        <v>19</v>
      </c>
      <c r="N287" s="214" t="s">
        <v>45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222</v>
      </c>
      <c r="AT287" s="217" t="s">
        <v>133</v>
      </c>
      <c r="AU287" s="217" t="s">
        <v>84</v>
      </c>
      <c r="AY287" s="19" t="s">
        <v>131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82</v>
      </c>
      <c r="BK287" s="218">
        <f>ROUND(I287*H287,2)</f>
        <v>0</v>
      </c>
      <c r="BL287" s="19" t="s">
        <v>222</v>
      </c>
      <c r="BM287" s="217" t="s">
        <v>470</v>
      </c>
    </row>
    <row r="288" spans="1:51" s="13" customFormat="1" ht="12">
      <c r="A288" s="13"/>
      <c r="B288" s="219"/>
      <c r="C288" s="220"/>
      <c r="D288" s="221" t="s">
        <v>140</v>
      </c>
      <c r="E288" s="222" t="s">
        <v>19</v>
      </c>
      <c r="F288" s="223" t="s">
        <v>84</v>
      </c>
      <c r="G288" s="220"/>
      <c r="H288" s="224">
        <v>2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0" t="s">
        <v>140</v>
      </c>
      <c r="AU288" s="230" t="s">
        <v>84</v>
      </c>
      <c r="AV288" s="13" t="s">
        <v>84</v>
      </c>
      <c r="AW288" s="13" t="s">
        <v>35</v>
      </c>
      <c r="AX288" s="13" t="s">
        <v>74</v>
      </c>
      <c r="AY288" s="230" t="s">
        <v>131</v>
      </c>
    </row>
    <row r="289" spans="1:51" s="14" customFormat="1" ht="12">
      <c r="A289" s="14"/>
      <c r="B289" s="231"/>
      <c r="C289" s="232"/>
      <c r="D289" s="221" t="s">
        <v>140</v>
      </c>
      <c r="E289" s="233" t="s">
        <v>19</v>
      </c>
      <c r="F289" s="234" t="s">
        <v>142</v>
      </c>
      <c r="G289" s="232"/>
      <c r="H289" s="235">
        <v>2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1" t="s">
        <v>140</v>
      </c>
      <c r="AU289" s="241" t="s">
        <v>84</v>
      </c>
      <c r="AV289" s="14" t="s">
        <v>138</v>
      </c>
      <c r="AW289" s="14" t="s">
        <v>35</v>
      </c>
      <c r="AX289" s="14" t="s">
        <v>82</v>
      </c>
      <c r="AY289" s="241" t="s">
        <v>131</v>
      </c>
    </row>
    <row r="290" spans="1:65" s="2" customFormat="1" ht="14.4" customHeight="1">
      <c r="A290" s="40"/>
      <c r="B290" s="41"/>
      <c r="C290" s="263" t="s">
        <v>471</v>
      </c>
      <c r="D290" s="263" t="s">
        <v>223</v>
      </c>
      <c r="E290" s="264" t="s">
        <v>472</v>
      </c>
      <c r="F290" s="265" t="s">
        <v>473</v>
      </c>
      <c r="G290" s="266" t="s">
        <v>166</v>
      </c>
      <c r="H290" s="267">
        <v>2</v>
      </c>
      <c r="I290" s="268"/>
      <c r="J290" s="269">
        <f>ROUND(I290*H290,2)</f>
        <v>0</v>
      </c>
      <c r="K290" s="265" t="s">
        <v>137</v>
      </c>
      <c r="L290" s="270"/>
      <c r="M290" s="271" t="s">
        <v>19</v>
      </c>
      <c r="N290" s="272" t="s">
        <v>45</v>
      </c>
      <c r="O290" s="86"/>
      <c r="P290" s="215">
        <f>O290*H290</f>
        <v>0</v>
      </c>
      <c r="Q290" s="215">
        <v>0.00013</v>
      </c>
      <c r="R290" s="215">
        <f>Q290*H290</f>
        <v>0.00026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295</v>
      </c>
      <c r="AT290" s="217" t="s">
        <v>223</v>
      </c>
      <c r="AU290" s="217" t="s">
        <v>84</v>
      </c>
      <c r="AY290" s="19" t="s">
        <v>131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82</v>
      </c>
      <c r="BK290" s="218">
        <f>ROUND(I290*H290,2)</f>
        <v>0</v>
      </c>
      <c r="BL290" s="19" t="s">
        <v>222</v>
      </c>
      <c r="BM290" s="217" t="s">
        <v>474</v>
      </c>
    </row>
    <row r="291" spans="1:65" s="2" customFormat="1" ht="24.15" customHeight="1">
      <c r="A291" s="40"/>
      <c r="B291" s="41"/>
      <c r="C291" s="206" t="s">
        <v>475</v>
      </c>
      <c r="D291" s="206" t="s">
        <v>133</v>
      </c>
      <c r="E291" s="207" t="s">
        <v>476</v>
      </c>
      <c r="F291" s="208" t="s">
        <v>477</v>
      </c>
      <c r="G291" s="209" t="s">
        <v>153</v>
      </c>
      <c r="H291" s="210">
        <v>0.066</v>
      </c>
      <c r="I291" s="211"/>
      <c r="J291" s="212">
        <f>ROUND(I291*H291,2)</f>
        <v>0</v>
      </c>
      <c r="K291" s="208" t="s">
        <v>137</v>
      </c>
      <c r="L291" s="46"/>
      <c r="M291" s="213" t="s">
        <v>19</v>
      </c>
      <c r="N291" s="214" t="s">
        <v>45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222</v>
      </c>
      <c r="AT291" s="217" t="s">
        <v>133</v>
      </c>
      <c r="AU291" s="217" t="s">
        <v>84</v>
      </c>
      <c r="AY291" s="19" t="s">
        <v>131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82</v>
      </c>
      <c r="BK291" s="218">
        <f>ROUND(I291*H291,2)</f>
        <v>0</v>
      </c>
      <c r="BL291" s="19" t="s">
        <v>222</v>
      </c>
      <c r="BM291" s="217" t="s">
        <v>478</v>
      </c>
    </row>
    <row r="292" spans="1:63" s="12" customFormat="1" ht="22.8" customHeight="1">
      <c r="A292" s="12"/>
      <c r="B292" s="190"/>
      <c r="C292" s="191"/>
      <c r="D292" s="192" t="s">
        <v>73</v>
      </c>
      <c r="E292" s="204" t="s">
        <v>479</v>
      </c>
      <c r="F292" s="204" t="s">
        <v>480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SUM(P293:P309)</f>
        <v>0</v>
      </c>
      <c r="Q292" s="198"/>
      <c r="R292" s="199">
        <f>SUM(R293:R309)</f>
        <v>1.0983633</v>
      </c>
      <c r="S292" s="198"/>
      <c r="T292" s="200">
        <f>SUM(T293:T309)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84</v>
      </c>
      <c r="AT292" s="202" t="s">
        <v>73</v>
      </c>
      <c r="AU292" s="202" t="s">
        <v>82</v>
      </c>
      <c r="AY292" s="201" t="s">
        <v>131</v>
      </c>
      <c r="BK292" s="203">
        <f>SUM(BK293:BK309)</f>
        <v>0</v>
      </c>
    </row>
    <row r="293" spans="1:65" s="2" customFormat="1" ht="24.15" customHeight="1">
      <c r="A293" s="40"/>
      <c r="B293" s="41"/>
      <c r="C293" s="206" t="s">
        <v>481</v>
      </c>
      <c r="D293" s="206" t="s">
        <v>133</v>
      </c>
      <c r="E293" s="207" t="s">
        <v>482</v>
      </c>
      <c r="F293" s="208" t="s">
        <v>483</v>
      </c>
      <c r="G293" s="209" t="s">
        <v>160</v>
      </c>
      <c r="H293" s="210">
        <v>35.88</v>
      </c>
      <c r="I293" s="211"/>
      <c r="J293" s="212">
        <f>ROUND(I293*H293,2)</f>
        <v>0</v>
      </c>
      <c r="K293" s="208" t="s">
        <v>137</v>
      </c>
      <c r="L293" s="46"/>
      <c r="M293" s="213" t="s">
        <v>19</v>
      </c>
      <c r="N293" s="214" t="s">
        <v>45</v>
      </c>
      <c r="O293" s="86"/>
      <c r="P293" s="215">
        <f>O293*H293</f>
        <v>0</v>
      </c>
      <c r="Q293" s="215">
        <v>0.02487</v>
      </c>
      <c r="R293" s="215">
        <f>Q293*H293</f>
        <v>0.8923356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222</v>
      </c>
      <c r="AT293" s="217" t="s">
        <v>133</v>
      </c>
      <c r="AU293" s="217" t="s">
        <v>84</v>
      </c>
      <c r="AY293" s="19" t="s">
        <v>131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82</v>
      </c>
      <c r="BK293" s="218">
        <f>ROUND(I293*H293,2)</f>
        <v>0</v>
      </c>
      <c r="BL293" s="19" t="s">
        <v>222</v>
      </c>
      <c r="BM293" s="217" t="s">
        <v>484</v>
      </c>
    </row>
    <row r="294" spans="1:51" s="13" customFormat="1" ht="12">
      <c r="A294" s="13"/>
      <c r="B294" s="219"/>
      <c r="C294" s="220"/>
      <c r="D294" s="221" t="s">
        <v>140</v>
      </c>
      <c r="E294" s="222" t="s">
        <v>19</v>
      </c>
      <c r="F294" s="223" t="s">
        <v>485</v>
      </c>
      <c r="G294" s="220"/>
      <c r="H294" s="224">
        <v>34.8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0" t="s">
        <v>140</v>
      </c>
      <c r="AU294" s="230" t="s">
        <v>84</v>
      </c>
      <c r="AV294" s="13" t="s">
        <v>84</v>
      </c>
      <c r="AW294" s="13" t="s">
        <v>35</v>
      </c>
      <c r="AX294" s="13" t="s">
        <v>74</v>
      </c>
      <c r="AY294" s="230" t="s">
        <v>131</v>
      </c>
    </row>
    <row r="295" spans="1:51" s="16" customFormat="1" ht="12">
      <c r="A295" s="16"/>
      <c r="B295" s="252"/>
      <c r="C295" s="253"/>
      <c r="D295" s="221" t="s">
        <v>140</v>
      </c>
      <c r="E295" s="254" t="s">
        <v>19</v>
      </c>
      <c r="F295" s="255" t="s">
        <v>216</v>
      </c>
      <c r="G295" s="253"/>
      <c r="H295" s="256">
        <v>34.8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62" t="s">
        <v>140</v>
      </c>
      <c r="AU295" s="262" t="s">
        <v>84</v>
      </c>
      <c r="AV295" s="16" t="s">
        <v>146</v>
      </c>
      <c r="AW295" s="16" t="s">
        <v>35</v>
      </c>
      <c r="AX295" s="16" t="s">
        <v>74</v>
      </c>
      <c r="AY295" s="262" t="s">
        <v>131</v>
      </c>
    </row>
    <row r="296" spans="1:51" s="15" customFormat="1" ht="12">
      <c r="A296" s="15"/>
      <c r="B296" s="242"/>
      <c r="C296" s="243"/>
      <c r="D296" s="221" t="s">
        <v>140</v>
      </c>
      <c r="E296" s="244" t="s">
        <v>19</v>
      </c>
      <c r="F296" s="245" t="s">
        <v>486</v>
      </c>
      <c r="G296" s="243"/>
      <c r="H296" s="244" t="s">
        <v>19</v>
      </c>
      <c r="I296" s="246"/>
      <c r="J296" s="243"/>
      <c r="K296" s="243"/>
      <c r="L296" s="247"/>
      <c r="M296" s="248"/>
      <c r="N296" s="249"/>
      <c r="O296" s="249"/>
      <c r="P296" s="249"/>
      <c r="Q296" s="249"/>
      <c r="R296" s="249"/>
      <c r="S296" s="249"/>
      <c r="T296" s="25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1" t="s">
        <v>140</v>
      </c>
      <c r="AU296" s="251" t="s">
        <v>84</v>
      </c>
      <c r="AV296" s="15" t="s">
        <v>82</v>
      </c>
      <c r="AW296" s="15" t="s">
        <v>35</v>
      </c>
      <c r="AX296" s="15" t="s">
        <v>74</v>
      </c>
      <c r="AY296" s="251" t="s">
        <v>131</v>
      </c>
    </row>
    <row r="297" spans="1:51" s="13" customFormat="1" ht="12">
      <c r="A297" s="13"/>
      <c r="B297" s="219"/>
      <c r="C297" s="220"/>
      <c r="D297" s="221" t="s">
        <v>140</v>
      </c>
      <c r="E297" s="222" t="s">
        <v>19</v>
      </c>
      <c r="F297" s="223" t="s">
        <v>487</v>
      </c>
      <c r="G297" s="220"/>
      <c r="H297" s="224">
        <v>1.08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0" t="s">
        <v>140</v>
      </c>
      <c r="AU297" s="230" t="s">
        <v>84</v>
      </c>
      <c r="AV297" s="13" t="s">
        <v>84</v>
      </c>
      <c r="AW297" s="13" t="s">
        <v>35</v>
      </c>
      <c r="AX297" s="13" t="s">
        <v>74</v>
      </c>
      <c r="AY297" s="230" t="s">
        <v>131</v>
      </c>
    </row>
    <row r="298" spans="1:51" s="16" customFormat="1" ht="12">
      <c r="A298" s="16"/>
      <c r="B298" s="252"/>
      <c r="C298" s="253"/>
      <c r="D298" s="221" t="s">
        <v>140</v>
      </c>
      <c r="E298" s="254" t="s">
        <v>19</v>
      </c>
      <c r="F298" s="255" t="s">
        <v>216</v>
      </c>
      <c r="G298" s="253"/>
      <c r="H298" s="256">
        <v>1.08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62" t="s">
        <v>140</v>
      </c>
      <c r="AU298" s="262" t="s">
        <v>84</v>
      </c>
      <c r="AV298" s="16" t="s">
        <v>146</v>
      </c>
      <c r="AW298" s="16" t="s">
        <v>35</v>
      </c>
      <c r="AX298" s="16" t="s">
        <v>74</v>
      </c>
      <c r="AY298" s="262" t="s">
        <v>131</v>
      </c>
    </row>
    <row r="299" spans="1:51" s="14" customFormat="1" ht="12">
      <c r="A299" s="14"/>
      <c r="B299" s="231"/>
      <c r="C299" s="232"/>
      <c r="D299" s="221" t="s">
        <v>140</v>
      </c>
      <c r="E299" s="233" t="s">
        <v>19</v>
      </c>
      <c r="F299" s="234" t="s">
        <v>142</v>
      </c>
      <c r="G299" s="232"/>
      <c r="H299" s="235">
        <v>35.879999999999995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1" t="s">
        <v>140</v>
      </c>
      <c r="AU299" s="241" t="s">
        <v>84</v>
      </c>
      <c r="AV299" s="14" t="s">
        <v>138</v>
      </c>
      <c r="AW299" s="14" t="s">
        <v>35</v>
      </c>
      <c r="AX299" s="14" t="s">
        <v>82</v>
      </c>
      <c r="AY299" s="241" t="s">
        <v>131</v>
      </c>
    </row>
    <row r="300" spans="1:65" s="2" customFormat="1" ht="24.15" customHeight="1">
      <c r="A300" s="40"/>
      <c r="B300" s="41"/>
      <c r="C300" s="206" t="s">
        <v>488</v>
      </c>
      <c r="D300" s="206" t="s">
        <v>133</v>
      </c>
      <c r="E300" s="207" t="s">
        <v>489</v>
      </c>
      <c r="F300" s="208" t="s">
        <v>490</v>
      </c>
      <c r="G300" s="209" t="s">
        <v>160</v>
      </c>
      <c r="H300" s="210">
        <v>35.88</v>
      </c>
      <c r="I300" s="211"/>
      <c r="J300" s="212">
        <f>ROUND(I300*H300,2)</f>
        <v>0</v>
      </c>
      <c r="K300" s="208" t="s">
        <v>137</v>
      </c>
      <c r="L300" s="46"/>
      <c r="M300" s="213" t="s">
        <v>19</v>
      </c>
      <c r="N300" s="214" t="s">
        <v>45</v>
      </c>
      <c r="O300" s="86"/>
      <c r="P300" s="215">
        <f>O300*H300</f>
        <v>0</v>
      </c>
      <c r="Q300" s="215">
        <v>0.0001</v>
      </c>
      <c r="R300" s="215">
        <f>Q300*H300</f>
        <v>0.0035880000000000005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222</v>
      </c>
      <c r="AT300" s="217" t="s">
        <v>133</v>
      </c>
      <c r="AU300" s="217" t="s">
        <v>84</v>
      </c>
      <c r="AY300" s="19" t="s">
        <v>131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82</v>
      </c>
      <c r="BK300" s="218">
        <f>ROUND(I300*H300,2)</f>
        <v>0</v>
      </c>
      <c r="BL300" s="19" t="s">
        <v>222</v>
      </c>
      <c r="BM300" s="217" t="s">
        <v>491</v>
      </c>
    </row>
    <row r="301" spans="1:51" s="13" customFormat="1" ht="12">
      <c r="A301" s="13"/>
      <c r="B301" s="219"/>
      <c r="C301" s="220"/>
      <c r="D301" s="221" t="s">
        <v>140</v>
      </c>
      <c r="E301" s="222" t="s">
        <v>19</v>
      </c>
      <c r="F301" s="223" t="s">
        <v>492</v>
      </c>
      <c r="G301" s="220"/>
      <c r="H301" s="224">
        <v>35.88</v>
      </c>
      <c r="I301" s="225"/>
      <c r="J301" s="220"/>
      <c r="K301" s="220"/>
      <c r="L301" s="226"/>
      <c r="M301" s="227"/>
      <c r="N301" s="228"/>
      <c r="O301" s="228"/>
      <c r="P301" s="228"/>
      <c r="Q301" s="228"/>
      <c r="R301" s="228"/>
      <c r="S301" s="228"/>
      <c r="T301" s="22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0" t="s">
        <v>140</v>
      </c>
      <c r="AU301" s="230" t="s">
        <v>84</v>
      </c>
      <c r="AV301" s="13" t="s">
        <v>84</v>
      </c>
      <c r="AW301" s="13" t="s">
        <v>35</v>
      </c>
      <c r="AX301" s="13" t="s">
        <v>74</v>
      </c>
      <c r="AY301" s="230" t="s">
        <v>131</v>
      </c>
    </row>
    <row r="302" spans="1:51" s="14" customFormat="1" ht="12">
      <c r="A302" s="14"/>
      <c r="B302" s="231"/>
      <c r="C302" s="232"/>
      <c r="D302" s="221" t="s">
        <v>140</v>
      </c>
      <c r="E302" s="233" t="s">
        <v>19</v>
      </c>
      <c r="F302" s="234" t="s">
        <v>142</v>
      </c>
      <c r="G302" s="232"/>
      <c r="H302" s="235">
        <v>35.88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1" t="s">
        <v>140</v>
      </c>
      <c r="AU302" s="241" t="s">
        <v>84</v>
      </c>
      <c r="AV302" s="14" t="s">
        <v>138</v>
      </c>
      <c r="AW302" s="14" t="s">
        <v>35</v>
      </c>
      <c r="AX302" s="14" t="s">
        <v>82</v>
      </c>
      <c r="AY302" s="241" t="s">
        <v>131</v>
      </c>
    </row>
    <row r="303" spans="1:65" s="2" customFormat="1" ht="24.15" customHeight="1">
      <c r="A303" s="40"/>
      <c r="B303" s="41"/>
      <c r="C303" s="206" t="s">
        <v>493</v>
      </c>
      <c r="D303" s="206" t="s">
        <v>133</v>
      </c>
      <c r="E303" s="207" t="s">
        <v>494</v>
      </c>
      <c r="F303" s="208" t="s">
        <v>495</v>
      </c>
      <c r="G303" s="209" t="s">
        <v>186</v>
      </c>
      <c r="H303" s="210">
        <v>3.29</v>
      </c>
      <c r="I303" s="211"/>
      <c r="J303" s="212">
        <f>ROUND(I303*H303,2)</f>
        <v>0</v>
      </c>
      <c r="K303" s="208" t="s">
        <v>137</v>
      </c>
      <c r="L303" s="46"/>
      <c r="M303" s="213" t="s">
        <v>19</v>
      </c>
      <c r="N303" s="214" t="s">
        <v>45</v>
      </c>
      <c r="O303" s="86"/>
      <c r="P303" s="215">
        <f>O303*H303</f>
        <v>0</v>
      </c>
      <c r="Q303" s="215">
        <v>0.02793</v>
      </c>
      <c r="R303" s="215">
        <f>Q303*H303</f>
        <v>0.0918897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222</v>
      </c>
      <c r="AT303" s="217" t="s">
        <v>133</v>
      </c>
      <c r="AU303" s="217" t="s">
        <v>84</v>
      </c>
      <c r="AY303" s="19" t="s">
        <v>131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82</v>
      </c>
      <c r="BK303" s="218">
        <f>ROUND(I303*H303,2)</f>
        <v>0</v>
      </c>
      <c r="BL303" s="19" t="s">
        <v>222</v>
      </c>
      <c r="BM303" s="217" t="s">
        <v>496</v>
      </c>
    </row>
    <row r="304" spans="1:51" s="13" customFormat="1" ht="12">
      <c r="A304" s="13"/>
      <c r="B304" s="219"/>
      <c r="C304" s="220"/>
      <c r="D304" s="221" t="s">
        <v>140</v>
      </c>
      <c r="E304" s="222" t="s">
        <v>19</v>
      </c>
      <c r="F304" s="223" t="s">
        <v>497</v>
      </c>
      <c r="G304" s="220"/>
      <c r="H304" s="224">
        <v>3.29</v>
      </c>
      <c r="I304" s="225"/>
      <c r="J304" s="220"/>
      <c r="K304" s="220"/>
      <c r="L304" s="226"/>
      <c r="M304" s="227"/>
      <c r="N304" s="228"/>
      <c r="O304" s="228"/>
      <c r="P304" s="228"/>
      <c r="Q304" s="228"/>
      <c r="R304" s="228"/>
      <c r="S304" s="228"/>
      <c r="T304" s="22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0" t="s">
        <v>140</v>
      </c>
      <c r="AU304" s="230" t="s">
        <v>84</v>
      </c>
      <c r="AV304" s="13" t="s">
        <v>84</v>
      </c>
      <c r="AW304" s="13" t="s">
        <v>35</v>
      </c>
      <c r="AX304" s="13" t="s">
        <v>74</v>
      </c>
      <c r="AY304" s="230" t="s">
        <v>131</v>
      </c>
    </row>
    <row r="305" spans="1:51" s="14" customFormat="1" ht="12">
      <c r="A305" s="14"/>
      <c r="B305" s="231"/>
      <c r="C305" s="232"/>
      <c r="D305" s="221" t="s">
        <v>140</v>
      </c>
      <c r="E305" s="233" t="s">
        <v>19</v>
      </c>
      <c r="F305" s="234" t="s">
        <v>142</v>
      </c>
      <c r="G305" s="232"/>
      <c r="H305" s="235">
        <v>3.29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1" t="s">
        <v>140</v>
      </c>
      <c r="AU305" s="241" t="s">
        <v>84</v>
      </c>
      <c r="AV305" s="14" t="s">
        <v>138</v>
      </c>
      <c r="AW305" s="14" t="s">
        <v>35</v>
      </c>
      <c r="AX305" s="14" t="s">
        <v>82</v>
      </c>
      <c r="AY305" s="241" t="s">
        <v>131</v>
      </c>
    </row>
    <row r="306" spans="1:65" s="2" customFormat="1" ht="24.15" customHeight="1">
      <c r="A306" s="40"/>
      <c r="B306" s="41"/>
      <c r="C306" s="206" t="s">
        <v>498</v>
      </c>
      <c r="D306" s="206" t="s">
        <v>133</v>
      </c>
      <c r="E306" s="207" t="s">
        <v>499</v>
      </c>
      <c r="F306" s="208" t="s">
        <v>500</v>
      </c>
      <c r="G306" s="209" t="s">
        <v>186</v>
      </c>
      <c r="H306" s="210">
        <v>3</v>
      </c>
      <c r="I306" s="211"/>
      <c r="J306" s="212">
        <f>ROUND(I306*H306,2)</f>
        <v>0</v>
      </c>
      <c r="K306" s="208" t="s">
        <v>137</v>
      </c>
      <c r="L306" s="46"/>
      <c r="M306" s="213" t="s">
        <v>19</v>
      </c>
      <c r="N306" s="214" t="s">
        <v>45</v>
      </c>
      <c r="O306" s="86"/>
      <c r="P306" s="215">
        <f>O306*H306</f>
        <v>0</v>
      </c>
      <c r="Q306" s="215">
        <v>0.03685</v>
      </c>
      <c r="R306" s="215">
        <f>Q306*H306</f>
        <v>0.11055000000000001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222</v>
      </c>
      <c r="AT306" s="217" t="s">
        <v>133</v>
      </c>
      <c r="AU306" s="217" t="s">
        <v>84</v>
      </c>
      <c r="AY306" s="19" t="s">
        <v>131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82</v>
      </c>
      <c r="BK306" s="218">
        <f>ROUND(I306*H306,2)</f>
        <v>0</v>
      </c>
      <c r="BL306" s="19" t="s">
        <v>222</v>
      </c>
      <c r="BM306" s="217" t="s">
        <v>501</v>
      </c>
    </row>
    <row r="307" spans="1:51" s="13" customFormat="1" ht="12">
      <c r="A307" s="13"/>
      <c r="B307" s="219"/>
      <c r="C307" s="220"/>
      <c r="D307" s="221" t="s">
        <v>140</v>
      </c>
      <c r="E307" s="222" t="s">
        <v>19</v>
      </c>
      <c r="F307" s="223" t="s">
        <v>146</v>
      </c>
      <c r="G307" s="220"/>
      <c r="H307" s="224">
        <v>3</v>
      </c>
      <c r="I307" s="225"/>
      <c r="J307" s="220"/>
      <c r="K307" s="220"/>
      <c r="L307" s="226"/>
      <c r="M307" s="227"/>
      <c r="N307" s="228"/>
      <c r="O307" s="228"/>
      <c r="P307" s="228"/>
      <c r="Q307" s="228"/>
      <c r="R307" s="228"/>
      <c r="S307" s="228"/>
      <c r="T307" s="2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0" t="s">
        <v>140</v>
      </c>
      <c r="AU307" s="230" t="s">
        <v>84</v>
      </c>
      <c r="AV307" s="13" t="s">
        <v>84</v>
      </c>
      <c r="AW307" s="13" t="s">
        <v>35</v>
      </c>
      <c r="AX307" s="13" t="s">
        <v>74</v>
      </c>
      <c r="AY307" s="230" t="s">
        <v>131</v>
      </c>
    </row>
    <row r="308" spans="1:51" s="14" customFormat="1" ht="12">
      <c r="A308" s="14"/>
      <c r="B308" s="231"/>
      <c r="C308" s="232"/>
      <c r="D308" s="221" t="s">
        <v>140</v>
      </c>
      <c r="E308" s="233" t="s">
        <v>19</v>
      </c>
      <c r="F308" s="234" t="s">
        <v>142</v>
      </c>
      <c r="G308" s="232"/>
      <c r="H308" s="235">
        <v>3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1" t="s">
        <v>140</v>
      </c>
      <c r="AU308" s="241" t="s">
        <v>84</v>
      </c>
      <c r="AV308" s="14" t="s">
        <v>138</v>
      </c>
      <c r="AW308" s="14" t="s">
        <v>35</v>
      </c>
      <c r="AX308" s="14" t="s">
        <v>82</v>
      </c>
      <c r="AY308" s="241" t="s">
        <v>131</v>
      </c>
    </row>
    <row r="309" spans="1:65" s="2" customFormat="1" ht="37.8" customHeight="1">
      <c r="A309" s="40"/>
      <c r="B309" s="41"/>
      <c r="C309" s="206" t="s">
        <v>502</v>
      </c>
      <c r="D309" s="206" t="s">
        <v>133</v>
      </c>
      <c r="E309" s="207" t="s">
        <v>503</v>
      </c>
      <c r="F309" s="208" t="s">
        <v>504</v>
      </c>
      <c r="G309" s="209" t="s">
        <v>153</v>
      </c>
      <c r="H309" s="210">
        <v>1.098</v>
      </c>
      <c r="I309" s="211"/>
      <c r="J309" s="212">
        <f>ROUND(I309*H309,2)</f>
        <v>0</v>
      </c>
      <c r="K309" s="208" t="s">
        <v>137</v>
      </c>
      <c r="L309" s="46"/>
      <c r="M309" s="213" t="s">
        <v>19</v>
      </c>
      <c r="N309" s="214" t="s">
        <v>45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222</v>
      </c>
      <c r="AT309" s="217" t="s">
        <v>133</v>
      </c>
      <c r="AU309" s="217" t="s">
        <v>84</v>
      </c>
      <c r="AY309" s="19" t="s">
        <v>131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82</v>
      </c>
      <c r="BK309" s="218">
        <f>ROUND(I309*H309,2)</f>
        <v>0</v>
      </c>
      <c r="BL309" s="19" t="s">
        <v>222</v>
      </c>
      <c r="BM309" s="217" t="s">
        <v>505</v>
      </c>
    </row>
    <row r="310" spans="1:63" s="12" customFormat="1" ht="22.8" customHeight="1">
      <c r="A310" s="12"/>
      <c r="B310" s="190"/>
      <c r="C310" s="191"/>
      <c r="D310" s="192" t="s">
        <v>73</v>
      </c>
      <c r="E310" s="204" t="s">
        <v>506</v>
      </c>
      <c r="F310" s="204" t="s">
        <v>507</v>
      </c>
      <c r="G310" s="191"/>
      <c r="H310" s="191"/>
      <c r="I310" s="194"/>
      <c r="J310" s="205">
        <f>BK310</f>
        <v>0</v>
      </c>
      <c r="K310" s="191"/>
      <c r="L310" s="196"/>
      <c r="M310" s="197"/>
      <c r="N310" s="198"/>
      <c r="O310" s="198"/>
      <c r="P310" s="199">
        <f>SUM(P311:P330)</f>
        <v>0</v>
      </c>
      <c r="Q310" s="198"/>
      <c r="R310" s="199">
        <f>SUM(R311:R330)</f>
        <v>0.18106336</v>
      </c>
      <c r="S310" s="198"/>
      <c r="T310" s="200">
        <f>SUM(T311:T330)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1" t="s">
        <v>84</v>
      </c>
      <c r="AT310" s="202" t="s">
        <v>73</v>
      </c>
      <c r="AU310" s="202" t="s">
        <v>82</v>
      </c>
      <c r="AY310" s="201" t="s">
        <v>131</v>
      </c>
      <c r="BK310" s="203">
        <f>SUM(BK311:BK330)</f>
        <v>0</v>
      </c>
    </row>
    <row r="311" spans="1:65" s="2" customFormat="1" ht="24.15" customHeight="1">
      <c r="A311" s="40"/>
      <c r="B311" s="41"/>
      <c r="C311" s="206" t="s">
        <v>508</v>
      </c>
      <c r="D311" s="206" t="s">
        <v>133</v>
      </c>
      <c r="E311" s="207" t="s">
        <v>509</v>
      </c>
      <c r="F311" s="208" t="s">
        <v>510</v>
      </c>
      <c r="G311" s="209" t="s">
        <v>166</v>
      </c>
      <c r="H311" s="210">
        <v>1</v>
      </c>
      <c r="I311" s="211"/>
      <c r="J311" s="212">
        <f>ROUND(I311*H311,2)</f>
        <v>0</v>
      </c>
      <c r="K311" s="208" t="s">
        <v>137</v>
      </c>
      <c r="L311" s="46"/>
      <c r="M311" s="213" t="s">
        <v>19</v>
      </c>
      <c r="N311" s="214" t="s">
        <v>45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222</v>
      </c>
      <c r="AT311" s="217" t="s">
        <v>133</v>
      </c>
      <c r="AU311" s="217" t="s">
        <v>84</v>
      </c>
      <c r="AY311" s="19" t="s">
        <v>131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82</v>
      </c>
      <c r="BK311" s="218">
        <f>ROUND(I311*H311,2)</f>
        <v>0</v>
      </c>
      <c r="BL311" s="19" t="s">
        <v>222</v>
      </c>
      <c r="BM311" s="217" t="s">
        <v>511</v>
      </c>
    </row>
    <row r="312" spans="1:51" s="13" customFormat="1" ht="12">
      <c r="A312" s="13"/>
      <c r="B312" s="219"/>
      <c r="C312" s="220"/>
      <c r="D312" s="221" t="s">
        <v>140</v>
      </c>
      <c r="E312" s="222" t="s">
        <v>19</v>
      </c>
      <c r="F312" s="223" t="s">
        <v>82</v>
      </c>
      <c r="G312" s="220"/>
      <c r="H312" s="224">
        <v>1</v>
      </c>
      <c r="I312" s="225"/>
      <c r="J312" s="220"/>
      <c r="K312" s="220"/>
      <c r="L312" s="226"/>
      <c r="M312" s="227"/>
      <c r="N312" s="228"/>
      <c r="O312" s="228"/>
      <c r="P312" s="228"/>
      <c r="Q312" s="228"/>
      <c r="R312" s="228"/>
      <c r="S312" s="228"/>
      <c r="T312" s="2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0" t="s">
        <v>140</v>
      </c>
      <c r="AU312" s="230" t="s">
        <v>84</v>
      </c>
      <c r="AV312" s="13" t="s">
        <v>84</v>
      </c>
      <c r="AW312" s="13" t="s">
        <v>35</v>
      </c>
      <c r="AX312" s="13" t="s">
        <v>74</v>
      </c>
      <c r="AY312" s="230" t="s">
        <v>131</v>
      </c>
    </row>
    <row r="313" spans="1:51" s="14" customFormat="1" ht="12">
      <c r="A313" s="14"/>
      <c r="B313" s="231"/>
      <c r="C313" s="232"/>
      <c r="D313" s="221" t="s">
        <v>140</v>
      </c>
      <c r="E313" s="233" t="s">
        <v>19</v>
      </c>
      <c r="F313" s="234" t="s">
        <v>142</v>
      </c>
      <c r="G313" s="232"/>
      <c r="H313" s="235">
        <v>1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1" t="s">
        <v>140</v>
      </c>
      <c r="AU313" s="241" t="s">
        <v>84</v>
      </c>
      <c r="AV313" s="14" t="s">
        <v>138</v>
      </c>
      <c r="AW313" s="14" t="s">
        <v>35</v>
      </c>
      <c r="AX313" s="14" t="s">
        <v>82</v>
      </c>
      <c r="AY313" s="241" t="s">
        <v>131</v>
      </c>
    </row>
    <row r="314" spans="1:65" s="2" customFormat="1" ht="14.4" customHeight="1">
      <c r="A314" s="40"/>
      <c r="B314" s="41"/>
      <c r="C314" s="263" t="s">
        <v>512</v>
      </c>
      <c r="D314" s="263" t="s">
        <v>223</v>
      </c>
      <c r="E314" s="264" t="s">
        <v>513</v>
      </c>
      <c r="F314" s="265" t="s">
        <v>514</v>
      </c>
      <c r="G314" s="266" t="s">
        <v>166</v>
      </c>
      <c r="H314" s="267">
        <v>1</v>
      </c>
      <c r="I314" s="268"/>
      <c r="J314" s="269">
        <f>ROUND(I314*H314,2)</f>
        <v>0</v>
      </c>
      <c r="K314" s="265" t="s">
        <v>137</v>
      </c>
      <c r="L314" s="270"/>
      <c r="M314" s="271" t="s">
        <v>19</v>
      </c>
      <c r="N314" s="272" t="s">
        <v>45</v>
      </c>
      <c r="O314" s="86"/>
      <c r="P314" s="215">
        <f>O314*H314</f>
        <v>0</v>
      </c>
      <c r="Q314" s="215">
        <v>0.016</v>
      </c>
      <c r="R314" s="215">
        <f>Q314*H314</f>
        <v>0.016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295</v>
      </c>
      <c r="AT314" s="217" t="s">
        <v>223</v>
      </c>
      <c r="AU314" s="217" t="s">
        <v>84</v>
      </c>
      <c r="AY314" s="19" t="s">
        <v>131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82</v>
      </c>
      <c r="BK314" s="218">
        <f>ROUND(I314*H314,2)</f>
        <v>0</v>
      </c>
      <c r="BL314" s="19" t="s">
        <v>222</v>
      </c>
      <c r="BM314" s="217" t="s">
        <v>515</v>
      </c>
    </row>
    <row r="315" spans="1:65" s="2" customFormat="1" ht="24.15" customHeight="1">
      <c r="A315" s="40"/>
      <c r="B315" s="41"/>
      <c r="C315" s="206" t="s">
        <v>516</v>
      </c>
      <c r="D315" s="206" t="s">
        <v>133</v>
      </c>
      <c r="E315" s="207" t="s">
        <v>517</v>
      </c>
      <c r="F315" s="208" t="s">
        <v>518</v>
      </c>
      <c r="G315" s="209" t="s">
        <v>166</v>
      </c>
      <c r="H315" s="210">
        <v>1</v>
      </c>
      <c r="I315" s="211"/>
      <c r="J315" s="212">
        <f>ROUND(I315*H315,2)</f>
        <v>0</v>
      </c>
      <c r="K315" s="208" t="s">
        <v>137</v>
      </c>
      <c r="L315" s="46"/>
      <c r="M315" s="213" t="s">
        <v>19</v>
      </c>
      <c r="N315" s="214" t="s">
        <v>45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222</v>
      </c>
      <c r="AT315" s="217" t="s">
        <v>133</v>
      </c>
      <c r="AU315" s="217" t="s">
        <v>84</v>
      </c>
      <c r="AY315" s="19" t="s">
        <v>131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82</v>
      </c>
      <c r="BK315" s="218">
        <f>ROUND(I315*H315,2)</f>
        <v>0</v>
      </c>
      <c r="BL315" s="19" t="s">
        <v>222</v>
      </c>
      <c r="BM315" s="217" t="s">
        <v>519</v>
      </c>
    </row>
    <row r="316" spans="1:51" s="13" customFormat="1" ht="12">
      <c r="A316" s="13"/>
      <c r="B316" s="219"/>
      <c r="C316" s="220"/>
      <c r="D316" s="221" t="s">
        <v>140</v>
      </c>
      <c r="E316" s="222" t="s">
        <v>19</v>
      </c>
      <c r="F316" s="223" t="s">
        <v>82</v>
      </c>
      <c r="G316" s="220"/>
      <c r="H316" s="224">
        <v>1</v>
      </c>
      <c r="I316" s="225"/>
      <c r="J316" s="220"/>
      <c r="K316" s="220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140</v>
      </c>
      <c r="AU316" s="230" t="s">
        <v>84</v>
      </c>
      <c r="AV316" s="13" t="s">
        <v>84</v>
      </c>
      <c r="AW316" s="13" t="s">
        <v>35</v>
      </c>
      <c r="AX316" s="13" t="s">
        <v>74</v>
      </c>
      <c r="AY316" s="230" t="s">
        <v>131</v>
      </c>
    </row>
    <row r="317" spans="1:51" s="14" customFormat="1" ht="12">
      <c r="A317" s="14"/>
      <c r="B317" s="231"/>
      <c r="C317" s="232"/>
      <c r="D317" s="221" t="s">
        <v>140</v>
      </c>
      <c r="E317" s="233" t="s">
        <v>19</v>
      </c>
      <c r="F317" s="234" t="s">
        <v>142</v>
      </c>
      <c r="G317" s="232"/>
      <c r="H317" s="235">
        <v>1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1" t="s">
        <v>140</v>
      </c>
      <c r="AU317" s="241" t="s">
        <v>84</v>
      </c>
      <c r="AV317" s="14" t="s">
        <v>138</v>
      </c>
      <c r="AW317" s="14" t="s">
        <v>35</v>
      </c>
      <c r="AX317" s="14" t="s">
        <v>82</v>
      </c>
      <c r="AY317" s="241" t="s">
        <v>131</v>
      </c>
    </row>
    <row r="318" spans="1:65" s="2" customFormat="1" ht="14.4" customHeight="1">
      <c r="A318" s="40"/>
      <c r="B318" s="41"/>
      <c r="C318" s="263" t="s">
        <v>520</v>
      </c>
      <c r="D318" s="263" t="s">
        <v>223</v>
      </c>
      <c r="E318" s="264" t="s">
        <v>521</v>
      </c>
      <c r="F318" s="265" t="s">
        <v>522</v>
      </c>
      <c r="G318" s="266" t="s">
        <v>166</v>
      </c>
      <c r="H318" s="267">
        <v>1</v>
      </c>
      <c r="I318" s="268"/>
      <c r="J318" s="269">
        <f>ROUND(I318*H318,2)</f>
        <v>0</v>
      </c>
      <c r="K318" s="265" t="s">
        <v>137</v>
      </c>
      <c r="L318" s="270"/>
      <c r="M318" s="271" t="s">
        <v>19</v>
      </c>
      <c r="N318" s="272" t="s">
        <v>45</v>
      </c>
      <c r="O318" s="86"/>
      <c r="P318" s="215">
        <f>O318*H318</f>
        <v>0</v>
      </c>
      <c r="Q318" s="215">
        <v>0.04</v>
      </c>
      <c r="R318" s="215">
        <f>Q318*H318</f>
        <v>0.04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295</v>
      </c>
      <c r="AT318" s="217" t="s">
        <v>223</v>
      </c>
      <c r="AU318" s="217" t="s">
        <v>84</v>
      </c>
      <c r="AY318" s="19" t="s">
        <v>131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82</v>
      </c>
      <c r="BK318" s="218">
        <f>ROUND(I318*H318,2)</f>
        <v>0</v>
      </c>
      <c r="BL318" s="19" t="s">
        <v>222</v>
      </c>
      <c r="BM318" s="217" t="s">
        <v>523</v>
      </c>
    </row>
    <row r="319" spans="1:65" s="2" customFormat="1" ht="24.15" customHeight="1">
      <c r="A319" s="40"/>
      <c r="B319" s="41"/>
      <c r="C319" s="206" t="s">
        <v>524</v>
      </c>
      <c r="D319" s="206" t="s">
        <v>133</v>
      </c>
      <c r="E319" s="207" t="s">
        <v>525</v>
      </c>
      <c r="F319" s="208" t="s">
        <v>526</v>
      </c>
      <c r="G319" s="209" t="s">
        <v>166</v>
      </c>
      <c r="H319" s="210">
        <v>1</v>
      </c>
      <c r="I319" s="211"/>
      <c r="J319" s="212">
        <f>ROUND(I319*H319,2)</f>
        <v>0</v>
      </c>
      <c r="K319" s="208" t="s">
        <v>137</v>
      </c>
      <c r="L319" s="46"/>
      <c r="M319" s="213" t="s">
        <v>19</v>
      </c>
      <c r="N319" s="214" t="s">
        <v>45</v>
      </c>
      <c r="O319" s="86"/>
      <c r="P319" s="215">
        <f>O319*H319</f>
        <v>0</v>
      </c>
      <c r="Q319" s="215">
        <v>0.00092</v>
      </c>
      <c r="R319" s="215">
        <f>Q319*H319</f>
        <v>0.00092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222</v>
      </c>
      <c r="AT319" s="217" t="s">
        <v>133</v>
      </c>
      <c r="AU319" s="217" t="s">
        <v>84</v>
      </c>
      <c r="AY319" s="19" t="s">
        <v>131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82</v>
      </c>
      <c r="BK319" s="218">
        <f>ROUND(I319*H319,2)</f>
        <v>0</v>
      </c>
      <c r="BL319" s="19" t="s">
        <v>222</v>
      </c>
      <c r="BM319" s="217" t="s">
        <v>527</v>
      </c>
    </row>
    <row r="320" spans="1:51" s="13" customFormat="1" ht="12">
      <c r="A320" s="13"/>
      <c r="B320" s="219"/>
      <c r="C320" s="220"/>
      <c r="D320" s="221" t="s">
        <v>140</v>
      </c>
      <c r="E320" s="222" t="s">
        <v>19</v>
      </c>
      <c r="F320" s="223" t="s">
        <v>82</v>
      </c>
      <c r="G320" s="220"/>
      <c r="H320" s="224">
        <v>1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140</v>
      </c>
      <c r="AU320" s="230" t="s">
        <v>84</v>
      </c>
      <c r="AV320" s="13" t="s">
        <v>84</v>
      </c>
      <c r="AW320" s="13" t="s">
        <v>35</v>
      </c>
      <c r="AX320" s="13" t="s">
        <v>74</v>
      </c>
      <c r="AY320" s="230" t="s">
        <v>131</v>
      </c>
    </row>
    <row r="321" spans="1:51" s="14" customFormat="1" ht="12">
      <c r="A321" s="14"/>
      <c r="B321" s="231"/>
      <c r="C321" s="232"/>
      <c r="D321" s="221" t="s">
        <v>140</v>
      </c>
      <c r="E321" s="233" t="s">
        <v>19</v>
      </c>
      <c r="F321" s="234" t="s">
        <v>142</v>
      </c>
      <c r="G321" s="232"/>
      <c r="H321" s="235">
        <v>1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1" t="s">
        <v>140</v>
      </c>
      <c r="AU321" s="241" t="s">
        <v>84</v>
      </c>
      <c r="AV321" s="14" t="s">
        <v>138</v>
      </c>
      <c r="AW321" s="14" t="s">
        <v>35</v>
      </c>
      <c r="AX321" s="14" t="s">
        <v>82</v>
      </c>
      <c r="AY321" s="241" t="s">
        <v>131</v>
      </c>
    </row>
    <row r="322" spans="1:65" s="2" customFormat="1" ht="14.4" customHeight="1">
      <c r="A322" s="40"/>
      <c r="B322" s="41"/>
      <c r="C322" s="263" t="s">
        <v>528</v>
      </c>
      <c r="D322" s="263" t="s">
        <v>223</v>
      </c>
      <c r="E322" s="264" t="s">
        <v>529</v>
      </c>
      <c r="F322" s="265" t="s">
        <v>530</v>
      </c>
      <c r="G322" s="266" t="s">
        <v>160</v>
      </c>
      <c r="H322" s="267">
        <v>4.644</v>
      </c>
      <c r="I322" s="268"/>
      <c r="J322" s="269">
        <f>ROUND(I322*H322,2)</f>
        <v>0</v>
      </c>
      <c r="K322" s="265" t="s">
        <v>137</v>
      </c>
      <c r="L322" s="270"/>
      <c r="M322" s="271" t="s">
        <v>19</v>
      </c>
      <c r="N322" s="272" t="s">
        <v>45</v>
      </c>
      <c r="O322" s="86"/>
      <c r="P322" s="215">
        <f>O322*H322</f>
        <v>0</v>
      </c>
      <c r="Q322" s="215">
        <v>0.02544</v>
      </c>
      <c r="R322" s="215">
        <f>Q322*H322</f>
        <v>0.11814336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295</v>
      </c>
      <c r="AT322" s="217" t="s">
        <v>223</v>
      </c>
      <c r="AU322" s="217" t="s">
        <v>84</v>
      </c>
      <c r="AY322" s="19" t="s">
        <v>131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82</v>
      </c>
      <c r="BK322" s="218">
        <f>ROUND(I322*H322,2)</f>
        <v>0</v>
      </c>
      <c r="BL322" s="19" t="s">
        <v>222</v>
      </c>
      <c r="BM322" s="217" t="s">
        <v>531</v>
      </c>
    </row>
    <row r="323" spans="1:51" s="13" customFormat="1" ht="12">
      <c r="A323" s="13"/>
      <c r="B323" s="219"/>
      <c r="C323" s="220"/>
      <c r="D323" s="221" t="s">
        <v>140</v>
      </c>
      <c r="E323" s="222" t="s">
        <v>19</v>
      </c>
      <c r="F323" s="223" t="s">
        <v>532</v>
      </c>
      <c r="G323" s="220"/>
      <c r="H323" s="224">
        <v>2.58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0" t="s">
        <v>140</v>
      </c>
      <c r="AU323" s="230" t="s">
        <v>84</v>
      </c>
      <c r="AV323" s="13" t="s">
        <v>84</v>
      </c>
      <c r="AW323" s="13" t="s">
        <v>35</v>
      </c>
      <c r="AX323" s="13" t="s">
        <v>74</v>
      </c>
      <c r="AY323" s="230" t="s">
        <v>131</v>
      </c>
    </row>
    <row r="324" spans="1:51" s="14" customFormat="1" ht="12">
      <c r="A324" s="14"/>
      <c r="B324" s="231"/>
      <c r="C324" s="232"/>
      <c r="D324" s="221" t="s">
        <v>140</v>
      </c>
      <c r="E324" s="233" t="s">
        <v>19</v>
      </c>
      <c r="F324" s="234" t="s">
        <v>142</v>
      </c>
      <c r="G324" s="232"/>
      <c r="H324" s="235">
        <v>2.58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1" t="s">
        <v>140</v>
      </c>
      <c r="AU324" s="241" t="s">
        <v>84</v>
      </c>
      <c r="AV324" s="14" t="s">
        <v>138</v>
      </c>
      <c r="AW324" s="14" t="s">
        <v>35</v>
      </c>
      <c r="AX324" s="14" t="s">
        <v>82</v>
      </c>
      <c r="AY324" s="241" t="s">
        <v>131</v>
      </c>
    </row>
    <row r="325" spans="1:51" s="13" customFormat="1" ht="12">
      <c r="A325" s="13"/>
      <c r="B325" s="219"/>
      <c r="C325" s="220"/>
      <c r="D325" s="221" t="s">
        <v>140</v>
      </c>
      <c r="E325" s="220"/>
      <c r="F325" s="223" t="s">
        <v>533</v>
      </c>
      <c r="G325" s="220"/>
      <c r="H325" s="224">
        <v>4.644</v>
      </c>
      <c r="I325" s="225"/>
      <c r="J325" s="220"/>
      <c r="K325" s="220"/>
      <c r="L325" s="226"/>
      <c r="M325" s="227"/>
      <c r="N325" s="228"/>
      <c r="O325" s="228"/>
      <c r="P325" s="228"/>
      <c r="Q325" s="228"/>
      <c r="R325" s="228"/>
      <c r="S325" s="228"/>
      <c r="T325" s="2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0" t="s">
        <v>140</v>
      </c>
      <c r="AU325" s="230" t="s">
        <v>84</v>
      </c>
      <c r="AV325" s="13" t="s">
        <v>84</v>
      </c>
      <c r="AW325" s="13" t="s">
        <v>4</v>
      </c>
      <c r="AX325" s="13" t="s">
        <v>82</v>
      </c>
      <c r="AY325" s="230" t="s">
        <v>131</v>
      </c>
    </row>
    <row r="326" spans="1:65" s="2" customFormat="1" ht="14.4" customHeight="1">
      <c r="A326" s="40"/>
      <c r="B326" s="41"/>
      <c r="C326" s="206" t="s">
        <v>534</v>
      </c>
      <c r="D326" s="206" t="s">
        <v>133</v>
      </c>
      <c r="E326" s="207" t="s">
        <v>535</v>
      </c>
      <c r="F326" s="208" t="s">
        <v>536</v>
      </c>
      <c r="G326" s="209" t="s">
        <v>166</v>
      </c>
      <c r="H326" s="210">
        <v>5</v>
      </c>
      <c r="I326" s="211"/>
      <c r="J326" s="212">
        <f>ROUND(I326*H326,2)</f>
        <v>0</v>
      </c>
      <c r="K326" s="208" t="s">
        <v>137</v>
      </c>
      <c r="L326" s="46"/>
      <c r="M326" s="213" t="s">
        <v>19</v>
      </c>
      <c r="N326" s="214" t="s">
        <v>45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222</v>
      </c>
      <c r="AT326" s="217" t="s">
        <v>133</v>
      </c>
      <c r="AU326" s="217" t="s">
        <v>84</v>
      </c>
      <c r="AY326" s="19" t="s">
        <v>131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82</v>
      </c>
      <c r="BK326" s="218">
        <f>ROUND(I326*H326,2)</f>
        <v>0</v>
      </c>
      <c r="BL326" s="19" t="s">
        <v>222</v>
      </c>
      <c r="BM326" s="217" t="s">
        <v>537</v>
      </c>
    </row>
    <row r="327" spans="1:51" s="13" customFormat="1" ht="12">
      <c r="A327" s="13"/>
      <c r="B327" s="219"/>
      <c r="C327" s="220"/>
      <c r="D327" s="221" t="s">
        <v>140</v>
      </c>
      <c r="E327" s="222" t="s">
        <v>19</v>
      </c>
      <c r="F327" s="223" t="s">
        <v>157</v>
      </c>
      <c r="G327" s="220"/>
      <c r="H327" s="224">
        <v>5</v>
      </c>
      <c r="I327" s="225"/>
      <c r="J327" s="220"/>
      <c r="K327" s="220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140</v>
      </c>
      <c r="AU327" s="230" t="s">
        <v>84</v>
      </c>
      <c r="AV327" s="13" t="s">
        <v>84</v>
      </c>
      <c r="AW327" s="13" t="s">
        <v>35</v>
      </c>
      <c r="AX327" s="13" t="s">
        <v>74</v>
      </c>
      <c r="AY327" s="230" t="s">
        <v>131</v>
      </c>
    </row>
    <row r="328" spans="1:51" s="14" customFormat="1" ht="12">
      <c r="A328" s="14"/>
      <c r="B328" s="231"/>
      <c r="C328" s="232"/>
      <c r="D328" s="221" t="s">
        <v>140</v>
      </c>
      <c r="E328" s="233" t="s">
        <v>19</v>
      </c>
      <c r="F328" s="234" t="s">
        <v>142</v>
      </c>
      <c r="G328" s="232"/>
      <c r="H328" s="235">
        <v>5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1" t="s">
        <v>140</v>
      </c>
      <c r="AU328" s="241" t="s">
        <v>84</v>
      </c>
      <c r="AV328" s="14" t="s">
        <v>138</v>
      </c>
      <c r="AW328" s="14" t="s">
        <v>35</v>
      </c>
      <c r="AX328" s="14" t="s">
        <v>82</v>
      </c>
      <c r="AY328" s="241" t="s">
        <v>131</v>
      </c>
    </row>
    <row r="329" spans="1:65" s="2" customFormat="1" ht="14.4" customHeight="1">
      <c r="A329" s="40"/>
      <c r="B329" s="41"/>
      <c r="C329" s="263" t="s">
        <v>538</v>
      </c>
      <c r="D329" s="263" t="s">
        <v>223</v>
      </c>
      <c r="E329" s="264" t="s">
        <v>539</v>
      </c>
      <c r="F329" s="265" t="s">
        <v>540</v>
      </c>
      <c r="G329" s="266" t="s">
        <v>166</v>
      </c>
      <c r="H329" s="267">
        <v>5</v>
      </c>
      <c r="I329" s="268"/>
      <c r="J329" s="269">
        <f>ROUND(I329*H329,2)</f>
        <v>0</v>
      </c>
      <c r="K329" s="265" t="s">
        <v>137</v>
      </c>
      <c r="L329" s="270"/>
      <c r="M329" s="271" t="s">
        <v>19</v>
      </c>
      <c r="N329" s="272" t="s">
        <v>45</v>
      </c>
      <c r="O329" s="86"/>
      <c r="P329" s="215">
        <f>O329*H329</f>
        <v>0</v>
      </c>
      <c r="Q329" s="215">
        <v>0.0012</v>
      </c>
      <c r="R329" s="215">
        <f>Q329*H329</f>
        <v>0.005999999999999999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295</v>
      </c>
      <c r="AT329" s="217" t="s">
        <v>223</v>
      </c>
      <c r="AU329" s="217" t="s">
        <v>84</v>
      </c>
      <c r="AY329" s="19" t="s">
        <v>131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82</v>
      </c>
      <c r="BK329" s="218">
        <f>ROUND(I329*H329,2)</f>
        <v>0</v>
      </c>
      <c r="BL329" s="19" t="s">
        <v>222</v>
      </c>
      <c r="BM329" s="217" t="s">
        <v>541</v>
      </c>
    </row>
    <row r="330" spans="1:65" s="2" customFormat="1" ht="24.15" customHeight="1">
      <c r="A330" s="40"/>
      <c r="B330" s="41"/>
      <c r="C330" s="206" t="s">
        <v>542</v>
      </c>
      <c r="D330" s="206" t="s">
        <v>133</v>
      </c>
      <c r="E330" s="207" t="s">
        <v>543</v>
      </c>
      <c r="F330" s="208" t="s">
        <v>544</v>
      </c>
      <c r="G330" s="209" t="s">
        <v>404</v>
      </c>
      <c r="H330" s="273"/>
      <c r="I330" s="211"/>
      <c r="J330" s="212">
        <f>ROUND(I330*H330,2)</f>
        <v>0</v>
      </c>
      <c r="K330" s="208" t="s">
        <v>137</v>
      </c>
      <c r="L330" s="46"/>
      <c r="M330" s="213" t="s">
        <v>19</v>
      </c>
      <c r="N330" s="214" t="s">
        <v>45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222</v>
      </c>
      <c r="AT330" s="217" t="s">
        <v>133</v>
      </c>
      <c r="AU330" s="217" t="s">
        <v>84</v>
      </c>
      <c r="AY330" s="19" t="s">
        <v>131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82</v>
      </c>
      <c r="BK330" s="218">
        <f>ROUND(I330*H330,2)</f>
        <v>0</v>
      </c>
      <c r="BL330" s="19" t="s">
        <v>222</v>
      </c>
      <c r="BM330" s="217" t="s">
        <v>545</v>
      </c>
    </row>
    <row r="331" spans="1:63" s="12" customFormat="1" ht="22.8" customHeight="1">
      <c r="A331" s="12"/>
      <c r="B331" s="190"/>
      <c r="C331" s="191"/>
      <c r="D331" s="192" t="s">
        <v>73</v>
      </c>
      <c r="E331" s="204" t="s">
        <v>546</v>
      </c>
      <c r="F331" s="204" t="s">
        <v>547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SUM(P332:P350)</f>
        <v>0</v>
      </c>
      <c r="Q331" s="198"/>
      <c r="R331" s="199">
        <f>SUM(R332:R350)</f>
        <v>0.23569</v>
      </c>
      <c r="S331" s="198"/>
      <c r="T331" s="200">
        <f>SUM(T332:T350)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84</v>
      </c>
      <c r="AT331" s="202" t="s">
        <v>73</v>
      </c>
      <c r="AU331" s="202" t="s">
        <v>82</v>
      </c>
      <c r="AY331" s="201" t="s">
        <v>131</v>
      </c>
      <c r="BK331" s="203">
        <f>SUM(BK332:BK350)</f>
        <v>0</v>
      </c>
    </row>
    <row r="332" spans="1:65" s="2" customFormat="1" ht="14.4" customHeight="1">
      <c r="A332" s="40"/>
      <c r="B332" s="41"/>
      <c r="C332" s="206" t="s">
        <v>548</v>
      </c>
      <c r="D332" s="206" t="s">
        <v>133</v>
      </c>
      <c r="E332" s="207" t="s">
        <v>549</v>
      </c>
      <c r="F332" s="208" t="s">
        <v>550</v>
      </c>
      <c r="G332" s="209" t="s">
        <v>166</v>
      </c>
      <c r="H332" s="210">
        <v>3</v>
      </c>
      <c r="I332" s="211"/>
      <c r="J332" s="212">
        <f>ROUND(I332*H332,2)</f>
        <v>0</v>
      </c>
      <c r="K332" s="208" t="s">
        <v>137</v>
      </c>
      <c r="L332" s="46"/>
      <c r="M332" s="213" t="s">
        <v>19</v>
      </c>
      <c r="N332" s="214" t="s">
        <v>45</v>
      </c>
      <c r="O332" s="86"/>
      <c r="P332" s="215">
        <f>O332*H332</f>
        <v>0</v>
      </c>
      <c r="Q332" s="215">
        <v>0.00033</v>
      </c>
      <c r="R332" s="215">
        <f>Q332*H332</f>
        <v>0.00099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222</v>
      </c>
      <c r="AT332" s="217" t="s">
        <v>133</v>
      </c>
      <c r="AU332" s="217" t="s">
        <v>84</v>
      </c>
      <c r="AY332" s="19" t="s">
        <v>131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82</v>
      </c>
      <c r="BK332" s="218">
        <f>ROUND(I332*H332,2)</f>
        <v>0</v>
      </c>
      <c r="BL332" s="19" t="s">
        <v>222</v>
      </c>
      <c r="BM332" s="217" t="s">
        <v>551</v>
      </c>
    </row>
    <row r="333" spans="1:51" s="13" customFormat="1" ht="12">
      <c r="A333" s="13"/>
      <c r="B333" s="219"/>
      <c r="C333" s="220"/>
      <c r="D333" s="221" t="s">
        <v>140</v>
      </c>
      <c r="E333" s="222" t="s">
        <v>19</v>
      </c>
      <c r="F333" s="223" t="s">
        <v>146</v>
      </c>
      <c r="G333" s="220"/>
      <c r="H333" s="224">
        <v>3</v>
      </c>
      <c r="I333" s="225"/>
      <c r="J333" s="220"/>
      <c r="K333" s="220"/>
      <c r="L333" s="226"/>
      <c r="M333" s="227"/>
      <c r="N333" s="228"/>
      <c r="O333" s="228"/>
      <c r="P333" s="228"/>
      <c r="Q333" s="228"/>
      <c r="R333" s="228"/>
      <c r="S333" s="228"/>
      <c r="T333" s="22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0" t="s">
        <v>140</v>
      </c>
      <c r="AU333" s="230" t="s">
        <v>84</v>
      </c>
      <c r="AV333" s="13" t="s">
        <v>84</v>
      </c>
      <c r="AW333" s="13" t="s">
        <v>35</v>
      </c>
      <c r="AX333" s="13" t="s">
        <v>74</v>
      </c>
      <c r="AY333" s="230" t="s">
        <v>131</v>
      </c>
    </row>
    <row r="334" spans="1:51" s="14" customFormat="1" ht="12">
      <c r="A334" s="14"/>
      <c r="B334" s="231"/>
      <c r="C334" s="232"/>
      <c r="D334" s="221" t="s">
        <v>140</v>
      </c>
      <c r="E334" s="233" t="s">
        <v>19</v>
      </c>
      <c r="F334" s="234" t="s">
        <v>142</v>
      </c>
      <c r="G334" s="232"/>
      <c r="H334" s="235">
        <v>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1" t="s">
        <v>140</v>
      </c>
      <c r="AU334" s="241" t="s">
        <v>84</v>
      </c>
      <c r="AV334" s="14" t="s">
        <v>138</v>
      </c>
      <c r="AW334" s="14" t="s">
        <v>35</v>
      </c>
      <c r="AX334" s="14" t="s">
        <v>82</v>
      </c>
      <c r="AY334" s="241" t="s">
        <v>131</v>
      </c>
    </row>
    <row r="335" spans="1:65" s="2" customFormat="1" ht="14.4" customHeight="1">
      <c r="A335" s="40"/>
      <c r="B335" s="41"/>
      <c r="C335" s="263" t="s">
        <v>552</v>
      </c>
      <c r="D335" s="263" t="s">
        <v>223</v>
      </c>
      <c r="E335" s="264" t="s">
        <v>553</v>
      </c>
      <c r="F335" s="265" t="s">
        <v>554</v>
      </c>
      <c r="G335" s="266" t="s">
        <v>166</v>
      </c>
      <c r="H335" s="267">
        <v>1</v>
      </c>
      <c r="I335" s="268"/>
      <c r="J335" s="269">
        <f>ROUND(I335*H335,2)</f>
        <v>0</v>
      </c>
      <c r="K335" s="265" t="s">
        <v>137</v>
      </c>
      <c r="L335" s="270"/>
      <c r="M335" s="271" t="s">
        <v>19</v>
      </c>
      <c r="N335" s="272" t="s">
        <v>45</v>
      </c>
      <c r="O335" s="86"/>
      <c r="P335" s="215">
        <f>O335*H335</f>
        <v>0</v>
      </c>
      <c r="Q335" s="215">
        <v>0.069</v>
      </c>
      <c r="R335" s="215">
        <f>Q335*H335</f>
        <v>0.069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295</v>
      </c>
      <c r="AT335" s="217" t="s">
        <v>223</v>
      </c>
      <c r="AU335" s="217" t="s">
        <v>84</v>
      </c>
      <c r="AY335" s="19" t="s">
        <v>131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82</v>
      </c>
      <c r="BK335" s="218">
        <f>ROUND(I335*H335,2)</f>
        <v>0</v>
      </c>
      <c r="BL335" s="19" t="s">
        <v>222</v>
      </c>
      <c r="BM335" s="217" t="s">
        <v>555</v>
      </c>
    </row>
    <row r="336" spans="1:51" s="13" customFormat="1" ht="12">
      <c r="A336" s="13"/>
      <c r="B336" s="219"/>
      <c r="C336" s="220"/>
      <c r="D336" s="221" t="s">
        <v>140</v>
      </c>
      <c r="E336" s="222" t="s">
        <v>19</v>
      </c>
      <c r="F336" s="223" t="s">
        <v>82</v>
      </c>
      <c r="G336" s="220"/>
      <c r="H336" s="224">
        <v>1</v>
      </c>
      <c r="I336" s="225"/>
      <c r="J336" s="220"/>
      <c r="K336" s="220"/>
      <c r="L336" s="226"/>
      <c r="M336" s="227"/>
      <c r="N336" s="228"/>
      <c r="O336" s="228"/>
      <c r="P336" s="228"/>
      <c r="Q336" s="228"/>
      <c r="R336" s="228"/>
      <c r="S336" s="228"/>
      <c r="T336" s="22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0" t="s">
        <v>140</v>
      </c>
      <c r="AU336" s="230" t="s">
        <v>84</v>
      </c>
      <c r="AV336" s="13" t="s">
        <v>84</v>
      </c>
      <c r="AW336" s="13" t="s">
        <v>35</v>
      </c>
      <c r="AX336" s="13" t="s">
        <v>74</v>
      </c>
      <c r="AY336" s="230" t="s">
        <v>131</v>
      </c>
    </row>
    <row r="337" spans="1:51" s="14" customFormat="1" ht="12">
      <c r="A337" s="14"/>
      <c r="B337" s="231"/>
      <c r="C337" s="232"/>
      <c r="D337" s="221" t="s">
        <v>140</v>
      </c>
      <c r="E337" s="233" t="s">
        <v>19</v>
      </c>
      <c r="F337" s="234" t="s">
        <v>142</v>
      </c>
      <c r="G337" s="232"/>
      <c r="H337" s="235">
        <v>1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1" t="s">
        <v>140</v>
      </c>
      <c r="AU337" s="241" t="s">
        <v>84</v>
      </c>
      <c r="AV337" s="14" t="s">
        <v>138</v>
      </c>
      <c r="AW337" s="14" t="s">
        <v>35</v>
      </c>
      <c r="AX337" s="14" t="s">
        <v>82</v>
      </c>
      <c r="AY337" s="241" t="s">
        <v>131</v>
      </c>
    </row>
    <row r="338" spans="1:65" s="2" customFormat="1" ht="14.4" customHeight="1">
      <c r="A338" s="40"/>
      <c r="B338" s="41"/>
      <c r="C338" s="263" t="s">
        <v>556</v>
      </c>
      <c r="D338" s="263" t="s">
        <v>223</v>
      </c>
      <c r="E338" s="264" t="s">
        <v>557</v>
      </c>
      <c r="F338" s="265" t="s">
        <v>558</v>
      </c>
      <c r="G338" s="266" t="s">
        <v>166</v>
      </c>
      <c r="H338" s="267">
        <v>1</v>
      </c>
      <c r="I338" s="268"/>
      <c r="J338" s="269">
        <f>ROUND(I338*H338,2)</f>
        <v>0</v>
      </c>
      <c r="K338" s="265" t="s">
        <v>137</v>
      </c>
      <c r="L338" s="270"/>
      <c r="M338" s="271" t="s">
        <v>19</v>
      </c>
      <c r="N338" s="272" t="s">
        <v>45</v>
      </c>
      <c r="O338" s="86"/>
      <c r="P338" s="215">
        <f>O338*H338</f>
        <v>0</v>
      </c>
      <c r="Q338" s="215">
        <v>0.077</v>
      </c>
      <c r="R338" s="215">
        <f>Q338*H338</f>
        <v>0.077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295</v>
      </c>
      <c r="AT338" s="217" t="s">
        <v>223</v>
      </c>
      <c r="AU338" s="217" t="s">
        <v>84</v>
      </c>
      <c r="AY338" s="19" t="s">
        <v>131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82</v>
      </c>
      <c r="BK338" s="218">
        <f>ROUND(I338*H338,2)</f>
        <v>0</v>
      </c>
      <c r="BL338" s="19" t="s">
        <v>222</v>
      </c>
      <c r="BM338" s="217" t="s">
        <v>559</v>
      </c>
    </row>
    <row r="339" spans="1:51" s="13" customFormat="1" ht="12">
      <c r="A339" s="13"/>
      <c r="B339" s="219"/>
      <c r="C339" s="220"/>
      <c r="D339" s="221" t="s">
        <v>140</v>
      </c>
      <c r="E339" s="222" t="s">
        <v>19</v>
      </c>
      <c r="F339" s="223" t="s">
        <v>82</v>
      </c>
      <c r="G339" s="220"/>
      <c r="H339" s="224">
        <v>1</v>
      </c>
      <c r="I339" s="225"/>
      <c r="J339" s="220"/>
      <c r="K339" s="220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140</v>
      </c>
      <c r="AU339" s="230" t="s">
        <v>84</v>
      </c>
      <c r="AV339" s="13" t="s">
        <v>84</v>
      </c>
      <c r="AW339" s="13" t="s">
        <v>35</v>
      </c>
      <c r="AX339" s="13" t="s">
        <v>74</v>
      </c>
      <c r="AY339" s="230" t="s">
        <v>131</v>
      </c>
    </row>
    <row r="340" spans="1:51" s="14" customFormat="1" ht="12">
      <c r="A340" s="14"/>
      <c r="B340" s="231"/>
      <c r="C340" s="232"/>
      <c r="D340" s="221" t="s">
        <v>140</v>
      </c>
      <c r="E340" s="233" t="s">
        <v>19</v>
      </c>
      <c r="F340" s="234" t="s">
        <v>142</v>
      </c>
      <c r="G340" s="232"/>
      <c r="H340" s="235">
        <v>1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1" t="s">
        <v>140</v>
      </c>
      <c r="AU340" s="241" t="s">
        <v>84</v>
      </c>
      <c r="AV340" s="14" t="s">
        <v>138</v>
      </c>
      <c r="AW340" s="14" t="s">
        <v>35</v>
      </c>
      <c r="AX340" s="14" t="s">
        <v>82</v>
      </c>
      <c r="AY340" s="241" t="s">
        <v>131</v>
      </c>
    </row>
    <row r="341" spans="1:65" s="2" customFormat="1" ht="14.4" customHeight="1">
      <c r="A341" s="40"/>
      <c r="B341" s="41"/>
      <c r="C341" s="263" t="s">
        <v>560</v>
      </c>
      <c r="D341" s="263" t="s">
        <v>223</v>
      </c>
      <c r="E341" s="264" t="s">
        <v>561</v>
      </c>
      <c r="F341" s="265" t="s">
        <v>562</v>
      </c>
      <c r="G341" s="266" t="s">
        <v>166</v>
      </c>
      <c r="H341" s="267">
        <v>1</v>
      </c>
      <c r="I341" s="268"/>
      <c r="J341" s="269">
        <f>ROUND(I341*H341,2)</f>
        <v>0</v>
      </c>
      <c r="K341" s="265" t="s">
        <v>137</v>
      </c>
      <c r="L341" s="270"/>
      <c r="M341" s="271" t="s">
        <v>19</v>
      </c>
      <c r="N341" s="272" t="s">
        <v>45</v>
      </c>
      <c r="O341" s="86"/>
      <c r="P341" s="215">
        <f>O341*H341</f>
        <v>0</v>
      </c>
      <c r="Q341" s="215">
        <v>0.084</v>
      </c>
      <c r="R341" s="215">
        <f>Q341*H341</f>
        <v>0.084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295</v>
      </c>
      <c r="AT341" s="217" t="s">
        <v>223</v>
      </c>
      <c r="AU341" s="217" t="s">
        <v>84</v>
      </c>
      <c r="AY341" s="19" t="s">
        <v>131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82</v>
      </c>
      <c r="BK341" s="218">
        <f>ROUND(I341*H341,2)</f>
        <v>0</v>
      </c>
      <c r="BL341" s="19" t="s">
        <v>222</v>
      </c>
      <c r="BM341" s="217" t="s">
        <v>563</v>
      </c>
    </row>
    <row r="342" spans="1:51" s="13" customFormat="1" ht="12">
      <c r="A342" s="13"/>
      <c r="B342" s="219"/>
      <c r="C342" s="220"/>
      <c r="D342" s="221" t="s">
        <v>140</v>
      </c>
      <c r="E342" s="222" t="s">
        <v>19</v>
      </c>
      <c r="F342" s="223" t="s">
        <v>82</v>
      </c>
      <c r="G342" s="220"/>
      <c r="H342" s="224">
        <v>1</v>
      </c>
      <c r="I342" s="225"/>
      <c r="J342" s="220"/>
      <c r="K342" s="220"/>
      <c r="L342" s="226"/>
      <c r="M342" s="227"/>
      <c r="N342" s="228"/>
      <c r="O342" s="228"/>
      <c r="P342" s="228"/>
      <c r="Q342" s="228"/>
      <c r="R342" s="228"/>
      <c r="S342" s="228"/>
      <c r="T342" s="22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0" t="s">
        <v>140</v>
      </c>
      <c r="AU342" s="230" t="s">
        <v>84</v>
      </c>
      <c r="AV342" s="13" t="s">
        <v>84</v>
      </c>
      <c r="AW342" s="13" t="s">
        <v>35</v>
      </c>
      <c r="AX342" s="13" t="s">
        <v>74</v>
      </c>
      <c r="AY342" s="230" t="s">
        <v>131</v>
      </c>
    </row>
    <row r="343" spans="1:51" s="14" customFormat="1" ht="12">
      <c r="A343" s="14"/>
      <c r="B343" s="231"/>
      <c r="C343" s="232"/>
      <c r="D343" s="221" t="s">
        <v>140</v>
      </c>
      <c r="E343" s="233" t="s">
        <v>19</v>
      </c>
      <c r="F343" s="234" t="s">
        <v>142</v>
      </c>
      <c r="G343" s="232"/>
      <c r="H343" s="235">
        <v>1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1" t="s">
        <v>140</v>
      </c>
      <c r="AU343" s="241" t="s">
        <v>84</v>
      </c>
      <c r="AV343" s="14" t="s">
        <v>138</v>
      </c>
      <c r="AW343" s="14" t="s">
        <v>35</v>
      </c>
      <c r="AX343" s="14" t="s">
        <v>82</v>
      </c>
      <c r="AY343" s="241" t="s">
        <v>131</v>
      </c>
    </row>
    <row r="344" spans="1:65" s="2" customFormat="1" ht="14.4" customHeight="1">
      <c r="A344" s="40"/>
      <c r="B344" s="41"/>
      <c r="C344" s="206" t="s">
        <v>564</v>
      </c>
      <c r="D344" s="206" t="s">
        <v>133</v>
      </c>
      <c r="E344" s="207" t="s">
        <v>565</v>
      </c>
      <c r="F344" s="208" t="s">
        <v>566</v>
      </c>
      <c r="G344" s="209" t="s">
        <v>166</v>
      </c>
      <c r="H344" s="210">
        <v>1</v>
      </c>
      <c r="I344" s="211"/>
      <c r="J344" s="212">
        <f>ROUND(I344*H344,2)</f>
        <v>0</v>
      </c>
      <c r="K344" s="208" t="s">
        <v>137</v>
      </c>
      <c r="L344" s="46"/>
      <c r="M344" s="213" t="s">
        <v>19</v>
      </c>
      <c r="N344" s="214" t="s">
        <v>45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222</v>
      </c>
      <c r="AT344" s="217" t="s">
        <v>133</v>
      </c>
      <c r="AU344" s="217" t="s">
        <v>84</v>
      </c>
      <c r="AY344" s="19" t="s">
        <v>131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82</v>
      </c>
      <c r="BK344" s="218">
        <f>ROUND(I344*H344,2)</f>
        <v>0</v>
      </c>
      <c r="BL344" s="19" t="s">
        <v>222</v>
      </c>
      <c r="BM344" s="217" t="s">
        <v>567</v>
      </c>
    </row>
    <row r="345" spans="1:51" s="13" customFormat="1" ht="12">
      <c r="A345" s="13"/>
      <c r="B345" s="219"/>
      <c r="C345" s="220"/>
      <c r="D345" s="221" t="s">
        <v>140</v>
      </c>
      <c r="E345" s="222" t="s">
        <v>19</v>
      </c>
      <c r="F345" s="223" t="s">
        <v>82</v>
      </c>
      <c r="G345" s="220"/>
      <c r="H345" s="224">
        <v>1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0" t="s">
        <v>140</v>
      </c>
      <c r="AU345" s="230" t="s">
        <v>84</v>
      </c>
      <c r="AV345" s="13" t="s">
        <v>84</v>
      </c>
      <c r="AW345" s="13" t="s">
        <v>35</v>
      </c>
      <c r="AX345" s="13" t="s">
        <v>74</v>
      </c>
      <c r="AY345" s="230" t="s">
        <v>131</v>
      </c>
    </row>
    <row r="346" spans="1:51" s="14" customFormat="1" ht="12">
      <c r="A346" s="14"/>
      <c r="B346" s="231"/>
      <c r="C346" s="232"/>
      <c r="D346" s="221" t="s">
        <v>140</v>
      </c>
      <c r="E346" s="233" t="s">
        <v>19</v>
      </c>
      <c r="F346" s="234" t="s">
        <v>142</v>
      </c>
      <c r="G346" s="232"/>
      <c r="H346" s="235">
        <v>1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1" t="s">
        <v>140</v>
      </c>
      <c r="AU346" s="241" t="s">
        <v>84</v>
      </c>
      <c r="AV346" s="14" t="s">
        <v>138</v>
      </c>
      <c r="AW346" s="14" t="s">
        <v>35</v>
      </c>
      <c r="AX346" s="14" t="s">
        <v>82</v>
      </c>
      <c r="AY346" s="241" t="s">
        <v>131</v>
      </c>
    </row>
    <row r="347" spans="1:65" s="2" customFormat="1" ht="14.4" customHeight="1">
      <c r="A347" s="40"/>
      <c r="B347" s="41"/>
      <c r="C347" s="263" t="s">
        <v>568</v>
      </c>
      <c r="D347" s="263" t="s">
        <v>223</v>
      </c>
      <c r="E347" s="264" t="s">
        <v>569</v>
      </c>
      <c r="F347" s="265" t="s">
        <v>570</v>
      </c>
      <c r="G347" s="266" t="s">
        <v>166</v>
      </c>
      <c r="H347" s="267">
        <v>1</v>
      </c>
      <c r="I347" s="268"/>
      <c r="J347" s="269">
        <f>ROUND(I347*H347,2)</f>
        <v>0</v>
      </c>
      <c r="K347" s="265" t="s">
        <v>137</v>
      </c>
      <c r="L347" s="270"/>
      <c r="M347" s="271" t="s">
        <v>19</v>
      </c>
      <c r="N347" s="272" t="s">
        <v>45</v>
      </c>
      <c r="O347" s="86"/>
      <c r="P347" s="215">
        <f>O347*H347</f>
        <v>0</v>
      </c>
      <c r="Q347" s="215">
        <v>0.0047</v>
      </c>
      <c r="R347" s="215">
        <f>Q347*H347</f>
        <v>0.0047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295</v>
      </c>
      <c r="AT347" s="217" t="s">
        <v>223</v>
      </c>
      <c r="AU347" s="217" t="s">
        <v>84</v>
      </c>
      <c r="AY347" s="19" t="s">
        <v>131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82</v>
      </c>
      <c r="BK347" s="218">
        <f>ROUND(I347*H347,2)</f>
        <v>0</v>
      </c>
      <c r="BL347" s="19" t="s">
        <v>222</v>
      </c>
      <c r="BM347" s="217" t="s">
        <v>571</v>
      </c>
    </row>
    <row r="348" spans="1:51" s="13" customFormat="1" ht="12">
      <c r="A348" s="13"/>
      <c r="B348" s="219"/>
      <c r="C348" s="220"/>
      <c r="D348" s="221" t="s">
        <v>140</v>
      </c>
      <c r="E348" s="222" t="s">
        <v>19</v>
      </c>
      <c r="F348" s="223" t="s">
        <v>82</v>
      </c>
      <c r="G348" s="220"/>
      <c r="H348" s="224">
        <v>1</v>
      </c>
      <c r="I348" s="225"/>
      <c r="J348" s="220"/>
      <c r="K348" s="220"/>
      <c r="L348" s="226"/>
      <c r="M348" s="227"/>
      <c r="N348" s="228"/>
      <c r="O348" s="228"/>
      <c r="P348" s="228"/>
      <c r="Q348" s="228"/>
      <c r="R348" s="228"/>
      <c r="S348" s="228"/>
      <c r="T348" s="22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0" t="s">
        <v>140</v>
      </c>
      <c r="AU348" s="230" t="s">
        <v>84</v>
      </c>
      <c r="AV348" s="13" t="s">
        <v>84</v>
      </c>
      <c r="AW348" s="13" t="s">
        <v>35</v>
      </c>
      <c r="AX348" s="13" t="s">
        <v>74</v>
      </c>
      <c r="AY348" s="230" t="s">
        <v>131</v>
      </c>
    </row>
    <row r="349" spans="1:51" s="14" customFormat="1" ht="12">
      <c r="A349" s="14"/>
      <c r="B349" s="231"/>
      <c r="C349" s="232"/>
      <c r="D349" s="221" t="s">
        <v>140</v>
      </c>
      <c r="E349" s="233" t="s">
        <v>19</v>
      </c>
      <c r="F349" s="234" t="s">
        <v>142</v>
      </c>
      <c r="G349" s="232"/>
      <c r="H349" s="235">
        <v>1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1" t="s">
        <v>140</v>
      </c>
      <c r="AU349" s="241" t="s">
        <v>84</v>
      </c>
      <c r="AV349" s="14" t="s">
        <v>138</v>
      </c>
      <c r="AW349" s="14" t="s">
        <v>35</v>
      </c>
      <c r="AX349" s="14" t="s">
        <v>82</v>
      </c>
      <c r="AY349" s="241" t="s">
        <v>131</v>
      </c>
    </row>
    <row r="350" spans="1:65" s="2" customFormat="1" ht="24.15" customHeight="1">
      <c r="A350" s="40"/>
      <c r="B350" s="41"/>
      <c r="C350" s="206" t="s">
        <v>572</v>
      </c>
      <c r="D350" s="206" t="s">
        <v>133</v>
      </c>
      <c r="E350" s="207" t="s">
        <v>573</v>
      </c>
      <c r="F350" s="208" t="s">
        <v>574</v>
      </c>
      <c r="G350" s="209" t="s">
        <v>404</v>
      </c>
      <c r="H350" s="273"/>
      <c r="I350" s="211"/>
      <c r="J350" s="212">
        <f>ROUND(I350*H350,2)</f>
        <v>0</v>
      </c>
      <c r="K350" s="208" t="s">
        <v>137</v>
      </c>
      <c r="L350" s="46"/>
      <c r="M350" s="213" t="s">
        <v>19</v>
      </c>
      <c r="N350" s="214" t="s">
        <v>45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222</v>
      </c>
      <c r="AT350" s="217" t="s">
        <v>133</v>
      </c>
      <c r="AU350" s="217" t="s">
        <v>84</v>
      </c>
      <c r="AY350" s="19" t="s">
        <v>131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82</v>
      </c>
      <c r="BK350" s="218">
        <f>ROUND(I350*H350,2)</f>
        <v>0</v>
      </c>
      <c r="BL350" s="19" t="s">
        <v>222</v>
      </c>
      <c r="BM350" s="217" t="s">
        <v>575</v>
      </c>
    </row>
    <row r="351" spans="1:63" s="12" customFormat="1" ht="22.8" customHeight="1">
      <c r="A351" s="12"/>
      <c r="B351" s="190"/>
      <c r="C351" s="191"/>
      <c r="D351" s="192" t="s">
        <v>73</v>
      </c>
      <c r="E351" s="204" t="s">
        <v>576</v>
      </c>
      <c r="F351" s="204" t="s">
        <v>577</v>
      </c>
      <c r="G351" s="191"/>
      <c r="H351" s="191"/>
      <c r="I351" s="194"/>
      <c r="J351" s="205">
        <f>BK351</f>
        <v>0</v>
      </c>
      <c r="K351" s="191"/>
      <c r="L351" s="196"/>
      <c r="M351" s="197"/>
      <c r="N351" s="198"/>
      <c r="O351" s="198"/>
      <c r="P351" s="199">
        <f>SUM(P352:P378)</f>
        <v>0</v>
      </c>
      <c r="Q351" s="198"/>
      <c r="R351" s="199">
        <f>SUM(R352:R378)</f>
        <v>1.7097847999999998</v>
      </c>
      <c r="S351" s="198"/>
      <c r="T351" s="200">
        <f>SUM(T352:T378)</f>
        <v>0.307729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1" t="s">
        <v>84</v>
      </c>
      <c r="AT351" s="202" t="s">
        <v>73</v>
      </c>
      <c r="AU351" s="202" t="s">
        <v>82</v>
      </c>
      <c r="AY351" s="201" t="s">
        <v>131</v>
      </c>
      <c r="BK351" s="203">
        <f>SUM(BK352:BK378)</f>
        <v>0</v>
      </c>
    </row>
    <row r="352" spans="1:65" s="2" customFormat="1" ht="14.4" customHeight="1">
      <c r="A352" s="40"/>
      <c r="B352" s="41"/>
      <c r="C352" s="206" t="s">
        <v>578</v>
      </c>
      <c r="D352" s="206" t="s">
        <v>133</v>
      </c>
      <c r="E352" s="207" t="s">
        <v>579</v>
      </c>
      <c r="F352" s="208" t="s">
        <v>580</v>
      </c>
      <c r="G352" s="209" t="s">
        <v>160</v>
      </c>
      <c r="H352" s="210">
        <v>51.85</v>
      </c>
      <c r="I352" s="211"/>
      <c r="J352" s="212">
        <f>ROUND(I352*H352,2)</f>
        <v>0</v>
      </c>
      <c r="K352" s="208" t="s">
        <v>137</v>
      </c>
      <c r="L352" s="46"/>
      <c r="M352" s="213" t="s">
        <v>19</v>
      </c>
      <c r="N352" s="214" t="s">
        <v>45</v>
      </c>
      <c r="O352" s="86"/>
      <c r="P352" s="215">
        <f>O352*H352</f>
        <v>0</v>
      </c>
      <c r="Q352" s="215">
        <v>0.0003</v>
      </c>
      <c r="R352" s="215">
        <f>Q352*H352</f>
        <v>0.015555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222</v>
      </c>
      <c r="AT352" s="217" t="s">
        <v>133</v>
      </c>
      <c r="AU352" s="217" t="s">
        <v>84</v>
      </c>
      <c r="AY352" s="19" t="s">
        <v>131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82</v>
      </c>
      <c r="BK352" s="218">
        <f>ROUND(I352*H352,2)</f>
        <v>0</v>
      </c>
      <c r="BL352" s="19" t="s">
        <v>222</v>
      </c>
      <c r="BM352" s="217" t="s">
        <v>581</v>
      </c>
    </row>
    <row r="353" spans="1:51" s="13" customFormat="1" ht="12">
      <c r="A353" s="13"/>
      <c r="B353" s="219"/>
      <c r="C353" s="220"/>
      <c r="D353" s="221" t="s">
        <v>140</v>
      </c>
      <c r="E353" s="222" t="s">
        <v>19</v>
      </c>
      <c r="F353" s="223" t="s">
        <v>299</v>
      </c>
      <c r="G353" s="220"/>
      <c r="H353" s="224">
        <v>51.85</v>
      </c>
      <c r="I353" s="225"/>
      <c r="J353" s="220"/>
      <c r="K353" s="220"/>
      <c r="L353" s="226"/>
      <c r="M353" s="227"/>
      <c r="N353" s="228"/>
      <c r="O353" s="228"/>
      <c r="P353" s="228"/>
      <c r="Q353" s="228"/>
      <c r="R353" s="228"/>
      <c r="S353" s="228"/>
      <c r="T353" s="22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0" t="s">
        <v>140</v>
      </c>
      <c r="AU353" s="230" t="s">
        <v>84</v>
      </c>
      <c r="AV353" s="13" t="s">
        <v>84</v>
      </c>
      <c r="AW353" s="13" t="s">
        <v>35</v>
      </c>
      <c r="AX353" s="13" t="s">
        <v>74</v>
      </c>
      <c r="AY353" s="230" t="s">
        <v>131</v>
      </c>
    </row>
    <row r="354" spans="1:51" s="14" customFormat="1" ht="12">
      <c r="A354" s="14"/>
      <c r="B354" s="231"/>
      <c r="C354" s="232"/>
      <c r="D354" s="221" t="s">
        <v>140</v>
      </c>
      <c r="E354" s="233" t="s">
        <v>19</v>
      </c>
      <c r="F354" s="234" t="s">
        <v>142</v>
      </c>
      <c r="G354" s="232"/>
      <c r="H354" s="235">
        <v>51.85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1" t="s">
        <v>140</v>
      </c>
      <c r="AU354" s="241" t="s">
        <v>84</v>
      </c>
      <c r="AV354" s="14" t="s">
        <v>138</v>
      </c>
      <c r="AW354" s="14" t="s">
        <v>35</v>
      </c>
      <c r="AX354" s="14" t="s">
        <v>82</v>
      </c>
      <c r="AY354" s="241" t="s">
        <v>131</v>
      </c>
    </row>
    <row r="355" spans="1:65" s="2" customFormat="1" ht="24.15" customHeight="1">
      <c r="A355" s="40"/>
      <c r="B355" s="41"/>
      <c r="C355" s="206" t="s">
        <v>582</v>
      </c>
      <c r="D355" s="206" t="s">
        <v>133</v>
      </c>
      <c r="E355" s="207" t="s">
        <v>583</v>
      </c>
      <c r="F355" s="208" t="s">
        <v>584</v>
      </c>
      <c r="G355" s="209" t="s">
        <v>160</v>
      </c>
      <c r="H355" s="210">
        <v>17.05</v>
      </c>
      <c r="I355" s="211"/>
      <c r="J355" s="212">
        <f>ROUND(I355*H355,2)</f>
        <v>0</v>
      </c>
      <c r="K355" s="208" t="s">
        <v>137</v>
      </c>
      <c r="L355" s="46"/>
      <c r="M355" s="213" t="s">
        <v>19</v>
      </c>
      <c r="N355" s="214" t="s">
        <v>45</v>
      </c>
      <c r="O355" s="86"/>
      <c r="P355" s="215">
        <f>O355*H355</f>
        <v>0</v>
      </c>
      <c r="Q355" s="215">
        <v>0.012</v>
      </c>
      <c r="R355" s="215">
        <f>Q355*H355</f>
        <v>0.2046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222</v>
      </c>
      <c r="AT355" s="217" t="s">
        <v>133</v>
      </c>
      <c r="AU355" s="217" t="s">
        <v>84</v>
      </c>
      <c r="AY355" s="19" t="s">
        <v>131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82</v>
      </c>
      <c r="BK355" s="218">
        <f>ROUND(I355*H355,2)</f>
        <v>0</v>
      </c>
      <c r="BL355" s="19" t="s">
        <v>222</v>
      </c>
      <c r="BM355" s="217" t="s">
        <v>585</v>
      </c>
    </row>
    <row r="356" spans="1:51" s="13" customFormat="1" ht="12">
      <c r="A356" s="13"/>
      <c r="B356" s="219"/>
      <c r="C356" s="220"/>
      <c r="D356" s="221" t="s">
        <v>140</v>
      </c>
      <c r="E356" s="222" t="s">
        <v>19</v>
      </c>
      <c r="F356" s="223" t="s">
        <v>586</v>
      </c>
      <c r="G356" s="220"/>
      <c r="H356" s="224">
        <v>17.05</v>
      </c>
      <c r="I356" s="225"/>
      <c r="J356" s="220"/>
      <c r="K356" s="220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140</v>
      </c>
      <c r="AU356" s="230" t="s">
        <v>84</v>
      </c>
      <c r="AV356" s="13" t="s">
        <v>84</v>
      </c>
      <c r="AW356" s="13" t="s">
        <v>35</v>
      </c>
      <c r="AX356" s="13" t="s">
        <v>74</v>
      </c>
      <c r="AY356" s="230" t="s">
        <v>131</v>
      </c>
    </row>
    <row r="357" spans="1:51" s="14" customFormat="1" ht="12">
      <c r="A357" s="14"/>
      <c r="B357" s="231"/>
      <c r="C357" s="232"/>
      <c r="D357" s="221" t="s">
        <v>140</v>
      </c>
      <c r="E357" s="233" t="s">
        <v>19</v>
      </c>
      <c r="F357" s="234" t="s">
        <v>142</v>
      </c>
      <c r="G357" s="232"/>
      <c r="H357" s="235">
        <v>17.05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1" t="s">
        <v>140</v>
      </c>
      <c r="AU357" s="241" t="s">
        <v>84</v>
      </c>
      <c r="AV357" s="14" t="s">
        <v>138</v>
      </c>
      <c r="AW357" s="14" t="s">
        <v>35</v>
      </c>
      <c r="AX357" s="14" t="s">
        <v>82</v>
      </c>
      <c r="AY357" s="241" t="s">
        <v>131</v>
      </c>
    </row>
    <row r="358" spans="1:65" s="2" customFormat="1" ht="14.4" customHeight="1">
      <c r="A358" s="40"/>
      <c r="B358" s="41"/>
      <c r="C358" s="206" t="s">
        <v>587</v>
      </c>
      <c r="D358" s="206" t="s">
        <v>133</v>
      </c>
      <c r="E358" s="207" t="s">
        <v>588</v>
      </c>
      <c r="F358" s="208" t="s">
        <v>589</v>
      </c>
      <c r="G358" s="209" t="s">
        <v>186</v>
      </c>
      <c r="H358" s="210">
        <v>65.39</v>
      </c>
      <c r="I358" s="211"/>
      <c r="J358" s="212">
        <f>ROUND(I358*H358,2)</f>
        <v>0</v>
      </c>
      <c r="K358" s="208" t="s">
        <v>137</v>
      </c>
      <c r="L358" s="46"/>
      <c r="M358" s="213" t="s">
        <v>19</v>
      </c>
      <c r="N358" s="214" t="s">
        <v>45</v>
      </c>
      <c r="O358" s="86"/>
      <c r="P358" s="215">
        <f>O358*H358</f>
        <v>0</v>
      </c>
      <c r="Q358" s="215">
        <v>0.00043</v>
      </c>
      <c r="R358" s="215">
        <f>Q358*H358</f>
        <v>0.0281177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222</v>
      </c>
      <c r="AT358" s="217" t="s">
        <v>133</v>
      </c>
      <c r="AU358" s="217" t="s">
        <v>84</v>
      </c>
      <c r="AY358" s="19" t="s">
        <v>131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82</v>
      </c>
      <c r="BK358" s="218">
        <f>ROUND(I358*H358,2)</f>
        <v>0</v>
      </c>
      <c r="BL358" s="19" t="s">
        <v>222</v>
      </c>
      <c r="BM358" s="217" t="s">
        <v>590</v>
      </c>
    </row>
    <row r="359" spans="1:51" s="13" customFormat="1" ht="12">
      <c r="A359" s="13"/>
      <c r="B359" s="219"/>
      <c r="C359" s="220"/>
      <c r="D359" s="221" t="s">
        <v>140</v>
      </c>
      <c r="E359" s="222" t="s">
        <v>19</v>
      </c>
      <c r="F359" s="223" t="s">
        <v>591</v>
      </c>
      <c r="G359" s="220"/>
      <c r="H359" s="224">
        <v>12.42</v>
      </c>
      <c r="I359" s="225"/>
      <c r="J359" s="220"/>
      <c r="K359" s="220"/>
      <c r="L359" s="226"/>
      <c r="M359" s="227"/>
      <c r="N359" s="228"/>
      <c r="O359" s="228"/>
      <c r="P359" s="228"/>
      <c r="Q359" s="228"/>
      <c r="R359" s="228"/>
      <c r="S359" s="228"/>
      <c r="T359" s="22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0" t="s">
        <v>140</v>
      </c>
      <c r="AU359" s="230" t="s">
        <v>84</v>
      </c>
      <c r="AV359" s="13" t="s">
        <v>84</v>
      </c>
      <c r="AW359" s="13" t="s">
        <v>35</v>
      </c>
      <c r="AX359" s="13" t="s">
        <v>74</v>
      </c>
      <c r="AY359" s="230" t="s">
        <v>131</v>
      </c>
    </row>
    <row r="360" spans="1:51" s="13" customFormat="1" ht="12">
      <c r="A360" s="13"/>
      <c r="B360" s="219"/>
      <c r="C360" s="220"/>
      <c r="D360" s="221" t="s">
        <v>140</v>
      </c>
      <c r="E360" s="222" t="s">
        <v>19</v>
      </c>
      <c r="F360" s="223" t="s">
        <v>592</v>
      </c>
      <c r="G360" s="220"/>
      <c r="H360" s="224">
        <v>6.38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0" t="s">
        <v>140</v>
      </c>
      <c r="AU360" s="230" t="s">
        <v>84</v>
      </c>
      <c r="AV360" s="13" t="s">
        <v>84</v>
      </c>
      <c r="AW360" s="13" t="s">
        <v>35</v>
      </c>
      <c r="AX360" s="13" t="s">
        <v>74</v>
      </c>
      <c r="AY360" s="230" t="s">
        <v>131</v>
      </c>
    </row>
    <row r="361" spans="1:51" s="13" customFormat="1" ht="12">
      <c r="A361" s="13"/>
      <c r="B361" s="219"/>
      <c r="C361" s="220"/>
      <c r="D361" s="221" t="s">
        <v>140</v>
      </c>
      <c r="E361" s="222" t="s">
        <v>19</v>
      </c>
      <c r="F361" s="223" t="s">
        <v>593</v>
      </c>
      <c r="G361" s="220"/>
      <c r="H361" s="224">
        <v>5.36</v>
      </c>
      <c r="I361" s="225"/>
      <c r="J361" s="220"/>
      <c r="K361" s="220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140</v>
      </c>
      <c r="AU361" s="230" t="s">
        <v>84</v>
      </c>
      <c r="AV361" s="13" t="s">
        <v>84</v>
      </c>
      <c r="AW361" s="13" t="s">
        <v>35</v>
      </c>
      <c r="AX361" s="13" t="s">
        <v>74</v>
      </c>
      <c r="AY361" s="230" t="s">
        <v>131</v>
      </c>
    </row>
    <row r="362" spans="1:51" s="13" customFormat="1" ht="12">
      <c r="A362" s="13"/>
      <c r="B362" s="219"/>
      <c r="C362" s="220"/>
      <c r="D362" s="221" t="s">
        <v>140</v>
      </c>
      <c r="E362" s="222" t="s">
        <v>19</v>
      </c>
      <c r="F362" s="223" t="s">
        <v>594</v>
      </c>
      <c r="G362" s="220"/>
      <c r="H362" s="224">
        <v>5.51</v>
      </c>
      <c r="I362" s="225"/>
      <c r="J362" s="220"/>
      <c r="K362" s="220"/>
      <c r="L362" s="226"/>
      <c r="M362" s="227"/>
      <c r="N362" s="228"/>
      <c r="O362" s="228"/>
      <c r="P362" s="228"/>
      <c r="Q362" s="228"/>
      <c r="R362" s="228"/>
      <c r="S362" s="228"/>
      <c r="T362" s="2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0" t="s">
        <v>140</v>
      </c>
      <c r="AU362" s="230" t="s">
        <v>84</v>
      </c>
      <c r="AV362" s="13" t="s">
        <v>84</v>
      </c>
      <c r="AW362" s="13" t="s">
        <v>35</v>
      </c>
      <c r="AX362" s="13" t="s">
        <v>74</v>
      </c>
      <c r="AY362" s="230" t="s">
        <v>131</v>
      </c>
    </row>
    <row r="363" spans="1:51" s="13" customFormat="1" ht="12">
      <c r="A363" s="13"/>
      <c r="B363" s="219"/>
      <c r="C363" s="220"/>
      <c r="D363" s="221" t="s">
        <v>140</v>
      </c>
      <c r="E363" s="222" t="s">
        <v>19</v>
      </c>
      <c r="F363" s="223" t="s">
        <v>595</v>
      </c>
      <c r="G363" s="220"/>
      <c r="H363" s="224">
        <v>12.3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140</v>
      </c>
      <c r="AU363" s="230" t="s">
        <v>84</v>
      </c>
      <c r="AV363" s="13" t="s">
        <v>84</v>
      </c>
      <c r="AW363" s="13" t="s">
        <v>35</v>
      </c>
      <c r="AX363" s="13" t="s">
        <v>74</v>
      </c>
      <c r="AY363" s="230" t="s">
        <v>131</v>
      </c>
    </row>
    <row r="364" spans="1:51" s="16" customFormat="1" ht="12">
      <c r="A364" s="16"/>
      <c r="B364" s="252"/>
      <c r="C364" s="253"/>
      <c r="D364" s="221" t="s">
        <v>140</v>
      </c>
      <c r="E364" s="254" t="s">
        <v>19</v>
      </c>
      <c r="F364" s="255" t="s">
        <v>216</v>
      </c>
      <c r="G364" s="253"/>
      <c r="H364" s="256">
        <v>41.97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62" t="s">
        <v>140</v>
      </c>
      <c r="AU364" s="262" t="s">
        <v>84</v>
      </c>
      <c r="AV364" s="16" t="s">
        <v>146</v>
      </c>
      <c r="AW364" s="16" t="s">
        <v>35</v>
      </c>
      <c r="AX364" s="16" t="s">
        <v>74</v>
      </c>
      <c r="AY364" s="262" t="s">
        <v>131</v>
      </c>
    </row>
    <row r="365" spans="1:51" s="13" customFormat="1" ht="12">
      <c r="A365" s="13"/>
      <c r="B365" s="219"/>
      <c r="C365" s="220"/>
      <c r="D365" s="221" t="s">
        <v>140</v>
      </c>
      <c r="E365" s="222" t="s">
        <v>19</v>
      </c>
      <c r="F365" s="223" t="s">
        <v>596</v>
      </c>
      <c r="G365" s="220"/>
      <c r="H365" s="224">
        <v>23.42</v>
      </c>
      <c r="I365" s="225"/>
      <c r="J365" s="220"/>
      <c r="K365" s="220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140</v>
      </c>
      <c r="AU365" s="230" t="s">
        <v>84</v>
      </c>
      <c r="AV365" s="13" t="s">
        <v>84</v>
      </c>
      <c r="AW365" s="13" t="s">
        <v>35</v>
      </c>
      <c r="AX365" s="13" t="s">
        <v>74</v>
      </c>
      <c r="AY365" s="230" t="s">
        <v>131</v>
      </c>
    </row>
    <row r="366" spans="1:51" s="16" customFormat="1" ht="12">
      <c r="A366" s="16"/>
      <c r="B366" s="252"/>
      <c r="C366" s="253"/>
      <c r="D366" s="221" t="s">
        <v>140</v>
      </c>
      <c r="E366" s="254" t="s">
        <v>19</v>
      </c>
      <c r="F366" s="255" t="s">
        <v>216</v>
      </c>
      <c r="G366" s="253"/>
      <c r="H366" s="256">
        <v>23.42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62" t="s">
        <v>140</v>
      </c>
      <c r="AU366" s="262" t="s">
        <v>84</v>
      </c>
      <c r="AV366" s="16" t="s">
        <v>146</v>
      </c>
      <c r="AW366" s="16" t="s">
        <v>35</v>
      </c>
      <c r="AX366" s="16" t="s">
        <v>74</v>
      </c>
      <c r="AY366" s="262" t="s">
        <v>131</v>
      </c>
    </row>
    <row r="367" spans="1:51" s="14" customFormat="1" ht="12">
      <c r="A367" s="14"/>
      <c r="B367" s="231"/>
      <c r="C367" s="232"/>
      <c r="D367" s="221" t="s">
        <v>140</v>
      </c>
      <c r="E367" s="233" t="s">
        <v>19</v>
      </c>
      <c r="F367" s="234" t="s">
        <v>142</v>
      </c>
      <c r="G367" s="232"/>
      <c r="H367" s="235">
        <v>65.39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1" t="s">
        <v>140</v>
      </c>
      <c r="AU367" s="241" t="s">
        <v>84</v>
      </c>
      <c r="AV367" s="14" t="s">
        <v>138</v>
      </c>
      <c r="AW367" s="14" t="s">
        <v>35</v>
      </c>
      <c r="AX367" s="14" t="s">
        <v>82</v>
      </c>
      <c r="AY367" s="241" t="s">
        <v>131</v>
      </c>
    </row>
    <row r="368" spans="1:65" s="2" customFormat="1" ht="14.4" customHeight="1">
      <c r="A368" s="40"/>
      <c r="B368" s="41"/>
      <c r="C368" s="263" t="s">
        <v>597</v>
      </c>
      <c r="D368" s="263" t="s">
        <v>223</v>
      </c>
      <c r="E368" s="264" t="s">
        <v>598</v>
      </c>
      <c r="F368" s="265" t="s">
        <v>599</v>
      </c>
      <c r="G368" s="266" t="s">
        <v>166</v>
      </c>
      <c r="H368" s="267">
        <v>161.84</v>
      </c>
      <c r="I368" s="268"/>
      <c r="J368" s="269">
        <f>ROUND(I368*H368,2)</f>
        <v>0</v>
      </c>
      <c r="K368" s="265" t="s">
        <v>137</v>
      </c>
      <c r="L368" s="270"/>
      <c r="M368" s="271" t="s">
        <v>19</v>
      </c>
      <c r="N368" s="272" t="s">
        <v>45</v>
      </c>
      <c r="O368" s="86"/>
      <c r="P368" s="215">
        <f>O368*H368</f>
        <v>0</v>
      </c>
      <c r="Q368" s="215">
        <v>0.00039</v>
      </c>
      <c r="R368" s="215">
        <f>Q368*H368</f>
        <v>0.0631176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295</v>
      </c>
      <c r="AT368" s="217" t="s">
        <v>223</v>
      </c>
      <c r="AU368" s="217" t="s">
        <v>84</v>
      </c>
      <c r="AY368" s="19" t="s">
        <v>131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82</v>
      </c>
      <c r="BK368" s="218">
        <f>ROUND(I368*H368,2)</f>
        <v>0</v>
      </c>
      <c r="BL368" s="19" t="s">
        <v>222</v>
      </c>
      <c r="BM368" s="217" t="s">
        <v>600</v>
      </c>
    </row>
    <row r="369" spans="1:51" s="13" customFormat="1" ht="12">
      <c r="A369" s="13"/>
      <c r="B369" s="219"/>
      <c r="C369" s="220"/>
      <c r="D369" s="221" t="s">
        <v>140</v>
      </c>
      <c r="E369" s="220"/>
      <c r="F369" s="223" t="s">
        <v>601</v>
      </c>
      <c r="G369" s="220"/>
      <c r="H369" s="224">
        <v>161.84</v>
      </c>
      <c r="I369" s="225"/>
      <c r="J369" s="220"/>
      <c r="K369" s="220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140</v>
      </c>
      <c r="AU369" s="230" t="s">
        <v>84</v>
      </c>
      <c r="AV369" s="13" t="s">
        <v>84</v>
      </c>
      <c r="AW369" s="13" t="s">
        <v>4</v>
      </c>
      <c r="AX369" s="13" t="s">
        <v>82</v>
      </c>
      <c r="AY369" s="230" t="s">
        <v>131</v>
      </c>
    </row>
    <row r="370" spans="1:65" s="2" customFormat="1" ht="14.4" customHeight="1">
      <c r="A370" s="40"/>
      <c r="B370" s="41"/>
      <c r="C370" s="206" t="s">
        <v>602</v>
      </c>
      <c r="D370" s="206" t="s">
        <v>133</v>
      </c>
      <c r="E370" s="207" t="s">
        <v>603</v>
      </c>
      <c r="F370" s="208" t="s">
        <v>604</v>
      </c>
      <c r="G370" s="209" t="s">
        <v>160</v>
      </c>
      <c r="H370" s="210">
        <v>3.7</v>
      </c>
      <c r="I370" s="211"/>
      <c r="J370" s="212">
        <f>ROUND(I370*H370,2)</f>
        <v>0</v>
      </c>
      <c r="K370" s="208" t="s">
        <v>137</v>
      </c>
      <c r="L370" s="46"/>
      <c r="M370" s="213" t="s">
        <v>19</v>
      </c>
      <c r="N370" s="214" t="s">
        <v>45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0.08317</v>
      </c>
      <c r="T370" s="216">
        <f>S370*H370</f>
        <v>0.307729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222</v>
      </c>
      <c r="AT370" s="217" t="s">
        <v>133</v>
      </c>
      <c r="AU370" s="217" t="s">
        <v>84</v>
      </c>
      <c r="AY370" s="19" t="s">
        <v>131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82</v>
      </c>
      <c r="BK370" s="218">
        <f>ROUND(I370*H370,2)</f>
        <v>0</v>
      </c>
      <c r="BL370" s="19" t="s">
        <v>222</v>
      </c>
      <c r="BM370" s="217" t="s">
        <v>605</v>
      </c>
    </row>
    <row r="371" spans="1:51" s="13" customFormat="1" ht="12">
      <c r="A371" s="13"/>
      <c r="B371" s="219"/>
      <c r="C371" s="220"/>
      <c r="D371" s="221" t="s">
        <v>140</v>
      </c>
      <c r="E371" s="222" t="s">
        <v>19</v>
      </c>
      <c r="F371" s="223" t="s">
        <v>606</v>
      </c>
      <c r="G371" s="220"/>
      <c r="H371" s="224">
        <v>3.7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0" t="s">
        <v>140</v>
      </c>
      <c r="AU371" s="230" t="s">
        <v>84</v>
      </c>
      <c r="AV371" s="13" t="s">
        <v>84</v>
      </c>
      <c r="AW371" s="13" t="s">
        <v>35</v>
      </c>
      <c r="AX371" s="13" t="s">
        <v>74</v>
      </c>
      <c r="AY371" s="230" t="s">
        <v>131</v>
      </c>
    </row>
    <row r="372" spans="1:51" s="14" customFormat="1" ht="12">
      <c r="A372" s="14"/>
      <c r="B372" s="231"/>
      <c r="C372" s="232"/>
      <c r="D372" s="221" t="s">
        <v>140</v>
      </c>
      <c r="E372" s="233" t="s">
        <v>19</v>
      </c>
      <c r="F372" s="234" t="s">
        <v>142</v>
      </c>
      <c r="G372" s="232"/>
      <c r="H372" s="235">
        <v>3.7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1" t="s">
        <v>140</v>
      </c>
      <c r="AU372" s="241" t="s">
        <v>84</v>
      </c>
      <c r="AV372" s="14" t="s">
        <v>138</v>
      </c>
      <c r="AW372" s="14" t="s">
        <v>35</v>
      </c>
      <c r="AX372" s="14" t="s">
        <v>82</v>
      </c>
      <c r="AY372" s="241" t="s">
        <v>131</v>
      </c>
    </row>
    <row r="373" spans="1:65" s="2" customFormat="1" ht="24.15" customHeight="1">
      <c r="A373" s="40"/>
      <c r="B373" s="41"/>
      <c r="C373" s="206" t="s">
        <v>607</v>
      </c>
      <c r="D373" s="206" t="s">
        <v>133</v>
      </c>
      <c r="E373" s="207" t="s">
        <v>608</v>
      </c>
      <c r="F373" s="208" t="s">
        <v>609</v>
      </c>
      <c r="G373" s="209" t="s">
        <v>160</v>
      </c>
      <c r="H373" s="210">
        <v>51.85</v>
      </c>
      <c r="I373" s="211"/>
      <c r="J373" s="212">
        <f>ROUND(I373*H373,2)</f>
        <v>0</v>
      </c>
      <c r="K373" s="208" t="s">
        <v>137</v>
      </c>
      <c r="L373" s="46"/>
      <c r="M373" s="213" t="s">
        <v>19</v>
      </c>
      <c r="N373" s="214" t="s">
        <v>45</v>
      </c>
      <c r="O373" s="86"/>
      <c r="P373" s="215">
        <f>O373*H373</f>
        <v>0</v>
      </c>
      <c r="Q373" s="215">
        <v>0.0075</v>
      </c>
      <c r="R373" s="215">
        <f>Q373*H373</f>
        <v>0.38887499999999997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222</v>
      </c>
      <c r="AT373" s="217" t="s">
        <v>133</v>
      </c>
      <c r="AU373" s="217" t="s">
        <v>84</v>
      </c>
      <c r="AY373" s="19" t="s">
        <v>131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82</v>
      </c>
      <c r="BK373" s="218">
        <f>ROUND(I373*H373,2)</f>
        <v>0</v>
      </c>
      <c r="BL373" s="19" t="s">
        <v>222</v>
      </c>
      <c r="BM373" s="217" t="s">
        <v>610</v>
      </c>
    </row>
    <row r="374" spans="1:51" s="13" customFormat="1" ht="12">
      <c r="A374" s="13"/>
      <c r="B374" s="219"/>
      <c r="C374" s="220"/>
      <c r="D374" s="221" t="s">
        <v>140</v>
      </c>
      <c r="E374" s="222" t="s">
        <v>19</v>
      </c>
      <c r="F374" s="223" t="s">
        <v>299</v>
      </c>
      <c r="G374" s="220"/>
      <c r="H374" s="224">
        <v>51.85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0" t="s">
        <v>140</v>
      </c>
      <c r="AU374" s="230" t="s">
        <v>84</v>
      </c>
      <c r="AV374" s="13" t="s">
        <v>84</v>
      </c>
      <c r="AW374" s="13" t="s">
        <v>35</v>
      </c>
      <c r="AX374" s="13" t="s">
        <v>74</v>
      </c>
      <c r="AY374" s="230" t="s">
        <v>131</v>
      </c>
    </row>
    <row r="375" spans="1:51" s="14" customFormat="1" ht="12">
      <c r="A375" s="14"/>
      <c r="B375" s="231"/>
      <c r="C375" s="232"/>
      <c r="D375" s="221" t="s">
        <v>140</v>
      </c>
      <c r="E375" s="233" t="s">
        <v>19</v>
      </c>
      <c r="F375" s="234" t="s">
        <v>142</v>
      </c>
      <c r="G375" s="232"/>
      <c r="H375" s="235">
        <v>51.85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1" t="s">
        <v>140</v>
      </c>
      <c r="AU375" s="241" t="s">
        <v>84</v>
      </c>
      <c r="AV375" s="14" t="s">
        <v>138</v>
      </c>
      <c r="AW375" s="14" t="s">
        <v>35</v>
      </c>
      <c r="AX375" s="14" t="s">
        <v>82</v>
      </c>
      <c r="AY375" s="241" t="s">
        <v>131</v>
      </c>
    </row>
    <row r="376" spans="1:65" s="2" customFormat="1" ht="14.4" customHeight="1">
      <c r="A376" s="40"/>
      <c r="B376" s="41"/>
      <c r="C376" s="263" t="s">
        <v>611</v>
      </c>
      <c r="D376" s="263" t="s">
        <v>223</v>
      </c>
      <c r="E376" s="264" t="s">
        <v>612</v>
      </c>
      <c r="F376" s="265" t="s">
        <v>613</v>
      </c>
      <c r="G376" s="266" t="s">
        <v>160</v>
      </c>
      <c r="H376" s="267">
        <v>57.035</v>
      </c>
      <c r="I376" s="268"/>
      <c r="J376" s="269">
        <f>ROUND(I376*H376,2)</f>
        <v>0</v>
      </c>
      <c r="K376" s="265" t="s">
        <v>137</v>
      </c>
      <c r="L376" s="270"/>
      <c r="M376" s="271" t="s">
        <v>19</v>
      </c>
      <c r="N376" s="272" t="s">
        <v>45</v>
      </c>
      <c r="O376" s="86"/>
      <c r="P376" s="215">
        <f>O376*H376</f>
        <v>0</v>
      </c>
      <c r="Q376" s="215">
        <v>0.0177</v>
      </c>
      <c r="R376" s="215">
        <f>Q376*H376</f>
        <v>1.0095195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295</v>
      </c>
      <c r="AT376" s="217" t="s">
        <v>223</v>
      </c>
      <c r="AU376" s="217" t="s">
        <v>84</v>
      </c>
      <c r="AY376" s="19" t="s">
        <v>131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82</v>
      </c>
      <c r="BK376" s="218">
        <f>ROUND(I376*H376,2)</f>
        <v>0</v>
      </c>
      <c r="BL376" s="19" t="s">
        <v>222</v>
      </c>
      <c r="BM376" s="217" t="s">
        <v>614</v>
      </c>
    </row>
    <row r="377" spans="1:51" s="13" customFormat="1" ht="12">
      <c r="A377" s="13"/>
      <c r="B377" s="219"/>
      <c r="C377" s="220"/>
      <c r="D377" s="221" t="s">
        <v>140</v>
      </c>
      <c r="E377" s="220"/>
      <c r="F377" s="223" t="s">
        <v>615</v>
      </c>
      <c r="G377" s="220"/>
      <c r="H377" s="224">
        <v>57.035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140</v>
      </c>
      <c r="AU377" s="230" t="s">
        <v>84</v>
      </c>
      <c r="AV377" s="13" t="s">
        <v>84</v>
      </c>
      <c r="AW377" s="13" t="s">
        <v>4</v>
      </c>
      <c r="AX377" s="13" t="s">
        <v>82</v>
      </c>
      <c r="AY377" s="230" t="s">
        <v>131</v>
      </c>
    </row>
    <row r="378" spans="1:65" s="2" customFormat="1" ht="24.15" customHeight="1">
      <c r="A378" s="40"/>
      <c r="B378" s="41"/>
      <c r="C378" s="206" t="s">
        <v>616</v>
      </c>
      <c r="D378" s="206" t="s">
        <v>133</v>
      </c>
      <c r="E378" s="207" t="s">
        <v>617</v>
      </c>
      <c r="F378" s="208" t="s">
        <v>618</v>
      </c>
      <c r="G378" s="209" t="s">
        <v>404</v>
      </c>
      <c r="H378" s="273"/>
      <c r="I378" s="211"/>
      <c r="J378" s="212">
        <f>ROUND(I378*H378,2)</f>
        <v>0</v>
      </c>
      <c r="K378" s="208" t="s">
        <v>137</v>
      </c>
      <c r="L378" s="46"/>
      <c r="M378" s="213" t="s">
        <v>19</v>
      </c>
      <c r="N378" s="214" t="s">
        <v>45</v>
      </c>
      <c r="O378" s="86"/>
      <c r="P378" s="215">
        <f>O378*H378</f>
        <v>0</v>
      </c>
      <c r="Q378" s="215">
        <v>0</v>
      </c>
      <c r="R378" s="215">
        <f>Q378*H378</f>
        <v>0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222</v>
      </c>
      <c r="AT378" s="217" t="s">
        <v>133</v>
      </c>
      <c r="AU378" s="217" t="s">
        <v>84</v>
      </c>
      <c r="AY378" s="19" t="s">
        <v>131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82</v>
      </c>
      <c r="BK378" s="218">
        <f>ROUND(I378*H378,2)</f>
        <v>0</v>
      </c>
      <c r="BL378" s="19" t="s">
        <v>222</v>
      </c>
      <c r="BM378" s="217" t="s">
        <v>619</v>
      </c>
    </row>
    <row r="379" spans="1:63" s="12" customFormat="1" ht="22.8" customHeight="1">
      <c r="A379" s="12"/>
      <c r="B379" s="190"/>
      <c r="C379" s="191"/>
      <c r="D379" s="192" t="s">
        <v>73</v>
      </c>
      <c r="E379" s="204" t="s">
        <v>620</v>
      </c>
      <c r="F379" s="204" t="s">
        <v>621</v>
      </c>
      <c r="G379" s="191"/>
      <c r="H379" s="191"/>
      <c r="I379" s="194"/>
      <c r="J379" s="205">
        <f>BK379</f>
        <v>0</v>
      </c>
      <c r="K379" s="191"/>
      <c r="L379" s="196"/>
      <c r="M379" s="197"/>
      <c r="N379" s="198"/>
      <c r="O379" s="198"/>
      <c r="P379" s="199">
        <f>SUM(P380:P389)</f>
        <v>0</v>
      </c>
      <c r="Q379" s="198"/>
      <c r="R379" s="199">
        <f>SUM(R380:R389)</f>
        <v>0</v>
      </c>
      <c r="S379" s="198"/>
      <c r="T379" s="200">
        <f>SUM(T380:T389)</f>
        <v>0.063912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1" t="s">
        <v>84</v>
      </c>
      <c r="AT379" s="202" t="s">
        <v>73</v>
      </c>
      <c r="AU379" s="202" t="s">
        <v>82</v>
      </c>
      <c r="AY379" s="201" t="s">
        <v>131</v>
      </c>
      <c r="BK379" s="203">
        <f>SUM(BK380:BK389)</f>
        <v>0</v>
      </c>
    </row>
    <row r="380" spans="1:65" s="2" customFormat="1" ht="14.4" customHeight="1">
      <c r="A380" s="40"/>
      <c r="B380" s="41"/>
      <c r="C380" s="206" t="s">
        <v>622</v>
      </c>
      <c r="D380" s="206" t="s">
        <v>133</v>
      </c>
      <c r="E380" s="207" t="s">
        <v>623</v>
      </c>
      <c r="F380" s="208" t="s">
        <v>624</v>
      </c>
      <c r="G380" s="209" t="s">
        <v>160</v>
      </c>
      <c r="H380" s="210">
        <v>19</v>
      </c>
      <c r="I380" s="211"/>
      <c r="J380" s="212">
        <f>ROUND(I380*H380,2)</f>
        <v>0</v>
      </c>
      <c r="K380" s="208" t="s">
        <v>137</v>
      </c>
      <c r="L380" s="46"/>
      <c r="M380" s="213" t="s">
        <v>19</v>
      </c>
      <c r="N380" s="214" t="s">
        <v>45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0.003</v>
      </c>
      <c r="T380" s="216">
        <f>S380*H380</f>
        <v>0.057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222</v>
      </c>
      <c r="AT380" s="217" t="s">
        <v>133</v>
      </c>
      <c r="AU380" s="217" t="s">
        <v>84</v>
      </c>
      <c r="AY380" s="19" t="s">
        <v>131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82</v>
      </c>
      <c r="BK380" s="218">
        <f>ROUND(I380*H380,2)</f>
        <v>0</v>
      </c>
      <c r="BL380" s="19" t="s">
        <v>222</v>
      </c>
      <c r="BM380" s="217" t="s">
        <v>625</v>
      </c>
    </row>
    <row r="381" spans="1:51" s="13" customFormat="1" ht="12">
      <c r="A381" s="13"/>
      <c r="B381" s="219"/>
      <c r="C381" s="220"/>
      <c r="D381" s="221" t="s">
        <v>140</v>
      </c>
      <c r="E381" s="222" t="s">
        <v>19</v>
      </c>
      <c r="F381" s="223" t="s">
        <v>626</v>
      </c>
      <c r="G381" s="220"/>
      <c r="H381" s="224">
        <v>19</v>
      </c>
      <c r="I381" s="225"/>
      <c r="J381" s="220"/>
      <c r="K381" s="220"/>
      <c r="L381" s="226"/>
      <c r="M381" s="227"/>
      <c r="N381" s="228"/>
      <c r="O381" s="228"/>
      <c r="P381" s="228"/>
      <c r="Q381" s="228"/>
      <c r="R381" s="228"/>
      <c r="S381" s="228"/>
      <c r="T381" s="2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0" t="s">
        <v>140</v>
      </c>
      <c r="AU381" s="230" t="s">
        <v>84</v>
      </c>
      <c r="AV381" s="13" t="s">
        <v>84</v>
      </c>
      <c r="AW381" s="13" t="s">
        <v>35</v>
      </c>
      <c r="AX381" s="13" t="s">
        <v>74</v>
      </c>
      <c r="AY381" s="230" t="s">
        <v>131</v>
      </c>
    </row>
    <row r="382" spans="1:51" s="14" customFormat="1" ht="12">
      <c r="A382" s="14"/>
      <c r="B382" s="231"/>
      <c r="C382" s="232"/>
      <c r="D382" s="221" t="s">
        <v>140</v>
      </c>
      <c r="E382" s="233" t="s">
        <v>19</v>
      </c>
      <c r="F382" s="234" t="s">
        <v>142</v>
      </c>
      <c r="G382" s="232"/>
      <c r="H382" s="235">
        <v>19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1" t="s">
        <v>140</v>
      </c>
      <c r="AU382" s="241" t="s">
        <v>84</v>
      </c>
      <c r="AV382" s="14" t="s">
        <v>138</v>
      </c>
      <c r="AW382" s="14" t="s">
        <v>35</v>
      </c>
      <c r="AX382" s="14" t="s">
        <v>82</v>
      </c>
      <c r="AY382" s="241" t="s">
        <v>131</v>
      </c>
    </row>
    <row r="383" spans="1:65" s="2" customFormat="1" ht="14.4" customHeight="1">
      <c r="A383" s="40"/>
      <c r="B383" s="41"/>
      <c r="C383" s="206" t="s">
        <v>627</v>
      </c>
      <c r="D383" s="206" t="s">
        <v>133</v>
      </c>
      <c r="E383" s="207" t="s">
        <v>628</v>
      </c>
      <c r="F383" s="208" t="s">
        <v>629</v>
      </c>
      <c r="G383" s="209" t="s">
        <v>186</v>
      </c>
      <c r="H383" s="210">
        <v>23.04</v>
      </c>
      <c r="I383" s="211"/>
      <c r="J383" s="212">
        <f>ROUND(I383*H383,2)</f>
        <v>0</v>
      </c>
      <c r="K383" s="208" t="s">
        <v>137</v>
      </c>
      <c r="L383" s="46"/>
      <c r="M383" s="213" t="s">
        <v>19</v>
      </c>
      <c r="N383" s="214" t="s">
        <v>45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0.0003</v>
      </c>
      <c r="T383" s="216">
        <f>S383*H383</f>
        <v>0.006911999999999999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222</v>
      </c>
      <c r="AT383" s="217" t="s">
        <v>133</v>
      </c>
      <c r="AU383" s="217" t="s">
        <v>84</v>
      </c>
      <c r="AY383" s="19" t="s">
        <v>131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82</v>
      </c>
      <c r="BK383" s="218">
        <f>ROUND(I383*H383,2)</f>
        <v>0</v>
      </c>
      <c r="BL383" s="19" t="s">
        <v>222</v>
      </c>
      <c r="BM383" s="217" t="s">
        <v>630</v>
      </c>
    </row>
    <row r="384" spans="1:51" s="13" customFormat="1" ht="12">
      <c r="A384" s="13"/>
      <c r="B384" s="219"/>
      <c r="C384" s="220"/>
      <c r="D384" s="221" t="s">
        <v>140</v>
      </c>
      <c r="E384" s="222" t="s">
        <v>19</v>
      </c>
      <c r="F384" s="223" t="s">
        <v>631</v>
      </c>
      <c r="G384" s="220"/>
      <c r="H384" s="224">
        <v>15.96</v>
      </c>
      <c r="I384" s="225"/>
      <c r="J384" s="220"/>
      <c r="K384" s="220"/>
      <c r="L384" s="226"/>
      <c r="M384" s="227"/>
      <c r="N384" s="228"/>
      <c r="O384" s="228"/>
      <c r="P384" s="228"/>
      <c r="Q384" s="228"/>
      <c r="R384" s="228"/>
      <c r="S384" s="228"/>
      <c r="T384" s="22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0" t="s">
        <v>140</v>
      </c>
      <c r="AU384" s="230" t="s">
        <v>84</v>
      </c>
      <c r="AV384" s="13" t="s">
        <v>84</v>
      </c>
      <c r="AW384" s="13" t="s">
        <v>35</v>
      </c>
      <c r="AX384" s="13" t="s">
        <v>74</v>
      </c>
      <c r="AY384" s="230" t="s">
        <v>131</v>
      </c>
    </row>
    <row r="385" spans="1:51" s="13" customFormat="1" ht="12">
      <c r="A385" s="13"/>
      <c r="B385" s="219"/>
      <c r="C385" s="220"/>
      <c r="D385" s="221" t="s">
        <v>140</v>
      </c>
      <c r="E385" s="222" t="s">
        <v>19</v>
      </c>
      <c r="F385" s="223" t="s">
        <v>632</v>
      </c>
      <c r="G385" s="220"/>
      <c r="H385" s="224">
        <v>7.08</v>
      </c>
      <c r="I385" s="225"/>
      <c r="J385" s="220"/>
      <c r="K385" s="220"/>
      <c r="L385" s="226"/>
      <c r="M385" s="227"/>
      <c r="N385" s="228"/>
      <c r="O385" s="228"/>
      <c r="P385" s="228"/>
      <c r="Q385" s="228"/>
      <c r="R385" s="228"/>
      <c r="S385" s="228"/>
      <c r="T385" s="22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0" t="s">
        <v>140</v>
      </c>
      <c r="AU385" s="230" t="s">
        <v>84</v>
      </c>
      <c r="AV385" s="13" t="s">
        <v>84</v>
      </c>
      <c r="AW385" s="13" t="s">
        <v>35</v>
      </c>
      <c r="AX385" s="13" t="s">
        <v>74</v>
      </c>
      <c r="AY385" s="230" t="s">
        <v>131</v>
      </c>
    </row>
    <row r="386" spans="1:51" s="14" customFormat="1" ht="12">
      <c r="A386" s="14"/>
      <c r="B386" s="231"/>
      <c r="C386" s="232"/>
      <c r="D386" s="221" t="s">
        <v>140</v>
      </c>
      <c r="E386" s="233" t="s">
        <v>19</v>
      </c>
      <c r="F386" s="234" t="s">
        <v>142</v>
      </c>
      <c r="G386" s="232"/>
      <c r="H386" s="235">
        <v>23.04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1" t="s">
        <v>140</v>
      </c>
      <c r="AU386" s="241" t="s">
        <v>84</v>
      </c>
      <c r="AV386" s="14" t="s">
        <v>138</v>
      </c>
      <c r="AW386" s="14" t="s">
        <v>35</v>
      </c>
      <c r="AX386" s="14" t="s">
        <v>82</v>
      </c>
      <c r="AY386" s="241" t="s">
        <v>131</v>
      </c>
    </row>
    <row r="387" spans="1:65" s="2" customFormat="1" ht="14.4" customHeight="1">
      <c r="A387" s="40"/>
      <c r="B387" s="41"/>
      <c r="C387" s="206" t="s">
        <v>633</v>
      </c>
      <c r="D387" s="206" t="s">
        <v>133</v>
      </c>
      <c r="E387" s="207" t="s">
        <v>634</v>
      </c>
      <c r="F387" s="208" t="s">
        <v>635</v>
      </c>
      <c r="G387" s="209" t="s">
        <v>160</v>
      </c>
      <c r="H387" s="210">
        <v>19</v>
      </c>
      <c r="I387" s="211"/>
      <c r="J387" s="212">
        <f>ROUND(I387*H387,2)</f>
        <v>0</v>
      </c>
      <c r="K387" s="208" t="s">
        <v>137</v>
      </c>
      <c r="L387" s="46"/>
      <c r="M387" s="213" t="s">
        <v>19</v>
      </c>
      <c r="N387" s="214" t="s">
        <v>45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222</v>
      </c>
      <c r="AT387" s="217" t="s">
        <v>133</v>
      </c>
      <c r="AU387" s="217" t="s">
        <v>84</v>
      </c>
      <c r="AY387" s="19" t="s">
        <v>131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82</v>
      </c>
      <c r="BK387" s="218">
        <f>ROUND(I387*H387,2)</f>
        <v>0</v>
      </c>
      <c r="BL387" s="19" t="s">
        <v>222</v>
      </c>
      <c r="BM387" s="217" t="s">
        <v>636</v>
      </c>
    </row>
    <row r="388" spans="1:51" s="13" customFormat="1" ht="12">
      <c r="A388" s="13"/>
      <c r="B388" s="219"/>
      <c r="C388" s="220"/>
      <c r="D388" s="221" t="s">
        <v>140</v>
      </c>
      <c r="E388" s="222" t="s">
        <v>19</v>
      </c>
      <c r="F388" s="223" t="s">
        <v>238</v>
      </c>
      <c r="G388" s="220"/>
      <c r="H388" s="224">
        <v>19</v>
      </c>
      <c r="I388" s="225"/>
      <c r="J388" s="220"/>
      <c r="K388" s="220"/>
      <c r="L388" s="226"/>
      <c r="M388" s="227"/>
      <c r="N388" s="228"/>
      <c r="O388" s="228"/>
      <c r="P388" s="228"/>
      <c r="Q388" s="228"/>
      <c r="R388" s="228"/>
      <c r="S388" s="228"/>
      <c r="T388" s="22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0" t="s">
        <v>140</v>
      </c>
      <c r="AU388" s="230" t="s">
        <v>84</v>
      </c>
      <c r="AV388" s="13" t="s">
        <v>84</v>
      </c>
      <c r="AW388" s="13" t="s">
        <v>35</v>
      </c>
      <c r="AX388" s="13" t="s">
        <v>74</v>
      </c>
      <c r="AY388" s="230" t="s">
        <v>131</v>
      </c>
    </row>
    <row r="389" spans="1:51" s="14" customFormat="1" ht="12">
      <c r="A389" s="14"/>
      <c r="B389" s="231"/>
      <c r="C389" s="232"/>
      <c r="D389" s="221" t="s">
        <v>140</v>
      </c>
      <c r="E389" s="233" t="s">
        <v>19</v>
      </c>
      <c r="F389" s="234" t="s">
        <v>142</v>
      </c>
      <c r="G389" s="232"/>
      <c r="H389" s="235">
        <v>19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1" t="s">
        <v>140</v>
      </c>
      <c r="AU389" s="241" t="s">
        <v>84</v>
      </c>
      <c r="AV389" s="14" t="s">
        <v>138</v>
      </c>
      <c r="AW389" s="14" t="s">
        <v>35</v>
      </c>
      <c r="AX389" s="14" t="s">
        <v>82</v>
      </c>
      <c r="AY389" s="241" t="s">
        <v>131</v>
      </c>
    </row>
    <row r="390" spans="1:63" s="12" customFormat="1" ht="22.8" customHeight="1">
      <c r="A390" s="12"/>
      <c r="B390" s="190"/>
      <c r="C390" s="191"/>
      <c r="D390" s="192" t="s">
        <v>73</v>
      </c>
      <c r="E390" s="204" t="s">
        <v>637</v>
      </c>
      <c r="F390" s="204" t="s">
        <v>638</v>
      </c>
      <c r="G390" s="191"/>
      <c r="H390" s="191"/>
      <c r="I390" s="194"/>
      <c r="J390" s="205">
        <f>BK390</f>
        <v>0</v>
      </c>
      <c r="K390" s="191"/>
      <c r="L390" s="196"/>
      <c r="M390" s="197"/>
      <c r="N390" s="198"/>
      <c r="O390" s="198"/>
      <c r="P390" s="199">
        <f>SUM(P391:P399)</f>
        <v>0</v>
      </c>
      <c r="Q390" s="198"/>
      <c r="R390" s="199">
        <f>SUM(R391:R399)</f>
        <v>0.0025215000000000003</v>
      </c>
      <c r="S390" s="198"/>
      <c r="T390" s="200">
        <f>SUM(T391:T399)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1" t="s">
        <v>84</v>
      </c>
      <c r="AT390" s="202" t="s">
        <v>73</v>
      </c>
      <c r="AU390" s="202" t="s">
        <v>82</v>
      </c>
      <c r="AY390" s="201" t="s">
        <v>131</v>
      </c>
      <c r="BK390" s="203">
        <f>SUM(BK391:BK399)</f>
        <v>0</v>
      </c>
    </row>
    <row r="391" spans="1:65" s="2" customFormat="1" ht="14.4" customHeight="1">
      <c r="A391" s="40"/>
      <c r="B391" s="41"/>
      <c r="C391" s="206" t="s">
        <v>639</v>
      </c>
      <c r="D391" s="206" t="s">
        <v>133</v>
      </c>
      <c r="E391" s="207" t="s">
        <v>640</v>
      </c>
      <c r="F391" s="208" t="s">
        <v>641</v>
      </c>
      <c r="G391" s="209" t="s">
        <v>160</v>
      </c>
      <c r="H391" s="210">
        <v>6.15</v>
      </c>
      <c r="I391" s="211"/>
      <c r="J391" s="212">
        <f>ROUND(I391*H391,2)</f>
        <v>0</v>
      </c>
      <c r="K391" s="208" t="s">
        <v>137</v>
      </c>
      <c r="L391" s="46"/>
      <c r="M391" s="213" t="s">
        <v>19</v>
      </c>
      <c r="N391" s="214" t="s">
        <v>45</v>
      </c>
      <c r="O391" s="86"/>
      <c r="P391" s="215">
        <f>O391*H391</f>
        <v>0</v>
      </c>
      <c r="Q391" s="215">
        <v>0.00017</v>
      </c>
      <c r="R391" s="215">
        <f>Q391*H391</f>
        <v>0.0010455000000000002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222</v>
      </c>
      <c r="AT391" s="217" t="s">
        <v>133</v>
      </c>
      <c r="AU391" s="217" t="s">
        <v>84</v>
      </c>
      <c r="AY391" s="19" t="s">
        <v>131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82</v>
      </c>
      <c r="BK391" s="218">
        <f>ROUND(I391*H391,2)</f>
        <v>0</v>
      </c>
      <c r="BL391" s="19" t="s">
        <v>222</v>
      </c>
      <c r="BM391" s="217" t="s">
        <v>642</v>
      </c>
    </row>
    <row r="392" spans="1:51" s="13" customFormat="1" ht="12">
      <c r="A392" s="13"/>
      <c r="B392" s="219"/>
      <c r="C392" s="220"/>
      <c r="D392" s="221" t="s">
        <v>140</v>
      </c>
      <c r="E392" s="222" t="s">
        <v>19</v>
      </c>
      <c r="F392" s="223" t="s">
        <v>643</v>
      </c>
      <c r="G392" s="220"/>
      <c r="H392" s="224">
        <v>1.15</v>
      </c>
      <c r="I392" s="225"/>
      <c r="J392" s="220"/>
      <c r="K392" s="220"/>
      <c r="L392" s="226"/>
      <c r="M392" s="227"/>
      <c r="N392" s="228"/>
      <c r="O392" s="228"/>
      <c r="P392" s="228"/>
      <c r="Q392" s="228"/>
      <c r="R392" s="228"/>
      <c r="S392" s="228"/>
      <c r="T392" s="22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0" t="s">
        <v>140</v>
      </c>
      <c r="AU392" s="230" t="s">
        <v>84</v>
      </c>
      <c r="AV392" s="13" t="s">
        <v>84</v>
      </c>
      <c r="AW392" s="13" t="s">
        <v>35</v>
      </c>
      <c r="AX392" s="13" t="s">
        <v>74</v>
      </c>
      <c r="AY392" s="230" t="s">
        <v>131</v>
      </c>
    </row>
    <row r="393" spans="1:51" s="13" customFormat="1" ht="12">
      <c r="A393" s="13"/>
      <c r="B393" s="219"/>
      <c r="C393" s="220"/>
      <c r="D393" s="221" t="s">
        <v>140</v>
      </c>
      <c r="E393" s="222" t="s">
        <v>19</v>
      </c>
      <c r="F393" s="223" t="s">
        <v>644</v>
      </c>
      <c r="G393" s="220"/>
      <c r="H393" s="224">
        <v>1.175</v>
      </c>
      <c r="I393" s="225"/>
      <c r="J393" s="220"/>
      <c r="K393" s="220"/>
      <c r="L393" s="226"/>
      <c r="M393" s="227"/>
      <c r="N393" s="228"/>
      <c r="O393" s="228"/>
      <c r="P393" s="228"/>
      <c r="Q393" s="228"/>
      <c r="R393" s="228"/>
      <c r="S393" s="228"/>
      <c r="T393" s="22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0" t="s">
        <v>140</v>
      </c>
      <c r="AU393" s="230" t="s">
        <v>84</v>
      </c>
      <c r="AV393" s="13" t="s">
        <v>84</v>
      </c>
      <c r="AW393" s="13" t="s">
        <v>35</v>
      </c>
      <c r="AX393" s="13" t="s">
        <v>74</v>
      </c>
      <c r="AY393" s="230" t="s">
        <v>131</v>
      </c>
    </row>
    <row r="394" spans="1:51" s="13" customFormat="1" ht="12">
      <c r="A394" s="13"/>
      <c r="B394" s="219"/>
      <c r="C394" s="220"/>
      <c r="D394" s="221" t="s">
        <v>140</v>
      </c>
      <c r="E394" s="222" t="s">
        <v>19</v>
      </c>
      <c r="F394" s="223" t="s">
        <v>645</v>
      </c>
      <c r="G394" s="220"/>
      <c r="H394" s="224">
        <v>1.2</v>
      </c>
      <c r="I394" s="225"/>
      <c r="J394" s="220"/>
      <c r="K394" s="220"/>
      <c r="L394" s="226"/>
      <c r="M394" s="227"/>
      <c r="N394" s="228"/>
      <c r="O394" s="228"/>
      <c r="P394" s="228"/>
      <c r="Q394" s="228"/>
      <c r="R394" s="228"/>
      <c r="S394" s="228"/>
      <c r="T394" s="22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0" t="s">
        <v>140</v>
      </c>
      <c r="AU394" s="230" t="s">
        <v>84</v>
      </c>
      <c r="AV394" s="13" t="s">
        <v>84</v>
      </c>
      <c r="AW394" s="13" t="s">
        <v>35</v>
      </c>
      <c r="AX394" s="13" t="s">
        <v>74</v>
      </c>
      <c r="AY394" s="230" t="s">
        <v>131</v>
      </c>
    </row>
    <row r="395" spans="1:51" s="13" customFormat="1" ht="12">
      <c r="A395" s="13"/>
      <c r="B395" s="219"/>
      <c r="C395" s="220"/>
      <c r="D395" s="221" t="s">
        <v>140</v>
      </c>
      <c r="E395" s="222" t="s">
        <v>19</v>
      </c>
      <c r="F395" s="223" t="s">
        <v>646</v>
      </c>
      <c r="G395" s="220"/>
      <c r="H395" s="224">
        <v>1.225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0" t="s">
        <v>140</v>
      </c>
      <c r="AU395" s="230" t="s">
        <v>84</v>
      </c>
      <c r="AV395" s="13" t="s">
        <v>84</v>
      </c>
      <c r="AW395" s="13" t="s">
        <v>35</v>
      </c>
      <c r="AX395" s="13" t="s">
        <v>74</v>
      </c>
      <c r="AY395" s="230" t="s">
        <v>131</v>
      </c>
    </row>
    <row r="396" spans="1:51" s="13" customFormat="1" ht="12">
      <c r="A396" s="13"/>
      <c r="B396" s="219"/>
      <c r="C396" s="220"/>
      <c r="D396" s="221" t="s">
        <v>140</v>
      </c>
      <c r="E396" s="222" t="s">
        <v>19</v>
      </c>
      <c r="F396" s="223" t="s">
        <v>647</v>
      </c>
      <c r="G396" s="220"/>
      <c r="H396" s="224">
        <v>1.4</v>
      </c>
      <c r="I396" s="225"/>
      <c r="J396" s="220"/>
      <c r="K396" s="220"/>
      <c r="L396" s="226"/>
      <c r="M396" s="227"/>
      <c r="N396" s="228"/>
      <c r="O396" s="228"/>
      <c r="P396" s="228"/>
      <c r="Q396" s="228"/>
      <c r="R396" s="228"/>
      <c r="S396" s="228"/>
      <c r="T396" s="22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0" t="s">
        <v>140</v>
      </c>
      <c r="AU396" s="230" t="s">
        <v>84</v>
      </c>
      <c r="AV396" s="13" t="s">
        <v>84</v>
      </c>
      <c r="AW396" s="13" t="s">
        <v>35</v>
      </c>
      <c r="AX396" s="13" t="s">
        <v>74</v>
      </c>
      <c r="AY396" s="230" t="s">
        <v>131</v>
      </c>
    </row>
    <row r="397" spans="1:51" s="14" customFormat="1" ht="12">
      <c r="A397" s="14"/>
      <c r="B397" s="231"/>
      <c r="C397" s="232"/>
      <c r="D397" s="221" t="s">
        <v>140</v>
      </c>
      <c r="E397" s="233" t="s">
        <v>19</v>
      </c>
      <c r="F397" s="234" t="s">
        <v>142</v>
      </c>
      <c r="G397" s="232"/>
      <c r="H397" s="235">
        <v>6.15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1" t="s">
        <v>140</v>
      </c>
      <c r="AU397" s="241" t="s">
        <v>84</v>
      </c>
      <c r="AV397" s="14" t="s">
        <v>138</v>
      </c>
      <c r="AW397" s="14" t="s">
        <v>35</v>
      </c>
      <c r="AX397" s="14" t="s">
        <v>82</v>
      </c>
      <c r="AY397" s="241" t="s">
        <v>131</v>
      </c>
    </row>
    <row r="398" spans="1:65" s="2" customFormat="1" ht="14.4" customHeight="1">
      <c r="A398" s="40"/>
      <c r="B398" s="41"/>
      <c r="C398" s="206" t="s">
        <v>648</v>
      </c>
      <c r="D398" s="206" t="s">
        <v>133</v>
      </c>
      <c r="E398" s="207" t="s">
        <v>649</v>
      </c>
      <c r="F398" s="208" t="s">
        <v>650</v>
      </c>
      <c r="G398" s="209" t="s">
        <v>160</v>
      </c>
      <c r="H398" s="210">
        <v>12.3</v>
      </c>
      <c r="I398" s="211"/>
      <c r="J398" s="212">
        <f>ROUND(I398*H398,2)</f>
        <v>0</v>
      </c>
      <c r="K398" s="208" t="s">
        <v>137</v>
      </c>
      <c r="L398" s="46"/>
      <c r="M398" s="213" t="s">
        <v>19</v>
      </c>
      <c r="N398" s="214" t="s">
        <v>45</v>
      </c>
      <c r="O398" s="86"/>
      <c r="P398" s="215">
        <f>O398*H398</f>
        <v>0</v>
      </c>
      <c r="Q398" s="215">
        <v>0.00012</v>
      </c>
      <c r="R398" s="215">
        <f>Q398*H398</f>
        <v>0.001476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222</v>
      </c>
      <c r="AT398" s="217" t="s">
        <v>133</v>
      </c>
      <c r="AU398" s="217" t="s">
        <v>84</v>
      </c>
      <c r="AY398" s="19" t="s">
        <v>131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82</v>
      </c>
      <c r="BK398" s="218">
        <f>ROUND(I398*H398,2)</f>
        <v>0</v>
      </c>
      <c r="BL398" s="19" t="s">
        <v>222</v>
      </c>
      <c r="BM398" s="217" t="s">
        <v>651</v>
      </c>
    </row>
    <row r="399" spans="1:51" s="13" customFormat="1" ht="12">
      <c r="A399" s="13"/>
      <c r="B399" s="219"/>
      <c r="C399" s="220"/>
      <c r="D399" s="221" t="s">
        <v>140</v>
      </c>
      <c r="E399" s="222" t="s">
        <v>19</v>
      </c>
      <c r="F399" s="223" t="s">
        <v>652</v>
      </c>
      <c r="G399" s="220"/>
      <c r="H399" s="224">
        <v>12.3</v>
      </c>
      <c r="I399" s="225"/>
      <c r="J399" s="220"/>
      <c r="K399" s="220"/>
      <c r="L399" s="226"/>
      <c r="M399" s="227"/>
      <c r="N399" s="228"/>
      <c r="O399" s="228"/>
      <c r="P399" s="228"/>
      <c r="Q399" s="228"/>
      <c r="R399" s="228"/>
      <c r="S399" s="228"/>
      <c r="T399" s="22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0" t="s">
        <v>140</v>
      </c>
      <c r="AU399" s="230" t="s">
        <v>84</v>
      </c>
      <c r="AV399" s="13" t="s">
        <v>84</v>
      </c>
      <c r="AW399" s="13" t="s">
        <v>35</v>
      </c>
      <c r="AX399" s="13" t="s">
        <v>82</v>
      </c>
      <c r="AY399" s="230" t="s">
        <v>131</v>
      </c>
    </row>
    <row r="400" spans="1:63" s="12" customFormat="1" ht="22.8" customHeight="1">
      <c r="A400" s="12"/>
      <c r="B400" s="190"/>
      <c r="C400" s="191"/>
      <c r="D400" s="192" t="s">
        <v>73</v>
      </c>
      <c r="E400" s="204" t="s">
        <v>653</v>
      </c>
      <c r="F400" s="204" t="s">
        <v>654</v>
      </c>
      <c r="G400" s="191"/>
      <c r="H400" s="191"/>
      <c r="I400" s="194"/>
      <c r="J400" s="205">
        <f>BK400</f>
        <v>0</v>
      </c>
      <c r="K400" s="191"/>
      <c r="L400" s="196"/>
      <c r="M400" s="197"/>
      <c r="N400" s="198"/>
      <c r="O400" s="198"/>
      <c r="P400" s="199">
        <f>SUM(P401:P426)</f>
        <v>0</v>
      </c>
      <c r="Q400" s="198"/>
      <c r="R400" s="199">
        <f>SUM(R401:R426)</f>
        <v>0.29873397</v>
      </c>
      <c r="S400" s="198"/>
      <c r="T400" s="200">
        <f>SUM(T401:T426)</f>
        <v>0.054685239999999996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1" t="s">
        <v>84</v>
      </c>
      <c r="AT400" s="202" t="s">
        <v>73</v>
      </c>
      <c r="AU400" s="202" t="s">
        <v>82</v>
      </c>
      <c r="AY400" s="201" t="s">
        <v>131</v>
      </c>
      <c r="BK400" s="203">
        <f>SUM(BK401:BK426)</f>
        <v>0</v>
      </c>
    </row>
    <row r="401" spans="1:65" s="2" customFormat="1" ht="14.4" customHeight="1">
      <c r="A401" s="40"/>
      <c r="B401" s="41"/>
      <c r="C401" s="206" t="s">
        <v>655</v>
      </c>
      <c r="D401" s="206" t="s">
        <v>133</v>
      </c>
      <c r="E401" s="207" t="s">
        <v>656</v>
      </c>
      <c r="F401" s="208" t="s">
        <v>657</v>
      </c>
      <c r="G401" s="209" t="s">
        <v>160</v>
      </c>
      <c r="H401" s="210">
        <v>176.404</v>
      </c>
      <c r="I401" s="211"/>
      <c r="J401" s="212">
        <f>ROUND(I401*H401,2)</f>
        <v>0</v>
      </c>
      <c r="K401" s="208" t="s">
        <v>137</v>
      </c>
      <c r="L401" s="46"/>
      <c r="M401" s="213" t="s">
        <v>19</v>
      </c>
      <c r="N401" s="214" t="s">
        <v>45</v>
      </c>
      <c r="O401" s="86"/>
      <c r="P401" s="215">
        <f>O401*H401</f>
        <v>0</v>
      </c>
      <c r="Q401" s="215">
        <v>0.001</v>
      </c>
      <c r="R401" s="215">
        <f>Q401*H401</f>
        <v>0.176404</v>
      </c>
      <c r="S401" s="215">
        <v>0.00031</v>
      </c>
      <c r="T401" s="216">
        <f>S401*H401</f>
        <v>0.054685239999999996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222</v>
      </c>
      <c r="AT401" s="217" t="s">
        <v>133</v>
      </c>
      <c r="AU401" s="217" t="s">
        <v>84</v>
      </c>
      <c r="AY401" s="19" t="s">
        <v>131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82</v>
      </c>
      <c r="BK401" s="218">
        <f>ROUND(I401*H401,2)</f>
        <v>0</v>
      </c>
      <c r="BL401" s="19" t="s">
        <v>222</v>
      </c>
      <c r="BM401" s="217" t="s">
        <v>658</v>
      </c>
    </row>
    <row r="402" spans="1:51" s="13" customFormat="1" ht="12">
      <c r="A402" s="13"/>
      <c r="B402" s="219"/>
      <c r="C402" s="220"/>
      <c r="D402" s="221" t="s">
        <v>140</v>
      </c>
      <c r="E402" s="222" t="s">
        <v>19</v>
      </c>
      <c r="F402" s="223" t="s">
        <v>659</v>
      </c>
      <c r="G402" s="220"/>
      <c r="H402" s="224">
        <v>18.762</v>
      </c>
      <c r="I402" s="225"/>
      <c r="J402" s="220"/>
      <c r="K402" s="220"/>
      <c r="L402" s="226"/>
      <c r="M402" s="227"/>
      <c r="N402" s="228"/>
      <c r="O402" s="228"/>
      <c r="P402" s="228"/>
      <c r="Q402" s="228"/>
      <c r="R402" s="228"/>
      <c r="S402" s="228"/>
      <c r="T402" s="22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0" t="s">
        <v>140</v>
      </c>
      <c r="AU402" s="230" t="s">
        <v>84</v>
      </c>
      <c r="AV402" s="13" t="s">
        <v>84</v>
      </c>
      <c r="AW402" s="13" t="s">
        <v>35</v>
      </c>
      <c r="AX402" s="13" t="s">
        <v>74</v>
      </c>
      <c r="AY402" s="230" t="s">
        <v>131</v>
      </c>
    </row>
    <row r="403" spans="1:51" s="13" customFormat="1" ht="12">
      <c r="A403" s="13"/>
      <c r="B403" s="219"/>
      <c r="C403" s="220"/>
      <c r="D403" s="221" t="s">
        <v>140</v>
      </c>
      <c r="E403" s="222" t="s">
        <v>19</v>
      </c>
      <c r="F403" s="223" t="s">
        <v>660</v>
      </c>
      <c r="G403" s="220"/>
      <c r="H403" s="224">
        <v>24.327</v>
      </c>
      <c r="I403" s="225"/>
      <c r="J403" s="220"/>
      <c r="K403" s="220"/>
      <c r="L403" s="226"/>
      <c r="M403" s="227"/>
      <c r="N403" s="228"/>
      <c r="O403" s="228"/>
      <c r="P403" s="228"/>
      <c r="Q403" s="228"/>
      <c r="R403" s="228"/>
      <c r="S403" s="228"/>
      <c r="T403" s="22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0" t="s">
        <v>140</v>
      </c>
      <c r="AU403" s="230" t="s">
        <v>84</v>
      </c>
      <c r="AV403" s="13" t="s">
        <v>84</v>
      </c>
      <c r="AW403" s="13" t="s">
        <v>35</v>
      </c>
      <c r="AX403" s="13" t="s">
        <v>74</v>
      </c>
      <c r="AY403" s="230" t="s">
        <v>131</v>
      </c>
    </row>
    <row r="404" spans="1:51" s="13" customFormat="1" ht="12">
      <c r="A404" s="13"/>
      <c r="B404" s="219"/>
      <c r="C404" s="220"/>
      <c r="D404" s="221" t="s">
        <v>140</v>
      </c>
      <c r="E404" s="222" t="s">
        <v>19</v>
      </c>
      <c r="F404" s="223" t="s">
        <v>661</v>
      </c>
      <c r="G404" s="220"/>
      <c r="H404" s="224">
        <v>34.715</v>
      </c>
      <c r="I404" s="225"/>
      <c r="J404" s="220"/>
      <c r="K404" s="220"/>
      <c r="L404" s="226"/>
      <c r="M404" s="227"/>
      <c r="N404" s="228"/>
      <c r="O404" s="228"/>
      <c r="P404" s="228"/>
      <c r="Q404" s="228"/>
      <c r="R404" s="228"/>
      <c r="S404" s="228"/>
      <c r="T404" s="22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0" t="s">
        <v>140</v>
      </c>
      <c r="AU404" s="230" t="s">
        <v>84</v>
      </c>
      <c r="AV404" s="13" t="s">
        <v>84</v>
      </c>
      <c r="AW404" s="13" t="s">
        <v>35</v>
      </c>
      <c r="AX404" s="13" t="s">
        <v>74</v>
      </c>
      <c r="AY404" s="230" t="s">
        <v>131</v>
      </c>
    </row>
    <row r="405" spans="1:51" s="13" customFormat="1" ht="12">
      <c r="A405" s="13"/>
      <c r="B405" s="219"/>
      <c r="C405" s="220"/>
      <c r="D405" s="221" t="s">
        <v>140</v>
      </c>
      <c r="E405" s="222" t="s">
        <v>19</v>
      </c>
      <c r="F405" s="223" t="s">
        <v>662</v>
      </c>
      <c r="G405" s="220"/>
      <c r="H405" s="224">
        <v>19.955</v>
      </c>
      <c r="I405" s="225"/>
      <c r="J405" s="220"/>
      <c r="K405" s="220"/>
      <c r="L405" s="226"/>
      <c r="M405" s="227"/>
      <c r="N405" s="228"/>
      <c r="O405" s="228"/>
      <c r="P405" s="228"/>
      <c r="Q405" s="228"/>
      <c r="R405" s="228"/>
      <c r="S405" s="228"/>
      <c r="T405" s="22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0" t="s">
        <v>140</v>
      </c>
      <c r="AU405" s="230" t="s">
        <v>84</v>
      </c>
      <c r="AV405" s="13" t="s">
        <v>84</v>
      </c>
      <c r="AW405" s="13" t="s">
        <v>35</v>
      </c>
      <c r="AX405" s="13" t="s">
        <v>74</v>
      </c>
      <c r="AY405" s="230" t="s">
        <v>131</v>
      </c>
    </row>
    <row r="406" spans="1:51" s="16" customFormat="1" ht="12">
      <c r="A406" s="16"/>
      <c r="B406" s="252"/>
      <c r="C406" s="253"/>
      <c r="D406" s="221" t="s">
        <v>140</v>
      </c>
      <c r="E406" s="254" t="s">
        <v>19</v>
      </c>
      <c r="F406" s="255" t="s">
        <v>216</v>
      </c>
      <c r="G406" s="253"/>
      <c r="H406" s="256">
        <v>97.759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T406" s="262" t="s">
        <v>140</v>
      </c>
      <c r="AU406" s="262" t="s">
        <v>84</v>
      </c>
      <c r="AV406" s="16" t="s">
        <v>146</v>
      </c>
      <c r="AW406" s="16" t="s">
        <v>35</v>
      </c>
      <c r="AX406" s="16" t="s">
        <v>74</v>
      </c>
      <c r="AY406" s="262" t="s">
        <v>131</v>
      </c>
    </row>
    <row r="407" spans="1:51" s="13" customFormat="1" ht="12">
      <c r="A407" s="13"/>
      <c r="B407" s="219"/>
      <c r="C407" s="220"/>
      <c r="D407" s="221" t="s">
        <v>140</v>
      </c>
      <c r="E407" s="222" t="s">
        <v>19</v>
      </c>
      <c r="F407" s="223" t="s">
        <v>663</v>
      </c>
      <c r="G407" s="220"/>
      <c r="H407" s="224">
        <v>78.645</v>
      </c>
      <c r="I407" s="225"/>
      <c r="J407" s="220"/>
      <c r="K407" s="220"/>
      <c r="L407" s="226"/>
      <c r="M407" s="227"/>
      <c r="N407" s="228"/>
      <c r="O407" s="228"/>
      <c r="P407" s="228"/>
      <c r="Q407" s="228"/>
      <c r="R407" s="228"/>
      <c r="S407" s="228"/>
      <c r="T407" s="22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0" t="s">
        <v>140</v>
      </c>
      <c r="AU407" s="230" t="s">
        <v>84</v>
      </c>
      <c r="AV407" s="13" t="s">
        <v>84</v>
      </c>
      <c r="AW407" s="13" t="s">
        <v>35</v>
      </c>
      <c r="AX407" s="13" t="s">
        <v>74</v>
      </c>
      <c r="AY407" s="230" t="s">
        <v>131</v>
      </c>
    </row>
    <row r="408" spans="1:51" s="16" customFormat="1" ht="12">
      <c r="A408" s="16"/>
      <c r="B408" s="252"/>
      <c r="C408" s="253"/>
      <c r="D408" s="221" t="s">
        <v>140</v>
      </c>
      <c r="E408" s="254" t="s">
        <v>19</v>
      </c>
      <c r="F408" s="255" t="s">
        <v>216</v>
      </c>
      <c r="G408" s="253"/>
      <c r="H408" s="256">
        <v>78.645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62" t="s">
        <v>140</v>
      </c>
      <c r="AU408" s="262" t="s">
        <v>84</v>
      </c>
      <c r="AV408" s="16" t="s">
        <v>146</v>
      </c>
      <c r="AW408" s="16" t="s">
        <v>35</v>
      </c>
      <c r="AX408" s="16" t="s">
        <v>74</v>
      </c>
      <c r="AY408" s="262" t="s">
        <v>131</v>
      </c>
    </row>
    <row r="409" spans="1:51" s="14" customFormat="1" ht="12">
      <c r="A409" s="14"/>
      <c r="B409" s="231"/>
      <c r="C409" s="232"/>
      <c r="D409" s="221" t="s">
        <v>140</v>
      </c>
      <c r="E409" s="233" t="s">
        <v>19</v>
      </c>
      <c r="F409" s="234" t="s">
        <v>142</v>
      </c>
      <c r="G409" s="232"/>
      <c r="H409" s="235">
        <v>176.404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1" t="s">
        <v>140</v>
      </c>
      <c r="AU409" s="241" t="s">
        <v>84</v>
      </c>
      <c r="AV409" s="14" t="s">
        <v>138</v>
      </c>
      <c r="AW409" s="14" t="s">
        <v>35</v>
      </c>
      <c r="AX409" s="14" t="s">
        <v>82</v>
      </c>
      <c r="AY409" s="241" t="s">
        <v>131</v>
      </c>
    </row>
    <row r="410" spans="1:65" s="2" customFormat="1" ht="14.4" customHeight="1">
      <c r="A410" s="40"/>
      <c r="B410" s="41"/>
      <c r="C410" s="206" t="s">
        <v>664</v>
      </c>
      <c r="D410" s="206" t="s">
        <v>133</v>
      </c>
      <c r="E410" s="207" t="s">
        <v>665</v>
      </c>
      <c r="F410" s="208" t="s">
        <v>666</v>
      </c>
      <c r="G410" s="209" t="s">
        <v>160</v>
      </c>
      <c r="H410" s="210">
        <v>249.653</v>
      </c>
      <c r="I410" s="211"/>
      <c r="J410" s="212">
        <f>ROUND(I410*H410,2)</f>
        <v>0</v>
      </c>
      <c r="K410" s="208" t="s">
        <v>137</v>
      </c>
      <c r="L410" s="46"/>
      <c r="M410" s="213" t="s">
        <v>19</v>
      </c>
      <c r="N410" s="214" t="s">
        <v>45</v>
      </c>
      <c r="O410" s="86"/>
      <c r="P410" s="215">
        <f>O410*H410</f>
        <v>0</v>
      </c>
      <c r="Q410" s="215">
        <v>0.0002</v>
      </c>
      <c r="R410" s="215">
        <f>Q410*H410</f>
        <v>0.0499306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222</v>
      </c>
      <c r="AT410" s="217" t="s">
        <v>133</v>
      </c>
      <c r="AU410" s="217" t="s">
        <v>84</v>
      </c>
      <c r="AY410" s="19" t="s">
        <v>131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82</v>
      </c>
      <c r="BK410" s="218">
        <f>ROUND(I410*H410,2)</f>
        <v>0</v>
      </c>
      <c r="BL410" s="19" t="s">
        <v>222</v>
      </c>
      <c r="BM410" s="217" t="s">
        <v>667</v>
      </c>
    </row>
    <row r="411" spans="1:51" s="13" customFormat="1" ht="12">
      <c r="A411" s="13"/>
      <c r="B411" s="219"/>
      <c r="C411" s="220"/>
      <c r="D411" s="221" t="s">
        <v>140</v>
      </c>
      <c r="E411" s="222" t="s">
        <v>19</v>
      </c>
      <c r="F411" s="223" t="s">
        <v>668</v>
      </c>
      <c r="G411" s="220"/>
      <c r="H411" s="224">
        <v>171.008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0" t="s">
        <v>140</v>
      </c>
      <c r="AU411" s="230" t="s">
        <v>84</v>
      </c>
      <c r="AV411" s="13" t="s">
        <v>84</v>
      </c>
      <c r="AW411" s="13" t="s">
        <v>35</v>
      </c>
      <c r="AX411" s="13" t="s">
        <v>74</v>
      </c>
      <c r="AY411" s="230" t="s">
        <v>131</v>
      </c>
    </row>
    <row r="412" spans="1:51" s="13" customFormat="1" ht="12">
      <c r="A412" s="13"/>
      <c r="B412" s="219"/>
      <c r="C412" s="220"/>
      <c r="D412" s="221" t="s">
        <v>140</v>
      </c>
      <c r="E412" s="222" t="s">
        <v>19</v>
      </c>
      <c r="F412" s="223" t="s">
        <v>663</v>
      </c>
      <c r="G412" s="220"/>
      <c r="H412" s="224">
        <v>78.645</v>
      </c>
      <c r="I412" s="225"/>
      <c r="J412" s="220"/>
      <c r="K412" s="220"/>
      <c r="L412" s="226"/>
      <c r="M412" s="227"/>
      <c r="N412" s="228"/>
      <c r="O412" s="228"/>
      <c r="P412" s="228"/>
      <c r="Q412" s="228"/>
      <c r="R412" s="228"/>
      <c r="S412" s="228"/>
      <c r="T412" s="22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0" t="s">
        <v>140</v>
      </c>
      <c r="AU412" s="230" t="s">
        <v>84</v>
      </c>
      <c r="AV412" s="13" t="s">
        <v>84</v>
      </c>
      <c r="AW412" s="13" t="s">
        <v>35</v>
      </c>
      <c r="AX412" s="13" t="s">
        <v>74</v>
      </c>
      <c r="AY412" s="230" t="s">
        <v>131</v>
      </c>
    </row>
    <row r="413" spans="1:51" s="14" customFormat="1" ht="12">
      <c r="A413" s="14"/>
      <c r="B413" s="231"/>
      <c r="C413" s="232"/>
      <c r="D413" s="221" t="s">
        <v>140</v>
      </c>
      <c r="E413" s="233" t="s">
        <v>19</v>
      </c>
      <c r="F413" s="234" t="s">
        <v>142</v>
      </c>
      <c r="G413" s="232"/>
      <c r="H413" s="235">
        <v>249.65300000000002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1" t="s">
        <v>140</v>
      </c>
      <c r="AU413" s="241" t="s">
        <v>84</v>
      </c>
      <c r="AV413" s="14" t="s">
        <v>138</v>
      </c>
      <c r="AW413" s="14" t="s">
        <v>35</v>
      </c>
      <c r="AX413" s="14" t="s">
        <v>82</v>
      </c>
      <c r="AY413" s="241" t="s">
        <v>131</v>
      </c>
    </row>
    <row r="414" spans="1:65" s="2" customFormat="1" ht="24.15" customHeight="1">
      <c r="A414" s="40"/>
      <c r="B414" s="41"/>
      <c r="C414" s="206" t="s">
        <v>669</v>
      </c>
      <c r="D414" s="206" t="s">
        <v>133</v>
      </c>
      <c r="E414" s="207" t="s">
        <v>670</v>
      </c>
      <c r="F414" s="208" t="s">
        <v>671</v>
      </c>
      <c r="G414" s="209" t="s">
        <v>160</v>
      </c>
      <c r="H414" s="210">
        <v>249.653</v>
      </c>
      <c r="I414" s="211"/>
      <c r="J414" s="212">
        <f>ROUND(I414*H414,2)</f>
        <v>0</v>
      </c>
      <c r="K414" s="208" t="s">
        <v>137</v>
      </c>
      <c r="L414" s="46"/>
      <c r="M414" s="213" t="s">
        <v>19</v>
      </c>
      <c r="N414" s="214" t="s">
        <v>45</v>
      </c>
      <c r="O414" s="86"/>
      <c r="P414" s="215">
        <f>O414*H414</f>
        <v>0</v>
      </c>
      <c r="Q414" s="215">
        <v>0.00029</v>
      </c>
      <c r="R414" s="215">
        <f>Q414*H414</f>
        <v>0.07239937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222</v>
      </c>
      <c r="AT414" s="217" t="s">
        <v>133</v>
      </c>
      <c r="AU414" s="217" t="s">
        <v>84</v>
      </c>
      <c r="AY414" s="19" t="s">
        <v>131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82</v>
      </c>
      <c r="BK414" s="218">
        <f>ROUND(I414*H414,2)</f>
        <v>0</v>
      </c>
      <c r="BL414" s="19" t="s">
        <v>222</v>
      </c>
      <c r="BM414" s="217" t="s">
        <v>672</v>
      </c>
    </row>
    <row r="415" spans="1:51" s="13" customFormat="1" ht="12">
      <c r="A415" s="13"/>
      <c r="B415" s="219"/>
      <c r="C415" s="220"/>
      <c r="D415" s="221" t="s">
        <v>140</v>
      </c>
      <c r="E415" s="222" t="s">
        <v>19</v>
      </c>
      <c r="F415" s="223" t="s">
        <v>485</v>
      </c>
      <c r="G415" s="220"/>
      <c r="H415" s="224">
        <v>34.8</v>
      </c>
      <c r="I415" s="225"/>
      <c r="J415" s="220"/>
      <c r="K415" s="220"/>
      <c r="L415" s="226"/>
      <c r="M415" s="227"/>
      <c r="N415" s="228"/>
      <c r="O415" s="228"/>
      <c r="P415" s="228"/>
      <c r="Q415" s="228"/>
      <c r="R415" s="228"/>
      <c r="S415" s="228"/>
      <c r="T415" s="22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0" t="s">
        <v>140</v>
      </c>
      <c r="AU415" s="230" t="s">
        <v>84</v>
      </c>
      <c r="AV415" s="13" t="s">
        <v>84</v>
      </c>
      <c r="AW415" s="13" t="s">
        <v>35</v>
      </c>
      <c r="AX415" s="13" t="s">
        <v>74</v>
      </c>
      <c r="AY415" s="230" t="s">
        <v>131</v>
      </c>
    </row>
    <row r="416" spans="1:51" s="13" customFormat="1" ht="12">
      <c r="A416" s="13"/>
      <c r="B416" s="219"/>
      <c r="C416" s="220"/>
      <c r="D416" s="221" t="s">
        <v>140</v>
      </c>
      <c r="E416" s="222" t="s">
        <v>19</v>
      </c>
      <c r="F416" s="223" t="s">
        <v>673</v>
      </c>
      <c r="G416" s="220"/>
      <c r="H416" s="224">
        <v>31.326</v>
      </c>
      <c r="I416" s="225"/>
      <c r="J416" s="220"/>
      <c r="K416" s="220"/>
      <c r="L416" s="226"/>
      <c r="M416" s="227"/>
      <c r="N416" s="228"/>
      <c r="O416" s="228"/>
      <c r="P416" s="228"/>
      <c r="Q416" s="228"/>
      <c r="R416" s="228"/>
      <c r="S416" s="228"/>
      <c r="T416" s="22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0" t="s">
        <v>140</v>
      </c>
      <c r="AU416" s="230" t="s">
        <v>84</v>
      </c>
      <c r="AV416" s="13" t="s">
        <v>84</v>
      </c>
      <c r="AW416" s="13" t="s">
        <v>35</v>
      </c>
      <c r="AX416" s="13" t="s">
        <v>74</v>
      </c>
      <c r="AY416" s="230" t="s">
        <v>131</v>
      </c>
    </row>
    <row r="417" spans="1:51" s="13" customFormat="1" ht="12">
      <c r="A417" s="13"/>
      <c r="B417" s="219"/>
      <c r="C417" s="220"/>
      <c r="D417" s="221" t="s">
        <v>140</v>
      </c>
      <c r="E417" s="222" t="s">
        <v>19</v>
      </c>
      <c r="F417" s="223" t="s">
        <v>659</v>
      </c>
      <c r="G417" s="220"/>
      <c r="H417" s="224">
        <v>18.762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0" t="s">
        <v>140</v>
      </c>
      <c r="AU417" s="230" t="s">
        <v>84</v>
      </c>
      <c r="AV417" s="13" t="s">
        <v>84</v>
      </c>
      <c r="AW417" s="13" t="s">
        <v>35</v>
      </c>
      <c r="AX417" s="13" t="s">
        <v>74</v>
      </c>
      <c r="AY417" s="230" t="s">
        <v>131</v>
      </c>
    </row>
    <row r="418" spans="1:51" s="13" customFormat="1" ht="12">
      <c r="A418" s="13"/>
      <c r="B418" s="219"/>
      <c r="C418" s="220"/>
      <c r="D418" s="221" t="s">
        <v>140</v>
      </c>
      <c r="E418" s="222" t="s">
        <v>19</v>
      </c>
      <c r="F418" s="223" t="s">
        <v>660</v>
      </c>
      <c r="G418" s="220"/>
      <c r="H418" s="224">
        <v>24.327</v>
      </c>
      <c r="I418" s="225"/>
      <c r="J418" s="220"/>
      <c r="K418" s="220"/>
      <c r="L418" s="226"/>
      <c r="M418" s="227"/>
      <c r="N418" s="228"/>
      <c r="O418" s="228"/>
      <c r="P418" s="228"/>
      <c r="Q418" s="228"/>
      <c r="R418" s="228"/>
      <c r="S418" s="228"/>
      <c r="T418" s="22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0" t="s">
        <v>140</v>
      </c>
      <c r="AU418" s="230" t="s">
        <v>84</v>
      </c>
      <c r="AV418" s="13" t="s">
        <v>84</v>
      </c>
      <c r="AW418" s="13" t="s">
        <v>35</v>
      </c>
      <c r="AX418" s="13" t="s">
        <v>74</v>
      </c>
      <c r="AY418" s="230" t="s">
        <v>131</v>
      </c>
    </row>
    <row r="419" spans="1:51" s="13" customFormat="1" ht="12">
      <c r="A419" s="13"/>
      <c r="B419" s="219"/>
      <c r="C419" s="220"/>
      <c r="D419" s="221" t="s">
        <v>140</v>
      </c>
      <c r="E419" s="222" t="s">
        <v>19</v>
      </c>
      <c r="F419" s="223" t="s">
        <v>661</v>
      </c>
      <c r="G419" s="220"/>
      <c r="H419" s="224">
        <v>34.715</v>
      </c>
      <c r="I419" s="225"/>
      <c r="J419" s="220"/>
      <c r="K419" s="220"/>
      <c r="L419" s="226"/>
      <c r="M419" s="227"/>
      <c r="N419" s="228"/>
      <c r="O419" s="228"/>
      <c r="P419" s="228"/>
      <c r="Q419" s="228"/>
      <c r="R419" s="228"/>
      <c r="S419" s="228"/>
      <c r="T419" s="22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0" t="s">
        <v>140</v>
      </c>
      <c r="AU419" s="230" t="s">
        <v>84</v>
      </c>
      <c r="AV419" s="13" t="s">
        <v>84</v>
      </c>
      <c r="AW419" s="13" t="s">
        <v>35</v>
      </c>
      <c r="AX419" s="13" t="s">
        <v>74</v>
      </c>
      <c r="AY419" s="230" t="s">
        <v>131</v>
      </c>
    </row>
    <row r="420" spans="1:51" s="13" customFormat="1" ht="12">
      <c r="A420" s="13"/>
      <c r="B420" s="219"/>
      <c r="C420" s="220"/>
      <c r="D420" s="221" t="s">
        <v>140</v>
      </c>
      <c r="E420" s="222" t="s">
        <v>19</v>
      </c>
      <c r="F420" s="223" t="s">
        <v>662</v>
      </c>
      <c r="G420" s="220"/>
      <c r="H420" s="224">
        <v>19.955</v>
      </c>
      <c r="I420" s="225"/>
      <c r="J420" s="220"/>
      <c r="K420" s="220"/>
      <c r="L420" s="226"/>
      <c r="M420" s="227"/>
      <c r="N420" s="228"/>
      <c r="O420" s="228"/>
      <c r="P420" s="228"/>
      <c r="Q420" s="228"/>
      <c r="R420" s="228"/>
      <c r="S420" s="228"/>
      <c r="T420" s="22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0" t="s">
        <v>140</v>
      </c>
      <c r="AU420" s="230" t="s">
        <v>84</v>
      </c>
      <c r="AV420" s="13" t="s">
        <v>84</v>
      </c>
      <c r="AW420" s="13" t="s">
        <v>35</v>
      </c>
      <c r="AX420" s="13" t="s">
        <v>74</v>
      </c>
      <c r="AY420" s="230" t="s">
        <v>131</v>
      </c>
    </row>
    <row r="421" spans="1:51" s="13" customFormat="1" ht="12">
      <c r="A421" s="13"/>
      <c r="B421" s="219"/>
      <c r="C421" s="220"/>
      <c r="D421" s="221" t="s">
        <v>140</v>
      </c>
      <c r="E421" s="222" t="s">
        <v>19</v>
      </c>
      <c r="F421" s="223" t="s">
        <v>674</v>
      </c>
      <c r="G421" s="220"/>
      <c r="H421" s="224">
        <v>7.123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0" t="s">
        <v>140</v>
      </c>
      <c r="AU421" s="230" t="s">
        <v>84</v>
      </c>
      <c r="AV421" s="13" t="s">
        <v>84</v>
      </c>
      <c r="AW421" s="13" t="s">
        <v>35</v>
      </c>
      <c r="AX421" s="13" t="s">
        <v>74</v>
      </c>
      <c r="AY421" s="230" t="s">
        <v>131</v>
      </c>
    </row>
    <row r="422" spans="1:51" s="16" customFormat="1" ht="12">
      <c r="A422" s="16"/>
      <c r="B422" s="252"/>
      <c r="C422" s="253"/>
      <c r="D422" s="221" t="s">
        <v>140</v>
      </c>
      <c r="E422" s="254" t="s">
        <v>19</v>
      </c>
      <c r="F422" s="255" t="s">
        <v>216</v>
      </c>
      <c r="G422" s="253"/>
      <c r="H422" s="256">
        <v>171.00799999999998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62" t="s">
        <v>140</v>
      </c>
      <c r="AU422" s="262" t="s">
        <v>84</v>
      </c>
      <c r="AV422" s="16" t="s">
        <v>146</v>
      </c>
      <c r="AW422" s="16" t="s">
        <v>35</v>
      </c>
      <c r="AX422" s="16" t="s">
        <v>74</v>
      </c>
      <c r="AY422" s="262" t="s">
        <v>131</v>
      </c>
    </row>
    <row r="423" spans="1:51" s="15" customFormat="1" ht="12">
      <c r="A423" s="15"/>
      <c r="B423" s="242"/>
      <c r="C423" s="243"/>
      <c r="D423" s="221" t="s">
        <v>140</v>
      </c>
      <c r="E423" s="244" t="s">
        <v>19</v>
      </c>
      <c r="F423" s="245" t="s">
        <v>486</v>
      </c>
      <c r="G423" s="243"/>
      <c r="H423" s="244" t="s">
        <v>19</v>
      </c>
      <c r="I423" s="246"/>
      <c r="J423" s="243"/>
      <c r="K423" s="243"/>
      <c r="L423" s="247"/>
      <c r="M423" s="248"/>
      <c r="N423" s="249"/>
      <c r="O423" s="249"/>
      <c r="P423" s="249"/>
      <c r="Q423" s="249"/>
      <c r="R423" s="249"/>
      <c r="S423" s="249"/>
      <c r="T423" s="250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1" t="s">
        <v>140</v>
      </c>
      <c r="AU423" s="251" t="s">
        <v>84</v>
      </c>
      <c r="AV423" s="15" t="s">
        <v>82</v>
      </c>
      <c r="AW423" s="15" t="s">
        <v>35</v>
      </c>
      <c r="AX423" s="15" t="s">
        <v>74</v>
      </c>
      <c r="AY423" s="251" t="s">
        <v>131</v>
      </c>
    </row>
    <row r="424" spans="1:51" s="13" customFormat="1" ht="12">
      <c r="A424" s="13"/>
      <c r="B424" s="219"/>
      <c r="C424" s="220"/>
      <c r="D424" s="221" t="s">
        <v>140</v>
      </c>
      <c r="E424" s="222" t="s">
        <v>19</v>
      </c>
      <c r="F424" s="223" t="s">
        <v>663</v>
      </c>
      <c r="G424" s="220"/>
      <c r="H424" s="224">
        <v>78.645</v>
      </c>
      <c r="I424" s="225"/>
      <c r="J424" s="220"/>
      <c r="K424" s="220"/>
      <c r="L424" s="226"/>
      <c r="M424" s="227"/>
      <c r="N424" s="228"/>
      <c r="O424" s="228"/>
      <c r="P424" s="228"/>
      <c r="Q424" s="228"/>
      <c r="R424" s="228"/>
      <c r="S424" s="228"/>
      <c r="T424" s="22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0" t="s">
        <v>140</v>
      </c>
      <c r="AU424" s="230" t="s">
        <v>84</v>
      </c>
      <c r="AV424" s="13" t="s">
        <v>84</v>
      </c>
      <c r="AW424" s="13" t="s">
        <v>35</v>
      </c>
      <c r="AX424" s="13" t="s">
        <v>74</v>
      </c>
      <c r="AY424" s="230" t="s">
        <v>131</v>
      </c>
    </row>
    <row r="425" spans="1:51" s="16" customFormat="1" ht="12">
      <c r="A425" s="16"/>
      <c r="B425" s="252"/>
      <c r="C425" s="253"/>
      <c r="D425" s="221" t="s">
        <v>140</v>
      </c>
      <c r="E425" s="254" t="s">
        <v>19</v>
      </c>
      <c r="F425" s="255" t="s">
        <v>216</v>
      </c>
      <c r="G425" s="253"/>
      <c r="H425" s="256">
        <v>78.645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62" t="s">
        <v>140</v>
      </c>
      <c r="AU425" s="262" t="s">
        <v>84</v>
      </c>
      <c r="AV425" s="16" t="s">
        <v>146</v>
      </c>
      <c r="AW425" s="16" t="s">
        <v>35</v>
      </c>
      <c r="AX425" s="16" t="s">
        <v>74</v>
      </c>
      <c r="AY425" s="262" t="s">
        <v>131</v>
      </c>
    </row>
    <row r="426" spans="1:51" s="14" customFormat="1" ht="12">
      <c r="A426" s="14"/>
      <c r="B426" s="231"/>
      <c r="C426" s="232"/>
      <c r="D426" s="221" t="s">
        <v>140</v>
      </c>
      <c r="E426" s="233" t="s">
        <v>19</v>
      </c>
      <c r="F426" s="234" t="s">
        <v>142</v>
      </c>
      <c r="G426" s="232"/>
      <c r="H426" s="235">
        <v>249.65299999999996</v>
      </c>
      <c r="I426" s="236"/>
      <c r="J426" s="232"/>
      <c r="K426" s="232"/>
      <c r="L426" s="237"/>
      <c r="M426" s="238"/>
      <c r="N426" s="239"/>
      <c r="O426" s="239"/>
      <c r="P426" s="239"/>
      <c r="Q426" s="239"/>
      <c r="R426" s="239"/>
      <c r="S426" s="239"/>
      <c r="T426" s="24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1" t="s">
        <v>140</v>
      </c>
      <c r="AU426" s="241" t="s">
        <v>84</v>
      </c>
      <c r="AV426" s="14" t="s">
        <v>138</v>
      </c>
      <c r="AW426" s="14" t="s">
        <v>35</v>
      </c>
      <c r="AX426" s="14" t="s">
        <v>82</v>
      </c>
      <c r="AY426" s="241" t="s">
        <v>131</v>
      </c>
    </row>
    <row r="427" spans="1:63" s="12" customFormat="1" ht="25.9" customHeight="1">
      <c r="A427" s="12"/>
      <c r="B427" s="190"/>
      <c r="C427" s="191"/>
      <c r="D427" s="192" t="s">
        <v>73</v>
      </c>
      <c r="E427" s="193" t="s">
        <v>675</v>
      </c>
      <c r="F427" s="193" t="s">
        <v>676</v>
      </c>
      <c r="G427" s="191"/>
      <c r="H427" s="191"/>
      <c r="I427" s="194"/>
      <c r="J427" s="195">
        <f>BK427</f>
        <v>0</v>
      </c>
      <c r="K427" s="191"/>
      <c r="L427" s="196"/>
      <c r="M427" s="197"/>
      <c r="N427" s="198"/>
      <c r="O427" s="198"/>
      <c r="P427" s="199">
        <f>P428+P430+P435</f>
        <v>0</v>
      </c>
      <c r="Q427" s="198"/>
      <c r="R427" s="199">
        <f>R428+R430+R435</f>
        <v>0</v>
      </c>
      <c r="S427" s="198"/>
      <c r="T427" s="200">
        <f>T428+T430+T435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1" t="s">
        <v>157</v>
      </c>
      <c r="AT427" s="202" t="s">
        <v>73</v>
      </c>
      <c r="AU427" s="202" t="s">
        <v>74</v>
      </c>
      <c r="AY427" s="201" t="s">
        <v>131</v>
      </c>
      <c r="BK427" s="203">
        <f>BK428+BK430+BK435</f>
        <v>0</v>
      </c>
    </row>
    <row r="428" spans="1:63" s="12" customFormat="1" ht="22.8" customHeight="1">
      <c r="A428" s="12"/>
      <c r="B428" s="190"/>
      <c r="C428" s="191"/>
      <c r="D428" s="192" t="s">
        <v>73</v>
      </c>
      <c r="E428" s="204" t="s">
        <v>677</v>
      </c>
      <c r="F428" s="204" t="s">
        <v>678</v>
      </c>
      <c r="G428" s="191"/>
      <c r="H428" s="191"/>
      <c r="I428" s="194"/>
      <c r="J428" s="205">
        <f>BK428</f>
        <v>0</v>
      </c>
      <c r="K428" s="191"/>
      <c r="L428" s="196"/>
      <c r="M428" s="197"/>
      <c r="N428" s="198"/>
      <c r="O428" s="198"/>
      <c r="P428" s="199">
        <f>P429</f>
        <v>0</v>
      </c>
      <c r="Q428" s="198"/>
      <c r="R428" s="199">
        <f>R429</f>
        <v>0</v>
      </c>
      <c r="S428" s="198"/>
      <c r="T428" s="200">
        <f>T429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1" t="s">
        <v>157</v>
      </c>
      <c r="AT428" s="202" t="s">
        <v>73</v>
      </c>
      <c r="AU428" s="202" t="s">
        <v>82</v>
      </c>
      <c r="AY428" s="201" t="s">
        <v>131</v>
      </c>
      <c r="BK428" s="203">
        <f>BK429</f>
        <v>0</v>
      </c>
    </row>
    <row r="429" spans="1:65" s="2" customFormat="1" ht="14.4" customHeight="1">
      <c r="A429" s="40"/>
      <c r="B429" s="41"/>
      <c r="C429" s="206" t="s">
        <v>679</v>
      </c>
      <c r="D429" s="206" t="s">
        <v>133</v>
      </c>
      <c r="E429" s="207" t="s">
        <v>680</v>
      </c>
      <c r="F429" s="208" t="s">
        <v>681</v>
      </c>
      <c r="G429" s="209" t="s">
        <v>682</v>
      </c>
      <c r="H429" s="210">
        <v>1</v>
      </c>
      <c r="I429" s="211"/>
      <c r="J429" s="212">
        <f>ROUND(I429*H429,2)</f>
        <v>0</v>
      </c>
      <c r="K429" s="208" t="s">
        <v>137</v>
      </c>
      <c r="L429" s="46"/>
      <c r="M429" s="213" t="s">
        <v>19</v>
      </c>
      <c r="N429" s="214" t="s">
        <v>45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683</v>
      </c>
      <c r="AT429" s="217" t="s">
        <v>133</v>
      </c>
      <c r="AU429" s="217" t="s">
        <v>84</v>
      </c>
      <c r="AY429" s="19" t="s">
        <v>131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82</v>
      </c>
      <c r="BK429" s="218">
        <f>ROUND(I429*H429,2)</f>
        <v>0</v>
      </c>
      <c r="BL429" s="19" t="s">
        <v>683</v>
      </c>
      <c r="BM429" s="217" t="s">
        <v>684</v>
      </c>
    </row>
    <row r="430" spans="1:63" s="12" customFormat="1" ht="22.8" customHeight="1">
      <c r="A430" s="12"/>
      <c r="B430" s="190"/>
      <c r="C430" s="191"/>
      <c r="D430" s="192" t="s">
        <v>73</v>
      </c>
      <c r="E430" s="204" t="s">
        <v>685</v>
      </c>
      <c r="F430" s="204" t="s">
        <v>686</v>
      </c>
      <c r="G430" s="191"/>
      <c r="H430" s="191"/>
      <c r="I430" s="194"/>
      <c r="J430" s="205">
        <f>BK430</f>
        <v>0</v>
      </c>
      <c r="K430" s="191"/>
      <c r="L430" s="196"/>
      <c r="M430" s="197"/>
      <c r="N430" s="198"/>
      <c r="O430" s="198"/>
      <c r="P430" s="199">
        <f>SUM(P431:P434)</f>
        <v>0</v>
      </c>
      <c r="Q430" s="198"/>
      <c r="R430" s="199">
        <f>SUM(R431:R434)</f>
        <v>0</v>
      </c>
      <c r="S430" s="198"/>
      <c r="T430" s="200">
        <f>SUM(T431:T434)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1" t="s">
        <v>157</v>
      </c>
      <c r="AT430" s="202" t="s">
        <v>73</v>
      </c>
      <c r="AU430" s="202" t="s">
        <v>82</v>
      </c>
      <c r="AY430" s="201" t="s">
        <v>131</v>
      </c>
      <c r="BK430" s="203">
        <f>SUM(BK431:BK434)</f>
        <v>0</v>
      </c>
    </row>
    <row r="431" spans="1:65" s="2" customFormat="1" ht="14.4" customHeight="1">
      <c r="A431" s="40"/>
      <c r="B431" s="41"/>
      <c r="C431" s="206" t="s">
        <v>687</v>
      </c>
      <c r="D431" s="206" t="s">
        <v>133</v>
      </c>
      <c r="E431" s="207" t="s">
        <v>688</v>
      </c>
      <c r="F431" s="208" t="s">
        <v>689</v>
      </c>
      <c r="G431" s="209" t="s">
        <v>682</v>
      </c>
      <c r="H431" s="210">
        <v>1</v>
      </c>
      <c r="I431" s="211"/>
      <c r="J431" s="212">
        <f>ROUND(I431*H431,2)</f>
        <v>0</v>
      </c>
      <c r="K431" s="208" t="s">
        <v>137</v>
      </c>
      <c r="L431" s="46"/>
      <c r="M431" s="213" t="s">
        <v>19</v>
      </c>
      <c r="N431" s="214" t="s">
        <v>45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683</v>
      </c>
      <c r="AT431" s="217" t="s">
        <v>133</v>
      </c>
      <c r="AU431" s="217" t="s">
        <v>84</v>
      </c>
      <c r="AY431" s="19" t="s">
        <v>131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82</v>
      </c>
      <c r="BK431" s="218">
        <f>ROUND(I431*H431,2)</f>
        <v>0</v>
      </c>
      <c r="BL431" s="19" t="s">
        <v>683</v>
      </c>
      <c r="BM431" s="217" t="s">
        <v>690</v>
      </c>
    </row>
    <row r="432" spans="1:65" s="2" customFormat="1" ht="14.4" customHeight="1">
      <c r="A432" s="40"/>
      <c r="B432" s="41"/>
      <c r="C432" s="206" t="s">
        <v>691</v>
      </c>
      <c r="D432" s="206" t="s">
        <v>133</v>
      </c>
      <c r="E432" s="207" t="s">
        <v>692</v>
      </c>
      <c r="F432" s="208" t="s">
        <v>693</v>
      </c>
      <c r="G432" s="209" t="s">
        <v>682</v>
      </c>
      <c r="H432" s="210">
        <v>1</v>
      </c>
      <c r="I432" s="211"/>
      <c r="J432" s="212">
        <f>ROUND(I432*H432,2)</f>
        <v>0</v>
      </c>
      <c r="K432" s="208" t="s">
        <v>137</v>
      </c>
      <c r="L432" s="46"/>
      <c r="M432" s="213" t="s">
        <v>19</v>
      </c>
      <c r="N432" s="214" t="s">
        <v>45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683</v>
      </c>
      <c r="AT432" s="217" t="s">
        <v>133</v>
      </c>
      <c r="AU432" s="217" t="s">
        <v>84</v>
      </c>
      <c r="AY432" s="19" t="s">
        <v>131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82</v>
      </c>
      <c r="BK432" s="218">
        <f>ROUND(I432*H432,2)</f>
        <v>0</v>
      </c>
      <c r="BL432" s="19" t="s">
        <v>683</v>
      </c>
      <c r="BM432" s="217" t="s">
        <v>694</v>
      </c>
    </row>
    <row r="433" spans="1:65" s="2" customFormat="1" ht="14.4" customHeight="1">
      <c r="A433" s="40"/>
      <c r="B433" s="41"/>
      <c r="C433" s="206" t="s">
        <v>695</v>
      </c>
      <c r="D433" s="206" t="s">
        <v>133</v>
      </c>
      <c r="E433" s="207" t="s">
        <v>696</v>
      </c>
      <c r="F433" s="208" t="s">
        <v>697</v>
      </c>
      <c r="G433" s="209" t="s">
        <v>682</v>
      </c>
      <c r="H433" s="210">
        <v>1</v>
      </c>
      <c r="I433" s="211"/>
      <c r="J433" s="212">
        <f>ROUND(I433*H433,2)</f>
        <v>0</v>
      </c>
      <c r="K433" s="208" t="s">
        <v>137</v>
      </c>
      <c r="L433" s="46"/>
      <c r="M433" s="213" t="s">
        <v>19</v>
      </c>
      <c r="N433" s="214" t="s">
        <v>45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683</v>
      </c>
      <c r="AT433" s="217" t="s">
        <v>133</v>
      </c>
      <c r="AU433" s="217" t="s">
        <v>84</v>
      </c>
      <c r="AY433" s="19" t="s">
        <v>131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82</v>
      </c>
      <c r="BK433" s="218">
        <f>ROUND(I433*H433,2)</f>
        <v>0</v>
      </c>
      <c r="BL433" s="19" t="s">
        <v>683</v>
      </c>
      <c r="BM433" s="217" t="s">
        <v>698</v>
      </c>
    </row>
    <row r="434" spans="1:65" s="2" customFormat="1" ht="14.4" customHeight="1">
      <c r="A434" s="40"/>
      <c r="B434" s="41"/>
      <c r="C434" s="206" t="s">
        <v>699</v>
      </c>
      <c r="D434" s="206" t="s">
        <v>133</v>
      </c>
      <c r="E434" s="207" t="s">
        <v>700</v>
      </c>
      <c r="F434" s="208" t="s">
        <v>701</v>
      </c>
      <c r="G434" s="209" t="s">
        <v>682</v>
      </c>
      <c r="H434" s="210">
        <v>1</v>
      </c>
      <c r="I434" s="211"/>
      <c r="J434" s="212">
        <f>ROUND(I434*H434,2)</f>
        <v>0</v>
      </c>
      <c r="K434" s="208" t="s">
        <v>137</v>
      </c>
      <c r="L434" s="46"/>
      <c r="M434" s="213" t="s">
        <v>19</v>
      </c>
      <c r="N434" s="214" t="s">
        <v>45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683</v>
      </c>
      <c r="AT434" s="217" t="s">
        <v>133</v>
      </c>
      <c r="AU434" s="217" t="s">
        <v>84</v>
      </c>
      <c r="AY434" s="19" t="s">
        <v>131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82</v>
      </c>
      <c r="BK434" s="218">
        <f>ROUND(I434*H434,2)</f>
        <v>0</v>
      </c>
      <c r="BL434" s="19" t="s">
        <v>683</v>
      </c>
      <c r="BM434" s="217" t="s">
        <v>702</v>
      </c>
    </row>
    <row r="435" spans="1:63" s="12" customFormat="1" ht="22.8" customHeight="1">
      <c r="A435" s="12"/>
      <c r="B435" s="190"/>
      <c r="C435" s="191"/>
      <c r="D435" s="192" t="s">
        <v>73</v>
      </c>
      <c r="E435" s="204" t="s">
        <v>703</v>
      </c>
      <c r="F435" s="204" t="s">
        <v>704</v>
      </c>
      <c r="G435" s="191"/>
      <c r="H435" s="191"/>
      <c r="I435" s="194"/>
      <c r="J435" s="205">
        <f>BK435</f>
        <v>0</v>
      </c>
      <c r="K435" s="191"/>
      <c r="L435" s="196"/>
      <c r="M435" s="197"/>
      <c r="N435" s="198"/>
      <c r="O435" s="198"/>
      <c r="P435" s="199">
        <f>P436</f>
        <v>0</v>
      </c>
      <c r="Q435" s="198"/>
      <c r="R435" s="199">
        <f>R436</f>
        <v>0</v>
      </c>
      <c r="S435" s="198"/>
      <c r="T435" s="200">
        <f>T436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1" t="s">
        <v>157</v>
      </c>
      <c r="AT435" s="202" t="s">
        <v>73</v>
      </c>
      <c r="AU435" s="202" t="s">
        <v>82</v>
      </c>
      <c r="AY435" s="201" t="s">
        <v>131</v>
      </c>
      <c r="BK435" s="203">
        <f>BK436</f>
        <v>0</v>
      </c>
    </row>
    <row r="436" spans="1:65" s="2" customFormat="1" ht="14.4" customHeight="1">
      <c r="A436" s="40"/>
      <c r="B436" s="41"/>
      <c r="C436" s="206" t="s">
        <v>705</v>
      </c>
      <c r="D436" s="206" t="s">
        <v>133</v>
      </c>
      <c r="E436" s="207" t="s">
        <v>706</v>
      </c>
      <c r="F436" s="208" t="s">
        <v>707</v>
      </c>
      <c r="G436" s="209" t="s">
        <v>682</v>
      </c>
      <c r="H436" s="210">
        <v>1</v>
      </c>
      <c r="I436" s="211"/>
      <c r="J436" s="212">
        <f>ROUND(I436*H436,2)</f>
        <v>0</v>
      </c>
      <c r="K436" s="208" t="s">
        <v>137</v>
      </c>
      <c r="L436" s="46"/>
      <c r="M436" s="274" t="s">
        <v>19</v>
      </c>
      <c r="N436" s="275" t="s">
        <v>45</v>
      </c>
      <c r="O436" s="276"/>
      <c r="P436" s="277">
        <f>O436*H436</f>
        <v>0</v>
      </c>
      <c r="Q436" s="277">
        <v>0</v>
      </c>
      <c r="R436" s="277">
        <f>Q436*H436</f>
        <v>0</v>
      </c>
      <c r="S436" s="277">
        <v>0</v>
      </c>
      <c r="T436" s="278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683</v>
      </c>
      <c r="AT436" s="217" t="s">
        <v>133</v>
      </c>
      <c r="AU436" s="217" t="s">
        <v>84</v>
      </c>
      <c r="AY436" s="19" t="s">
        <v>131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82</v>
      </c>
      <c r="BK436" s="218">
        <f>ROUND(I436*H436,2)</f>
        <v>0</v>
      </c>
      <c r="BL436" s="19" t="s">
        <v>683</v>
      </c>
      <c r="BM436" s="217" t="s">
        <v>708</v>
      </c>
    </row>
    <row r="437" spans="1:31" s="2" customFormat="1" ht="6.95" customHeight="1">
      <c r="A437" s="40"/>
      <c r="B437" s="61"/>
      <c r="C437" s="62"/>
      <c r="D437" s="62"/>
      <c r="E437" s="62"/>
      <c r="F437" s="62"/>
      <c r="G437" s="62"/>
      <c r="H437" s="62"/>
      <c r="I437" s="62"/>
      <c r="J437" s="62"/>
      <c r="K437" s="62"/>
      <c r="L437" s="46"/>
      <c r="M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</row>
  </sheetData>
  <sheetProtection password="CC35" sheet="1" objects="1" scenarios="1" formatColumns="0" formatRows="0" autoFilter="0"/>
  <autoFilter ref="C99:K436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výtahu KD Lorec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709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ROUND((SUM(BE86:BE179)),2)</f>
        <v>0</v>
      </c>
      <c r="G33" s="40"/>
      <c r="H33" s="40"/>
      <c r="I33" s="150">
        <v>0.21</v>
      </c>
      <c r="J33" s="149">
        <f>ROUND(((SUM(BE86:BE179))*I33),2)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ROUND((SUM(BF86:BF179)),2)</f>
        <v>0</v>
      </c>
      <c r="G34" s="40"/>
      <c r="H34" s="40"/>
      <c r="I34" s="150">
        <v>0.15</v>
      </c>
      <c r="J34" s="149">
        <f>ROUND(((SUM(BF86:BF179))*I34),2)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ROUND((SUM(BG86:BG179)),2)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ROUND((SUM(BH86:BH179)),2)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ROUND((SUM(BI86:BI179)),2)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výtahu KD Lorec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21202EL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 Lorce čp.57</v>
      </c>
      <c r="G52" s="42"/>
      <c r="H52" s="42"/>
      <c r="I52" s="34" t="s">
        <v>23</v>
      </c>
      <c r="J52" s="74" t="str">
        <f>IF(J12="","",J12)</f>
        <v>19. 5. 2021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Kutná Hora,Havlíčkovo nám.552,Kutná Hora</v>
      </c>
      <c r="G54" s="42"/>
      <c r="H54" s="42"/>
      <c r="I54" s="34" t="s">
        <v>31</v>
      </c>
      <c r="J54" s="38" t="str">
        <f>E21</f>
        <v>Kutnohorská stavební s.r.o,Benešova 316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 Hádek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710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711</v>
      </c>
      <c r="E61" s="170"/>
      <c r="F61" s="170"/>
      <c r="G61" s="170"/>
      <c r="H61" s="170"/>
      <c r="I61" s="170"/>
      <c r="J61" s="171">
        <f>J104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712</v>
      </c>
      <c r="E62" s="170"/>
      <c r="F62" s="170"/>
      <c r="G62" s="170"/>
      <c r="H62" s="170"/>
      <c r="I62" s="170"/>
      <c r="J62" s="171">
        <f>J118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713</v>
      </c>
      <c r="E63" s="170"/>
      <c r="F63" s="170"/>
      <c r="G63" s="170"/>
      <c r="H63" s="170"/>
      <c r="I63" s="170"/>
      <c r="J63" s="171">
        <f>J128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714</v>
      </c>
      <c r="E64" s="170"/>
      <c r="F64" s="170"/>
      <c r="G64" s="170"/>
      <c r="H64" s="170"/>
      <c r="I64" s="170"/>
      <c r="J64" s="171">
        <f>J139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715</v>
      </c>
      <c r="E65" s="170"/>
      <c r="F65" s="170"/>
      <c r="G65" s="170"/>
      <c r="H65" s="170"/>
      <c r="I65" s="170"/>
      <c r="J65" s="171">
        <f>J170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716</v>
      </c>
      <c r="E66" s="170"/>
      <c r="F66" s="170"/>
      <c r="G66" s="170"/>
      <c r="H66" s="170"/>
      <c r="I66" s="170"/>
      <c r="J66" s="171">
        <f>J173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Rekonstrukce výtahu KD Lorec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89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21202EL - elektroinstalace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U Lorce čp.57</v>
      </c>
      <c r="G80" s="42"/>
      <c r="H80" s="42"/>
      <c r="I80" s="34" t="s">
        <v>23</v>
      </c>
      <c r="J80" s="74" t="str">
        <f>IF(J12="","",J12)</f>
        <v>19. 5. 2021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25</v>
      </c>
      <c r="D82" s="42"/>
      <c r="E82" s="42"/>
      <c r="F82" s="29" t="str">
        <f>E15</f>
        <v>Město Kutná Hora,Havlíčkovo nám.552,Kutná Hora</v>
      </c>
      <c r="G82" s="42"/>
      <c r="H82" s="42"/>
      <c r="I82" s="34" t="s">
        <v>31</v>
      </c>
      <c r="J82" s="38" t="str">
        <f>E21</f>
        <v>Kutnohorská stavební s.r.o,Benešova 316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ing Hádek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117</v>
      </c>
      <c r="D85" s="182" t="s">
        <v>59</v>
      </c>
      <c r="E85" s="182" t="s">
        <v>55</v>
      </c>
      <c r="F85" s="182" t="s">
        <v>56</v>
      </c>
      <c r="G85" s="182" t="s">
        <v>118</v>
      </c>
      <c r="H85" s="182" t="s">
        <v>119</v>
      </c>
      <c r="I85" s="182" t="s">
        <v>120</v>
      </c>
      <c r="J85" s="182" t="s">
        <v>93</v>
      </c>
      <c r="K85" s="183" t="s">
        <v>121</v>
      </c>
      <c r="L85" s="184"/>
      <c r="M85" s="94" t="s">
        <v>19</v>
      </c>
      <c r="N85" s="95" t="s">
        <v>44</v>
      </c>
      <c r="O85" s="95" t="s">
        <v>122</v>
      </c>
      <c r="P85" s="95" t="s">
        <v>123</v>
      </c>
      <c r="Q85" s="95" t="s">
        <v>124</v>
      </c>
      <c r="R85" s="95" t="s">
        <v>125</v>
      </c>
      <c r="S85" s="95" t="s">
        <v>126</v>
      </c>
      <c r="T85" s="96" t="s">
        <v>127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P87+P104+P118+P128+P139+P170+P173</f>
        <v>0</v>
      </c>
      <c r="Q86" s="98"/>
      <c r="R86" s="187">
        <f>R87+R104+R118+R128+R139+R170+R173</f>
        <v>0</v>
      </c>
      <c r="S86" s="98"/>
      <c r="T86" s="188">
        <f>T87+T104+T118+T128+T139+T170+T173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94</v>
      </c>
      <c r="BK86" s="189">
        <f>BK87+BK104+BK118+BK128+BK139+BK170+BK173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717</v>
      </c>
      <c r="F87" s="193" t="s">
        <v>718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SUM(P88:P103)</f>
        <v>0</v>
      </c>
      <c r="Q87" s="198"/>
      <c r="R87" s="199">
        <f>SUM(R88:R103)</f>
        <v>0</v>
      </c>
      <c r="S87" s="198"/>
      <c r="T87" s="200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131</v>
      </c>
      <c r="BK87" s="203">
        <f>SUM(BK88:BK103)</f>
        <v>0</v>
      </c>
    </row>
    <row r="88" spans="1:65" s="2" customFormat="1" ht="14.4" customHeight="1">
      <c r="A88" s="40"/>
      <c r="B88" s="41"/>
      <c r="C88" s="206" t="s">
        <v>82</v>
      </c>
      <c r="D88" s="206" t="s">
        <v>133</v>
      </c>
      <c r="E88" s="207" t="s">
        <v>719</v>
      </c>
      <c r="F88" s="208" t="s">
        <v>720</v>
      </c>
      <c r="G88" s="209" t="s">
        <v>721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45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138</v>
      </c>
      <c r="AT88" s="217" t="s">
        <v>133</v>
      </c>
      <c r="AU88" s="217" t="s">
        <v>82</v>
      </c>
      <c r="AY88" s="19" t="s">
        <v>131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82</v>
      </c>
      <c r="BK88" s="218">
        <f>ROUND(I88*H88,2)</f>
        <v>0</v>
      </c>
      <c r="BL88" s="19" t="s">
        <v>138</v>
      </c>
      <c r="BM88" s="217" t="s">
        <v>722</v>
      </c>
    </row>
    <row r="89" spans="1:65" s="2" customFormat="1" ht="14.4" customHeight="1">
      <c r="A89" s="40"/>
      <c r="B89" s="41"/>
      <c r="C89" s="206" t="s">
        <v>183</v>
      </c>
      <c r="D89" s="206" t="s">
        <v>133</v>
      </c>
      <c r="E89" s="207" t="s">
        <v>723</v>
      </c>
      <c r="F89" s="208" t="s">
        <v>724</v>
      </c>
      <c r="G89" s="209" t="s">
        <v>721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138</v>
      </c>
      <c r="AT89" s="217" t="s">
        <v>133</v>
      </c>
      <c r="AU89" s="217" t="s">
        <v>82</v>
      </c>
      <c r="AY89" s="19" t="s">
        <v>131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138</v>
      </c>
      <c r="BM89" s="217" t="s">
        <v>725</v>
      </c>
    </row>
    <row r="90" spans="1:65" s="2" customFormat="1" ht="14.4" customHeight="1">
      <c r="A90" s="40"/>
      <c r="B90" s="41"/>
      <c r="C90" s="206" t="s">
        <v>189</v>
      </c>
      <c r="D90" s="206" t="s">
        <v>133</v>
      </c>
      <c r="E90" s="207" t="s">
        <v>726</v>
      </c>
      <c r="F90" s="208" t="s">
        <v>727</v>
      </c>
      <c r="G90" s="209" t="s">
        <v>721</v>
      </c>
      <c r="H90" s="210">
        <v>3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45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138</v>
      </c>
      <c r="AT90" s="217" t="s">
        <v>133</v>
      </c>
      <c r="AU90" s="217" t="s">
        <v>82</v>
      </c>
      <c r="AY90" s="19" t="s">
        <v>131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82</v>
      </c>
      <c r="BK90" s="218">
        <f>ROUND(I90*H90,2)</f>
        <v>0</v>
      </c>
      <c r="BL90" s="19" t="s">
        <v>138</v>
      </c>
      <c r="BM90" s="217" t="s">
        <v>728</v>
      </c>
    </row>
    <row r="91" spans="1:65" s="2" customFormat="1" ht="14.4" customHeight="1">
      <c r="A91" s="40"/>
      <c r="B91" s="41"/>
      <c r="C91" s="206" t="s">
        <v>194</v>
      </c>
      <c r="D91" s="206" t="s">
        <v>133</v>
      </c>
      <c r="E91" s="207" t="s">
        <v>729</v>
      </c>
      <c r="F91" s="208" t="s">
        <v>730</v>
      </c>
      <c r="G91" s="209" t="s">
        <v>721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138</v>
      </c>
      <c r="AT91" s="217" t="s">
        <v>133</v>
      </c>
      <c r="AU91" s="217" t="s">
        <v>82</v>
      </c>
      <c r="AY91" s="19" t="s">
        <v>131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138</v>
      </c>
      <c r="BM91" s="217" t="s">
        <v>731</v>
      </c>
    </row>
    <row r="92" spans="1:65" s="2" customFormat="1" ht="14.4" customHeight="1">
      <c r="A92" s="40"/>
      <c r="B92" s="41"/>
      <c r="C92" s="206" t="s">
        <v>200</v>
      </c>
      <c r="D92" s="206" t="s">
        <v>133</v>
      </c>
      <c r="E92" s="207" t="s">
        <v>732</v>
      </c>
      <c r="F92" s="208" t="s">
        <v>733</v>
      </c>
      <c r="G92" s="209" t="s">
        <v>721</v>
      </c>
      <c r="H92" s="210">
        <v>3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45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138</v>
      </c>
      <c r="AT92" s="217" t="s">
        <v>133</v>
      </c>
      <c r="AU92" s="217" t="s">
        <v>82</v>
      </c>
      <c r="AY92" s="19" t="s">
        <v>131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82</v>
      </c>
      <c r="BK92" s="218">
        <f>ROUND(I92*H92,2)</f>
        <v>0</v>
      </c>
      <c r="BL92" s="19" t="s">
        <v>138</v>
      </c>
      <c r="BM92" s="217" t="s">
        <v>734</v>
      </c>
    </row>
    <row r="93" spans="1:65" s="2" customFormat="1" ht="14.4" customHeight="1">
      <c r="A93" s="40"/>
      <c r="B93" s="41"/>
      <c r="C93" s="206" t="s">
        <v>208</v>
      </c>
      <c r="D93" s="206" t="s">
        <v>133</v>
      </c>
      <c r="E93" s="207" t="s">
        <v>735</v>
      </c>
      <c r="F93" s="208" t="s">
        <v>736</v>
      </c>
      <c r="G93" s="209" t="s">
        <v>721</v>
      </c>
      <c r="H93" s="210">
        <v>2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138</v>
      </c>
      <c r="AT93" s="217" t="s">
        <v>133</v>
      </c>
      <c r="AU93" s="217" t="s">
        <v>82</v>
      </c>
      <c r="AY93" s="19" t="s">
        <v>131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138</v>
      </c>
      <c r="BM93" s="217" t="s">
        <v>737</v>
      </c>
    </row>
    <row r="94" spans="1:65" s="2" customFormat="1" ht="14.4" customHeight="1">
      <c r="A94" s="40"/>
      <c r="B94" s="41"/>
      <c r="C94" s="206" t="s">
        <v>8</v>
      </c>
      <c r="D94" s="206" t="s">
        <v>133</v>
      </c>
      <c r="E94" s="207" t="s">
        <v>738</v>
      </c>
      <c r="F94" s="208" t="s">
        <v>739</v>
      </c>
      <c r="G94" s="209" t="s">
        <v>721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138</v>
      </c>
      <c r="AT94" s="217" t="s">
        <v>133</v>
      </c>
      <c r="AU94" s="217" t="s">
        <v>82</v>
      </c>
      <c r="AY94" s="19" t="s">
        <v>131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138</v>
      </c>
      <c r="BM94" s="217" t="s">
        <v>740</v>
      </c>
    </row>
    <row r="95" spans="1:65" s="2" customFormat="1" ht="14.4" customHeight="1">
      <c r="A95" s="40"/>
      <c r="B95" s="41"/>
      <c r="C95" s="206" t="s">
        <v>222</v>
      </c>
      <c r="D95" s="206" t="s">
        <v>133</v>
      </c>
      <c r="E95" s="207" t="s">
        <v>741</v>
      </c>
      <c r="F95" s="208" t="s">
        <v>742</v>
      </c>
      <c r="G95" s="209" t="s">
        <v>721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138</v>
      </c>
      <c r="AT95" s="217" t="s">
        <v>133</v>
      </c>
      <c r="AU95" s="217" t="s">
        <v>82</v>
      </c>
      <c r="AY95" s="19" t="s">
        <v>131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138</v>
      </c>
      <c r="BM95" s="217" t="s">
        <v>743</v>
      </c>
    </row>
    <row r="96" spans="1:65" s="2" customFormat="1" ht="14.4" customHeight="1">
      <c r="A96" s="40"/>
      <c r="B96" s="41"/>
      <c r="C96" s="206" t="s">
        <v>84</v>
      </c>
      <c r="D96" s="206" t="s">
        <v>133</v>
      </c>
      <c r="E96" s="207" t="s">
        <v>744</v>
      </c>
      <c r="F96" s="208" t="s">
        <v>745</v>
      </c>
      <c r="G96" s="209" t="s">
        <v>721</v>
      </c>
      <c r="H96" s="210">
        <v>2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45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138</v>
      </c>
      <c r="AT96" s="217" t="s">
        <v>133</v>
      </c>
      <c r="AU96" s="217" t="s">
        <v>82</v>
      </c>
      <c r="AY96" s="19" t="s">
        <v>131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82</v>
      </c>
      <c r="BK96" s="218">
        <f>ROUND(I96*H96,2)</f>
        <v>0</v>
      </c>
      <c r="BL96" s="19" t="s">
        <v>138</v>
      </c>
      <c r="BM96" s="217" t="s">
        <v>746</v>
      </c>
    </row>
    <row r="97" spans="1:65" s="2" customFormat="1" ht="14.4" customHeight="1">
      <c r="A97" s="40"/>
      <c r="B97" s="41"/>
      <c r="C97" s="206" t="s">
        <v>146</v>
      </c>
      <c r="D97" s="206" t="s">
        <v>133</v>
      </c>
      <c r="E97" s="207" t="s">
        <v>747</v>
      </c>
      <c r="F97" s="208" t="s">
        <v>748</v>
      </c>
      <c r="G97" s="209" t="s">
        <v>721</v>
      </c>
      <c r="H97" s="210">
        <v>2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138</v>
      </c>
      <c r="AT97" s="217" t="s">
        <v>133</v>
      </c>
      <c r="AU97" s="217" t="s">
        <v>82</v>
      </c>
      <c r="AY97" s="19" t="s">
        <v>131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138</v>
      </c>
      <c r="BM97" s="217" t="s">
        <v>749</v>
      </c>
    </row>
    <row r="98" spans="1:65" s="2" customFormat="1" ht="14.4" customHeight="1">
      <c r="A98" s="40"/>
      <c r="B98" s="41"/>
      <c r="C98" s="206" t="s">
        <v>138</v>
      </c>
      <c r="D98" s="206" t="s">
        <v>133</v>
      </c>
      <c r="E98" s="207" t="s">
        <v>750</v>
      </c>
      <c r="F98" s="208" t="s">
        <v>751</v>
      </c>
      <c r="G98" s="209" t="s">
        <v>721</v>
      </c>
      <c r="H98" s="210">
        <v>1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45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138</v>
      </c>
      <c r="AT98" s="217" t="s">
        <v>133</v>
      </c>
      <c r="AU98" s="217" t="s">
        <v>82</v>
      </c>
      <c r="AY98" s="19" t="s">
        <v>131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82</v>
      </c>
      <c r="BK98" s="218">
        <f>ROUND(I98*H98,2)</f>
        <v>0</v>
      </c>
      <c r="BL98" s="19" t="s">
        <v>138</v>
      </c>
      <c r="BM98" s="217" t="s">
        <v>752</v>
      </c>
    </row>
    <row r="99" spans="1:65" s="2" customFormat="1" ht="14.4" customHeight="1">
      <c r="A99" s="40"/>
      <c r="B99" s="41"/>
      <c r="C99" s="206" t="s">
        <v>157</v>
      </c>
      <c r="D99" s="206" t="s">
        <v>133</v>
      </c>
      <c r="E99" s="207" t="s">
        <v>753</v>
      </c>
      <c r="F99" s="208" t="s">
        <v>754</v>
      </c>
      <c r="G99" s="209" t="s">
        <v>721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138</v>
      </c>
      <c r="AT99" s="217" t="s">
        <v>133</v>
      </c>
      <c r="AU99" s="217" t="s">
        <v>82</v>
      </c>
      <c r="AY99" s="19" t="s">
        <v>131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138</v>
      </c>
      <c r="BM99" s="217" t="s">
        <v>755</v>
      </c>
    </row>
    <row r="100" spans="1:65" s="2" customFormat="1" ht="14.4" customHeight="1">
      <c r="A100" s="40"/>
      <c r="B100" s="41"/>
      <c r="C100" s="206" t="s">
        <v>163</v>
      </c>
      <c r="D100" s="206" t="s">
        <v>133</v>
      </c>
      <c r="E100" s="207" t="s">
        <v>756</v>
      </c>
      <c r="F100" s="208" t="s">
        <v>757</v>
      </c>
      <c r="G100" s="209" t="s">
        <v>721</v>
      </c>
      <c r="H100" s="210">
        <v>1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138</v>
      </c>
      <c r="AT100" s="217" t="s">
        <v>133</v>
      </c>
      <c r="AU100" s="217" t="s">
        <v>82</v>
      </c>
      <c r="AY100" s="19" t="s">
        <v>131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138</v>
      </c>
      <c r="BM100" s="217" t="s">
        <v>758</v>
      </c>
    </row>
    <row r="101" spans="1:65" s="2" customFormat="1" ht="14.4" customHeight="1">
      <c r="A101" s="40"/>
      <c r="B101" s="41"/>
      <c r="C101" s="206" t="s">
        <v>168</v>
      </c>
      <c r="D101" s="206" t="s">
        <v>133</v>
      </c>
      <c r="E101" s="207" t="s">
        <v>759</v>
      </c>
      <c r="F101" s="208" t="s">
        <v>760</v>
      </c>
      <c r="G101" s="209" t="s">
        <v>721</v>
      </c>
      <c r="H101" s="210">
        <v>1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138</v>
      </c>
      <c r="AT101" s="217" t="s">
        <v>133</v>
      </c>
      <c r="AU101" s="217" t="s">
        <v>82</v>
      </c>
      <c r="AY101" s="19" t="s">
        <v>131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138</v>
      </c>
      <c r="BM101" s="217" t="s">
        <v>761</v>
      </c>
    </row>
    <row r="102" spans="1:65" s="2" customFormat="1" ht="14.4" customHeight="1">
      <c r="A102" s="40"/>
      <c r="B102" s="41"/>
      <c r="C102" s="206" t="s">
        <v>173</v>
      </c>
      <c r="D102" s="206" t="s">
        <v>133</v>
      </c>
      <c r="E102" s="207" t="s">
        <v>762</v>
      </c>
      <c r="F102" s="208" t="s">
        <v>763</v>
      </c>
      <c r="G102" s="209" t="s">
        <v>721</v>
      </c>
      <c r="H102" s="210">
        <v>1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138</v>
      </c>
      <c r="AT102" s="217" t="s">
        <v>133</v>
      </c>
      <c r="AU102" s="217" t="s">
        <v>82</v>
      </c>
      <c r="AY102" s="19" t="s">
        <v>131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138</v>
      </c>
      <c r="BM102" s="217" t="s">
        <v>764</v>
      </c>
    </row>
    <row r="103" spans="1:65" s="2" customFormat="1" ht="14.4" customHeight="1">
      <c r="A103" s="40"/>
      <c r="B103" s="41"/>
      <c r="C103" s="206" t="s">
        <v>178</v>
      </c>
      <c r="D103" s="206" t="s">
        <v>133</v>
      </c>
      <c r="E103" s="207" t="s">
        <v>765</v>
      </c>
      <c r="F103" s="208" t="s">
        <v>766</v>
      </c>
      <c r="G103" s="209" t="s">
        <v>721</v>
      </c>
      <c r="H103" s="210">
        <v>3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138</v>
      </c>
      <c r="AT103" s="217" t="s">
        <v>133</v>
      </c>
      <c r="AU103" s="217" t="s">
        <v>82</v>
      </c>
      <c r="AY103" s="19" t="s">
        <v>131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138</v>
      </c>
      <c r="BM103" s="217" t="s">
        <v>767</v>
      </c>
    </row>
    <row r="104" spans="1:63" s="12" customFormat="1" ht="25.9" customHeight="1">
      <c r="A104" s="12"/>
      <c r="B104" s="190"/>
      <c r="C104" s="191"/>
      <c r="D104" s="192" t="s">
        <v>73</v>
      </c>
      <c r="E104" s="193" t="s">
        <v>768</v>
      </c>
      <c r="F104" s="193" t="s">
        <v>769</v>
      </c>
      <c r="G104" s="191"/>
      <c r="H104" s="191"/>
      <c r="I104" s="194"/>
      <c r="J104" s="195">
        <f>BK104</f>
        <v>0</v>
      </c>
      <c r="K104" s="191"/>
      <c r="L104" s="196"/>
      <c r="M104" s="197"/>
      <c r="N104" s="198"/>
      <c r="O104" s="198"/>
      <c r="P104" s="199">
        <f>SUM(P105:P117)</f>
        <v>0</v>
      </c>
      <c r="Q104" s="198"/>
      <c r="R104" s="199">
        <f>SUM(R105:R117)</f>
        <v>0</v>
      </c>
      <c r="S104" s="198"/>
      <c r="T104" s="200">
        <f>SUM(T105:T117)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82</v>
      </c>
      <c r="AT104" s="202" t="s">
        <v>73</v>
      </c>
      <c r="AU104" s="202" t="s">
        <v>74</v>
      </c>
      <c r="AY104" s="201" t="s">
        <v>131</v>
      </c>
      <c r="BK104" s="203">
        <f>SUM(BK105:BK117)</f>
        <v>0</v>
      </c>
    </row>
    <row r="105" spans="1:65" s="2" customFormat="1" ht="14.4" customHeight="1">
      <c r="A105" s="40"/>
      <c r="B105" s="41"/>
      <c r="C105" s="206" t="s">
        <v>255</v>
      </c>
      <c r="D105" s="206" t="s">
        <v>133</v>
      </c>
      <c r="E105" s="207" t="s">
        <v>723</v>
      </c>
      <c r="F105" s="208" t="s">
        <v>724</v>
      </c>
      <c r="G105" s="209" t="s">
        <v>721</v>
      </c>
      <c r="H105" s="210">
        <v>1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138</v>
      </c>
      <c r="AT105" s="217" t="s">
        <v>133</v>
      </c>
      <c r="AU105" s="217" t="s">
        <v>82</v>
      </c>
      <c r="AY105" s="19" t="s">
        <v>131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138</v>
      </c>
      <c r="BM105" s="217" t="s">
        <v>770</v>
      </c>
    </row>
    <row r="106" spans="1:65" s="2" customFormat="1" ht="14.4" customHeight="1">
      <c r="A106" s="40"/>
      <c r="B106" s="41"/>
      <c r="C106" s="206" t="s">
        <v>260</v>
      </c>
      <c r="D106" s="206" t="s">
        <v>133</v>
      </c>
      <c r="E106" s="207" t="s">
        <v>726</v>
      </c>
      <c r="F106" s="208" t="s">
        <v>727</v>
      </c>
      <c r="G106" s="209" t="s">
        <v>721</v>
      </c>
      <c r="H106" s="210">
        <v>3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138</v>
      </c>
      <c r="AT106" s="217" t="s">
        <v>133</v>
      </c>
      <c r="AU106" s="217" t="s">
        <v>82</v>
      </c>
      <c r="AY106" s="19" t="s">
        <v>131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138</v>
      </c>
      <c r="BM106" s="217" t="s">
        <v>771</v>
      </c>
    </row>
    <row r="107" spans="1:65" s="2" customFormat="1" ht="14.4" customHeight="1">
      <c r="A107" s="40"/>
      <c r="B107" s="41"/>
      <c r="C107" s="206" t="s">
        <v>265</v>
      </c>
      <c r="D107" s="206" t="s">
        <v>133</v>
      </c>
      <c r="E107" s="207" t="s">
        <v>729</v>
      </c>
      <c r="F107" s="208" t="s">
        <v>730</v>
      </c>
      <c r="G107" s="209" t="s">
        <v>721</v>
      </c>
      <c r="H107" s="210">
        <v>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138</v>
      </c>
      <c r="AT107" s="217" t="s">
        <v>133</v>
      </c>
      <c r="AU107" s="217" t="s">
        <v>82</v>
      </c>
      <c r="AY107" s="19" t="s">
        <v>131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138</v>
      </c>
      <c r="BM107" s="217" t="s">
        <v>772</v>
      </c>
    </row>
    <row r="108" spans="1:65" s="2" customFormat="1" ht="14.4" customHeight="1">
      <c r="A108" s="40"/>
      <c r="B108" s="41"/>
      <c r="C108" s="206" t="s">
        <v>270</v>
      </c>
      <c r="D108" s="206" t="s">
        <v>133</v>
      </c>
      <c r="E108" s="207" t="s">
        <v>732</v>
      </c>
      <c r="F108" s="208" t="s">
        <v>733</v>
      </c>
      <c r="G108" s="209" t="s">
        <v>721</v>
      </c>
      <c r="H108" s="210">
        <v>2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45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138</v>
      </c>
      <c r="AT108" s="217" t="s">
        <v>133</v>
      </c>
      <c r="AU108" s="217" t="s">
        <v>82</v>
      </c>
      <c r="AY108" s="19" t="s">
        <v>131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82</v>
      </c>
      <c r="BK108" s="218">
        <f>ROUND(I108*H108,2)</f>
        <v>0</v>
      </c>
      <c r="BL108" s="19" t="s">
        <v>138</v>
      </c>
      <c r="BM108" s="217" t="s">
        <v>773</v>
      </c>
    </row>
    <row r="109" spans="1:65" s="2" customFormat="1" ht="14.4" customHeight="1">
      <c r="A109" s="40"/>
      <c r="B109" s="41"/>
      <c r="C109" s="206" t="s">
        <v>228</v>
      </c>
      <c r="D109" s="206" t="s">
        <v>133</v>
      </c>
      <c r="E109" s="207" t="s">
        <v>774</v>
      </c>
      <c r="F109" s="208" t="s">
        <v>775</v>
      </c>
      <c r="G109" s="209" t="s">
        <v>721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138</v>
      </c>
      <c r="AT109" s="217" t="s">
        <v>133</v>
      </c>
      <c r="AU109" s="217" t="s">
        <v>82</v>
      </c>
      <c r="AY109" s="19" t="s">
        <v>131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138</v>
      </c>
      <c r="BM109" s="217" t="s">
        <v>776</v>
      </c>
    </row>
    <row r="110" spans="1:65" s="2" customFormat="1" ht="14.4" customHeight="1">
      <c r="A110" s="40"/>
      <c r="B110" s="41"/>
      <c r="C110" s="206" t="s">
        <v>234</v>
      </c>
      <c r="D110" s="206" t="s">
        <v>133</v>
      </c>
      <c r="E110" s="207" t="s">
        <v>777</v>
      </c>
      <c r="F110" s="208" t="s">
        <v>778</v>
      </c>
      <c r="G110" s="209" t="s">
        <v>721</v>
      </c>
      <c r="H110" s="210">
        <v>2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138</v>
      </c>
      <c r="AT110" s="217" t="s">
        <v>133</v>
      </c>
      <c r="AU110" s="217" t="s">
        <v>82</v>
      </c>
      <c r="AY110" s="19" t="s">
        <v>131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138</v>
      </c>
      <c r="BM110" s="217" t="s">
        <v>779</v>
      </c>
    </row>
    <row r="111" spans="1:65" s="2" customFormat="1" ht="14.4" customHeight="1">
      <c r="A111" s="40"/>
      <c r="B111" s="41"/>
      <c r="C111" s="206" t="s">
        <v>238</v>
      </c>
      <c r="D111" s="206" t="s">
        <v>133</v>
      </c>
      <c r="E111" s="207" t="s">
        <v>780</v>
      </c>
      <c r="F111" s="208" t="s">
        <v>781</v>
      </c>
      <c r="G111" s="209" t="s">
        <v>721</v>
      </c>
      <c r="H111" s="210">
        <v>2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138</v>
      </c>
      <c r="AT111" s="217" t="s">
        <v>133</v>
      </c>
      <c r="AU111" s="217" t="s">
        <v>82</v>
      </c>
      <c r="AY111" s="19" t="s">
        <v>131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138</v>
      </c>
      <c r="BM111" s="217" t="s">
        <v>782</v>
      </c>
    </row>
    <row r="112" spans="1:65" s="2" customFormat="1" ht="14.4" customHeight="1">
      <c r="A112" s="40"/>
      <c r="B112" s="41"/>
      <c r="C112" s="206" t="s">
        <v>243</v>
      </c>
      <c r="D112" s="206" t="s">
        <v>133</v>
      </c>
      <c r="E112" s="207" t="s">
        <v>783</v>
      </c>
      <c r="F112" s="208" t="s">
        <v>784</v>
      </c>
      <c r="G112" s="209" t="s">
        <v>721</v>
      </c>
      <c r="H112" s="210">
        <v>1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45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138</v>
      </c>
      <c r="AT112" s="217" t="s">
        <v>133</v>
      </c>
      <c r="AU112" s="217" t="s">
        <v>82</v>
      </c>
      <c r="AY112" s="19" t="s">
        <v>131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82</v>
      </c>
      <c r="BK112" s="218">
        <f>ROUND(I112*H112,2)</f>
        <v>0</v>
      </c>
      <c r="BL112" s="19" t="s">
        <v>138</v>
      </c>
      <c r="BM112" s="217" t="s">
        <v>785</v>
      </c>
    </row>
    <row r="113" spans="1:65" s="2" customFormat="1" ht="14.4" customHeight="1">
      <c r="A113" s="40"/>
      <c r="B113" s="41"/>
      <c r="C113" s="206" t="s">
        <v>251</v>
      </c>
      <c r="D113" s="206" t="s">
        <v>133</v>
      </c>
      <c r="E113" s="207" t="s">
        <v>786</v>
      </c>
      <c r="F113" s="208" t="s">
        <v>787</v>
      </c>
      <c r="G113" s="209" t="s">
        <v>721</v>
      </c>
      <c r="H113" s="210">
        <v>3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138</v>
      </c>
      <c r="AT113" s="217" t="s">
        <v>133</v>
      </c>
      <c r="AU113" s="217" t="s">
        <v>82</v>
      </c>
      <c r="AY113" s="19" t="s">
        <v>131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138</v>
      </c>
      <c r="BM113" s="217" t="s">
        <v>788</v>
      </c>
    </row>
    <row r="114" spans="1:65" s="2" customFormat="1" ht="14.4" customHeight="1">
      <c r="A114" s="40"/>
      <c r="B114" s="41"/>
      <c r="C114" s="206" t="s">
        <v>274</v>
      </c>
      <c r="D114" s="206" t="s">
        <v>133</v>
      </c>
      <c r="E114" s="207" t="s">
        <v>789</v>
      </c>
      <c r="F114" s="208" t="s">
        <v>790</v>
      </c>
      <c r="G114" s="209" t="s">
        <v>721</v>
      </c>
      <c r="H114" s="210">
        <v>1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45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138</v>
      </c>
      <c r="AT114" s="217" t="s">
        <v>133</v>
      </c>
      <c r="AU114" s="217" t="s">
        <v>82</v>
      </c>
      <c r="AY114" s="19" t="s">
        <v>131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82</v>
      </c>
      <c r="BK114" s="218">
        <f>ROUND(I114*H114,2)</f>
        <v>0</v>
      </c>
      <c r="BL114" s="19" t="s">
        <v>138</v>
      </c>
      <c r="BM114" s="217" t="s">
        <v>791</v>
      </c>
    </row>
    <row r="115" spans="1:65" s="2" customFormat="1" ht="14.4" customHeight="1">
      <c r="A115" s="40"/>
      <c r="B115" s="41"/>
      <c r="C115" s="206" t="s">
        <v>278</v>
      </c>
      <c r="D115" s="206" t="s">
        <v>133</v>
      </c>
      <c r="E115" s="207" t="s">
        <v>792</v>
      </c>
      <c r="F115" s="208" t="s">
        <v>739</v>
      </c>
      <c r="G115" s="209" t="s">
        <v>721</v>
      </c>
      <c r="H115" s="210">
        <v>1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138</v>
      </c>
      <c r="AT115" s="217" t="s">
        <v>133</v>
      </c>
      <c r="AU115" s="217" t="s">
        <v>82</v>
      </c>
      <c r="AY115" s="19" t="s">
        <v>131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138</v>
      </c>
      <c r="BM115" s="217" t="s">
        <v>793</v>
      </c>
    </row>
    <row r="116" spans="1:65" s="2" customFormat="1" ht="14.4" customHeight="1">
      <c r="A116" s="40"/>
      <c r="B116" s="41"/>
      <c r="C116" s="206" t="s">
        <v>282</v>
      </c>
      <c r="D116" s="206" t="s">
        <v>133</v>
      </c>
      <c r="E116" s="207" t="s">
        <v>794</v>
      </c>
      <c r="F116" s="208" t="s">
        <v>742</v>
      </c>
      <c r="G116" s="209" t="s">
        <v>721</v>
      </c>
      <c r="H116" s="210">
        <v>1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45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138</v>
      </c>
      <c r="AT116" s="217" t="s">
        <v>133</v>
      </c>
      <c r="AU116" s="217" t="s">
        <v>82</v>
      </c>
      <c r="AY116" s="19" t="s">
        <v>131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82</v>
      </c>
      <c r="BK116" s="218">
        <f>ROUND(I116*H116,2)</f>
        <v>0</v>
      </c>
      <c r="BL116" s="19" t="s">
        <v>138</v>
      </c>
      <c r="BM116" s="217" t="s">
        <v>795</v>
      </c>
    </row>
    <row r="117" spans="1:65" s="2" customFormat="1" ht="14.4" customHeight="1">
      <c r="A117" s="40"/>
      <c r="B117" s="41"/>
      <c r="C117" s="206" t="s">
        <v>7</v>
      </c>
      <c r="D117" s="206" t="s">
        <v>133</v>
      </c>
      <c r="E117" s="207" t="s">
        <v>753</v>
      </c>
      <c r="F117" s="208" t="s">
        <v>754</v>
      </c>
      <c r="G117" s="209" t="s">
        <v>721</v>
      </c>
      <c r="H117" s="210">
        <v>1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138</v>
      </c>
      <c r="AT117" s="217" t="s">
        <v>133</v>
      </c>
      <c r="AU117" s="217" t="s">
        <v>82</v>
      </c>
      <c r="AY117" s="19" t="s">
        <v>131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138</v>
      </c>
      <c r="BM117" s="217" t="s">
        <v>796</v>
      </c>
    </row>
    <row r="118" spans="1:63" s="12" customFormat="1" ht="25.9" customHeight="1">
      <c r="A118" s="12"/>
      <c r="B118" s="190"/>
      <c r="C118" s="191"/>
      <c r="D118" s="192" t="s">
        <v>73</v>
      </c>
      <c r="E118" s="193" t="s">
        <v>797</v>
      </c>
      <c r="F118" s="193" t="s">
        <v>798</v>
      </c>
      <c r="G118" s="191"/>
      <c r="H118" s="191"/>
      <c r="I118" s="194"/>
      <c r="J118" s="195">
        <f>BK118</f>
        <v>0</v>
      </c>
      <c r="K118" s="191"/>
      <c r="L118" s="196"/>
      <c r="M118" s="197"/>
      <c r="N118" s="198"/>
      <c r="O118" s="198"/>
      <c r="P118" s="199">
        <f>SUM(P119:P127)</f>
        <v>0</v>
      </c>
      <c r="Q118" s="198"/>
      <c r="R118" s="199">
        <f>SUM(R119:R127)</f>
        <v>0</v>
      </c>
      <c r="S118" s="198"/>
      <c r="T118" s="200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82</v>
      </c>
      <c r="AT118" s="202" t="s">
        <v>73</v>
      </c>
      <c r="AU118" s="202" t="s">
        <v>74</v>
      </c>
      <c r="AY118" s="201" t="s">
        <v>131</v>
      </c>
      <c r="BK118" s="203">
        <f>SUM(BK119:BK127)</f>
        <v>0</v>
      </c>
    </row>
    <row r="119" spans="1:65" s="2" customFormat="1" ht="14.4" customHeight="1">
      <c r="A119" s="40"/>
      <c r="B119" s="41"/>
      <c r="C119" s="206" t="s">
        <v>286</v>
      </c>
      <c r="D119" s="206" t="s">
        <v>133</v>
      </c>
      <c r="E119" s="207" t="s">
        <v>799</v>
      </c>
      <c r="F119" s="208" t="s">
        <v>800</v>
      </c>
      <c r="G119" s="209" t="s">
        <v>721</v>
      </c>
      <c r="H119" s="210">
        <v>1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138</v>
      </c>
      <c r="AT119" s="217" t="s">
        <v>133</v>
      </c>
      <c r="AU119" s="217" t="s">
        <v>82</v>
      </c>
      <c r="AY119" s="19" t="s">
        <v>131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138</v>
      </c>
      <c r="BM119" s="217" t="s">
        <v>801</v>
      </c>
    </row>
    <row r="120" spans="1:65" s="2" customFormat="1" ht="14.4" customHeight="1">
      <c r="A120" s="40"/>
      <c r="B120" s="41"/>
      <c r="C120" s="206" t="s">
        <v>290</v>
      </c>
      <c r="D120" s="206" t="s">
        <v>133</v>
      </c>
      <c r="E120" s="207" t="s">
        <v>802</v>
      </c>
      <c r="F120" s="208" t="s">
        <v>803</v>
      </c>
      <c r="G120" s="209" t="s">
        <v>721</v>
      </c>
      <c r="H120" s="210">
        <v>1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45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138</v>
      </c>
      <c r="AT120" s="217" t="s">
        <v>133</v>
      </c>
      <c r="AU120" s="217" t="s">
        <v>82</v>
      </c>
      <c r="AY120" s="19" t="s">
        <v>131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82</v>
      </c>
      <c r="BK120" s="218">
        <f>ROUND(I120*H120,2)</f>
        <v>0</v>
      </c>
      <c r="BL120" s="19" t="s">
        <v>138</v>
      </c>
      <c r="BM120" s="217" t="s">
        <v>804</v>
      </c>
    </row>
    <row r="121" spans="1:65" s="2" customFormat="1" ht="14.4" customHeight="1">
      <c r="A121" s="40"/>
      <c r="B121" s="41"/>
      <c r="C121" s="206" t="s">
        <v>295</v>
      </c>
      <c r="D121" s="206" t="s">
        <v>133</v>
      </c>
      <c r="E121" s="207" t="s">
        <v>805</v>
      </c>
      <c r="F121" s="208" t="s">
        <v>806</v>
      </c>
      <c r="G121" s="209" t="s">
        <v>721</v>
      </c>
      <c r="H121" s="210">
        <v>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138</v>
      </c>
      <c r="AT121" s="217" t="s">
        <v>133</v>
      </c>
      <c r="AU121" s="217" t="s">
        <v>82</v>
      </c>
      <c r="AY121" s="19" t="s">
        <v>131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138</v>
      </c>
      <c r="BM121" s="217" t="s">
        <v>807</v>
      </c>
    </row>
    <row r="122" spans="1:65" s="2" customFormat="1" ht="14.4" customHeight="1">
      <c r="A122" s="40"/>
      <c r="B122" s="41"/>
      <c r="C122" s="206" t="s">
        <v>300</v>
      </c>
      <c r="D122" s="206" t="s">
        <v>133</v>
      </c>
      <c r="E122" s="207" t="s">
        <v>808</v>
      </c>
      <c r="F122" s="208" t="s">
        <v>809</v>
      </c>
      <c r="G122" s="209" t="s">
        <v>721</v>
      </c>
      <c r="H122" s="210">
        <v>1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138</v>
      </c>
      <c r="AT122" s="217" t="s">
        <v>133</v>
      </c>
      <c r="AU122" s="217" t="s">
        <v>82</v>
      </c>
      <c r="AY122" s="19" t="s">
        <v>131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138</v>
      </c>
      <c r="BM122" s="217" t="s">
        <v>810</v>
      </c>
    </row>
    <row r="123" spans="1:65" s="2" customFormat="1" ht="14.4" customHeight="1">
      <c r="A123" s="40"/>
      <c r="B123" s="41"/>
      <c r="C123" s="206" t="s">
        <v>305</v>
      </c>
      <c r="D123" s="206" t="s">
        <v>133</v>
      </c>
      <c r="E123" s="207" t="s">
        <v>811</v>
      </c>
      <c r="F123" s="208" t="s">
        <v>812</v>
      </c>
      <c r="G123" s="209" t="s">
        <v>721</v>
      </c>
      <c r="H123" s="210">
        <v>1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138</v>
      </c>
      <c r="AT123" s="217" t="s">
        <v>133</v>
      </c>
      <c r="AU123" s="217" t="s">
        <v>82</v>
      </c>
      <c r="AY123" s="19" t="s">
        <v>131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138</v>
      </c>
      <c r="BM123" s="217" t="s">
        <v>813</v>
      </c>
    </row>
    <row r="124" spans="1:65" s="2" customFormat="1" ht="14.4" customHeight="1">
      <c r="A124" s="40"/>
      <c r="B124" s="41"/>
      <c r="C124" s="206" t="s">
        <v>310</v>
      </c>
      <c r="D124" s="206" t="s">
        <v>133</v>
      </c>
      <c r="E124" s="207" t="s">
        <v>814</v>
      </c>
      <c r="F124" s="208" t="s">
        <v>815</v>
      </c>
      <c r="G124" s="209" t="s">
        <v>721</v>
      </c>
      <c r="H124" s="210">
        <v>1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138</v>
      </c>
      <c r="AT124" s="217" t="s">
        <v>133</v>
      </c>
      <c r="AU124" s="217" t="s">
        <v>82</v>
      </c>
      <c r="AY124" s="19" t="s">
        <v>131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138</v>
      </c>
      <c r="BM124" s="217" t="s">
        <v>816</v>
      </c>
    </row>
    <row r="125" spans="1:65" s="2" customFormat="1" ht="14.4" customHeight="1">
      <c r="A125" s="40"/>
      <c r="B125" s="41"/>
      <c r="C125" s="206" t="s">
        <v>316</v>
      </c>
      <c r="D125" s="206" t="s">
        <v>133</v>
      </c>
      <c r="E125" s="207" t="s">
        <v>817</v>
      </c>
      <c r="F125" s="208" t="s">
        <v>818</v>
      </c>
      <c r="G125" s="209" t="s">
        <v>721</v>
      </c>
      <c r="H125" s="210">
        <v>1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45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138</v>
      </c>
      <c r="AT125" s="217" t="s">
        <v>133</v>
      </c>
      <c r="AU125" s="217" t="s">
        <v>82</v>
      </c>
      <c r="AY125" s="19" t="s">
        <v>131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82</v>
      </c>
      <c r="BK125" s="218">
        <f>ROUND(I125*H125,2)</f>
        <v>0</v>
      </c>
      <c r="BL125" s="19" t="s">
        <v>138</v>
      </c>
      <c r="BM125" s="217" t="s">
        <v>819</v>
      </c>
    </row>
    <row r="126" spans="1:65" s="2" customFormat="1" ht="14.4" customHeight="1">
      <c r="A126" s="40"/>
      <c r="B126" s="41"/>
      <c r="C126" s="206" t="s">
        <v>321</v>
      </c>
      <c r="D126" s="206" t="s">
        <v>133</v>
      </c>
      <c r="E126" s="207" t="s">
        <v>820</v>
      </c>
      <c r="F126" s="208" t="s">
        <v>739</v>
      </c>
      <c r="G126" s="209" t="s">
        <v>721</v>
      </c>
      <c r="H126" s="210">
        <v>1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138</v>
      </c>
      <c r="AT126" s="217" t="s">
        <v>133</v>
      </c>
      <c r="AU126" s="217" t="s">
        <v>82</v>
      </c>
      <c r="AY126" s="19" t="s">
        <v>131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138</v>
      </c>
      <c r="BM126" s="217" t="s">
        <v>821</v>
      </c>
    </row>
    <row r="127" spans="1:65" s="2" customFormat="1" ht="14.4" customHeight="1">
      <c r="A127" s="40"/>
      <c r="B127" s="41"/>
      <c r="C127" s="206" t="s">
        <v>325</v>
      </c>
      <c r="D127" s="206" t="s">
        <v>133</v>
      </c>
      <c r="E127" s="207" t="s">
        <v>822</v>
      </c>
      <c r="F127" s="208" t="s">
        <v>742</v>
      </c>
      <c r="G127" s="209" t="s">
        <v>721</v>
      </c>
      <c r="H127" s="210">
        <v>1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138</v>
      </c>
      <c r="AT127" s="217" t="s">
        <v>133</v>
      </c>
      <c r="AU127" s="217" t="s">
        <v>82</v>
      </c>
      <c r="AY127" s="19" t="s">
        <v>131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138</v>
      </c>
      <c r="BM127" s="217" t="s">
        <v>823</v>
      </c>
    </row>
    <row r="128" spans="1:63" s="12" customFormat="1" ht="25.9" customHeight="1">
      <c r="A128" s="12"/>
      <c r="B128" s="190"/>
      <c r="C128" s="191"/>
      <c r="D128" s="192" t="s">
        <v>73</v>
      </c>
      <c r="E128" s="193" t="s">
        <v>824</v>
      </c>
      <c r="F128" s="193" t="s">
        <v>825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SUM(P129:P138)</f>
        <v>0</v>
      </c>
      <c r="Q128" s="198"/>
      <c r="R128" s="199">
        <f>SUM(R129:R138)</f>
        <v>0</v>
      </c>
      <c r="S128" s="198"/>
      <c r="T128" s="200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82</v>
      </c>
      <c r="AT128" s="202" t="s">
        <v>73</v>
      </c>
      <c r="AU128" s="202" t="s">
        <v>74</v>
      </c>
      <c r="AY128" s="201" t="s">
        <v>131</v>
      </c>
      <c r="BK128" s="203">
        <f>SUM(BK129:BK138)</f>
        <v>0</v>
      </c>
    </row>
    <row r="129" spans="1:65" s="2" customFormat="1" ht="14.4" customHeight="1">
      <c r="A129" s="40"/>
      <c r="B129" s="41"/>
      <c r="C129" s="206" t="s">
        <v>334</v>
      </c>
      <c r="D129" s="206" t="s">
        <v>133</v>
      </c>
      <c r="E129" s="207" t="s">
        <v>802</v>
      </c>
      <c r="F129" s="208" t="s">
        <v>803</v>
      </c>
      <c r="G129" s="209" t="s">
        <v>721</v>
      </c>
      <c r="H129" s="210">
        <v>1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138</v>
      </c>
      <c r="AT129" s="217" t="s">
        <v>133</v>
      </c>
      <c r="AU129" s="217" t="s">
        <v>82</v>
      </c>
      <c r="AY129" s="19" t="s">
        <v>131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138</v>
      </c>
      <c r="BM129" s="217" t="s">
        <v>826</v>
      </c>
    </row>
    <row r="130" spans="1:65" s="2" customFormat="1" ht="14.4" customHeight="1">
      <c r="A130" s="40"/>
      <c r="B130" s="41"/>
      <c r="C130" s="206" t="s">
        <v>339</v>
      </c>
      <c r="D130" s="206" t="s">
        <v>133</v>
      </c>
      <c r="E130" s="207" t="s">
        <v>805</v>
      </c>
      <c r="F130" s="208" t="s">
        <v>806</v>
      </c>
      <c r="G130" s="209" t="s">
        <v>721</v>
      </c>
      <c r="H130" s="210">
        <v>1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45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138</v>
      </c>
      <c r="AT130" s="217" t="s">
        <v>133</v>
      </c>
      <c r="AU130" s="217" t="s">
        <v>82</v>
      </c>
      <c r="AY130" s="19" t="s">
        <v>131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82</v>
      </c>
      <c r="BK130" s="218">
        <f>ROUND(I130*H130,2)</f>
        <v>0</v>
      </c>
      <c r="BL130" s="19" t="s">
        <v>138</v>
      </c>
      <c r="BM130" s="217" t="s">
        <v>827</v>
      </c>
    </row>
    <row r="131" spans="1:65" s="2" customFormat="1" ht="14.4" customHeight="1">
      <c r="A131" s="40"/>
      <c r="B131" s="41"/>
      <c r="C131" s="206" t="s">
        <v>354</v>
      </c>
      <c r="D131" s="206" t="s">
        <v>133</v>
      </c>
      <c r="E131" s="207" t="s">
        <v>808</v>
      </c>
      <c r="F131" s="208" t="s">
        <v>809</v>
      </c>
      <c r="G131" s="209" t="s">
        <v>721</v>
      </c>
      <c r="H131" s="210">
        <v>1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45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138</v>
      </c>
      <c r="AT131" s="217" t="s">
        <v>133</v>
      </c>
      <c r="AU131" s="217" t="s">
        <v>82</v>
      </c>
      <c r="AY131" s="19" t="s">
        <v>131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138</v>
      </c>
      <c r="BM131" s="217" t="s">
        <v>828</v>
      </c>
    </row>
    <row r="132" spans="1:65" s="2" customFormat="1" ht="14.4" customHeight="1">
      <c r="A132" s="40"/>
      <c r="B132" s="41"/>
      <c r="C132" s="206" t="s">
        <v>329</v>
      </c>
      <c r="D132" s="206" t="s">
        <v>133</v>
      </c>
      <c r="E132" s="207" t="s">
        <v>829</v>
      </c>
      <c r="F132" s="208" t="s">
        <v>830</v>
      </c>
      <c r="G132" s="209" t="s">
        <v>721</v>
      </c>
      <c r="H132" s="210">
        <v>1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45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138</v>
      </c>
      <c r="AT132" s="217" t="s">
        <v>133</v>
      </c>
      <c r="AU132" s="217" t="s">
        <v>82</v>
      </c>
      <c r="AY132" s="19" t="s">
        <v>131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138</v>
      </c>
      <c r="BM132" s="217" t="s">
        <v>831</v>
      </c>
    </row>
    <row r="133" spans="1:65" s="2" customFormat="1" ht="14.4" customHeight="1">
      <c r="A133" s="40"/>
      <c r="B133" s="41"/>
      <c r="C133" s="206" t="s">
        <v>344</v>
      </c>
      <c r="D133" s="206" t="s">
        <v>133</v>
      </c>
      <c r="E133" s="207" t="s">
        <v>832</v>
      </c>
      <c r="F133" s="208" t="s">
        <v>833</v>
      </c>
      <c r="G133" s="209" t="s">
        <v>721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45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138</v>
      </c>
      <c r="AT133" s="217" t="s">
        <v>133</v>
      </c>
      <c r="AU133" s="217" t="s">
        <v>82</v>
      </c>
      <c r="AY133" s="19" t="s">
        <v>131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82</v>
      </c>
      <c r="BK133" s="218">
        <f>ROUND(I133*H133,2)</f>
        <v>0</v>
      </c>
      <c r="BL133" s="19" t="s">
        <v>138</v>
      </c>
      <c r="BM133" s="217" t="s">
        <v>834</v>
      </c>
    </row>
    <row r="134" spans="1:65" s="2" customFormat="1" ht="14.4" customHeight="1">
      <c r="A134" s="40"/>
      <c r="B134" s="41"/>
      <c r="C134" s="206" t="s">
        <v>350</v>
      </c>
      <c r="D134" s="206" t="s">
        <v>133</v>
      </c>
      <c r="E134" s="207" t="s">
        <v>835</v>
      </c>
      <c r="F134" s="208" t="s">
        <v>836</v>
      </c>
      <c r="G134" s="209" t="s">
        <v>721</v>
      </c>
      <c r="H134" s="210">
        <v>2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138</v>
      </c>
      <c r="AT134" s="217" t="s">
        <v>133</v>
      </c>
      <c r="AU134" s="217" t="s">
        <v>82</v>
      </c>
      <c r="AY134" s="19" t="s">
        <v>131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138</v>
      </c>
      <c r="BM134" s="217" t="s">
        <v>837</v>
      </c>
    </row>
    <row r="135" spans="1:65" s="2" customFormat="1" ht="14.4" customHeight="1">
      <c r="A135" s="40"/>
      <c r="B135" s="41"/>
      <c r="C135" s="206" t="s">
        <v>359</v>
      </c>
      <c r="D135" s="206" t="s">
        <v>133</v>
      </c>
      <c r="E135" s="207" t="s">
        <v>838</v>
      </c>
      <c r="F135" s="208" t="s">
        <v>839</v>
      </c>
      <c r="G135" s="209" t="s">
        <v>721</v>
      </c>
      <c r="H135" s="210">
        <v>1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45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138</v>
      </c>
      <c r="AT135" s="217" t="s">
        <v>133</v>
      </c>
      <c r="AU135" s="217" t="s">
        <v>82</v>
      </c>
      <c r="AY135" s="19" t="s">
        <v>131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82</v>
      </c>
      <c r="BK135" s="218">
        <f>ROUND(I135*H135,2)</f>
        <v>0</v>
      </c>
      <c r="BL135" s="19" t="s">
        <v>138</v>
      </c>
      <c r="BM135" s="217" t="s">
        <v>840</v>
      </c>
    </row>
    <row r="136" spans="1:65" s="2" customFormat="1" ht="14.4" customHeight="1">
      <c r="A136" s="40"/>
      <c r="B136" s="41"/>
      <c r="C136" s="206" t="s">
        <v>363</v>
      </c>
      <c r="D136" s="206" t="s">
        <v>133</v>
      </c>
      <c r="E136" s="207" t="s">
        <v>841</v>
      </c>
      <c r="F136" s="208" t="s">
        <v>842</v>
      </c>
      <c r="G136" s="209" t="s">
        <v>721</v>
      </c>
      <c r="H136" s="210">
        <v>1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138</v>
      </c>
      <c r="AT136" s="217" t="s">
        <v>133</v>
      </c>
      <c r="AU136" s="217" t="s">
        <v>82</v>
      </c>
      <c r="AY136" s="19" t="s">
        <v>131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138</v>
      </c>
      <c r="BM136" s="217" t="s">
        <v>843</v>
      </c>
    </row>
    <row r="137" spans="1:65" s="2" customFormat="1" ht="14.4" customHeight="1">
      <c r="A137" s="40"/>
      <c r="B137" s="41"/>
      <c r="C137" s="206" t="s">
        <v>368</v>
      </c>
      <c r="D137" s="206" t="s">
        <v>133</v>
      </c>
      <c r="E137" s="207" t="s">
        <v>844</v>
      </c>
      <c r="F137" s="208" t="s">
        <v>739</v>
      </c>
      <c r="G137" s="209" t="s">
        <v>721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45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138</v>
      </c>
      <c r="AT137" s="217" t="s">
        <v>133</v>
      </c>
      <c r="AU137" s="217" t="s">
        <v>82</v>
      </c>
      <c r="AY137" s="19" t="s">
        <v>131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82</v>
      </c>
      <c r="BK137" s="218">
        <f>ROUND(I137*H137,2)</f>
        <v>0</v>
      </c>
      <c r="BL137" s="19" t="s">
        <v>138</v>
      </c>
      <c r="BM137" s="217" t="s">
        <v>845</v>
      </c>
    </row>
    <row r="138" spans="1:65" s="2" customFormat="1" ht="14.4" customHeight="1">
      <c r="A138" s="40"/>
      <c r="B138" s="41"/>
      <c r="C138" s="206" t="s">
        <v>374</v>
      </c>
      <c r="D138" s="206" t="s">
        <v>133</v>
      </c>
      <c r="E138" s="207" t="s">
        <v>846</v>
      </c>
      <c r="F138" s="208" t="s">
        <v>742</v>
      </c>
      <c r="G138" s="209" t="s">
        <v>721</v>
      </c>
      <c r="H138" s="210">
        <v>1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138</v>
      </c>
      <c r="AT138" s="217" t="s">
        <v>133</v>
      </c>
      <c r="AU138" s="217" t="s">
        <v>82</v>
      </c>
      <c r="AY138" s="19" t="s">
        <v>131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138</v>
      </c>
      <c r="BM138" s="217" t="s">
        <v>847</v>
      </c>
    </row>
    <row r="139" spans="1:63" s="12" customFormat="1" ht="25.9" customHeight="1">
      <c r="A139" s="12"/>
      <c r="B139" s="190"/>
      <c r="C139" s="191"/>
      <c r="D139" s="192" t="s">
        <v>73</v>
      </c>
      <c r="E139" s="193" t="s">
        <v>848</v>
      </c>
      <c r="F139" s="193" t="s">
        <v>849</v>
      </c>
      <c r="G139" s="191"/>
      <c r="H139" s="191"/>
      <c r="I139" s="194"/>
      <c r="J139" s="195">
        <f>BK139</f>
        <v>0</v>
      </c>
      <c r="K139" s="191"/>
      <c r="L139" s="196"/>
      <c r="M139" s="197"/>
      <c r="N139" s="198"/>
      <c r="O139" s="198"/>
      <c r="P139" s="199">
        <f>SUM(P140:P169)</f>
        <v>0</v>
      </c>
      <c r="Q139" s="198"/>
      <c r="R139" s="199">
        <f>SUM(R140:R169)</f>
        <v>0</v>
      </c>
      <c r="S139" s="198"/>
      <c r="T139" s="200">
        <f>SUM(T140:T169)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82</v>
      </c>
      <c r="AT139" s="202" t="s">
        <v>73</v>
      </c>
      <c r="AU139" s="202" t="s">
        <v>74</v>
      </c>
      <c r="AY139" s="201" t="s">
        <v>131</v>
      </c>
      <c r="BK139" s="203">
        <f>SUM(BK140:BK169)</f>
        <v>0</v>
      </c>
    </row>
    <row r="140" spans="1:65" s="2" customFormat="1" ht="14.4" customHeight="1">
      <c r="A140" s="40"/>
      <c r="B140" s="41"/>
      <c r="C140" s="206" t="s">
        <v>382</v>
      </c>
      <c r="D140" s="206" t="s">
        <v>133</v>
      </c>
      <c r="E140" s="207" t="s">
        <v>850</v>
      </c>
      <c r="F140" s="208" t="s">
        <v>851</v>
      </c>
      <c r="G140" s="209" t="s">
        <v>721</v>
      </c>
      <c r="H140" s="210">
        <v>3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45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138</v>
      </c>
      <c r="AT140" s="217" t="s">
        <v>133</v>
      </c>
      <c r="AU140" s="217" t="s">
        <v>82</v>
      </c>
      <c r="AY140" s="19" t="s">
        <v>131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82</v>
      </c>
      <c r="BK140" s="218">
        <f>ROUND(I140*H140,2)</f>
        <v>0</v>
      </c>
      <c r="BL140" s="19" t="s">
        <v>138</v>
      </c>
      <c r="BM140" s="217" t="s">
        <v>852</v>
      </c>
    </row>
    <row r="141" spans="1:65" s="2" customFormat="1" ht="14.4" customHeight="1">
      <c r="A141" s="40"/>
      <c r="B141" s="41"/>
      <c r="C141" s="206" t="s">
        <v>387</v>
      </c>
      <c r="D141" s="206" t="s">
        <v>133</v>
      </c>
      <c r="E141" s="207" t="s">
        <v>853</v>
      </c>
      <c r="F141" s="208" t="s">
        <v>854</v>
      </c>
      <c r="G141" s="209" t="s">
        <v>721</v>
      </c>
      <c r="H141" s="210">
        <v>4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45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138</v>
      </c>
      <c r="AT141" s="217" t="s">
        <v>133</v>
      </c>
      <c r="AU141" s="217" t="s">
        <v>82</v>
      </c>
      <c r="AY141" s="19" t="s">
        <v>131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138</v>
      </c>
      <c r="BM141" s="217" t="s">
        <v>855</v>
      </c>
    </row>
    <row r="142" spans="1:65" s="2" customFormat="1" ht="14.4" customHeight="1">
      <c r="A142" s="40"/>
      <c r="B142" s="41"/>
      <c r="C142" s="206" t="s">
        <v>392</v>
      </c>
      <c r="D142" s="206" t="s">
        <v>133</v>
      </c>
      <c r="E142" s="207" t="s">
        <v>856</v>
      </c>
      <c r="F142" s="208" t="s">
        <v>857</v>
      </c>
      <c r="G142" s="209" t="s">
        <v>721</v>
      </c>
      <c r="H142" s="210">
        <v>2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45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138</v>
      </c>
      <c r="AT142" s="217" t="s">
        <v>133</v>
      </c>
      <c r="AU142" s="217" t="s">
        <v>82</v>
      </c>
      <c r="AY142" s="19" t="s">
        <v>131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138</v>
      </c>
      <c r="BM142" s="217" t="s">
        <v>858</v>
      </c>
    </row>
    <row r="143" spans="1:65" s="2" customFormat="1" ht="14.4" customHeight="1">
      <c r="A143" s="40"/>
      <c r="B143" s="41"/>
      <c r="C143" s="206" t="s">
        <v>396</v>
      </c>
      <c r="D143" s="206" t="s">
        <v>133</v>
      </c>
      <c r="E143" s="207" t="s">
        <v>859</v>
      </c>
      <c r="F143" s="208" t="s">
        <v>860</v>
      </c>
      <c r="G143" s="209" t="s">
        <v>721</v>
      </c>
      <c r="H143" s="210">
        <v>7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138</v>
      </c>
      <c r="AT143" s="217" t="s">
        <v>133</v>
      </c>
      <c r="AU143" s="217" t="s">
        <v>82</v>
      </c>
      <c r="AY143" s="19" t="s">
        <v>131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138</v>
      </c>
      <c r="BM143" s="217" t="s">
        <v>861</v>
      </c>
    </row>
    <row r="144" spans="1:65" s="2" customFormat="1" ht="14.4" customHeight="1">
      <c r="A144" s="40"/>
      <c r="B144" s="41"/>
      <c r="C144" s="206" t="s">
        <v>401</v>
      </c>
      <c r="D144" s="206" t="s">
        <v>133</v>
      </c>
      <c r="E144" s="207" t="s">
        <v>862</v>
      </c>
      <c r="F144" s="208" t="s">
        <v>863</v>
      </c>
      <c r="G144" s="209" t="s">
        <v>721</v>
      </c>
      <c r="H144" s="210">
        <v>2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138</v>
      </c>
      <c r="AT144" s="217" t="s">
        <v>133</v>
      </c>
      <c r="AU144" s="217" t="s">
        <v>82</v>
      </c>
      <c r="AY144" s="19" t="s">
        <v>131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138</v>
      </c>
      <c r="BM144" s="217" t="s">
        <v>864</v>
      </c>
    </row>
    <row r="145" spans="1:65" s="2" customFormat="1" ht="14.4" customHeight="1">
      <c r="A145" s="40"/>
      <c r="B145" s="41"/>
      <c r="C145" s="206" t="s">
        <v>408</v>
      </c>
      <c r="D145" s="206" t="s">
        <v>133</v>
      </c>
      <c r="E145" s="207" t="s">
        <v>865</v>
      </c>
      <c r="F145" s="208" t="s">
        <v>866</v>
      </c>
      <c r="G145" s="209" t="s">
        <v>721</v>
      </c>
      <c r="H145" s="210">
        <v>7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138</v>
      </c>
      <c r="AT145" s="217" t="s">
        <v>133</v>
      </c>
      <c r="AU145" s="217" t="s">
        <v>82</v>
      </c>
      <c r="AY145" s="19" t="s">
        <v>131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138</v>
      </c>
      <c r="BM145" s="217" t="s">
        <v>867</v>
      </c>
    </row>
    <row r="146" spans="1:65" s="2" customFormat="1" ht="14.4" customHeight="1">
      <c r="A146" s="40"/>
      <c r="B146" s="41"/>
      <c r="C146" s="206" t="s">
        <v>412</v>
      </c>
      <c r="D146" s="206" t="s">
        <v>133</v>
      </c>
      <c r="E146" s="207" t="s">
        <v>868</v>
      </c>
      <c r="F146" s="208" t="s">
        <v>869</v>
      </c>
      <c r="G146" s="209" t="s">
        <v>721</v>
      </c>
      <c r="H146" s="210">
        <v>30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138</v>
      </c>
      <c r="AT146" s="217" t="s">
        <v>133</v>
      </c>
      <c r="AU146" s="217" t="s">
        <v>82</v>
      </c>
      <c r="AY146" s="19" t="s">
        <v>131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138</v>
      </c>
      <c r="BM146" s="217" t="s">
        <v>870</v>
      </c>
    </row>
    <row r="147" spans="1:65" s="2" customFormat="1" ht="14.4" customHeight="1">
      <c r="A147" s="40"/>
      <c r="B147" s="41"/>
      <c r="C147" s="206" t="s">
        <v>416</v>
      </c>
      <c r="D147" s="206" t="s">
        <v>133</v>
      </c>
      <c r="E147" s="207" t="s">
        <v>871</v>
      </c>
      <c r="F147" s="208" t="s">
        <v>872</v>
      </c>
      <c r="G147" s="209" t="s">
        <v>721</v>
      </c>
      <c r="H147" s="210">
        <v>1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45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138</v>
      </c>
      <c r="AT147" s="217" t="s">
        <v>133</v>
      </c>
      <c r="AU147" s="217" t="s">
        <v>82</v>
      </c>
      <c r="AY147" s="19" t="s">
        <v>131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82</v>
      </c>
      <c r="BK147" s="218">
        <f>ROUND(I147*H147,2)</f>
        <v>0</v>
      </c>
      <c r="BL147" s="19" t="s">
        <v>138</v>
      </c>
      <c r="BM147" s="217" t="s">
        <v>873</v>
      </c>
    </row>
    <row r="148" spans="1:65" s="2" customFormat="1" ht="14.4" customHeight="1">
      <c r="A148" s="40"/>
      <c r="B148" s="41"/>
      <c r="C148" s="206" t="s">
        <v>421</v>
      </c>
      <c r="D148" s="206" t="s">
        <v>133</v>
      </c>
      <c r="E148" s="207" t="s">
        <v>874</v>
      </c>
      <c r="F148" s="208" t="s">
        <v>875</v>
      </c>
      <c r="G148" s="209" t="s">
        <v>721</v>
      </c>
      <c r="H148" s="210">
        <v>1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138</v>
      </c>
      <c r="AT148" s="217" t="s">
        <v>133</v>
      </c>
      <c r="AU148" s="217" t="s">
        <v>82</v>
      </c>
      <c r="AY148" s="19" t="s">
        <v>131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138</v>
      </c>
      <c r="BM148" s="217" t="s">
        <v>876</v>
      </c>
    </row>
    <row r="149" spans="1:65" s="2" customFormat="1" ht="14.4" customHeight="1">
      <c r="A149" s="40"/>
      <c r="B149" s="41"/>
      <c r="C149" s="206" t="s">
        <v>425</v>
      </c>
      <c r="D149" s="206" t="s">
        <v>133</v>
      </c>
      <c r="E149" s="207" t="s">
        <v>877</v>
      </c>
      <c r="F149" s="208" t="s">
        <v>878</v>
      </c>
      <c r="G149" s="209" t="s">
        <v>721</v>
      </c>
      <c r="H149" s="210">
        <v>8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45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138</v>
      </c>
      <c r="AT149" s="217" t="s">
        <v>133</v>
      </c>
      <c r="AU149" s="217" t="s">
        <v>82</v>
      </c>
      <c r="AY149" s="19" t="s">
        <v>131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138</v>
      </c>
      <c r="BM149" s="217" t="s">
        <v>879</v>
      </c>
    </row>
    <row r="150" spans="1:65" s="2" customFormat="1" ht="14.4" customHeight="1">
      <c r="A150" s="40"/>
      <c r="B150" s="41"/>
      <c r="C150" s="206" t="s">
        <v>429</v>
      </c>
      <c r="D150" s="206" t="s">
        <v>133</v>
      </c>
      <c r="E150" s="207" t="s">
        <v>880</v>
      </c>
      <c r="F150" s="208" t="s">
        <v>881</v>
      </c>
      <c r="G150" s="209" t="s">
        <v>721</v>
      </c>
      <c r="H150" s="210">
        <v>5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45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138</v>
      </c>
      <c r="AT150" s="217" t="s">
        <v>133</v>
      </c>
      <c r="AU150" s="217" t="s">
        <v>82</v>
      </c>
      <c r="AY150" s="19" t="s">
        <v>131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82</v>
      </c>
      <c r="BK150" s="218">
        <f>ROUND(I150*H150,2)</f>
        <v>0</v>
      </c>
      <c r="BL150" s="19" t="s">
        <v>138</v>
      </c>
      <c r="BM150" s="217" t="s">
        <v>882</v>
      </c>
    </row>
    <row r="151" spans="1:65" s="2" customFormat="1" ht="14.4" customHeight="1">
      <c r="A151" s="40"/>
      <c r="B151" s="41"/>
      <c r="C151" s="206" t="s">
        <v>433</v>
      </c>
      <c r="D151" s="206" t="s">
        <v>133</v>
      </c>
      <c r="E151" s="207" t="s">
        <v>883</v>
      </c>
      <c r="F151" s="208" t="s">
        <v>884</v>
      </c>
      <c r="G151" s="209" t="s">
        <v>721</v>
      </c>
      <c r="H151" s="210">
        <v>1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45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138</v>
      </c>
      <c r="AT151" s="217" t="s">
        <v>133</v>
      </c>
      <c r="AU151" s="217" t="s">
        <v>82</v>
      </c>
      <c r="AY151" s="19" t="s">
        <v>131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82</v>
      </c>
      <c r="BK151" s="218">
        <f>ROUND(I151*H151,2)</f>
        <v>0</v>
      </c>
      <c r="BL151" s="19" t="s">
        <v>138</v>
      </c>
      <c r="BM151" s="217" t="s">
        <v>885</v>
      </c>
    </row>
    <row r="152" spans="1:65" s="2" customFormat="1" ht="14.4" customHeight="1">
      <c r="A152" s="40"/>
      <c r="B152" s="41"/>
      <c r="C152" s="206" t="s">
        <v>437</v>
      </c>
      <c r="D152" s="206" t="s">
        <v>133</v>
      </c>
      <c r="E152" s="207" t="s">
        <v>886</v>
      </c>
      <c r="F152" s="208" t="s">
        <v>887</v>
      </c>
      <c r="G152" s="209" t="s">
        <v>721</v>
      </c>
      <c r="H152" s="210">
        <v>6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45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138</v>
      </c>
      <c r="AT152" s="217" t="s">
        <v>133</v>
      </c>
      <c r="AU152" s="217" t="s">
        <v>82</v>
      </c>
      <c r="AY152" s="19" t="s">
        <v>131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138</v>
      </c>
      <c r="BM152" s="217" t="s">
        <v>888</v>
      </c>
    </row>
    <row r="153" spans="1:65" s="2" customFormat="1" ht="14.4" customHeight="1">
      <c r="A153" s="40"/>
      <c r="B153" s="41"/>
      <c r="C153" s="206" t="s">
        <v>441</v>
      </c>
      <c r="D153" s="206" t="s">
        <v>133</v>
      </c>
      <c r="E153" s="207" t="s">
        <v>889</v>
      </c>
      <c r="F153" s="208" t="s">
        <v>890</v>
      </c>
      <c r="G153" s="209" t="s">
        <v>721</v>
      </c>
      <c r="H153" s="210">
        <v>20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138</v>
      </c>
      <c r="AT153" s="217" t="s">
        <v>133</v>
      </c>
      <c r="AU153" s="217" t="s">
        <v>82</v>
      </c>
      <c r="AY153" s="19" t="s">
        <v>131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138</v>
      </c>
      <c r="BM153" s="217" t="s">
        <v>891</v>
      </c>
    </row>
    <row r="154" spans="1:65" s="2" customFormat="1" ht="14.4" customHeight="1">
      <c r="A154" s="40"/>
      <c r="B154" s="41"/>
      <c r="C154" s="206" t="s">
        <v>445</v>
      </c>
      <c r="D154" s="206" t="s">
        <v>133</v>
      </c>
      <c r="E154" s="207" t="s">
        <v>892</v>
      </c>
      <c r="F154" s="208" t="s">
        <v>893</v>
      </c>
      <c r="G154" s="209" t="s">
        <v>186</v>
      </c>
      <c r="H154" s="210">
        <v>140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138</v>
      </c>
      <c r="AT154" s="217" t="s">
        <v>133</v>
      </c>
      <c r="AU154" s="217" t="s">
        <v>82</v>
      </c>
      <c r="AY154" s="19" t="s">
        <v>131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138</v>
      </c>
      <c r="BM154" s="217" t="s">
        <v>894</v>
      </c>
    </row>
    <row r="155" spans="1:65" s="2" customFormat="1" ht="14.4" customHeight="1">
      <c r="A155" s="40"/>
      <c r="B155" s="41"/>
      <c r="C155" s="206" t="s">
        <v>449</v>
      </c>
      <c r="D155" s="206" t="s">
        <v>133</v>
      </c>
      <c r="E155" s="207" t="s">
        <v>895</v>
      </c>
      <c r="F155" s="208" t="s">
        <v>896</v>
      </c>
      <c r="G155" s="209" t="s">
        <v>186</v>
      </c>
      <c r="H155" s="210">
        <v>30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45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138</v>
      </c>
      <c r="AT155" s="217" t="s">
        <v>133</v>
      </c>
      <c r="AU155" s="217" t="s">
        <v>82</v>
      </c>
      <c r="AY155" s="19" t="s">
        <v>131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82</v>
      </c>
      <c r="BK155" s="218">
        <f>ROUND(I155*H155,2)</f>
        <v>0</v>
      </c>
      <c r="BL155" s="19" t="s">
        <v>138</v>
      </c>
      <c r="BM155" s="217" t="s">
        <v>897</v>
      </c>
    </row>
    <row r="156" spans="1:65" s="2" customFormat="1" ht="14.4" customHeight="1">
      <c r="A156" s="40"/>
      <c r="B156" s="41"/>
      <c r="C156" s="206" t="s">
        <v>453</v>
      </c>
      <c r="D156" s="206" t="s">
        <v>133</v>
      </c>
      <c r="E156" s="207" t="s">
        <v>898</v>
      </c>
      <c r="F156" s="208" t="s">
        <v>899</v>
      </c>
      <c r="G156" s="209" t="s">
        <v>186</v>
      </c>
      <c r="H156" s="210">
        <v>20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138</v>
      </c>
      <c r="AT156" s="217" t="s">
        <v>133</v>
      </c>
      <c r="AU156" s="217" t="s">
        <v>82</v>
      </c>
      <c r="AY156" s="19" t="s">
        <v>131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138</v>
      </c>
      <c r="BM156" s="217" t="s">
        <v>900</v>
      </c>
    </row>
    <row r="157" spans="1:65" s="2" customFormat="1" ht="14.4" customHeight="1">
      <c r="A157" s="40"/>
      <c r="B157" s="41"/>
      <c r="C157" s="206" t="s">
        <v>457</v>
      </c>
      <c r="D157" s="206" t="s">
        <v>133</v>
      </c>
      <c r="E157" s="207" t="s">
        <v>901</v>
      </c>
      <c r="F157" s="208" t="s">
        <v>902</v>
      </c>
      <c r="G157" s="209" t="s">
        <v>186</v>
      </c>
      <c r="H157" s="210">
        <v>60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138</v>
      </c>
      <c r="AT157" s="217" t="s">
        <v>133</v>
      </c>
      <c r="AU157" s="217" t="s">
        <v>82</v>
      </c>
      <c r="AY157" s="19" t="s">
        <v>131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138</v>
      </c>
      <c r="BM157" s="217" t="s">
        <v>903</v>
      </c>
    </row>
    <row r="158" spans="1:65" s="2" customFormat="1" ht="14.4" customHeight="1">
      <c r="A158" s="40"/>
      <c r="B158" s="41"/>
      <c r="C158" s="206" t="s">
        <v>462</v>
      </c>
      <c r="D158" s="206" t="s">
        <v>133</v>
      </c>
      <c r="E158" s="207" t="s">
        <v>904</v>
      </c>
      <c r="F158" s="208" t="s">
        <v>905</v>
      </c>
      <c r="G158" s="209" t="s">
        <v>186</v>
      </c>
      <c r="H158" s="210">
        <v>12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45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138</v>
      </c>
      <c r="AT158" s="217" t="s">
        <v>133</v>
      </c>
      <c r="AU158" s="217" t="s">
        <v>82</v>
      </c>
      <c r="AY158" s="19" t="s">
        <v>131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138</v>
      </c>
      <c r="BM158" s="217" t="s">
        <v>906</v>
      </c>
    </row>
    <row r="159" spans="1:65" s="2" customFormat="1" ht="14.4" customHeight="1">
      <c r="A159" s="40"/>
      <c r="B159" s="41"/>
      <c r="C159" s="206" t="s">
        <v>467</v>
      </c>
      <c r="D159" s="206" t="s">
        <v>133</v>
      </c>
      <c r="E159" s="207" t="s">
        <v>907</v>
      </c>
      <c r="F159" s="208" t="s">
        <v>908</v>
      </c>
      <c r="G159" s="209" t="s">
        <v>186</v>
      </c>
      <c r="H159" s="210">
        <v>25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45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138</v>
      </c>
      <c r="AT159" s="217" t="s">
        <v>133</v>
      </c>
      <c r="AU159" s="217" t="s">
        <v>82</v>
      </c>
      <c r="AY159" s="19" t="s">
        <v>131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82</v>
      </c>
      <c r="BK159" s="218">
        <f>ROUND(I159*H159,2)</f>
        <v>0</v>
      </c>
      <c r="BL159" s="19" t="s">
        <v>138</v>
      </c>
      <c r="BM159" s="217" t="s">
        <v>909</v>
      </c>
    </row>
    <row r="160" spans="1:65" s="2" customFormat="1" ht="14.4" customHeight="1">
      <c r="A160" s="40"/>
      <c r="B160" s="41"/>
      <c r="C160" s="206" t="s">
        <v>471</v>
      </c>
      <c r="D160" s="206" t="s">
        <v>133</v>
      </c>
      <c r="E160" s="207" t="s">
        <v>910</v>
      </c>
      <c r="F160" s="208" t="s">
        <v>911</v>
      </c>
      <c r="G160" s="209" t="s">
        <v>186</v>
      </c>
      <c r="H160" s="210">
        <v>100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138</v>
      </c>
      <c r="AT160" s="217" t="s">
        <v>133</v>
      </c>
      <c r="AU160" s="217" t="s">
        <v>82</v>
      </c>
      <c r="AY160" s="19" t="s">
        <v>131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138</v>
      </c>
      <c r="BM160" s="217" t="s">
        <v>912</v>
      </c>
    </row>
    <row r="161" spans="1:65" s="2" customFormat="1" ht="14.4" customHeight="1">
      <c r="A161" s="40"/>
      <c r="B161" s="41"/>
      <c r="C161" s="206" t="s">
        <v>475</v>
      </c>
      <c r="D161" s="206" t="s">
        <v>133</v>
      </c>
      <c r="E161" s="207" t="s">
        <v>913</v>
      </c>
      <c r="F161" s="208" t="s">
        <v>914</v>
      </c>
      <c r="G161" s="209" t="s">
        <v>186</v>
      </c>
      <c r="H161" s="210">
        <v>380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45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138</v>
      </c>
      <c r="AT161" s="217" t="s">
        <v>133</v>
      </c>
      <c r="AU161" s="217" t="s">
        <v>82</v>
      </c>
      <c r="AY161" s="19" t="s">
        <v>131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82</v>
      </c>
      <c r="BK161" s="218">
        <f>ROUND(I161*H161,2)</f>
        <v>0</v>
      </c>
      <c r="BL161" s="19" t="s">
        <v>138</v>
      </c>
      <c r="BM161" s="217" t="s">
        <v>915</v>
      </c>
    </row>
    <row r="162" spans="1:65" s="2" customFormat="1" ht="14.4" customHeight="1">
      <c r="A162" s="40"/>
      <c r="B162" s="41"/>
      <c r="C162" s="206" t="s">
        <v>481</v>
      </c>
      <c r="D162" s="206" t="s">
        <v>133</v>
      </c>
      <c r="E162" s="207" t="s">
        <v>916</v>
      </c>
      <c r="F162" s="208" t="s">
        <v>917</v>
      </c>
      <c r="G162" s="209" t="s">
        <v>186</v>
      </c>
      <c r="H162" s="210">
        <v>50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138</v>
      </c>
      <c r="AT162" s="217" t="s">
        <v>133</v>
      </c>
      <c r="AU162" s="217" t="s">
        <v>82</v>
      </c>
      <c r="AY162" s="19" t="s">
        <v>131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138</v>
      </c>
      <c r="BM162" s="217" t="s">
        <v>918</v>
      </c>
    </row>
    <row r="163" spans="1:65" s="2" customFormat="1" ht="14.4" customHeight="1">
      <c r="A163" s="40"/>
      <c r="B163" s="41"/>
      <c r="C163" s="206" t="s">
        <v>488</v>
      </c>
      <c r="D163" s="206" t="s">
        <v>133</v>
      </c>
      <c r="E163" s="207" t="s">
        <v>919</v>
      </c>
      <c r="F163" s="208" t="s">
        <v>920</v>
      </c>
      <c r="G163" s="209" t="s">
        <v>186</v>
      </c>
      <c r="H163" s="210">
        <v>50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45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138</v>
      </c>
      <c r="AT163" s="217" t="s">
        <v>133</v>
      </c>
      <c r="AU163" s="217" t="s">
        <v>82</v>
      </c>
      <c r="AY163" s="19" t="s">
        <v>131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138</v>
      </c>
      <c r="BM163" s="217" t="s">
        <v>921</v>
      </c>
    </row>
    <row r="164" spans="1:65" s="2" customFormat="1" ht="14.4" customHeight="1">
      <c r="A164" s="40"/>
      <c r="B164" s="41"/>
      <c r="C164" s="206" t="s">
        <v>493</v>
      </c>
      <c r="D164" s="206" t="s">
        <v>133</v>
      </c>
      <c r="E164" s="207" t="s">
        <v>922</v>
      </c>
      <c r="F164" s="208" t="s">
        <v>923</v>
      </c>
      <c r="G164" s="209" t="s">
        <v>186</v>
      </c>
      <c r="H164" s="210">
        <v>2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138</v>
      </c>
      <c r="AT164" s="217" t="s">
        <v>133</v>
      </c>
      <c r="AU164" s="217" t="s">
        <v>82</v>
      </c>
      <c r="AY164" s="19" t="s">
        <v>131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138</v>
      </c>
      <c r="BM164" s="217" t="s">
        <v>924</v>
      </c>
    </row>
    <row r="165" spans="1:65" s="2" customFormat="1" ht="14.4" customHeight="1">
      <c r="A165" s="40"/>
      <c r="B165" s="41"/>
      <c r="C165" s="206" t="s">
        <v>498</v>
      </c>
      <c r="D165" s="206" t="s">
        <v>133</v>
      </c>
      <c r="E165" s="207" t="s">
        <v>925</v>
      </c>
      <c r="F165" s="208" t="s">
        <v>926</v>
      </c>
      <c r="G165" s="209" t="s">
        <v>186</v>
      </c>
      <c r="H165" s="210">
        <v>1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45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138</v>
      </c>
      <c r="AT165" s="217" t="s">
        <v>133</v>
      </c>
      <c r="AU165" s="217" t="s">
        <v>82</v>
      </c>
      <c r="AY165" s="19" t="s">
        <v>131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82</v>
      </c>
      <c r="BK165" s="218">
        <f>ROUND(I165*H165,2)</f>
        <v>0</v>
      </c>
      <c r="BL165" s="19" t="s">
        <v>138</v>
      </c>
      <c r="BM165" s="217" t="s">
        <v>927</v>
      </c>
    </row>
    <row r="166" spans="1:65" s="2" customFormat="1" ht="14.4" customHeight="1">
      <c r="A166" s="40"/>
      <c r="B166" s="41"/>
      <c r="C166" s="206" t="s">
        <v>502</v>
      </c>
      <c r="D166" s="206" t="s">
        <v>133</v>
      </c>
      <c r="E166" s="207" t="s">
        <v>928</v>
      </c>
      <c r="F166" s="208" t="s">
        <v>929</v>
      </c>
      <c r="G166" s="209" t="s">
        <v>721</v>
      </c>
      <c r="H166" s="210">
        <v>5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138</v>
      </c>
      <c r="AT166" s="217" t="s">
        <v>133</v>
      </c>
      <c r="AU166" s="217" t="s">
        <v>82</v>
      </c>
      <c r="AY166" s="19" t="s">
        <v>131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138</v>
      </c>
      <c r="BM166" s="217" t="s">
        <v>930</v>
      </c>
    </row>
    <row r="167" spans="1:47" s="2" customFormat="1" ht="12">
      <c r="A167" s="40"/>
      <c r="B167" s="41"/>
      <c r="C167" s="42"/>
      <c r="D167" s="221" t="s">
        <v>931</v>
      </c>
      <c r="E167" s="42"/>
      <c r="F167" s="279" t="s">
        <v>932</v>
      </c>
      <c r="G167" s="42"/>
      <c r="H167" s="42"/>
      <c r="I167" s="280"/>
      <c r="J167" s="42"/>
      <c r="K167" s="42"/>
      <c r="L167" s="46"/>
      <c r="M167" s="281"/>
      <c r="N167" s="28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931</v>
      </c>
      <c r="AU167" s="19" t="s">
        <v>82</v>
      </c>
    </row>
    <row r="168" spans="1:65" s="2" customFormat="1" ht="14.4" customHeight="1">
      <c r="A168" s="40"/>
      <c r="B168" s="41"/>
      <c r="C168" s="206" t="s">
        <v>508</v>
      </c>
      <c r="D168" s="206" t="s">
        <v>133</v>
      </c>
      <c r="E168" s="207" t="s">
        <v>933</v>
      </c>
      <c r="F168" s="208" t="s">
        <v>929</v>
      </c>
      <c r="G168" s="209" t="s">
        <v>721</v>
      </c>
      <c r="H168" s="210">
        <v>1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138</v>
      </c>
      <c r="AT168" s="217" t="s">
        <v>133</v>
      </c>
      <c r="AU168" s="217" t="s">
        <v>82</v>
      </c>
      <c r="AY168" s="19" t="s">
        <v>131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138</v>
      </c>
      <c r="BM168" s="217" t="s">
        <v>934</v>
      </c>
    </row>
    <row r="169" spans="1:47" s="2" customFormat="1" ht="12">
      <c r="A169" s="40"/>
      <c r="B169" s="41"/>
      <c r="C169" s="42"/>
      <c r="D169" s="221" t="s">
        <v>931</v>
      </c>
      <c r="E169" s="42"/>
      <c r="F169" s="279" t="s">
        <v>932</v>
      </c>
      <c r="G169" s="42"/>
      <c r="H169" s="42"/>
      <c r="I169" s="280"/>
      <c r="J169" s="42"/>
      <c r="K169" s="42"/>
      <c r="L169" s="46"/>
      <c r="M169" s="281"/>
      <c r="N169" s="28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931</v>
      </c>
      <c r="AU169" s="19" t="s">
        <v>82</v>
      </c>
    </row>
    <row r="170" spans="1:63" s="12" customFormat="1" ht="25.9" customHeight="1">
      <c r="A170" s="12"/>
      <c r="B170" s="190"/>
      <c r="C170" s="191"/>
      <c r="D170" s="192" t="s">
        <v>73</v>
      </c>
      <c r="E170" s="193" t="s">
        <v>935</v>
      </c>
      <c r="F170" s="193" t="s">
        <v>936</v>
      </c>
      <c r="G170" s="191"/>
      <c r="H170" s="191"/>
      <c r="I170" s="194"/>
      <c r="J170" s="195">
        <f>BK170</f>
        <v>0</v>
      </c>
      <c r="K170" s="191"/>
      <c r="L170" s="196"/>
      <c r="M170" s="197"/>
      <c r="N170" s="198"/>
      <c r="O170" s="198"/>
      <c r="P170" s="199">
        <f>SUM(P171:P172)</f>
        <v>0</v>
      </c>
      <c r="Q170" s="198"/>
      <c r="R170" s="199">
        <f>SUM(R171:R172)</f>
        <v>0</v>
      </c>
      <c r="S170" s="198"/>
      <c r="T170" s="200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82</v>
      </c>
      <c r="AT170" s="202" t="s">
        <v>73</v>
      </c>
      <c r="AU170" s="202" t="s">
        <v>74</v>
      </c>
      <c r="AY170" s="201" t="s">
        <v>131</v>
      </c>
      <c r="BK170" s="203">
        <f>SUM(BK171:BK172)</f>
        <v>0</v>
      </c>
    </row>
    <row r="171" spans="1:65" s="2" customFormat="1" ht="14.4" customHeight="1">
      <c r="A171" s="40"/>
      <c r="B171" s="41"/>
      <c r="C171" s="206" t="s">
        <v>512</v>
      </c>
      <c r="D171" s="206" t="s">
        <v>133</v>
      </c>
      <c r="E171" s="207" t="s">
        <v>937</v>
      </c>
      <c r="F171" s="208" t="s">
        <v>938</v>
      </c>
      <c r="G171" s="209" t="s">
        <v>186</v>
      </c>
      <c r="H171" s="210">
        <v>130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138</v>
      </c>
      <c r="AT171" s="217" t="s">
        <v>133</v>
      </c>
      <c r="AU171" s="217" t="s">
        <v>82</v>
      </c>
      <c r="AY171" s="19" t="s">
        <v>131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138</v>
      </c>
      <c r="BM171" s="217" t="s">
        <v>939</v>
      </c>
    </row>
    <row r="172" spans="1:65" s="2" customFormat="1" ht="14.4" customHeight="1">
      <c r="A172" s="40"/>
      <c r="B172" s="41"/>
      <c r="C172" s="206" t="s">
        <v>516</v>
      </c>
      <c r="D172" s="206" t="s">
        <v>133</v>
      </c>
      <c r="E172" s="207" t="s">
        <v>940</v>
      </c>
      <c r="F172" s="208" t="s">
        <v>941</v>
      </c>
      <c r="G172" s="209" t="s">
        <v>721</v>
      </c>
      <c r="H172" s="210">
        <v>18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138</v>
      </c>
      <c r="AT172" s="217" t="s">
        <v>133</v>
      </c>
      <c r="AU172" s="217" t="s">
        <v>82</v>
      </c>
      <c r="AY172" s="19" t="s">
        <v>131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138</v>
      </c>
      <c r="BM172" s="217" t="s">
        <v>942</v>
      </c>
    </row>
    <row r="173" spans="1:63" s="12" customFormat="1" ht="25.9" customHeight="1">
      <c r="A173" s="12"/>
      <c r="B173" s="190"/>
      <c r="C173" s="191"/>
      <c r="D173" s="192" t="s">
        <v>73</v>
      </c>
      <c r="E173" s="193" t="s">
        <v>943</v>
      </c>
      <c r="F173" s="193" t="s">
        <v>944</v>
      </c>
      <c r="G173" s="191"/>
      <c r="H173" s="191"/>
      <c r="I173" s="194"/>
      <c r="J173" s="195">
        <f>BK173</f>
        <v>0</v>
      </c>
      <c r="K173" s="191"/>
      <c r="L173" s="196"/>
      <c r="M173" s="197"/>
      <c r="N173" s="198"/>
      <c r="O173" s="198"/>
      <c r="P173" s="199">
        <f>SUM(P174:P179)</f>
        <v>0</v>
      </c>
      <c r="Q173" s="198"/>
      <c r="R173" s="199">
        <f>SUM(R174:R179)</f>
        <v>0</v>
      </c>
      <c r="S173" s="198"/>
      <c r="T173" s="200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84</v>
      </c>
      <c r="AT173" s="202" t="s">
        <v>73</v>
      </c>
      <c r="AU173" s="202" t="s">
        <v>74</v>
      </c>
      <c r="AY173" s="201" t="s">
        <v>131</v>
      </c>
      <c r="BK173" s="203">
        <f>SUM(BK174:BK179)</f>
        <v>0</v>
      </c>
    </row>
    <row r="174" spans="1:65" s="2" customFormat="1" ht="14.4" customHeight="1">
      <c r="A174" s="40"/>
      <c r="B174" s="41"/>
      <c r="C174" s="206" t="s">
        <v>520</v>
      </c>
      <c r="D174" s="206" t="s">
        <v>133</v>
      </c>
      <c r="E174" s="207" t="s">
        <v>945</v>
      </c>
      <c r="F174" s="208" t="s">
        <v>941</v>
      </c>
      <c r="G174" s="209" t="s">
        <v>946</v>
      </c>
      <c r="H174" s="210">
        <v>1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45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138</v>
      </c>
      <c r="AT174" s="217" t="s">
        <v>133</v>
      </c>
      <c r="AU174" s="217" t="s">
        <v>82</v>
      </c>
      <c r="AY174" s="19" t="s">
        <v>131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138</v>
      </c>
      <c r="BM174" s="217" t="s">
        <v>947</v>
      </c>
    </row>
    <row r="175" spans="1:65" s="2" customFormat="1" ht="14.4" customHeight="1">
      <c r="A175" s="40"/>
      <c r="B175" s="41"/>
      <c r="C175" s="206" t="s">
        <v>524</v>
      </c>
      <c r="D175" s="206" t="s">
        <v>133</v>
      </c>
      <c r="E175" s="207" t="s">
        <v>948</v>
      </c>
      <c r="F175" s="208" t="s">
        <v>941</v>
      </c>
      <c r="G175" s="209" t="s">
        <v>946</v>
      </c>
      <c r="H175" s="210">
        <v>1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45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138</v>
      </c>
      <c r="AT175" s="217" t="s">
        <v>133</v>
      </c>
      <c r="AU175" s="217" t="s">
        <v>82</v>
      </c>
      <c r="AY175" s="19" t="s">
        <v>131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138</v>
      </c>
      <c r="BM175" s="217" t="s">
        <v>949</v>
      </c>
    </row>
    <row r="176" spans="1:65" s="2" customFormat="1" ht="14.4" customHeight="1">
      <c r="A176" s="40"/>
      <c r="B176" s="41"/>
      <c r="C176" s="206" t="s">
        <v>528</v>
      </c>
      <c r="D176" s="206" t="s">
        <v>133</v>
      </c>
      <c r="E176" s="207" t="s">
        <v>950</v>
      </c>
      <c r="F176" s="208" t="s">
        <v>941</v>
      </c>
      <c r="G176" s="209" t="s">
        <v>946</v>
      </c>
      <c r="H176" s="210">
        <v>1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138</v>
      </c>
      <c r="AT176" s="217" t="s">
        <v>133</v>
      </c>
      <c r="AU176" s="217" t="s">
        <v>82</v>
      </c>
      <c r="AY176" s="19" t="s">
        <v>131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138</v>
      </c>
      <c r="BM176" s="217" t="s">
        <v>951</v>
      </c>
    </row>
    <row r="177" spans="1:65" s="2" customFormat="1" ht="14.4" customHeight="1">
      <c r="A177" s="40"/>
      <c r="B177" s="41"/>
      <c r="C177" s="206" t="s">
        <v>534</v>
      </c>
      <c r="D177" s="206" t="s">
        <v>133</v>
      </c>
      <c r="E177" s="207" t="s">
        <v>952</v>
      </c>
      <c r="F177" s="208" t="s">
        <v>941</v>
      </c>
      <c r="G177" s="209" t="s">
        <v>946</v>
      </c>
      <c r="H177" s="210">
        <v>1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45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138</v>
      </c>
      <c r="AT177" s="217" t="s">
        <v>133</v>
      </c>
      <c r="AU177" s="217" t="s">
        <v>82</v>
      </c>
      <c r="AY177" s="19" t="s">
        <v>131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82</v>
      </c>
      <c r="BK177" s="218">
        <f>ROUND(I177*H177,2)</f>
        <v>0</v>
      </c>
      <c r="BL177" s="19" t="s">
        <v>138</v>
      </c>
      <c r="BM177" s="217" t="s">
        <v>953</v>
      </c>
    </row>
    <row r="178" spans="1:65" s="2" customFormat="1" ht="14.4" customHeight="1">
      <c r="A178" s="40"/>
      <c r="B178" s="41"/>
      <c r="C178" s="206" t="s">
        <v>538</v>
      </c>
      <c r="D178" s="206" t="s">
        <v>133</v>
      </c>
      <c r="E178" s="207" t="s">
        <v>954</v>
      </c>
      <c r="F178" s="208" t="s">
        <v>941</v>
      </c>
      <c r="G178" s="209" t="s">
        <v>946</v>
      </c>
      <c r="H178" s="210">
        <v>1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45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138</v>
      </c>
      <c r="AT178" s="217" t="s">
        <v>133</v>
      </c>
      <c r="AU178" s="217" t="s">
        <v>82</v>
      </c>
      <c r="AY178" s="19" t="s">
        <v>131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82</v>
      </c>
      <c r="BK178" s="218">
        <f>ROUND(I178*H178,2)</f>
        <v>0</v>
      </c>
      <c r="BL178" s="19" t="s">
        <v>138</v>
      </c>
      <c r="BM178" s="217" t="s">
        <v>955</v>
      </c>
    </row>
    <row r="179" spans="1:65" s="2" customFormat="1" ht="14.4" customHeight="1">
      <c r="A179" s="40"/>
      <c r="B179" s="41"/>
      <c r="C179" s="206" t="s">
        <v>542</v>
      </c>
      <c r="D179" s="206" t="s">
        <v>133</v>
      </c>
      <c r="E179" s="207" t="s">
        <v>956</v>
      </c>
      <c r="F179" s="208" t="s">
        <v>941</v>
      </c>
      <c r="G179" s="209" t="s">
        <v>946</v>
      </c>
      <c r="H179" s="210">
        <v>1</v>
      </c>
      <c r="I179" s="211"/>
      <c r="J179" s="212">
        <f>ROUND(I179*H179,2)</f>
        <v>0</v>
      </c>
      <c r="K179" s="208" t="s">
        <v>19</v>
      </c>
      <c r="L179" s="46"/>
      <c r="M179" s="274" t="s">
        <v>19</v>
      </c>
      <c r="N179" s="275" t="s">
        <v>45</v>
      </c>
      <c r="O179" s="276"/>
      <c r="P179" s="277">
        <f>O179*H179</f>
        <v>0</v>
      </c>
      <c r="Q179" s="277">
        <v>0</v>
      </c>
      <c r="R179" s="277">
        <f>Q179*H179</f>
        <v>0</v>
      </c>
      <c r="S179" s="277">
        <v>0</v>
      </c>
      <c r="T179" s="27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138</v>
      </c>
      <c r="AT179" s="217" t="s">
        <v>133</v>
      </c>
      <c r="AU179" s="217" t="s">
        <v>82</v>
      </c>
      <c r="AY179" s="19" t="s">
        <v>131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138</v>
      </c>
      <c r="BM179" s="217" t="s">
        <v>957</v>
      </c>
    </row>
    <row r="180" spans="1:31" s="2" customFormat="1" ht="6.95" customHeight="1">
      <c r="A180" s="40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46"/>
      <c r="M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</row>
  </sheetData>
  <sheetProtection password="CC35" sheet="1" objects="1" scenarios="1" formatColumns="0" formatRows="0" autoFilter="0"/>
  <autoFilter ref="C85:K17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7" customFormat="1" ht="45" customHeight="1">
      <c r="B3" s="287"/>
      <c r="C3" s="288" t="s">
        <v>958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959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960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961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962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963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964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965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966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967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968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81</v>
      </c>
      <c r="F18" s="294" t="s">
        <v>969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970</v>
      </c>
      <c r="F19" s="294" t="s">
        <v>971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972</v>
      </c>
      <c r="F20" s="294" t="s">
        <v>973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974</v>
      </c>
      <c r="F21" s="294" t="s">
        <v>975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976</v>
      </c>
      <c r="F22" s="294" t="s">
        <v>977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978</v>
      </c>
      <c r="F23" s="294" t="s">
        <v>979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980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981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982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983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984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985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986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987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988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117</v>
      </c>
      <c r="F36" s="294"/>
      <c r="G36" s="294" t="s">
        <v>989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990</v>
      </c>
      <c r="F37" s="294"/>
      <c r="G37" s="294" t="s">
        <v>991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55</v>
      </c>
      <c r="F38" s="294"/>
      <c r="G38" s="294" t="s">
        <v>992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56</v>
      </c>
      <c r="F39" s="294"/>
      <c r="G39" s="294" t="s">
        <v>993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118</v>
      </c>
      <c r="F40" s="294"/>
      <c r="G40" s="294" t="s">
        <v>994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119</v>
      </c>
      <c r="F41" s="294"/>
      <c r="G41" s="294" t="s">
        <v>995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996</v>
      </c>
      <c r="F42" s="294"/>
      <c r="G42" s="294" t="s">
        <v>997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998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999</v>
      </c>
      <c r="F44" s="294"/>
      <c r="G44" s="294" t="s">
        <v>1000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121</v>
      </c>
      <c r="F45" s="294"/>
      <c r="G45" s="294" t="s">
        <v>1001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1002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1003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1004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1005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1006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1007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1008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1009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1010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1011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1012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1013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1014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1015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1016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1017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1018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1019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1020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1021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1022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1023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1024</v>
      </c>
      <c r="D76" s="312"/>
      <c r="E76" s="312"/>
      <c r="F76" s="312" t="s">
        <v>1025</v>
      </c>
      <c r="G76" s="313"/>
      <c r="H76" s="312" t="s">
        <v>56</v>
      </c>
      <c r="I76" s="312" t="s">
        <v>59</v>
      </c>
      <c r="J76" s="312" t="s">
        <v>1026</v>
      </c>
      <c r="K76" s="311"/>
    </row>
    <row r="77" spans="2:11" s="1" customFormat="1" ht="17.25" customHeight="1">
      <c r="B77" s="309"/>
      <c r="C77" s="314" t="s">
        <v>1027</v>
      </c>
      <c r="D77" s="314"/>
      <c r="E77" s="314"/>
      <c r="F77" s="315" t="s">
        <v>1028</v>
      </c>
      <c r="G77" s="316"/>
      <c r="H77" s="314"/>
      <c r="I77" s="314"/>
      <c r="J77" s="314" t="s">
        <v>1029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55</v>
      </c>
      <c r="D79" s="319"/>
      <c r="E79" s="319"/>
      <c r="F79" s="320" t="s">
        <v>1030</v>
      </c>
      <c r="G79" s="321"/>
      <c r="H79" s="297" t="s">
        <v>1031</v>
      </c>
      <c r="I79" s="297" t="s">
        <v>1032</v>
      </c>
      <c r="J79" s="297">
        <v>20</v>
      </c>
      <c r="K79" s="311"/>
    </row>
    <row r="80" spans="2:11" s="1" customFormat="1" ht="15" customHeight="1">
      <c r="B80" s="309"/>
      <c r="C80" s="297" t="s">
        <v>1033</v>
      </c>
      <c r="D80" s="297"/>
      <c r="E80" s="297"/>
      <c r="F80" s="320" t="s">
        <v>1030</v>
      </c>
      <c r="G80" s="321"/>
      <c r="H80" s="297" t="s">
        <v>1034</v>
      </c>
      <c r="I80" s="297" t="s">
        <v>1032</v>
      </c>
      <c r="J80" s="297">
        <v>120</v>
      </c>
      <c r="K80" s="311"/>
    </row>
    <row r="81" spans="2:11" s="1" customFormat="1" ht="15" customHeight="1">
      <c r="B81" s="322"/>
      <c r="C81" s="297" t="s">
        <v>1035</v>
      </c>
      <c r="D81" s="297"/>
      <c r="E81" s="297"/>
      <c r="F81" s="320" t="s">
        <v>1036</v>
      </c>
      <c r="G81" s="321"/>
      <c r="H81" s="297" t="s">
        <v>1037</v>
      </c>
      <c r="I81" s="297" t="s">
        <v>1032</v>
      </c>
      <c r="J81" s="297">
        <v>50</v>
      </c>
      <c r="K81" s="311"/>
    </row>
    <row r="82" spans="2:11" s="1" customFormat="1" ht="15" customHeight="1">
      <c r="B82" s="322"/>
      <c r="C82" s="297" t="s">
        <v>1038</v>
      </c>
      <c r="D82" s="297"/>
      <c r="E82" s="297"/>
      <c r="F82" s="320" t="s">
        <v>1030</v>
      </c>
      <c r="G82" s="321"/>
      <c r="H82" s="297" t="s">
        <v>1039</v>
      </c>
      <c r="I82" s="297" t="s">
        <v>1040</v>
      </c>
      <c r="J82" s="297"/>
      <c r="K82" s="311"/>
    </row>
    <row r="83" spans="2:11" s="1" customFormat="1" ht="15" customHeight="1">
      <c r="B83" s="322"/>
      <c r="C83" s="323" t="s">
        <v>1041</v>
      </c>
      <c r="D83" s="323"/>
      <c r="E83" s="323"/>
      <c r="F83" s="324" t="s">
        <v>1036</v>
      </c>
      <c r="G83" s="323"/>
      <c r="H83" s="323" t="s">
        <v>1042</v>
      </c>
      <c r="I83" s="323" t="s">
        <v>1032</v>
      </c>
      <c r="J83" s="323">
        <v>15</v>
      </c>
      <c r="K83" s="311"/>
    </row>
    <row r="84" spans="2:11" s="1" customFormat="1" ht="15" customHeight="1">
      <c r="B84" s="322"/>
      <c r="C84" s="323" t="s">
        <v>1043</v>
      </c>
      <c r="D84" s="323"/>
      <c r="E84" s="323"/>
      <c r="F84" s="324" t="s">
        <v>1036</v>
      </c>
      <c r="G84" s="323"/>
      <c r="H84" s="323" t="s">
        <v>1044</v>
      </c>
      <c r="I84" s="323" t="s">
        <v>1032</v>
      </c>
      <c r="J84" s="323">
        <v>15</v>
      </c>
      <c r="K84" s="311"/>
    </row>
    <row r="85" spans="2:11" s="1" customFormat="1" ht="15" customHeight="1">
      <c r="B85" s="322"/>
      <c r="C85" s="323" t="s">
        <v>1045</v>
      </c>
      <c r="D85" s="323"/>
      <c r="E85" s="323"/>
      <c r="F85" s="324" t="s">
        <v>1036</v>
      </c>
      <c r="G85" s="323"/>
      <c r="H85" s="323" t="s">
        <v>1046</v>
      </c>
      <c r="I85" s="323" t="s">
        <v>1032</v>
      </c>
      <c r="J85" s="323">
        <v>20</v>
      </c>
      <c r="K85" s="311"/>
    </row>
    <row r="86" spans="2:11" s="1" customFormat="1" ht="15" customHeight="1">
      <c r="B86" s="322"/>
      <c r="C86" s="323" t="s">
        <v>1047</v>
      </c>
      <c r="D86" s="323"/>
      <c r="E86" s="323"/>
      <c r="F86" s="324" t="s">
        <v>1036</v>
      </c>
      <c r="G86" s="323"/>
      <c r="H86" s="323" t="s">
        <v>1048</v>
      </c>
      <c r="I86" s="323" t="s">
        <v>1032</v>
      </c>
      <c r="J86" s="323">
        <v>20</v>
      </c>
      <c r="K86" s="311"/>
    </row>
    <row r="87" spans="2:11" s="1" customFormat="1" ht="15" customHeight="1">
      <c r="B87" s="322"/>
      <c r="C87" s="297" t="s">
        <v>1049</v>
      </c>
      <c r="D87" s="297"/>
      <c r="E87" s="297"/>
      <c r="F87" s="320" t="s">
        <v>1036</v>
      </c>
      <c r="G87" s="321"/>
      <c r="H87" s="297" t="s">
        <v>1050</v>
      </c>
      <c r="I87" s="297" t="s">
        <v>1032</v>
      </c>
      <c r="J87" s="297">
        <v>50</v>
      </c>
      <c r="K87" s="311"/>
    </row>
    <row r="88" spans="2:11" s="1" customFormat="1" ht="15" customHeight="1">
      <c r="B88" s="322"/>
      <c r="C88" s="297" t="s">
        <v>1051</v>
      </c>
      <c r="D88" s="297"/>
      <c r="E88" s="297"/>
      <c r="F88" s="320" t="s">
        <v>1036</v>
      </c>
      <c r="G88" s="321"/>
      <c r="H88" s="297" t="s">
        <v>1052</v>
      </c>
      <c r="I88" s="297" t="s">
        <v>1032</v>
      </c>
      <c r="J88" s="297">
        <v>20</v>
      </c>
      <c r="K88" s="311"/>
    </row>
    <row r="89" spans="2:11" s="1" customFormat="1" ht="15" customHeight="1">
      <c r="B89" s="322"/>
      <c r="C89" s="297" t="s">
        <v>1053</v>
      </c>
      <c r="D89" s="297"/>
      <c r="E89" s="297"/>
      <c r="F89" s="320" t="s">
        <v>1036</v>
      </c>
      <c r="G89" s="321"/>
      <c r="H89" s="297" t="s">
        <v>1054</v>
      </c>
      <c r="I89" s="297" t="s">
        <v>1032</v>
      </c>
      <c r="J89" s="297">
        <v>20</v>
      </c>
      <c r="K89" s="311"/>
    </row>
    <row r="90" spans="2:11" s="1" customFormat="1" ht="15" customHeight="1">
      <c r="B90" s="322"/>
      <c r="C90" s="297" t="s">
        <v>1055</v>
      </c>
      <c r="D90" s="297"/>
      <c r="E90" s="297"/>
      <c r="F90" s="320" t="s">
        <v>1036</v>
      </c>
      <c r="G90" s="321"/>
      <c r="H90" s="297" t="s">
        <v>1056</v>
      </c>
      <c r="I90" s="297" t="s">
        <v>1032</v>
      </c>
      <c r="J90" s="297">
        <v>50</v>
      </c>
      <c r="K90" s="311"/>
    </row>
    <row r="91" spans="2:11" s="1" customFormat="1" ht="15" customHeight="1">
      <c r="B91" s="322"/>
      <c r="C91" s="297" t="s">
        <v>1057</v>
      </c>
      <c r="D91" s="297"/>
      <c r="E91" s="297"/>
      <c r="F91" s="320" t="s">
        <v>1036</v>
      </c>
      <c r="G91" s="321"/>
      <c r="H91" s="297" t="s">
        <v>1057</v>
      </c>
      <c r="I91" s="297" t="s">
        <v>1032</v>
      </c>
      <c r="J91" s="297">
        <v>50</v>
      </c>
      <c r="K91" s="311"/>
    </row>
    <row r="92" spans="2:11" s="1" customFormat="1" ht="15" customHeight="1">
      <c r="B92" s="322"/>
      <c r="C92" s="297" t="s">
        <v>1058</v>
      </c>
      <c r="D92" s="297"/>
      <c r="E92" s="297"/>
      <c r="F92" s="320" t="s">
        <v>1036</v>
      </c>
      <c r="G92" s="321"/>
      <c r="H92" s="297" t="s">
        <v>1059</v>
      </c>
      <c r="I92" s="297" t="s">
        <v>1032</v>
      </c>
      <c r="J92" s="297">
        <v>255</v>
      </c>
      <c r="K92" s="311"/>
    </row>
    <row r="93" spans="2:11" s="1" customFormat="1" ht="15" customHeight="1">
      <c r="B93" s="322"/>
      <c r="C93" s="297" t="s">
        <v>1060</v>
      </c>
      <c r="D93" s="297"/>
      <c r="E93" s="297"/>
      <c r="F93" s="320" t="s">
        <v>1030</v>
      </c>
      <c r="G93" s="321"/>
      <c r="H93" s="297" t="s">
        <v>1061</v>
      </c>
      <c r="I93" s="297" t="s">
        <v>1062</v>
      </c>
      <c r="J93" s="297"/>
      <c r="K93" s="311"/>
    </row>
    <row r="94" spans="2:11" s="1" customFormat="1" ht="15" customHeight="1">
      <c r="B94" s="322"/>
      <c r="C94" s="297" t="s">
        <v>1063</v>
      </c>
      <c r="D94" s="297"/>
      <c r="E94" s="297"/>
      <c r="F94" s="320" t="s">
        <v>1030</v>
      </c>
      <c r="G94" s="321"/>
      <c r="H94" s="297" t="s">
        <v>1064</v>
      </c>
      <c r="I94" s="297" t="s">
        <v>1065</v>
      </c>
      <c r="J94" s="297"/>
      <c r="K94" s="311"/>
    </row>
    <row r="95" spans="2:11" s="1" customFormat="1" ht="15" customHeight="1">
      <c r="B95" s="322"/>
      <c r="C95" s="297" t="s">
        <v>1066</v>
      </c>
      <c r="D95" s="297"/>
      <c r="E95" s="297"/>
      <c r="F95" s="320" t="s">
        <v>1030</v>
      </c>
      <c r="G95" s="321"/>
      <c r="H95" s="297" t="s">
        <v>1066</v>
      </c>
      <c r="I95" s="297" t="s">
        <v>1065</v>
      </c>
      <c r="J95" s="297"/>
      <c r="K95" s="311"/>
    </row>
    <row r="96" spans="2:11" s="1" customFormat="1" ht="15" customHeight="1">
      <c r="B96" s="322"/>
      <c r="C96" s="297" t="s">
        <v>40</v>
      </c>
      <c r="D96" s="297"/>
      <c r="E96" s="297"/>
      <c r="F96" s="320" t="s">
        <v>1030</v>
      </c>
      <c r="G96" s="321"/>
      <c r="H96" s="297" t="s">
        <v>1067</v>
      </c>
      <c r="I96" s="297" t="s">
        <v>1065</v>
      </c>
      <c r="J96" s="297"/>
      <c r="K96" s="311"/>
    </row>
    <row r="97" spans="2:11" s="1" customFormat="1" ht="15" customHeight="1">
      <c r="B97" s="322"/>
      <c r="C97" s="297" t="s">
        <v>50</v>
      </c>
      <c r="D97" s="297"/>
      <c r="E97" s="297"/>
      <c r="F97" s="320" t="s">
        <v>1030</v>
      </c>
      <c r="G97" s="321"/>
      <c r="H97" s="297" t="s">
        <v>1068</v>
      </c>
      <c r="I97" s="297" t="s">
        <v>1065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1069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1024</v>
      </c>
      <c r="D103" s="312"/>
      <c r="E103" s="312"/>
      <c r="F103" s="312" t="s">
        <v>1025</v>
      </c>
      <c r="G103" s="313"/>
      <c r="H103" s="312" t="s">
        <v>56</v>
      </c>
      <c r="I103" s="312" t="s">
        <v>59</v>
      </c>
      <c r="J103" s="312" t="s">
        <v>1026</v>
      </c>
      <c r="K103" s="311"/>
    </row>
    <row r="104" spans="2:11" s="1" customFormat="1" ht="17.25" customHeight="1">
      <c r="B104" s="309"/>
      <c r="C104" s="314" t="s">
        <v>1027</v>
      </c>
      <c r="D104" s="314"/>
      <c r="E104" s="314"/>
      <c r="F104" s="315" t="s">
        <v>1028</v>
      </c>
      <c r="G104" s="316"/>
      <c r="H104" s="314"/>
      <c r="I104" s="314"/>
      <c r="J104" s="314" t="s">
        <v>1029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55</v>
      </c>
      <c r="D106" s="319"/>
      <c r="E106" s="319"/>
      <c r="F106" s="320" t="s">
        <v>1030</v>
      </c>
      <c r="G106" s="297"/>
      <c r="H106" s="297" t="s">
        <v>1070</v>
      </c>
      <c r="I106" s="297" t="s">
        <v>1032</v>
      </c>
      <c r="J106" s="297">
        <v>20</v>
      </c>
      <c r="K106" s="311"/>
    </row>
    <row r="107" spans="2:11" s="1" customFormat="1" ht="15" customHeight="1">
      <c r="B107" s="309"/>
      <c r="C107" s="297" t="s">
        <v>1033</v>
      </c>
      <c r="D107" s="297"/>
      <c r="E107" s="297"/>
      <c r="F107" s="320" t="s">
        <v>1030</v>
      </c>
      <c r="G107" s="297"/>
      <c r="H107" s="297" t="s">
        <v>1070</v>
      </c>
      <c r="I107" s="297" t="s">
        <v>1032</v>
      </c>
      <c r="J107" s="297">
        <v>120</v>
      </c>
      <c r="K107" s="311"/>
    </row>
    <row r="108" spans="2:11" s="1" customFormat="1" ht="15" customHeight="1">
      <c r="B108" s="322"/>
      <c r="C108" s="297" t="s">
        <v>1035</v>
      </c>
      <c r="D108" s="297"/>
      <c r="E108" s="297"/>
      <c r="F108" s="320" t="s">
        <v>1036</v>
      </c>
      <c r="G108" s="297"/>
      <c r="H108" s="297" t="s">
        <v>1070</v>
      </c>
      <c r="I108" s="297" t="s">
        <v>1032</v>
      </c>
      <c r="J108" s="297">
        <v>50</v>
      </c>
      <c r="K108" s="311"/>
    </row>
    <row r="109" spans="2:11" s="1" customFormat="1" ht="15" customHeight="1">
      <c r="B109" s="322"/>
      <c r="C109" s="297" t="s">
        <v>1038</v>
      </c>
      <c r="D109" s="297"/>
      <c r="E109" s="297"/>
      <c r="F109" s="320" t="s">
        <v>1030</v>
      </c>
      <c r="G109" s="297"/>
      <c r="H109" s="297" t="s">
        <v>1070</v>
      </c>
      <c r="I109" s="297" t="s">
        <v>1040</v>
      </c>
      <c r="J109" s="297"/>
      <c r="K109" s="311"/>
    </row>
    <row r="110" spans="2:11" s="1" customFormat="1" ht="15" customHeight="1">
      <c r="B110" s="322"/>
      <c r="C110" s="297" t="s">
        <v>1049</v>
      </c>
      <c r="D110" s="297"/>
      <c r="E110" s="297"/>
      <c r="F110" s="320" t="s">
        <v>1036</v>
      </c>
      <c r="G110" s="297"/>
      <c r="H110" s="297" t="s">
        <v>1070</v>
      </c>
      <c r="I110" s="297" t="s">
        <v>1032</v>
      </c>
      <c r="J110" s="297">
        <v>50</v>
      </c>
      <c r="K110" s="311"/>
    </row>
    <row r="111" spans="2:11" s="1" customFormat="1" ht="15" customHeight="1">
      <c r="B111" s="322"/>
      <c r="C111" s="297" t="s">
        <v>1057</v>
      </c>
      <c r="D111" s="297"/>
      <c r="E111" s="297"/>
      <c r="F111" s="320" t="s">
        <v>1036</v>
      </c>
      <c r="G111" s="297"/>
      <c r="H111" s="297" t="s">
        <v>1070</v>
      </c>
      <c r="I111" s="297" t="s">
        <v>1032</v>
      </c>
      <c r="J111" s="297">
        <v>50</v>
      </c>
      <c r="K111" s="311"/>
    </row>
    <row r="112" spans="2:11" s="1" customFormat="1" ht="15" customHeight="1">
      <c r="B112" s="322"/>
      <c r="C112" s="297" t="s">
        <v>1055</v>
      </c>
      <c r="D112" s="297"/>
      <c r="E112" s="297"/>
      <c r="F112" s="320" t="s">
        <v>1036</v>
      </c>
      <c r="G112" s="297"/>
      <c r="H112" s="297" t="s">
        <v>1070</v>
      </c>
      <c r="I112" s="297" t="s">
        <v>1032</v>
      </c>
      <c r="J112" s="297">
        <v>50</v>
      </c>
      <c r="K112" s="311"/>
    </row>
    <row r="113" spans="2:11" s="1" customFormat="1" ht="15" customHeight="1">
      <c r="B113" s="322"/>
      <c r="C113" s="297" t="s">
        <v>55</v>
      </c>
      <c r="D113" s="297"/>
      <c r="E113" s="297"/>
      <c r="F113" s="320" t="s">
        <v>1030</v>
      </c>
      <c r="G113" s="297"/>
      <c r="H113" s="297" t="s">
        <v>1071</v>
      </c>
      <c r="I113" s="297" t="s">
        <v>1032</v>
      </c>
      <c r="J113" s="297">
        <v>20</v>
      </c>
      <c r="K113" s="311"/>
    </row>
    <row r="114" spans="2:11" s="1" customFormat="1" ht="15" customHeight="1">
      <c r="B114" s="322"/>
      <c r="C114" s="297" t="s">
        <v>1072</v>
      </c>
      <c r="D114" s="297"/>
      <c r="E114" s="297"/>
      <c r="F114" s="320" t="s">
        <v>1030</v>
      </c>
      <c r="G114" s="297"/>
      <c r="H114" s="297" t="s">
        <v>1073</v>
      </c>
      <c r="I114" s="297" t="s">
        <v>1032</v>
      </c>
      <c r="J114" s="297">
        <v>120</v>
      </c>
      <c r="K114" s="311"/>
    </row>
    <row r="115" spans="2:11" s="1" customFormat="1" ht="15" customHeight="1">
      <c r="B115" s="322"/>
      <c r="C115" s="297" t="s">
        <v>40</v>
      </c>
      <c r="D115" s="297"/>
      <c r="E115" s="297"/>
      <c r="F115" s="320" t="s">
        <v>1030</v>
      </c>
      <c r="G115" s="297"/>
      <c r="H115" s="297" t="s">
        <v>1074</v>
      </c>
      <c r="I115" s="297" t="s">
        <v>1065</v>
      </c>
      <c r="J115" s="297"/>
      <c r="K115" s="311"/>
    </row>
    <row r="116" spans="2:11" s="1" customFormat="1" ht="15" customHeight="1">
      <c r="B116" s="322"/>
      <c r="C116" s="297" t="s">
        <v>50</v>
      </c>
      <c r="D116" s="297"/>
      <c r="E116" s="297"/>
      <c r="F116" s="320" t="s">
        <v>1030</v>
      </c>
      <c r="G116" s="297"/>
      <c r="H116" s="297" t="s">
        <v>1075</v>
      </c>
      <c r="I116" s="297" t="s">
        <v>1065</v>
      </c>
      <c r="J116" s="297"/>
      <c r="K116" s="311"/>
    </row>
    <row r="117" spans="2:11" s="1" customFormat="1" ht="15" customHeight="1">
      <c r="B117" s="322"/>
      <c r="C117" s="297" t="s">
        <v>59</v>
      </c>
      <c r="D117" s="297"/>
      <c r="E117" s="297"/>
      <c r="F117" s="320" t="s">
        <v>1030</v>
      </c>
      <c r="G117" s="297"/>
      <c r="H117" s="297" t="s">
        <v>1076</v>
      </c>
      <c r="I117" s="297" t="s">
        <v>1077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1078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1024</v>
      </c>
      <c r="D123" s="312"/>
      <c r="E123" s="312"/>
      <c r="F123" s="312" t="s">
        <v>1025</v>
      </c>
      <c r="G123" s="313"/>
      <c r="H123" s="312" t="s">
        <v>56</v>
      </c>
      <c r="I123" s="312" t="s">
        <v>59</v>
      </c>
      <c r="J123" s="312" t="s">
        <v>1026</v>
      </c>
      <c r="K123" s="341"/>
    </row>
    <row r="124" spans="2:11" s="1" customFormat="1" ht="17.25" customHeight="1">
      <c r="B124" s="340"/>
      <c r="C124" s="314" t="s">
        <v>1027</v>
      </c>
      <c r="D124" s="314"/>
      <c r="E124" s="314"/>
      <c r="F124" s="315" t="s">
        <v>1028</v>
      </c>
      <c r="G124" s="316"/>
      <c r="H124" s="314"/>
      <c r="I124" s="314"/>
      <c r="J124" s="314" t="s">
        <v>1029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1033</v>
      </c>
      <c r="D126" s="319"/>
      <c r="E126" s="319"/>
      <c r="F126" s="320" t="s">
        <v>1030</v>
      </c>
      <c r="G126" s="297"/>
      <c r="H126" s="297" t="s">
        <v>1070</v>
      </c>
      <c r="I126" s="297" t="s">
        <v>1032</v>
      </c>
      <c r="J126" s="297">
        <v>120</v>
      </c>
      <c r="K126" s="345"/>
    </row>
    <row r="127" spans="2:11" s="1" customFormat="1" ht="15" customHeight="1">
      <c r="B127" s="342"/>
      <c r="C127" s="297" t="s">
        <v>1079</v>
      </c>
      <c r="D127" s="297"/>
      <c r="E127" s="297"/>
      <c r="F127" s="320" t="s">
        <v>1030</v>
      </c>
      <c r="G127" s="297"/>
      <c r="H127" s="297" t="s">
        <v>1080</v>
      </c>
      <c r="I127" s="297" t="s">
        <v>1032</v>
      </c>
      <c r="J127" s="297" t="s">
        <v>1081</v>
      </c>
      <c r="K127" s="345"/>
    </row>
    <row r="128" spans="2:11" s="1" customFormat="1" ht="15" customHeight="1">
      <c r="B128" s="342"/>
      <c r="C128" s="297" t="s">
        <v>978</v>
      </c>
      <c r="D128" s="297"/>
      <c r="E128" s="297"/>
      <c r="F128" s="320" t="s">
        <v>1030</v>
      </c>
      <c r="G128" s="297"/>
      <c r="H128" s="297" t="s">
        <v>1082</v>
      </c>
      <c r="I128" s="297" t="s">
        <v>1032</v>
      </c>
      <c r="J128" s="297" t="s">
        <v>1081</v>
      </c>
      <c r="K128" s="345"/>
    </row>
    <row r="129" spans="2:11" s="1" customFormat="1" ht="15" customHeight="1">
      <c r="B129" s="342"/>
      <c r="C129" s="297" t="s">
        <v>1041</v>
      </c>
      <c r="D129" s="297"/>
      <c r="E129" s="297"/>
      <c r="F129" s="320" t="s">
        <v>1036</v>
      </c>
      <c r="G129" s="297"/>
      <c r="H129" s="297" t="s">
        <v>1042</v>
      </c>
      <c r="I129" s="297" t="s">
        <v>1032</v>
      </c>
      <c r="J129" s="297">
        <v>15</v>
      </c>
      <c r="K129" s="345"/>
    </row>
    <row r="130" spans="2:11" s="1" customFormat="1" ht="15" customHeight="1">
      <c r="B130" s="342"/>
      <c r="C130" s="323" t="s">
        <v>1043</v>
      </c>
      <c r="D130" s="323"/>
      <c r="E130" s="323"/>
      <c r="F130" s="324" t="s">
        <v>1036</v>
      </c>
      <c r="G130" s="323"/>
      <c r="H130" s="323" t="s">
        <v>1044</v>
      </c>
      <c r="I130" s="323" t="s">
        <v>1032</v>
      </c>
      <c r="J130" s="323">
        <v>15</v>
      </c>
      <c r="K130" s="345"/>
    </row>
    <row r="131" spans="2:11" s="1" customFormat="1" ht="15" customHeight="1">
      <c r="B131" s="342"/>
      <c r="C131" s="323" t="s">
        <v>1045</v>
      </c>
      <c r="D131" s="323"/>
      <c r="E131" s="323"/>
      <c r="F131" s="324" t="s">
        <v>1036</v>
      </c>
      <c r="G131" s="323"/>
      <c r="H131" s="323" t="s">
        <v>1046</v>
      </c>
      <c r="I131" s="323" t="s">
        <v>1032</v>
      </c>
      <c r="J131" s="323">
        <v>20</v>
      </c>
      <c r="K131" s="345"/>
    </row>
    <row r="132" spans="2:11" s="1" customFormat="1" ht="15" customHeight="1">
      <c r="B132" s="342"/>
      <c r="C132" s="323" t="s">
        <v>1047</v>
      </c>
      <c r="D132" s="323"/>
      <c r="E132" s="323"/>
      <c r="F132" s="324" t="s">
        <v>1036</v>
      </c>
      <c r="G132" s="323"/>
      <c r="H132" s="323" t="s">
        <v>1048</v>
      </c>
      <c r="I132" s="323" t="s">
        <v>1032</v>
      </c>
      <c r="J132" s="323">
        <v>20</v>
      </c>
      <c r="K132" s="345"/>
    </row>
    <row r="133" spans="2:11" s="1" customFormat="1" ht="15" customHeight="1">
      <c r="B133" s="342"/>
      <c r="C133" s="297" t="s">
        <v>1035</v>
      </c>
      <c r="D133" s="297"/>
      <c r="E133" s="297"/>
      <c r="F133" s="320" t="s">
        <v>1036</v>
      </c>
      <c r="G133" s="297"/>
      <c r="H133" s="297" t="s">
        <v>1070</v>
      </c>
      <c r="I133" s="297" t="s">
        <v>1032</v>
      </c>
      <c r="J133" s="297">
        <v>50</v>
      </c>
      <c r="K133" s="345"/>
    </row>
    <row r="134" spans="2:11" s="1" customFormat="1" ht="15" customHeight="1">
      <c r="B134" s="342"/>
      <c r="C134" s="297" t="s">
        <v>1049</v>
      </c>
      <c r="D134" s="297"/>
      <c r="E134" s="297"/>
      <c r="F134" s="320" t="s">
        <v>1036</v>
      </c>
      <c r="G134" s="297"/>
      <c r="H134" s="297" t="s">
        <v>1070</v>
      </c>
      <c r="I134" s="297" t="s">
        <v>1032</v>
      </c>
      <c r="J134" s="297">
        <v>50</v>
      </c>
      <c r="K134" s="345"/>
    </row>
    <row r="135" spans="2:11" s="1" customFormat="1" ht="15" customHeight="1">
      <c r="B135" s="342"/>
      <c r="C135" s="297" t="s">
        <v>1055</v>
      </c>
      <c r="D135" s="297"/>
      <c r="E135" s="297"/>
      <c r="F135" s="320" t="s">
        <v>1036</v>
      </c>
      <c r="G135" s="297"/>
      <c r="H135" s="297" t="s">
        <v>1070</v>
      </c>
      <c r="I135" s="297" t="s">
        <v>1032</v>
      </c>
      <c r="J135" s="297">
        <v>50</v>
      </c>
      <c r="K135" s="345"/>
    </row>
    <row r="136" spans="2:11" s="1" customFormat="1" ht="15" customHeight="1">
      <c r="B136" s="342"/>
      <c r="C136" s="297" t="s">
        <v>1057</v>
      </c>
      <c r="D136" s="297"/>
      <c r="E136" s="297"/>
      <c r="F136" s="320" t="s">
        <v>1036</v>
      </c>
      <c r="G136" s="297"/>
      <c r="H136" s="297" t="s">
        <v>1070</v>
      </c>
      <c r="I136" s="297" t="s">
        <v>1032</v>
      </c>
      <c r="J136" s="297">
        <v>50</v>
      </c>
      <c r="K136" s="345"/>
    </row>
    <row r="137" spans="2:11" s="1" customFormat="1" ht="15" customHeight="1">
      <c r="B137" s="342"/>
      <c r="C137" s="297" t="s">
        <v>1058</v>
      </c>
      <c r="D137" s="297"/>
      <c r="E137" s="297"/>
      <c r="F137" s="320" t="s">
        <v>1036</v>
      </c>
      <c r="G137" s="297"/>
      <c r="H137" s="297" t="s">
        <v>1083</v>
      </c>
      <c r="I137" s="297" t="s">
        <v>1032</v>
      </c>
      <c r="J137" s="297">
        <v>255</v>
      </c>
      <c r="K137" s="345"/>
    </row>
    <row r="138" spans="2:11" s="1" customFormat="1" ht="15" customHeight="1">
      <c r="B138" s="342"/>
      <c r="C138" s="297" t="s">
        <v>1060</v>
      </c>
      <c r="D138" s="297"/>
      <c r="E138" s="297"/>
      <c r="F138" s="320" t="s">
        <v>1030</v>
      </c>
      <c r="G138" s="297"/>
      <c r="H138" s="297" t="s">
        <v>1084</v>
      </c>
      <c r="I138" s="297" t="s">
        <v>1062</v>
      </c>
      <c r="J138" s="297"/>
      <c r="K138" s="345"/>
    </row>
    <row r="139" spans="2:11" s="1" customFormat="1" ht="15" customHeight="1">
      <c r="B139" s="342"/>
      <c r="C139" s="297" t="s">
        <v>1063</v>
      </c>
      <c r="D139" s="297"/>
      <c r="E139" s="297"/>
      <c r="F139" s="320" t="s">
        <v>1030</v>
      </c>
      <c r="G139" s="297"/>
      <c r="H139" s="297" t="s">
        <v>1085</v>
      </c>
      <c r="I139" s="297" t="s">
        <v>1065</v>
      </c>
      <c r="J139" s="297"/>
      <c r="K139" s="345"/>
    </row>
    <row r="140" spans="2:11" s="1" customFormat="1" ht="15" customHeight="1">
      <c r="B140" s="342"/>
      <c r="C140" s="297" t="s">
        <v>1066</v>
      </c>
      <c r="D140" s="297"/>
      <c r="E140" s="297"/>
      <c r="F140" s="320" t="s">
        <v>1030</v>
      </c>
      <c r="G140" s="297"/>
      <c r="H140" s="297" t="s">
        <v>1066</v>
      </c>
      <c r="I140" s="297" t="s">
        <v>1065</v>
      </c>
      <c r="J140" s="297"/>
      <c r="K140" s="345"/>
    </row>
    <row r="141" spans="2:11" s="1" customFormat="1" ht="15" customHeight="1">
      <c r="B141" s="342"/>
      <c r="C141" s="297" t="s">
        <v>40</v>
      </c>
      <c r="D141" s="297"/>
      <c r="E141" s="297"/>
      <c r="F141" s="320" t="s">
        <v>1030</v>
      </c>
      <c r="G141" s="297"/>
      <c r="H141" s="297" t="s">
        <v>1086</v>
      </c>
      <c r="I141" s="297" t="s">
        <v>1065</v>
      </c>
      <c r="J141" s="297"/>
      <c r="K141" s="345"/>
    </row>
    <row r="142" spans="2:11" s="1" customFormat="1" ht="15" customHeight="1">
      <c r="B142" s="342"/>
      <c r="C142" s="297" t="s">
        <v>1087</v>
      </c>
      <c r="D142" s="297"/>
      <c r="E142" s="297"/>
      <c r="F142" s="320" t="s">
        <v>1030</v>
      </c>
      <c r="G142" s="297"/>
      <c r="H142" s="297" t="s">
        <v>1088</v>
      </c>
      <c r="I142" s="297" t="s">
        <v>1065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1089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1024</v>
      </c>
      <c r="D148" s="312"/>
      <c r="E148" s="312"/>
      <c r="F148" s="312" t="s">
        <v>1025</v>
      </c>
      <c r="G148" s="313"/>
      <c r="H148" s="312" t="s">
        <v>56</v>
      </c>
      <c r="I148" s="312" t="s">
        <v>59</v>
      </c>
      <c r="J148" s="312" t="s">
        <v>1026</v>
      </c>
      <c r="K148" s="311"/>
    </row>
    <row r="149" spans="2:11" s="1" customFormat="1" ht="17.25" customHeight="1">
      <c r="B149" s="309"/>
      <c r="C149" s="314" t="s">
        <v>1027</v>
      </c>
      <c r="D149" s="314"/>
      <c r="E149" s="314"/>
      <c r="F149" s="315" t="s">
        <v>1028</v>
      </c>
      <c r="G149" s="316"/>
      <c r="H149" s="314"/>
      <c r="I149" s="314"/>
      <c r="J149" s="314" t="s">
        <v>1029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1033</v>
      </c>
      <c r="D151" s="297"/>
      <c r="E151" s="297"/>
      <c r="F151" s="350" t="s">
        <v>1030</v>
      </c>
      <c r="G151" s="297"/>
      <c r="H151" s="349" t="s">
        <v>1070</v>
      </c>
      <c r="I151" s="349" t="s">
        <v>1032</v>
      </c>
      <c r="J151" s="349">
        <v>120</v>
      </c>
      <c r="K151" s="345"/>
    </row>
    <row r="152" spans="2:11" s="1" customFormat="1" ht="15" customHeight="1">
      <c r="B152" s="322"/>
      <c r="C152" s="349" t="s">
        <v>1079</v>
      </c>
      <c r="D152" s="297"/>
      <c r="E152" s="297"/>
      <c r="F152" s="350" t="s">
        <v>1030</v>
      </c>
      <c r="G152" s="297"/>
      <c r="H152" s="349" t="s">
        <v>1090</v>
      </c>
      <c r="I152" s="349" t="s">
        <v>1032</v>
      </c>
      <c r="J152" s="349" t="s">
        <v>1081</v>
      </c>
      <c r="K152" s="345"/>
    </row>
    <row r="153" spans="2:11" s="1" customFormat="1" ht="15" customHeight="1">
      <c r="B153" s="322"/>
      <c r="C153" s="349" t="s">
        <v>978</v>
      </c>
      <c r="D153" s="297"/>
      <c r="E153" s="297"/>
      <c r="F153" s="350" t="s">
        <v>1030</v>
      </c>
      <c r="G153" s="297"/>
      <c r="H153" s="349" t="s">
        <v>1091</v>
      </c>
      <c r="I153" s="349" t="s">
        <v>1032</v>
      </c>
      <c r="J153" s="349" t="s">
        <v>1081</v>
      </c>
      <c r="K153" s="345"/>
    </row>
    <row r="154" spans="2:11" s="1" customFormat="1" ht="15" customHeight="1">
      <c r="B154" s="322"/>
      <c r="C154" s="349" t="s">
        <v>1035</v>
      </c>
      <c r="D154" s="297"/>
      <c r="E154" s="297"/>
      <c r="F154" s="350" t="s">
        <v>1036</v>
      </c>
      <c r="G154" s="297"/>
      <c r="H154" s="349" t="s">
        <v>1070</v>
      </c>
      <c r="I154" s="349" t="s">
        <v>1032</v>
      </c>
      <c r="J154" s="349">
        <v>50</v>
      </c>
      <c r="K154" s="345"/>
    </row>
    <row r="155" spans="2:11" s="1" customFormat="1" ht="15" customHeight="1">
      <c r="B155" s="322"/>
      <c r="C155" s="349" t="s">
        <v>1038</v>
      </c>
      <c r="D155" s="297"/>
      <c r="E155" s="297"/>
      <c r="F155" s="350" t="s">
        <v>1030</v>
      </c>
      <c r="G155" s="297"/>
      <c r="H155" s="349" t="s">
        <v>1070</v>
      </c>
      <c r="I155" s="349" t="s">
        <v>1040</v>
      </c>
      <c r="J155" s="349"/>
      <c r="K155" s="345"/>
    </row>
    <row r="156" spans="2:11" s="1" customFormat="1" ht="15" customHeight="1">
      <c r="B156" s="322"/>
      <c r="C156" s="349" t="s">
        <v>1049</v>
      </c>
      <c r="D156" s="297"/>
      <c r="E156" s="297"/>
      <c r="F156" s="350" t="s">
        <v>1036</v>
      </c>
      <c r="G156" s="297"/>
      <c r="H156" s="349" t="s">
        <v>1070</v>
      </c>
      <c r="I156" s="349" t="s">
        <v>1032</v>
      </c>
      <c r="J156" s="349">
        <v>50</v>
      </c>
      <c r="K156" s="345"/>
    </row>
    <row r="157" spans="2:11" s="1" customFormat="1" ht="15" customHeight="1">
      <c r="B157" s="322"/>
      <c r="C157" s="349" t="s">
        <v>1057</v>
      </c>
      <c r="D157" s="297"/>
      <c r="E157" s="297"/>
      <c r="F157" s="350" t="s">
        <v>1036</v>
      </c>
      <c r="G157" s="297"/>
      <c r="H157" s="349" t="s">
        <v>1070</v>
      </c>
      <c r="I157" s="349" t="s">
        <v>1032</v>
      </c>
      <c r="J157" s="349">
        <v>50</v>
      </c>
      <c r="K157" s="345"/>
    </row>
    <row r="158" spans="2:11" s="1" customFormat="1" ht="15" customHeight="1">
      <c r="B158" s="322"/>
      <c r="C158" s="349" t="s">
        <v>1055</v>
      </c>
      <c r="D158" s="297"/>
      <c r="E158" s="297"/>
      <c r="F158" s="350" t="s">
        <v>1036</v>
      </c>
      <c r="G158" s="297"/>
      <c r="H158" s="349" t="s">
        <v>1070</v>
      </c>
      <c r="I158" s="349" t="s">
        <v>1032</v>
      </c>
      <c r="J158" s="349">
        <v>50</v>
      </c>
      <c r="K158" s="345"/>
    </row>
    <row r="159" spans="2:11" s="1" customFormat="1" ht="15" customHeight="1">
      <c r="B159" s="322"/>
      <c r="C159" s="349" t="s">
        <v>92</v>
      </c>
      <c r="D159" s="297"/>
      <c r="E159" s="297"/>
      <c r="F159" s="350" t="s">
        <v>1030</v>
      </c>
      <c r="G159" s="297"/>
      <c r="H159" s="349" t="s">
        <v>1092</v>
      </c>
      <c r="I159" s="349" t="s">
        <v>1032</v>
      </c>
      <c r="J159" s="349" t="s">
        <v>1093</v>
      </c>
      <c r="K159" s="345"/>
    </row>
    <row r="160" spans="2:11" s="1" customFormat="1" ht="15" customHeight="1">
      <c r="B160" s="322"/>
      <c r="C160" s="349" t="s">
        <v>1094</v>
      </c>
      <c r="D160" s="297"/>
      <c r="E160" s="297"/>
      <c r="F160" s="350" t="s">
        <v>1030</v>
      </c>
      <c r="G160" s="297"/>
      <c r="H160" s="349" t="s">
        <v>1095</v>
      </c>
      <c r="I160" s="349" t="s">
        <v>1065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1096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1024</v>
      </c>
      <c r="D166" s="312"/>
      <c r="E166" s="312"/>
      <c r="F166" s="312" t="s">
        <v>1025</v>
      </c>
      <c r="G166" s="354"/>
      <c r="H166" s="355" t="s">
        <v>56</v>
      </c>
      <c r="I166" s="355" t="s">
        <v>59</v>
      </c>
      <c r="J166" s="312" t="s">
        <v>1026</v>
      </c>
      <c r="K166" s="289"/>
    </row>
    <row r="167" spans="2:11" s="1" customFormat="1" ht="17.25" customHeight="1">
      <c r="B167" s="290"/>
      <c r="C167" s="314" t="s">
        <v>1027</v>
      </c>
      <c r="D167" s="314"/>
      <c r="E167" s="314"/>
      <c r="F167" s="315" t="s">
        <v>1028</v>
      </c>
      <c r="G167" s="356"/>
      <c r="H167" s="357"/>
      <c r="I167" s="357"/>
      <c r="J167" s="314" t="s">
        <v>1029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1033</v>
      </c>
      <c r="D169" s="297"/>
      <c r="E169" s="297"/>
      <c r="F169" s="320" t="s">
        <v>1030</v>
      </c>
      <c r="G169" s="297"/>
      <c r="H169" s="297" t="s">
        <v>1070</v>
      </c>
      <c r="I169" s="297" t="s">
        <v>1032</v>
      </c>
      <c r="J169" s="297">
        <v>120</v>
      </c>
      <c r="K169" s="345"/>
    </row>
    <row r="170" spans="2:11" s="1" customFormat="1" ht="15" customHeight="1">
      <c r="B170" s="322"/>
      <c r="C170" s="297" t="s">
        <v>1079</v>
      </c>
      <c r="D170" s="297"/>
      <c r="E170" s="297"/>
      <c r="F170" s="320" t="s">
        <v>1030</v>
      </c>
      <c r="G170" s="297"/>
      <c r="H170" s="297" t="s">
        <v>1080</v>
      </c>
      <c r="I170" s="297" t="s">
        <v>1032</v>
      </c>
      <c r="J170" s="297" t="s">
        <v>1081</v>
      </c>
      <c r="K170" s="345"/>
    </row>
    <row r="171" spans="2:11" s="1" customFormat="1" ht="15" customHeight="1">
      <c r="B171" s="322"/>
      <c r="C171" s="297" t="s">
        <v>978</v>
      </c>
      <c r="D171" s="297"/>
      <c r="E171" s="297"/>
      <c r="F171" s="320" t="s">
        <v>1030</v>
      </c>
      <c r="G171" s="297"/>
      <c r="H171" s="297" t="s">
        <v>1097</v>
      </c>
      <c r="I171" s="297" t="s">
        <v>1032</v>
      </c>
      <c r="J171" s="297" t="s">
        <v>1081</v>
      </c>
      <c r="K171" s="345"/>
    </row>
    <row r="172" spans="2:11" s="1" customFormat="1" ht="15" customHeight="1">
      <c r="B172" s="322"/>
      <c r="C172" s="297" t="s">
        <v>1035</v>
      </c>
      <c r="D172" s="297"/>
      <c r="E172" s="297"/>
      <c r="F172" s="320" t="s">
        <v>1036</v>
      </c>
      <c r="G172" s="297"/>
      <c r="H172" s="297" t="s">
        <v>1097</v>
      </c>
      <c r="I172" s="297" t="s">
        <v>1032</v>
      </c>
      <c r="J172" s="297">
        <v>50</v>
      </c>
      <c r="K172" s="345"/>
    </row>
    <row r="173" spans="2:11" s="1" customFormat="1" ht="15" customHeight="1">
      <c r="B173" s="322"/>
      <c r="C173" s="297" t="s">
        <v>1038</v>
      </c>
      <c r="D173" s="297"/>
      <c r="E173" s="297"/>
      <c r="F173" s="320" t="s">
        <v>1030</v>
      </c>
      <c r="G173" s="297"/>
      <c r="H173" s="297" t="s">
        <v>1097</v>
      </c>
      <c r="I173" s="297" t="s">
        <v>1040</v>
      </c>
      <c r="J173" s="297"/>
      <c r="K173" s="345"/>
    </row>
    <row r="174" spans="2:11" s="1" customFormat="1" ht="15" customHeight="1">
      <c r="B174" s="322"/>
      <c r="C174" s="297" t="s">
        <v>1049</v>
      </c>
      <c r="D174" s="297"/>
      <c r="E174" s="297"/>
      <c r="F174" s="320" t="s">
        <v>1036</v>
      </c>
      <c r="G174" s="297"/>
      <c r="H174" s="297" t="s">
        <v>1097</v>
      </c>
      <c r="I174" s="297" t="s">
        <v>1032</v>
      </c>
      <c r="J174" s="297">
        <v>50</v>
      </c>
      <c r="K174" s="345"/>
    </row>
    <row r="175" spans="2:11" s="1" customFormat="1" ht="15" customHeight="1">
      <c r="B175" s="322"/>
      <c r="C175" s="297" t="s">
        <v>1057</v>
      </c>
      <c r="D175" s="297"/>
      <c r="E175" s="297"/>
      <c r="F175" s="320" t="s">
        <v>1036</v>
      </c>
      <c r="G175" s="297"/>
      <c r="H175" s="297" t="s">
        <v>1097</v>
      </c>
      <c r="I175" s="297" t="s">
        <v>1032</v>
      </c>
      <c r="J175" s="297">
        <v>50</v>
      </c>
      <c r="K175" s="345"/>
    </row>
    <row r="176" spans="2:11" s="1" customFormat="1" ht="15" customHeight="1">
      <c r="B176" s="322"/>
      <c r="C176" s="297" t="s">
        <v>1055</v>
      </c>
      <c r="D176" s="297"/>
      <c r="E176" s="297"/>
      <c r="F176" s="320" t="s">
        <v>1036</v>
      </c>
      <c r="G176" s="297"/>
      <c r="H176" s="297" t="s">
        <v>1097</v>
      </c>
      <c r="I176" s="297" t="s">
        <v>1032</v>
      </c>
      <c r="J176" s="297">
        <v>50</v>
      </c>
      <c r="K176" s="345"/>
    </row>
    <row r="177" spans="2:11" s="1" customFormat="1" ht="15" customHeight="1">
      <c r="B177" s="322"/>
      <c r="C177" s="297" t="s">
        <v>117</v>
      </c>
      <c r="D177" s="297"/>
      <c r="E177" s="297"/>
      <c r="F177" s="320" t="s">
        <v>1030</v>
      </c>
      <c r="G177" s="297"/>
      <c r="H177" s="297" t="s">
        <v>1098</v>
      </c>
      <c r="I177" s="297" t="s">
        <v>1099</v>
      </c>
      <c r="J177" s="297"/>
      <c r="K177" s="345"/>
    </row>
    <row r="178" spans="2:11" s="1" customFormat="1" ht="15" customHeight="1">
      <c r="B178" s="322"/>
      <c r="C178" s="297" t="s">
        <v>59</v>
      </c>
      <c r="D178" s="297"/>
      <c r="E178" s="297"/>
      <c r="F178" s="320" t="s">
        <v>1030</v>
      </c>
      <c r="G178" s="297"/>
      <c r="H178" s="297" t="s">
        <v>1100</v>
      </c>
      <c r="I178" s="297" t="s">
        <v>1101</v>
      </c>
      <c r="J178" s="297">
        <v>1</v>
      </c>
      <c r="K178" s="345"/>
    </row>
    <row r="179" spans="2:11" s="1" customFormat="1" ht="15" customHeight="1">
      <c r="B179" s="322"/>
      <c r="C179" s="297" t="s">
        <v>55</v>
      </c>
      <c r="D179" s="297"/>
      <c r="E179" s="297"/>
      <c r="F179" s="320" t="s">
        <v>1030</v>
      </c>
      <c r="G179" s="297"/>
      <c r="H179" s="297" t="s">
        <v>1102</v>
      </c>
      <c r="I179" s="297" t="s">
        <v>1032</v>
      </c>
      <c r="J179" s="297">
        <v>20</v>
      </c>
      <c r="K179" s="345"/>
    </row>
    <row r="180" spans="2:11" s="1" customFormat="1" ht="15" customHeight="1">
      <c r="B180" s="322"/>
      <c r="C180" s="297" t="s">
        <v>56</v>
      </c>
      <c r="D180" s="297"/>
      <c r="E180" s="297"/>
      <c r="F180" s="320" t="s">
        <v>1030</v>
      </c>
      <c r="G180" s="297"/>
      <c r="H180" s="297" t="s">
        <v>1103</v>
      </c>
      <c r="I180" s="297" t="s">
        <v>1032</v>
      </c>
      <c r="J180" s="297">
        <v>255</v>
      </c>
      <c r="K180" s="345"/>
    </row>
    <row r="181" spans="2:11" s="1" customFormat="1" ht="15" customHeight="1">
      <c r="B181" s="322"/>
      <c r="C181" s="297" t="s">
        <v>118</v>
      </c>
      <c r="D181" s="297"/>
      <c r="E181" s="297"/>
      <c r="F181" s="320" t="s">
        <v>1030</v>
      </c>
      <c r="G181" s="297"/>
      <c r="H181" s="297" t="s">
        <v>994</v>
      </c>
      <c r="I181" s="297" t="s">
        <v>1032</v>
      </c>
      <c r="J181" s="297">
        <v>10</v>
      </c>
      <c r="K181" s="345"/>
    </row>
    <row r="182" spans="2:11" s="1" customFormat="1" ht="15" customHeight="1">
      <c r="B182" s="322"/>
      <c r="C182" s="297" t="s">
        <v>119</v>
      </c>
      <c r="D182" s="297"/>
      <c r="E182" s="297"/>
      <c r="F182" s="320" t="s">
        <v>1030</v>
      </c>
      <c r="G182" s="297"/>
      <c r="H182" s="297" t="s">
        <v>1104</v>
      </c>
      <c r="I182" s="297" t="s">
        <v>1065</v>
      </c>
      <c r="J182" s="297"/>
      <c r="K182" s="345"/>
    </row>
    <row r="183" spans="2:11" s="1" customFormat="1" ht="15" customHeight="1">
      <c r="B183" s="322"/>
      <c r="C183" s="297" t="s">
        <v>1105</v>
      </c>
      <c r="D183" s="297"/>
      <c r="E183" s="297"/>
      <c r="F183" s="320" t="s">
        <v>1030</v>
      </c>
      <c r="G183" s="297"/>
      <c r="H183" s="297" t="s">
        <v>1106</v>
      </c>
      <c r="I183" s="297" t="s">
        <v>1065</v>
      </c>
      <c r="J183" s="297"/>
      <c r="K183" s="345"/>
    </row>
    <row r="184" spans="2:11" s="1" customFormat="1" ht="15" customHeight="1">
      <c r="B184" s="322"/>
      <c r="C184" s="297" t="s">
        <v>1094</v>
      </c>
      <c r="D184" s="297"/>
      <c r="E184" s="297"/>
      <c r="F184" s="320" t="s">
        <v>1030</v>
      </c>
      <c r="G184" s="297"/>
      <c r="H184" s="297" t="s">
        <v>1107</v>
      </c>
      <c r="I184" s="297" t="s">
        <v>1065</v>
      </c>
      <c r="J184" s="297"/>
      <c r="K184" s="345"/>
    </row>
    <row r="185" spans="2:11" s="1" customFormat="1" ht="15" customHeight="1">
      <c r="B185" s="322"/>
      <c r="C185" s="297" t="s">
        <v>121</v>
      </c>
      <c r="D185" s="297"/>
      <c r="E185" s="297"/>
      <c r="F185" s="320" t="s">
        <v>1036</v>
      </c>
      <c r="G185" s="297"/>
      <c r="H185" s="297" t="s">
        <v>1108</v>
      </c>
      <c r="I185" s="297" t="s">
        <v>1032</v>
      </c>
      <c r="J185" s="297">
        <v>50</v>
      </c>
      <c r="K185" s="345"/>
    </row>
    <row r="186" spans="2:11" s="1" customFormat="1" ht="15" customHeight="1">
      <c r="B186" s="322"/>
      <c r="C186" s="297" t="s">
        <v>1109</v>
      </c>
      <c r="D186" s="297"/>
      <c r="E186" s="297"/>
      <c r="F186" s="320" t="s">
        <v>1036</v>
      </c>
      <c r="G186" s="297"/>
      <c r="H186" s="297" t="s">
        <v>1110</v>
      </c>
      <c r="I186" s="297" t="s">
        <v>1111</v>
      </c>
      <c r="J186" s="297"/>
      <c r="K186" s="345"/>
    </row>
    <row r="187" spans="2:11" s="1" customFormat="1" ht="15" customHeight="1">
      <c r="B187" s="322"/>
      <c r="C187" s="297" t="s">
        <v>1112</v>
      </c>
      <c r="D187" s="297"/>
      <c r="E187" s="297"/>
      <c r="F187" s="320" t="s">
        <v>1036</v>
      </c>
      <c r="G187" s="297"/>
      <c r="H187" s="297" t="s">
        <v>1113</v>
      </c>
      <c r="I187" s="297" t="s">
        <v>1111</v>
      </c>
      <c r="J187" s="297"/>
      <c r="K187" s="345"/>
    </row>
    <row r="188" spans="2:11" s="1" customFormat="1" ht="15" customHeight="1">
      <c r="B188" s="322"/>
      <c r="C188" s="297" t="s">
        <v>1114</v>
      </c>
      <c r="D188" s="297"/>
      <c r="E188" s="297"/>
      <c r="F188" s="320" t="s">
        <v>1036</v>
      </c>
      <c r="G188" s="297"/>
      <c r="H188" s="297" t="s">
        <v>1115</v>
      </c>
      <c r="I188" s="297" t="s">
        <v>1111</v>
      </c>
      <c r="J188" s="297"/>
      <c r="K188" s="345"/>
    </row>
    <row r="189" spans="2:11" s="1" customFormat="1" ht="15" customHeight="1">
      <c r="B189" s="322"/>
      <c r="C189" s="358" t="s">
        <v>1116</v>
      </c>
      <c r="D189" s="297"/>
      <c r="E189" s="297"/>
      <c r="F189" s="320" t="s">
        <v>1036</v>
      </c>
      <c r="G189" s="297"/>
      <c r="H189" s="297" t="s">
        <v>1117</v>
      </c>
      <c r="I189" s="297" t="s">
        <v>1118</v>
      </c>
      <c r="J189" s="359" t="s">
        <v>1119</v>
      </c>
      <c r="K189" s="345"/>
    </row>
    <row r="190" spans="2:11" s="1" customFormat="1" ht="15" customHeight="1">
      <c r="B190" s="322"/>
      <c r="C190" s="358" t="s">
        <v>44</v>
      </c>
      <c r="D190" s="297"/>
      <c r="E190" s="297"/>
      <c r="F190" s="320" t="s">
        <v>1030</v>
      </c>
      <c r="G190" s="297"/>
      <c r="H190" s="294" t="s">
        <v>1120</v>
      </c>
      <c r="I190" s="297" t="s">
        <v>1121</v>
      </c>
      <c r="J190" s="297"/>
      <c r="K190" s="345"/>
    </row>
    <row r="191" spans="2:11" s="1" customFormat="1" ht="15" customHeight="1">
      <c r="B191" s="322"/>
      <c r="C191" s="358" t="s">
        <v>1122</v>
      </c>
      <c r="D191" s="297"/>
      <c r="E191" s="297"/>
      <c r="F191" s="320" t="s">
        <v>1030</v>
      </c>
      <c r="G191" s="297"/>
      <c r="H191" s="297" t="s">
        <v>1123</v>
      </c>
      <c r="I191" s="297" t="s">
        <v>1065</v>
      </c>
      <c r="J191" s="297"/>
      <c r="K191" s="345"/>
    </row>
    <row r="192" spans="2:11" s="1" customFormat="1" ht="15" customHeight="1">
      <c r="B192" s="322"/>
      <c r="C192" s="358" t="s">
        <v>1124</v>
      </c>
      <c r="D192" s="297"/>
      <c r="E192" s="297"/>
      <c r="F192" s="320" t="s">
        <v>1030</v>
      </c>
      <c r="G192" s="297"/>
      <c r="H192" s="297" t="s">
        <v>1125</v>
      </c>
      <c r="I192" s="297" t="s">
        <v>1065</v>
      </c>
      <c r="J192" s="297"/>
      <c r="K192" s="345"/>
    </row>
    <row r="193" spans="2:11" s="1" customFormat="1" ht="15" customHeight="1">
      <c r="B193" s="322"/>
      <c r="C193" s="358" t="s">
        <v>1126</v>
      </c>
      <c r="D193" s="297"/>
      <c r="E193" s="297"/>
      <c r="F193" s="320" t="s">
        <v>1036</v>
      </c>
      <c r="G193" s="297"/>
      <c r="H193" s="297" t="s">
        <v>1127</v>
      </c>
      <c r="I193" s="297" t="s">
        <v>1065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1128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1129</v>
      </c>
      <c r="D200" s="361"/>
      <c r="E200" s="361"/>
      <c r="F200" s="361" t="s">
        <v>1130</v>
      </c>
      <c r="G200" s="362"/>
      <c r="H200" s="361" t="s">
        <v>1131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1121</v>
      </c>
      <c r="D202" s="297"/>
      <c r="E202" s="297"/>
      <c r="F202" s="320" t="s">
        <v>45</v>
      </c>
      <c r="G202" s="297"/>
      <c r="H202" s="297" t="s">
        <v>1132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46</v>
      </c>
      <c r="G203" s="297"/>
      <c r="H203" s="297" t="s">
        <v>1133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49</v>
      </c>
      <c r="G204" s="297"/>
      <c r="H204" s="297" t="s">
        <v>1134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47</v>
      </c>
      <c r="G205" s="297"/>
      <c r="H205" s="297" t="s">
        <v>1135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48</v>
      </c>
      <c r="G206" s="297"/>
      <c r="H206" s="297" t="s">
        <v>1136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1077</v>
      </c>
      <c r="D208" s="297"/>
      <c r="E208" s="297"/>
      <c r="F208" s="320" t="s">
        <v>81</v>
      </c>
      <c r="G208" s="297"/>
      <c r="H208" s="297" t="s">
        <v>1137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972</v>
      </c>
      <c r="G209" s="297"/>
      <c r="H209" s="297" t="s">
        <v>973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970</v>
      </c>
      <c r="G210" s="297"/>
      <c r="H210" s="297" t="s">
        <v>1138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974</v>
      </c>
      <c r="G211" s="358"/>
      <c r="H211" s="349" t="s">
        <v>975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976</v>
      </c>
      <c r="G212" s="358"/>
      <c r="H212" s="349" t="s">
        <v>1139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1101</v>
      </c>
      <c r="D214" s="297"/>
      <c r="E214" s="297"/>
      <c r="F214" s="320">
        <v>1</v>
      </c>
      <c r="G214" s="358"/>
      <c r="H214" s="349" t="s">
        <v>1140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1141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1142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1143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PC22priprava\Skrivanek</dc:creator>
  <cp:keywords/>
  <dc:description/>
  <cp:lastModifiedBy>PC22priprava\Skrivanek</cp:lastModifiedBy>
  <dcterms:created xsi:type="dcterms:W3CDTF">2021-06-01T11:59:36Z</dcterms:created>
  <dcterms:modified xsi:type="dcterms:W3CDTF">2021-06-01T11:59:40Z</dcterms:modified>
  <cp:category/>
  <cp:version/>
  <cp:contentType/>
  <cp:contentStatus/>
</cp:coreProperties>
</file>